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updateLinks="always"/>
  <bookViews>
    <workbookView xWindow="0" yWindow="0" windowWidth="19420" windowHeight="7650" firstSheet="11" activeTab="20"/>
  </bookViews>
  <sheets>
    <sheet name="Department Wise" sheetId="2" r:id="rId1"/>
    <sheet name="Emergency " sheetId="3" r:id="rId2"/>
    <sheet name="OPD" sheetId="20" r:id="rId3"/>
    <sheet name="Labour Room (LaQshya)" sheetId="4" r:id="rId4"/>
    <sheet name="Maternity Ward" sheetId="5" r:id="rId5"/>
    <sheet name="Paed_OPD_MusQan" sheetId="25" r:id="rId6"/>
    <sheet name="Paed Ward_ MusQan" sheetId="22" r:id="rId7"/>
    <sheet name="SNCU_MusQan" sheetId="23" r:id="rId8"/>
    <sheet name="NRC_ MusQan" sheetId="24" r:id="rId9"/>
    <sheet name="OT" sheetId="21" r:id="rId10"/>
    <sheet name="M-OT (LaQshya)" sheetId="8" r:id="rId11"/>
    <sheet name="PP Unit" sheetId="10" r:id="rId12"/>
    <sheet name="ICU" sheetId="11" r:id="rId13"/>
    <sheet name="IPD" sheetId="12" r:id="rId14"/>
    <sheet name="Blood Bank" sheetId="13" r:id="rId15"/>
    <sheet name="Lab" sheetId="14" r:id="rId16"/>
    <sheet name="Radiology " sheetId="15" r:id="rId17"/>
    <sheet name="Pharmacy" sheetId="16" r:id="rId18"/>
    <sheet name="Auxillary services" sheetId="17" r:id="rId19"/>
    <sheet name="Mortuary " sheetId="18" r:id="rId20"/>
    <sheet name="Admin" sheetId="19" r:id="rId21"/>
    <sheet name="Sheet1" sheetId="1" r:id="rId22"/>
  </sheets>
  <externalReferences>
    <externalReference r:id="rId23"/>
  </externalReferences>
  <definedNames>
    <definedName name="_xlnm._FilterDatabase" localSheetId="20" hidden="1">Admin!$A$41:$G$876</definedName>
    <definedName name="_xlnm._FilterDatabase" localSheetId="18" hidden="1">'Auxillary services'!$A$41:$G$634</definedName>
    <definedName name="_xlnm._FilterDatabase" localSheetId="14" hidden="1">'Blood Bank'!$A$42:$G$646</definedName>
    <definedName name="_xlnm._FilterDatabase" localSheetId="1" hidden="1">'Emergency '!$A$42:$G$719</definedName>
    <definedName name="_xlnm._FilterDatabase" localSheetId="12" hidden="1">ICU!$A$42:$G$708</definedName>
    <definedName name="_xlnm._FilterDatabase" localSheetId="13" hidden="1">IPD!$A$42:$G$658</definedName>
    <definedName name="_xlnm._FilterDatabase" localSheetId="15" hidden="1">Lab!$A$42:$G$664</definedName>
    <definedName name="_xlnm._FilterDatabase" localSheetId="3" hidden="1">'Labour Room (LaQshya)'!$A$47:$G$634</definedName>
    <definedName name="_xlnm._FilterDatabase" localSheetId="4" hidden="1">'Maternity Ward'!$A$42:$G$694</definedName>
    <definedName name="_xlnm._FilterDatabase" localSheetId="19" hidden="1">'Mortuary '!$A$41:$G$578</definedName>
    <definedName name="_xlnm._FilterDatabase" localSheetId="10" hidden="1">'M-OT (LaQshya)'!$A$42:$G$631</definedName>
    <definedName name="_xlnm._FilterDatabase" localSheetId="8" hidden="1">'NRC_ MusQan'!$A$52:$G$669</definedName>
    <definedName name="_xlnm._FilterDatabase" localSheetId="2" hidden="1">OPD!$A$41:$G$771</definedName>
    <definedName name="_xlnm._FilterDatabase" localSheetId="9" hidden="1">OT!$A$42:$G$709</definedName>
    <definedName name="_xlnm._FilterDatabase" localSheetId="6" hidden="1">'Paed Ward_ MusQan'!$A$49:$G$662</definedName>
    <definedName name="_xlnm._FilterDatabase" localSheetId="5" hidden="1">Paed_OPD_MusQan!$A$51:$G$734</definedName>
    <definedName name="_xlnm._FilterDatabase" localSheetId="17" hidden="1">Pharmacy!$A$41:$G$606</definedName>
    <definedName name="_xlnm._FilterDatabase" localSheetId="11" hidden="1">'PP Unit'!$A$42:$G$746</definedName>
    <definedName name="_xlnm._FilterDatabase" localSheetId="16" hidden="1">'Radiology '!$A$41:$G$615</definedName>
    <definedName name="_xlnm._FilterDatabase" localSheetId="7" hidden="1">SNCU_MusQan!$A$51:$G$782</definedName>
    <definedName name="Area_of_Concern___Patient_Rights">'[1]Summary and Table of Content'!$C$5</definedName>
    <definedName name="_xlnm.Print_Area" localSheetId="20">Admin!$A$1:$I$895</definedName>
    <definedName name="_xlnm.Print_Area" localSheetId="18">'Auxillary services'!$A$1:$I$655</definedName>
    <definedName name="_xlnm.Print_Area" localSheetId="14">'Blood Bank'!$A$1:$I$665</definedName>
    <definedName name="_xlnm.Print_Area" localSheetId="1">'Emergency '!$A$1:$I$754</definedName>
    <definedName name="_xlnm.Print_Area" localSheetId="12">ICU!$A$1:$I$728</definedName>
    <definedName name="_xlnm.Print_Area" localSheetId="13">IPD!$A$1:$I$675</definedName>
    <definedName name="_xlnm.Print_Area" localSheetId="15">Lab!$A$1:$I$681</definedName>
    <definedName name="_xlnm.Print_Area" localSheetId="3">'Labour Room (LaQshya)'!$A$1:$J$668</definedName>
    <definedName name="_xlnm.Print_Area" localSheetId="4">'Maternity Ward'!$A$1:$I$712</definedName>
    <definedName name="_xlnm.Print_Area" localSheetId="19">'Mortuary '!$A$1:$I$598</definedName>
    <definedName name="_xlnm.Print_Area" localSheetId="10">'M-OT (LaQshya)'!$A$1:$J$657</definedName>
    <definedName name="_xlnm.Print_Area" localSheetId="2">OPD!$A$1:$I$805</definedName>
    <definedName name="_xlnm.Print_Area" localSheetId="9">OT!$A$1:$I$726</definedName>
    <definedName name="_xlnm.Print_Area" localSheetId="17">Pharmacy!$A$1:$I$625</definedName>
    <definedName name="_xlnm.Print_Area" localSheetId="11">'PP Unit'!$A$1:$I$764</definedName>
    <definedName name="_xlnm.Print_Area" localSheetId="16">'Radiology '!$A$1:$I$633</definedName>
    <definedName name="_xlnm.Print_Area" localSheetId="7">SNCU_MusQan!$A$1:$I$786</definedName>
    <definedName name="_xlnm.Print_Titles" localSheetId="18">'Auxillary services'!$41:$41</definedName>
    <definedName name="_xlnm.Print_Titles" localSheetId="14">'Blood Bank'!$42:$42</definedName>
    <definedName name="_xlnm.Print_Titles" localSheetId="1">'Emergency '!$42:$42</definedName>
    <definedName name="_xlnm.Print_Titles" localSheetId="12">ICU!$42:$42</definedName>
    <definedName name="_xlnm.Print_Titles" localSheetId="13">IPD!$42:$42</definedName>
    <definedName name="_xlnm.Print_Titles" localSheetId="15">Lab!$42:$42</definedName>
    <definedName name="_xlnm.Print_Titles" localSheetId="3">'Labour Room (LaQshya)'!$47:$47</definedName>
    <definedName name="_xlnm.Print_Titles" localSheetId="4">'Maternity Ward'!$42:$42</definedName>
    <definedName name="_xlnm.Print_Titles" localSheetId="10">'M-OT (LaQshya)'!$42:$42</definedName>
    <definedName name="_xlnm.Print_Titles" localSheetId="2">OPD!$41:$41</definedName>
    <definedName name="_xlnm.Print_Titles" localSheetId="9">OT!$42:$42</definedName>
    <definedName name="_xlnm.Print_Titles" localSheetId="6">'Paed Ward_ MusQan'!$49:$49</definedName>
    <definedName name="_xlnm.Print_Titles" localSheetId="5">Paed_OPD_MusQan!$51:$51</definedName>
    <definedName name="_xlnm.Print_Titles" localSheetId="17">Pharmacy!$41:$41</definedName>
    <definedName name="_xlnm.Print_Titles" localSheetId="11">'PP Unit'!$42:$42</definedName>
    <definedName name="_xlnm.Print_Titles" localSheetId="16">'Radiology '!$41:$41</definedName>
    <definedName name="_xlnm.Print_Titles" localSheetId="7">SNCU_MusQan!$51:$51</definedName>
    <definedName name="Z_5A5334BF_4161_4474_AB11_E32AC1D8DA20_.wvu.FilterData" localSheetId="20" hidden="1">Admin!$A$41:$G$876</definedName>
    <definedName name="Z_5A5334BF_4161_4474_AB11_E32AC1D8DA20_.wvu.FilterData" localSheetId="18" hidden="1">'Auxillary services'!$A$41:$G$634</definedName>
    <definedName name="Z_5A5334BF_4161_4474_AB11_E32AC1D8DA20_.wvu.FilterData" localSheetId="14" hidden="1">'Blood Bank'!$A$42:$G$646</definedName>
    <definedName name="Z_5A5334BF_4161_4474_AB11_E32AC1D8DA20_.wvu.FilterData" localSheetId="1" hidden="1">'Emergency '!$A$42:$G$719</definedName>
    <definedName name="Z_5A5334BF_4161_4474_AB11_E32AC1D8DA20_.wvu.FilterData" localSheetId="12" hidden="1">ICU!$A$42:$G$708</definedName>
    <definedName name="Z_5A5334BF_4161_4474_AB11_E32AC1D8DA20_.wvu.FilterData" localSheetId="13" hidden="1">IPD!$A$42:$G$658</definedName>
    <definedName name="Z_5A5334BF_4161_4474_AB11_E32AC1D8DA20_.wvu.FilterData" localSheetId="15" hidden="1">Lab!$A$42:$G$664</definedName>
    <definedName name="Z_5A5334BF_4161_4474_AB11_E32AC1D8DA20_.wvu.FilterData" localSheetId="3" hidden="1">'Labour Room (LaQshya)'!$A$47:$G$634</definedName>
    <definedName name="Z_5A5334BF_4161_4474_AB11_E32AC1D8DA20_.wvu.FilterData" localSheetId="4" hidden="1">'Maternity Ward'!$A$42:$G$694</definedName>
    <definedName name="Z_5A5334BF_4161_4474_AB11_E32AC1D8DA20_.wvu.FilterData" localSheetId="19" hidden="1">'Mortuary '!$A$41:$G$578</definedName>
    <definedName name="Z_5A5334BF_4161_4474_AB11_E32AC1D8DA20_.wvu.FilterData" localSheetId="10" hidden="1">'M-OT (LaQshya)'!$A$14:$G$666</definedName>
    <definedName name="Z_5A5334BF_4161_4474_AB11_E32AC1D8DA20_.wvu.FilterData" localSheetId="8" hidden="1">'NRC_ MusQan'!$A$52:$G$669</definedName>
    <definedName name="Z_5A5334BF_4161_4474_AB11_E32AC1D8DA20_.wvu.FilterData" localSheetId="2" hidden="1">OPD!$A$41:$G$771</definedName>
    <definedName name="Z_5A5334BF_4161_4474_AB11_E32AC1D8DA20_.wvu.FilterData" localSheetId="9" hidden="1">OT!$A$42:$G$709</definedName>
    <definedName name="Z_5A5334BF_4161_4474_AB11_E32AC1D8DA20_.wvu.FilterData" localSheetId="6" hidden="1">'Paed Ward_ MusQan'!$A$49:$G$662</definedName>
    <definedName name="Z_5A5334BF_4161_4474_AB11_E32AC1D8DA20_.wvu.FilterData" localSheetId="5" hidden="1">Paed_OPD_MusQan!$A$51:$G$734</definedName>
    <definedName name="Z_5A5334BF_4161_4474_AB11_E32AC1D8DA20_.wvu.FilterData" localSheetId="17" hidden="1">Pharmacy!$A$41:$G$606</definedName>
    <definedName name="Z_5A5334BF_4161_4474_AB11_E32AC1D8DA20_.wvu.FilterData" localSheetId="11" hidden="1">'PP Unit'!$A$42:$G$746</definedName>
    <definedName name="Z_5A5334BF_4161_4474_AB11_E32AC1D8DA20_.wvu.FilterData" localSheetId="16" hidden="1">'Radiology '!$A$41:$G$615</definedName>
    <definedName name="Z_5A5334BF_4161_4474_AB11_E32AC1D8DA20_.wvu.FilterData" localSheetId="7" hidden="1">SNCU_MusQan!$A$51:$G$772</definedName>
    <definedName name="Z_5A5334BF_4161_4474_AB11_E32AC1D8DA20_.wvu.PrintTitles" localSheetId="18" hidden="1">'Auxillary services'!$41:$41</definedName>
    <definedName name="Z_5A5334BF_4161_4474_AB11_E32AC1D8DA20_.wvu.PrintTitles" localSheetId="14" hidden="1">'Blood Bank'!$42:$42</definedName>
    <definedName name="Z_5A5334BF_4161_4474_AB11_E32AC1D8DA20_.wvu.PrintTitles" localSheetId="1" hidden="1">'Emergency '!$42:$42</definedName>
    <definedName name="Z_5A5334BF_4161_4474_AB11_E32AC1D8DA20_.wvu.PrintTitles" localSheetId="12" hidden="1">ICU!$42:$42</definedName>
    <definedName name="Z_5A5334BF_4161_4474_AB11_E32AC1D8DA20_.wvu.PrintTitles" localSheetId="13" hidden="1">IPD!$42:$42</definedName>
    <definedName name="Z_5A5334BF_4161_4474_AB11_E32AC1D8DA20_.wvu.PrintTitles" localSheetId="15" hidden="1">Lab!$42:$42</definedName>
    <definedName name="Z_5A5334BF_4161_4474_AB11_E32AC1D8DA20_.wvu.PrintTitles" localSheetId="3" hidden="1">'Labour Room (LaQshya)'!$47:$47</definedName>
    <definedName name="Z_5A5334BF_4161_4474_AB11_E32AC1D8DA20_.wvu.PrintTitles" localSheetId="4" hidden="1">'Maternity Ward'!$42:$42</definedName>
    <definedName name="Z_5A5334BF_4161_4474_AB11_E32AC1D8DA20_.wvu.PrintTitles" localSheetId="10" hidden="1">'M-OT (LaQshya)'!$42:$42</definedName>
    <definedName name="Z_5A5334BF_4161_4474_AB11_E32AC1D8DA20_.wvu.PrintTitles" localSheetId="2" hidden="1">OPD!$41:$41</definedName>
    <definedName name="Z_5A5334BF_4161_4474_AB11_E32AC1D8DA20_.wvu.PrintTitles" localSheetId="9" hidden="1">OT!$42:$42</definedName>
    <definedName name="Z_5A5334BF_4161_4474_AB11_E32AC1D8DA20_.wvu.PrintTitles" localSheetId="6" hidden="1">'Paed Ward_ MusQan'!$49:$49</definedName>
    <definedName name="Z_5A5334BF_4161_4474_AB11_E32AC1D8DA20_.wvu.PrintTitles" localSheetId="5" hidden="1">Paed_OPD_MusQan!$51:$51</definedName>
    <definedName name="Z_5A5334BF_4161_4474_AB11_E32AC1D8DA20_.wvu.PrintTitles" localSheetId="17" hidden="1">Pharmacy!$41:$41</definedName>
    <definedName name="Z_5A5334BF_4161_4474_AB11_E32AC1D8DA20_.wvu.PrintTitles" localSheetId="11" hidden="1">'PP Unit'!$42:$42</definedName>
    <definedName name="Z_5A5334BF_4161_4474_AB11_E32AC1D8DA20_.wvu.PrintTitles" localSheetId="16" hidden="1">'Radiology '!$41:$41</definedName>
    <definedName name="Z_5A5334BF_4161_4474_AB11_E32AC1D8DA20_.wvu.PrintTitles" localSheetId="7" hidden="1">SNCU_MusQan!$51:$51</definedName>
    <definedName name="Z_5A5334BF_4161_4474_AB11_E32AC1D8DA20_.wvu.Rows" localSheetId="0" hidden="1">'Department Wise'!$15:$16</definedName>
  </definedNames>
  <calcPr calcId="1456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609" i="16" l="1"/>
  <c r="H23" i="2" l="1"/>
  <c r="I19" i="2"/>
  <c r="J110" i="2"/>
  <c r="J109" i="2"/>
  <c r="J108" i="2"/>
  <c r="J107" i="2"/>
  <c r="J105" i="2"/>
  <c r="J103" i="2"/>
  <c r="J102" i="2"/>
  <c r="J101" i="2"/>
  <c r="J100" i="2"/>
  <c r="J99" i="2"/>
  <c r="J98" i="2"/>
  <c r="J97" i="2"/>
  <c r="J96" i="2"/>
  <c r="J94" i="2"/>
  <c r="J93" i="2"/>
  <c r="J92" i="2"/>
  <c r="J91" i="2"/>
  <c r="J90" i="2"/>
  <c r="J89" i="2"/>
  <c r="J87" i="2"/>
  <c r="J84" i="2"/>
  <c r="J80" i="2"/>
  <c r="J79" i="2"/>
  <c r="J77" i="2"/>
  <c r="J76" i="2"/>
  <c r="J75" i="2"/>
  <c r="J74" i="2"/>
  <c r="J73" i="2"/>
  <c r="J72" i="2"/>
  <c r="J71" i="2"/>
  <c r="J69" i="2"/>
  <c r="J70" i="2"/>
  <c r="J68" i="2"/>
  <c r="J67" i="2"/>
  <c r="J66" i="2"/>
  <c r="J65" i="2"/>
  <c r="J63" i="2"/>
  <c r="J62" i="2"/>
  <c r="J61" i="2"/>
  <c r="J58" i="2"/>
  <c r="J57" i="2"/>
  <c r="J56" i="2"/>
  <c r="J55" i="2"/>
  <c r="J54" i="2"/>
  <c r="J53" i="2"/>
  <c r="J52" i="2"/>
  <c r="J50" i="2"/>
  <c r="J49" i="2"/>
  <c r="J48" i="2"/>
  <c r="J47" i="2"/>
  <c r="J46" i="2"/>
  <c r="J45" i="2"/>
  <c r="J44" i="2"/>
  <c r="J42" i="2"/>
  <c r="J41" i="2"/>
  <c r="J40" i="2"/>
  <c r="J39" i="2"/>
  <c r="J38" i="2"/>
  <c r="J37" i="2"/>
  <c r="J35" i="2"/>
  <c r="J34" i="2"/>
  <c r="J33" i="2"/>
  <c r="J32" i="2"/>
  <c r="J31" i="2"/>
  <c r="J30" i="2"/>
  <c r="G21" i="2"/>
  <c r="B747" i="25"/>
  <c r="J23" i="2"/>
  <c r="I23" i="2"/>
  <c r="G23" i="2"/>
  <c r="J19" i="2"/>
  <c r="H19" i="2"/>
  <c r="G19" i="2"/>
  <c r="G17" i="2"/>
  <c r="H10" i="2"/>
  <c r="I10" i="2" l="1"/>
  <c r="H60" i="2" l="1"/>
  <c r="D670" i="22"/>
  <c r="D673" i="22"/>
  <c r="D798" i="23"/>
  <c r="D682" i="24"/>
  <c r="H87" i="2"/>
  <c r="H74" i="2"/>
  <c r="H597" i="25"/>
  <c r="I597" i="25"/>
  <c r="I605" i="25"/>
  <c r="H605" i="25"/>
  <c r="G9" i="2"/>
  <c r="F9" i="2"/>
  <c r="E9" i="2"/>
  <c r="D9" i="2"/>
  <c r="D669" i="12"/>
  <c r="C9" i="2"/>
  <c r="G7" i="2"/>
  <c r="F7" i="2"/>
  <c r="E5" i="2"/>
  <c r="D797" i="20"/>
  <c r="D5" i="2" s="1"/>
  <c r="F11" i="2"/>
  <c r="E11" i="2"/>
  <c r="C11" i="2"/>
  <c r="E738" i="25"/>
  <c r="I727" i="25"/>
  <c r="H727" i="25"/>
  <c r="I716" i="25"/>
  <c r="H716" i="25"/>
  <c r="I709" i="25"/>
  <c r="H709" i="25"/>
  <c r="I698" i="25"/>
  <c r="H698" i="25"/>
  <c r="I686" i="25"/>
  <c r="H686" i="25"/>
  <c r="I675" i="25"/>
  <c r="H675" i="25"/>
  <c r="I667" i="25"/>
  <c r="H667" i="25"/>
  <c r="I661" i="25"/>
  <c r="H661" i="25"/>
  <c r="I657" i="25"/>
  <c r="H657" i="25"/>
  <c r="I640" i="25"/>
  <c r="H640" i="25"/>
  <c r="I636" i="25"/>
  <c r="H636" i="25"/>
  <c r="I632" i="25"/>
  <c r="H632" i="25"/>
  <c r="I629" i="25"/>
  <c r="H629" i="25"/>
  <c r="I615" i="25"/>
  <c r="H615" i="25"/>
  <c r="I593" i="25"/>
  <c r="H593" i="25"/>
  <c r="I586" i="25"/>
  <c r="H586" i="25"/>
  <c r="I579" i="25"/>
  <c r="H579" i="25"/>
  <c r="I567" i="25"/>
  <c r="H567" i="25"/>
  <c r="I561" i="25"/>
  <c r="H561" i="25"/>
  <c r="I496" i="25"/>
  <c r="H496" i="25"/>
  <c r="I468" i="25"/>
  <c r="H468" i="25"/>
  <c r="I438" i="25"/>
  <c r="H438" i="25"/>
  <c r="I424" i="25"/>
  <c r="H424" i="25"/>
  <c r="I406" i="25"/>
  <c r="H406" i="25"/>
  <c r="I396" i="25"/>
  <c r="H396" i="25"/>
  <c r="I390" i="25"/>
  <c r="H390" i="25"/>
  <c r="I387" i="25"/>
  <c r="H387" i="25"/>
  <c r="I371" i="25"/>
  <c r="H371" i="25"/>
  <c r="I368" i="25"/>
  <c r="H368" i="25"/>
  <c r="I355" i="25"/>
  <c r="H355" i="25"/>
  <c r="I351" i="25"/>
  <c r="H351" i="25"/>
  <c r="I346" i="25"/>
  <c r="H346" i="25"/>
  <c r="I340" i="25"/>
  <c r="H340" i="25"/>
  <c r="I330" i="25"/>
  <c r="H330" i="25"/>
  <c r="I326" i="25"/>
  <c r="H326" i="25"/>
  <c r="I322" i="25"/>
  <c r="H322" i="25"/>
  <c r="I312" i="25"/>
  <c r="H312" i="25"/>
  <c r="I304" i="25"/>
  <c r="H304" i="25"/>
  <c r="I288" i="25"/>
  <c r="H288" i="25"/>
  <c r="I283" i="25"/>
  <c r="H283" i="25"/>
  <c r="I266" i="25"/>
  <c r="H266" i="25"/>
  <c r="I248" i="25"/>
  <c r="H248" i="25"/>
  <c r="I229" i="25"/>
  <c r="H229" i="25"/>
  <c r="I216" i="25"/>
  <c r="H216" i="25"/>
  <c r="I212" i="25"/>
  <c r="H212" i="25"/>
  <c r="I205" i="25"/>
  <c r="H205" i="25"/>
  <c r="I183" i="25"/>
  <c r="H183" i="25"/>
  <c r="I169" i="25"/>
  <c r="H169" i="25"/>
  <c r="I162" i="25"/>
  <c r="H162" i="25"/>
  <c r="I155" i="25"/>
  <c r="H155" i="25"/>
  <c r="I147" i="25"/>
  <c r="H147" i="25"/>
  <c r="I133" i="25"/>
  <c r="H133" i="25"/>
  <c r="I117" i="25"/>
  <c r="H117" i="25"/>
  <c r="I113" i="25"/>
  <c r="H113" i="25"/>
  <c r="I104" i="25"/>
  <c r="H104" i="25"/>
  <c r="I90" i="25"/>
  <c r="H90" i="25"/>
  <c r="I86" i="25"/>
  <c r="H86" i="25"/>
  <c r="I79" i="25"/>
  <c r="H79" i="25"/>
  <c r="I53" i="25"/>
  <c r="H53" i="25"/>
  <c r="E673" i="24"/>
  <c r="I666" i="24"/>
  <c r="H666" i="24"/>
  <c r="I660" i="24"/>
  <c r="H660" i="24"/>
  <c r="I651" i="24"/>
  <c r="H651" i="24"/>
  <c r="I646" i="24"/>
  <c r="H646" i="24"/>
  <c r="I634" i="24"/>
  <c r="H634" i="24"/>
  <c r="I623" i="24"/>
  <c r="H623" i="24"/>
  <c r="I615" i="24"/>
  <c r="H615" i="24"/>
  <c r="I609" i="24"/>
  <c r="H609" i="24"/>
  <c r="I605" i="24"/>
  <c r="H605" i="24"/>
  <c r="I590" i="24"/>
  <c r="H590" i="24"/>
  <c r="I586" i="24"/>
  <c r="H586" i="24"/>
  <c r="I582" i="24"/>
  <c r="H582" i="24"/>
  <c r="I579" i="24"/>
  <c r="H579" i="24"/>
  <c r="I566" i="24"/>
  <c r="H566" i="24"/>
  <c r="I557" i="24"/>
  <c r="H557" i="24"/>
  <c r="I548" i="24"/>
  <c r="H548" i="24"/>
  <c r="I544" i="24"/>
  <c r="H544" i="24"/>
  <c r="I534" i="24"/>
  <c r="H534" i="24"/>
  <c r="I527" i="24"/>
  <c r="H527" i="24"/>
  <c r="I471" i="24"/>
  <c r="H471" i="24"/>
  <c r="I445" i="24"/>
  <c r="H445" i="24"/>
  <c r="I416" i="24"/>
  <c r="H416" i="24"/>
  <c r="I412" i="24"/>
  <c r="H412" i="24"/>
  <c r="I405" i="24"/>
  <c r="H405" i="24"/>
  <c r="I392" i="24"/>
  <c r="H392" i="24"/>
  <c r="I383" i="24"/>
  <c r="H383" i="24"/>
  <c r="I371" i="24"/>
  <c r="H371" i="24"/>
  <c r="I366" i="24"/>
  <c r="H366" i="24"/>
  <c r="I363" i="24"/>
  <c r="H363" i="24"/>
  <c r="I355" i="24"/>
  <c r="H355" i="24"/>
  <c r="I346" i="24"/>
  <c r="H346" i="24"/>
  <c r="I341" i="24"/>
  <c r="H341" i="24"/>
  <c r="I333" i="24"/>
  <c r="H333" i="24"/>
  <c r="I329" i="24"/>
  <c r="H329" i="24"/>
  <c r="I324" i="24"/>
  <c r="H324" i="24"/>
  <c r="I320" i="24"/>
  <c r="H320" i="24"/>
  <c r="I310" i="24"/>
  <c r="H310" i="24"/>
  <c r="I295" i="24"/>
  <c r="H295" i="24"/>
  <c r="I291" i="24"/>
  <c r="H291" i="24"/>
  <c r="I281" i="24"/>
  <c r="H281" i="24"/>
  <c r="I269" i="24"/>
  <c r="H269" i="24"/>
  <c r="I255" i="24"/>
  <c r="H255" i="24"/>
  <c r="I250" i="24"/>
  <c r="H250" i="24"/>
  <c r="I232" i="24"/>
  <c r="H232" i="24"/>
  <c r="I220" i="24"/>
  <c r="H220" i="24"/>
  <c r="I209" i="24"/>
  <c r="H209" i="24"/>
  <c r="I201" i="24"/>
  <c r="H201" i="24"/>
  <c r="I197" i="24"/>
  <c r="H197" i="24"/>
  <c r="I191" i="24"/>
  <c r="H191" i="24"/>
  <c r="I173" i="24"/>
  <c r="H173" i="24"/>
  <c r="I149" i="24"/>
  <c r="H149" i="24"/>
  <c r="I143" i="24"/>
  <c r="H143" i="24"/>
  <c r="I137" i="24"/>
  <c r="H137" i="24"/>
  <c r="I129" i="24"/>
  <c r="H129" i="24"/>
  <c r="I118" i="24"/>
  <c r="H118" i="24"/>
  <c r="I114" i="24"/>
  <c r="H114" i="24"/>
  <c r="I105" i="24"/>
  <c r="H105" i="24"/>
  <c r="I88" i="24"/>
  <c r="H88" i="24"/>
  <c r="I73" i="24"/>
  <c r="H73" i="24"/>
  <c r="I54" i="24"/>
  <c r="H54" i="24"/>
  <c r="E789" i="23"/>
  <c r="E774" i="23"/>
  <c r="I769" i="23"/>
  <c r="H769" i="23"/>
  <c r="I760" i="23"/>
  <c r="H760" i="23"/>
  <c r="I753" i="23"/>
  <c r="H753" i="23"/>
  <c r="I747" i="23"/>
  <c r="H747" i="23"/>
  <c r="I735" i="23"/>
  <c r="H735" i="23"/>
  <c r="I724" i="23"/>
  <c r="H724" i="23"/>
  <c r="I716" i="23"/>
  <c r="H716" i="23"/>
  <c r="I708" i="23"/>
  <c r="H708" i="23"/>
  <c r="I704" i="23"/>
  <c r="H704" i="23"/>
  <c r="I690" i="23"/>
  <c r="H690" i="23"/>
  <c r="I686" i="23"/>
  <c r="H686" i="23"/>
  <c r="I682" i="23"/>
  <c r="H682" i="23"/>
  <c r="I679" i="23"/>
  <c r="H679" i="23"/>
  <c r="I665" i="23"/>
  <c r="H665" i="23"/>
  <c r="I653" i="23"/>
  <c r="H653" i="23"/>
  <c r="I640" i="23"/>
  <c r="H640" i="23"/>
  <c r="I633" i="23"/>
  <c r="H633" i="23"/>
  <c r="I623" i="23"/>
  <c r="H623" i="23"/>
  <c r="I615" i="23"/>
  <c r="H615" i="23"/>
  <c r="I466" i="23"/>
  <c r="H466" i="23"/>
  <c r="I435" i="23"/>
  <c r="H435" i="23"/>
  <c r="I413" i="23"/>
  <c r="H413" i="23"/>
  <c r="I409" i="23"/>
  <c r="H409" i="23"/>
  <c r="I401" i="23"/>
  <c r="H401" i="23"/>
  <c r="I395" i="23"/>
  <c r="H395" i="23"/>
  <c r="I382" i="23"/>
  <c r="H382" i="23"/>
  <c r="I373" i="23"/>
  <c r="H373" i="23"/>
  <c r="I361" i="23"/>
  <c r="H361" i="23"/>
  <c r="I357" i="23"/>
  <c r="H357" i="23"/>
  <c r="I354" i="23"/>
  <c r="H354" i="23"/>
  <c r="I345" i="23"/>
  <c r="H345" i="23"/>
  <c r="I334" i="23"/>
  <c r="H334" i="23"/>
  <c r="I329" i="23"/>
  <c r="H329" i="23"/>
  <c r="I323" i="23"/>
  <c r="H323" i="23"/>
  <c r="I319" i="23"/>
  <c r="H319" i="23"/>
  <c r="I315" i="23"/>
  <c r="H315" i="23"/>
  <c r="I300" i="23"/>
  <c r="H300" i="23"/>
  <c r="I296" i="23"/>
  <c r="H296" i="23"/>
  <c r="I292" i="23"/>
  <c r="H292" i="23"/>
  <c r="I281" i="23"/>
  <c r="H281" i="23"/>
  <c r="I271" i="23"/>
  <c r="H271" i="23"/>
  <c r="I257" i="23"/>
  <c r="H257" i="23"/>
  <c r="I249" i="23"/>
  <c r="H249" i="23"/>
  <c r="I229" i="23"/>
  <c r="H229" i="23"/>
  <c r="I219" i="23"/>
  <c r="H219" i="23"/>
  <c r="I209" i="23"/>
  <c r="H209" i="23"/>
  <c r="I203" i="23"/>
  <c r="H203" i="23"/>
  <c r="I198" i="23"/>
  <c r="H198" i="23"/>
  <c r="I189" i="23"/>
  <c r="H189" i="23"/>
  <c r="I168" i="23"/>
  <c r="H168" i="23"/>
  <c r="I146" i="23"/>
  <c r="H146" i="23"/>
  <c r="I140" i="23"/>
  <c r="H140" i="23"/>
  <c r="I135" i="23"/>
  <c r="H135" i="23"/>
  <c r="I115" i="23"/>
  <c r="H115" i="23"/>
  <c r="I89" i="23"/>
  <c r="H89" i="23"/>
  <c r="I85" i="23"/>
  <c r="H85" i="23"/>
  <c r="I72" i="23"/>
  <c r="H72" i="23"/>
  <c r="I53" i="23"/>
  <c r="H53" i="23"/>
  <c r="I52" i="23"/>
  <c r="H52" i="23"/>
  <c r="E664" i="22"/>
  <c r="I659" i="22"/>
  <c r="H659" i="22"/>
  <c r="I649" i="22"/>
  <c r="H649" i="22"/>
  <c r="I643" i="22"/>
  <c r="H643" i="22"/>
  <c r="I638" i="22"/>
  <c r="H638" i="22"/>
  <c r="I626" i="22"/>
  <c r="H626" i="22"/>
  <c r="I615" i="22"/>
  <c r="H615" i="22"/>
  <c r="I607" i="22"/>
  <c r="H607" i="22"/>
  <c r="I599" i="22"/>
  <c r="H599" i="22"/>
  <c r="I595" i="22"/>
  <c r="H595" i="22"/>
  <c r="I580" i="22"/>
  <c r="H580" i="22"/>
  <c r="I576" i="22"/>
  <c r="H576" i="22"/>
  <c r="I572" i="22"/>
  <c r="H572" i="22"/>
  <c r="I569" i="22"/>
  <c r="H569" i="22"/>
  <c r="I555" i="22"/>
  <c r="H555" i="22"/>
  <c r="I546" i="22"/>
  <c r="H546" i="22"/>
  <c r="I537" i="22"/>
  <c r="H537" i="22"/>
  <c r="I533" i="22"/>
  <c r="H533" i="22"/>
  <c r="I524" i="22"/>
  <c r="H524" i="22"/>
  <c r="I517" i="22"/>
  <c r="H517" i="22"/>
  <c r="I498" i="22"/>
  <c r="H498" i="22"/>
  <c r="I456" i="22"/>
  <c r="H456" i="22"/>
  <c r="I430" i="22"/>
  <c r="H430" i="22"/>
  <c r="I425" i="22"/>
  <c r="H425" i="22"/>
  <c r="I420" i="22"/>
  <c r="H420" i="22"/>
  <c r="I416" i="22"/>
  <c r="H416" i="22"/>
  <c r="I402" i="22"/>
  <c r="H402" i="22"/>
  <c r="I398" i="22"/>
  <c r="H398" i="22"/>
  <c r="I392" i="22"/>
  <c r="H392" i="22"/>
  <c r="I379" i="22"/>
  <c r="H379" i="22"/>
  <c r="I370" i="22"/>
  <c r="H370" i="22"/>
  <c r="I358" i="22"/>
  <c r="H358" i="22"/>
  <c r="I353" i="22"/>
  <c r="H353" i="22"/>
  <c r="I350" i="22"/>
  <c r="H350" i="22"/>
  <c r="I342" i="22"/>
  <c r="H342" i="22"/>
  <c r="I332" i="22"/>
  <c r="H332" i="22"/>
  <c r="I327" i="22"/>
  <c r="H327" i="22"/>
  <c r="I321" i="22"/>
  <c r="H321" i="22"/>
  <c r="I317" i="22"/>
  <c r="H317" i="22"/>
  <c r="I313" i="22"/>
  <c r="H313" i="22"/>
  <c r="I304" i="22"/>
  <c r="H304" i="22"/>
  <c r="I293" i="22"/>
  <c r="H293" i="22"/>
  <c r="I286" i="22"/>
  <c r="H286" i="22"/>
  <c r="I282" i="22"/>
  <c r="H282" i="22"/>
  <c r="I272" i="22"/>
  <c r="H272" i="22"/>
  <c r="I263" i="22"/>
  <c r="H263" i="22"/>
  <c r="I248" i="22"/>
  <c r="H248" i="22"/>
  <c r="I243" i="22"/>
  <c r="H243" i="22"/>
  <c r="I228" i="22"/>
  <c r="H228" i="22"/>
  <c r="I218" i="22"/>
  <c r="H218" i="22"/>
  <c r="I211" i="22"/>
  <c r="H211" i="22"/>
  <c r="I205" i="22"/>
  <c r="H205" i="22"/>
  <c r="I201" i="22"/>
  <c r="H201" i="22"/>
  <c r="I196" i="22"/>
  <c r="H196" i="22"/>
  <c r="I175" i="22"/>
  <c r="H175" i="22"/>
  <c r="I152" i="22"/>
  <c r="H152" i="22"/>
  <c r="I146" i="22"/>
  <c r="H146" i="22"/>
  <c r="I137" i="22"/>
  <c r="H137" i="22"/>
  <c r="I127" i="22"/>
  <c r="H127" i="22"/>
  <c r="I114" i="22"/>
  <c r="H114" i="22"/>
  <c r="I110" i="22"/>
  <c r="H110" i="22"/>
  <c r="I101" i="22"/>
  <c r="H101" i="22"/>
  <c r="I88" i="22"/>
  <c r="H88" i="22"/>
  <c r="I83" i="22"/>
  <c r="H83" i="22"/>
  <c r="I72" i="22"/>
  <c r="H72" i="22"/>
  <c r="I51" i="22"/>
  <c r="H51" i="22"/>
  <c r="E880" i="19"/>
  <c r="C886" i="19" s="1"/>
  <c r="C887" i="19"/>
  <c r="B887" i="19"/>
  <c r="B886" i="19"/>
  <c r="C885" i="19"/>
  <c r="B885" i="19"/>
  <c r="B884" i="19"/>
  <c r="C881" i="19"/>
  <c r="B881" i="19"/>
  <c r="B880" i="19"/>
  <c r="E581" i="18"/>
  <c r="C589" i="18" s="1"/>
  <c r="I564" i="18"/>
  <c r="I568" i="18"/>
  <c r="I575" i="18"/>
  <c r="I563" i="18"/>
  <c r="H564" i="18"/>
  <c r="H568" i="18"/>
  <c r="H575" i="18"/>
  <c r="H563" i="18"/>
  <c r="B589" i="18"/>
  <c r="I552" i="18"/>
  <c r="I495" i="18"/>
  <c r="I502" i="18"/>
  <c r="I507" i="18"/>
  <c r="I524" i="18"/>
  <c r="I528" i="18"/>
  <c r="I534" i="18"/>
  <c r="I542" i="18"/>
  <c r="I498" i="18"/>
  <c r="I545" i="18"/>
  <c r="I494" i="18"/>
  <c r="C588" i="18"/>
  <c r="H552" i="18"/>
  <c r="H495" i="18"/>
  <c r="H502" i="18"/>
  <c r="H507" i="18"/>
  <c r="H524" i="18"/>
  <c r="H528" i="18"/>
  <c r="H534" i="18"/>
  <c r="H542" i="18"/>
  <c r="H498" i="18"/>
  <c r="H545" i="18"/>
  <c r="H494" i="18"/>
  <c r="B588" i="18"/>
  <c r="I437" i="18"/>
  <c r="I445" i="18"/>
  <c r="I454" i="18"/>
  <c r="I459" i="18"/>
  <c r="I467" i="18"/>
  <c r="I478" i="18"/>
  <c r="I436" i="18"/>
  <c r="C587" i="18"/>
  <c r="H437" i="18"/>
  <c r="H445" i="18"/>
  <c r="H454" i="18"/>
  <c r="H459" i="18"/>
  <c r="H467" i="18"/>
  <c r="H478" i="18"/>
  <c r="H436" i="18"/>
  <c r="B587" i="18"/>
  <c r="I311" i="18"/>
  <c r="I327" i="18"/>
  <c r="I358" i="18"/>
  <c r="I280" i="18"/>
  <c r="I285" i="18"/>
  <c r="I288" i="18"/>
  <c r="I293" i="18"/>
  <c r="I299" i="18"/>
  <c r="I302" i="18"/>
  <c r="I305" i="18"/>
  <c r="I323" i="18"/>
  <c r="I334" i="18"/>
  <c r="I338" i="18"/>
  <c r="I349" i="18"/>
  <c r="I353" i="18"/>
  <c r="I375" i="18"/>
  <c r="I382" i="18"/>
  <c r="I394" i="18"/>
  <c r="I401" i="18"/>
  <c r="I412" i="18"/>
  <c r="I419" i="18"/>
  <c r="I425" i="18"/>
  <c r="I279" i="18"/>
  <c r="C586" i="18"/>
  <c r="H311" i="18"/>
  <c r="H327" i="18"/>
  <c r="H358" i="18"/>
  <c r="H280" i="18"/>
  <c r="H285" i="18"/>
  <c r="H288" i="18"/>
  <c r="H293" i="18"/>
  <c r="H299" i="18"/>
  <c r="H302" i="18"/>
  <c r="H305" i="18"/>
  <c r="H319" i="18"/>
  <c r="H323" i="18"/>
  <c r="H334" i="18"/>
  <c r="H338" i="18"/>
  <c r="H349" i="18"/>
  <c r="H353" i="18"/>
  <c r="H375" i="18"/>
  <c r="H382" i="18"/>
  <c r="H394" i="18"/>
  <c r="H401" i="18"/>
  <c r="H412" i="18"/>
  <c r="H419" i="18"/>
  <c r="H425" i="18"/>
  <c r="H279" i="18"/>
  <c r="B586" i="18"/>
  <c r="I215" i="18"/>
  <c r="I220" i="18"/>
  <c r="I230" i="18"/>
  <c r="I237" i="18"/>
  <c r="I249" i="18"/>
  <c r="I271" i="18"/>
  <c r="I276" i="18"/>
  <c r="I253" i="18"/>
  <c r="I257" i="18"/>
  <c r="I261" i="18"/>
  <c r="I264" i="18"/>
  <c r="I267" i="18"/>
  <c r="I214" i="18"/>
  <c r="C585" i="18"/>
  <c r="H215" i="18"/>
  <c r="H220" i="18"/>
  <c r="H230" i="18"/>
  <c r="H237" i="18"/>
  <c r="H249" i="18"/>
  <c r="H271" i="18"/>
  <c r="H276" i="18"/>
  <c r="H253" i="18"/>
  <c r="H257" i="18"/>
  <c r="H261" i="18"/>
  <c r="H264" i="18"/>
  <c r="H267" i="18"/>
  <c r="H214" i="18"/>
  <c r="B585" i="18"/>
  <c r="I148" i="18"/>
  <c r="I165" i="18"/>
  <c r="I172" i="18"/>
  <c r="I177" i="18"/>
  <c r="I184" i="18"/>
  <c r="I189" i="18"/>
  <c r="I200" i="18"/>
  <c r="I147" i="18"/>
  <c r="C584" i="18"/>
  <c r="H148" i="18"/>
  <c r="H165" i="18"/>
  <c r="H172" i="18"/>
  <c r="H177" i="18"/>
  <c r="H184" i="18"/>
  <c r="H189" i="18"/>
  <c r="H200" i="18"/>
  <c r="H147" i="18"/>
  <c r="B584" i="18"/>
  <c r="I101" i="18"/>
  <c r="I111" i="18"/>
  <c r="I117" i="18"/>
  <c r="I122" i="18"/>
  <c r="I128" i="18"/>
  <c r="I135" i="18"/>
  <c r="I100" i="18"/>
  <c r="C583" i="18"/>
  <c r="H101" i="18"/>
  <c r="H111" i="18"/>
  <c r="H117" i="18"/>
  <c r="H122" i="18"/>
  <c r="H128" i="18"/>
  <c r="H135" i="18"/>
  <c r="H100" i="18"/>
  <c r="B583" i="18"/>
  <c r="H43" i="18"/>
  <c r="H85" i="18"/>
  <c r="H62" i="18"/>
  <c r="H68" i="18"/>
  <c r="H72" i="18"/>
  <c r="H97" i="18"/>
  <c r="H42" i="18"/>
  <c r="B582" i="18"/>
  <c r="B590" i="18"/>
  <c r="I43" i="18"/>
  <c r="I85" i="18"/>
  <c r="I62" i="18"/>
  <c r="I68" i="18"/>
  <c r="I72" i="18"/>
  <c r="I97" i="18"/>
  <c r="I42" i="18"/>
  <c r="C582" i="18"/>
  <c r="C590" i="18" s="1"/>
  <c r="E638" i="17"/>
  <c r="B643" i="17" s="1"/>
  <c r="I613" i="17"/>
  <c r="I619" i="17"/>
  <c r="I625" i="17"/>
  <c r="I629" i="17"/>
  <c r="I612" i="17"/>
  <c r="H613" i="17"/>
  <c r="H619" i="17"/>
  <c r="H625" i="17"/>
  <c r="H629" i="17"/>
  <c r="H612" i="17"/>
  <c r="I522" i="17"/>
  <c r="I525" i="17"/>
  <c r="I530" i="17"/>
  <c r="I534" i="17"/>
  <c r="I571" i="17"/>
  <c r="I575" i="17"/>
  <c r="I582" i="17"/>
  <c r="I590" i="17"/>
  <c r="I521" i="17"/>
  <c r="H522" i="17"/>
  <c r="H525" i="17"/>
  <c r="H530" i="17"/>
  <c r="H534" i="17"/>
  <c r="H571" i="17"/>
  <c r="H575" i="17"/>
  <c r="H582" i="17"/>
  <c r="H590" i="17"/>
  <c r="H521" i="17"/>
  <c r="I468" i="17"/>
  <c r="I476" i="17"/>
  <c r="I484" i="17"/>
  <c r="I491" i="17"/>
  <c r="I497" i="17"/>
  <c r="I511" i="17"/>
  <c r="I467" i="17"/>
  <c r="H468" i="17"/>
  <c r="H476" i="17"/>
  <c r="H484" i="17"/>
  <c r="H491" i="17"/>
  <c r="H497" i="17"/>
  <c r="H511" i="17"/>
  <c r="H467" i="17"/>
  <c r="I342" i="17"/>
  <c r="I370" i="17"/>
  <c r="I311" i="17"/>
  <c r="I316" i="17"/>
  <c r="I319" i="17"/>
  <c r="I324" i="17"/>
  <c r="I330" i="17"/>
  <c r="I333" i="17"/>
  <c r="I362" i="17"/>
  <c r="I366" i="17"/>
  <c r="I377" i="17"/>
  <c r="I381" i="17"/>
  <c r="I392" i="17"/>
  <c r="I396" i="17"/>
  <c r="I401" i="17"/>
  <c r="I406" i="17"/>
  <c r="I413" i="17"/>
  <c r="I425" i="17"/>
  <c r="I432" i="17"/>
  <c r="I443" i="17"/>
  <c r="I450" i="17"/>
  <c r="I456" i="17"/>
  <c r="I310" i="17"/>
  <c r="C643" i="17"/>
  <c r="H342" i="17"/>
  <c r="H370" i="17"/>
  <c r="H311" i="17"/>
  <c r="H316" i="17"/>
  <c r="H319" i="17"/>
  <c r="H324" i="17"/>
  <c r="H330" i="17"/>
  <c r="H333" i="17"/>
  <c r="H336" i="17"/>
  <c r="H362" i="17"/>
  <c r="H366" i="17"/>
  <c r="H377" i="17"/>
  <c r="H381" i="17"/>
  <c r="H392" i="17"/>
  <c r="H396" i="17"/>
  <c r="H401" i="17"/>
  <c r="H406" i="17"/>
  <c r="H413" i="17"/>
  <c r="H425" i="17"/>
  <c r="H432" i="17"/>
  <c r="H443" i="17"/>
  <c r="H450" i="17"/>
  <c r="H456" i="17"/>
  <c r="H310" i="17"/>
  <c r="I215" i="17"/>
  <c r="I229" i="17"/>
  <c r="I241" i="17"/>
  <c r="I254" i="17"/>
  <c r="I258" i="17"/>
  <c r="I274" i="17"/>
  <c r="I300" i="17"/>
  <c r="I307" i="17"/>
  <c r="I220" i="17"/>
  <c r="I290" i="17"/>
  <c r="I293" i="17"/>
  <c r="I296" i="17"/>
  <c r="I214" i="17"/>
  <c r="H215" i="17"/>
  <c r="H229" i="17"/>
  <c r="H241" i="17"/>
  <c r="H254" i="17"/>
  <c r="H258" i="17"/>
  <c r="H274" i="17"/>
  <c r="H300" i="17"/>
  <c r="H307" i="17"/>
  <c r="H220" i="17"/>
  <c r="H290" i="17"/>
  <c r="H293" i="17"/>
  <c r="H296" i="17"/>
  <c r="H214" i="17"/>
  <c r="I144" i="17"/>
  <c r="I159" i="17"/>
  <c r="I165" i="17"/>
  <c r="I172" i="17"/>
  <c r="I181" i="17"/>
  <c r="I186" i="17"/>
  <c r="I199" i="17"/>
  <c r="I143" i="17"/>
  <c r="H144" i="17"/>
  <c r="H159" i="17"/>
  <c r="H165" i="17"/>
  <c r="H172" i="17"/>
  <c r="H181" i="17"/>
  <c r="H186" i="17"/>
  <c r="H199" i="17"/>
  <c r="H143" i="17"/>
  <c r="I98" i="17"/>
  <c r="I113" i="17"/>
  <c r="I118" i="17"/>
  <c r="I124" i="17"/>
  <c r="I107" i="17"/>
  <c r="I131" i="17"/>
  <c r="I97" i="17"/>
  <c r="H98" i="17"/>
  <c r="H113" i="17"/>
  <c r="H118" i="17"/>
  <c r="H124" i="17"/>
  <c r="H107" i="17"/>
  <c r="H131" i="17"/>
  <c r="H97" i="17"/>
  <c r="I85" i="17"/>
  <c r="I43" i="17"/>
  <c r="I62" i="17"/>
  <c r="I68" i="17"/>
  <c r="I72" i="17"/>
  <c r="I94" i="17"/>
  <c r="I42" i="17"/>
  <c r="H85" i="17"/>
  <c r="H43" i="17"/>
  <c r="H62" i="17"/>
  <c r="H68" i="17"/>
  <c r="H72" i="17"/>
  <c r="H94" i="17"/>
  <c r="H42" i="17"/>
  <c r="E617" i="15"/>
  <c r="C625" i="15" s="1"/>
  <c r="C626" i="15" s="1"/>
  <c r="B625" i="15"/>
  <c r="C624" i="15"/>
  <c r="B624" i="15"/>
  <c r="C623" i="15"/>
  <c r="B623" i="15"/>
  <c r="C622" i="15"/>
  <c r="B622" i="15"/>
  <c r="C621" i="15"/>
  <c r="B621" i="15"/>
  <c r="C620" i="15"/>
  <c r="B620" i="15"/>
  <c r="C619" i="15"/>
  <c r="B619" i="15"/>
  <c r="B626" i="15" s="1"/>
  <c r="D626" i="15" s="1"/>
  <c r="C618" i="15"/>
  <c r="B618" i="15"/>
  <c r="E666" i="14"/>
  <c r="C674" i="14" s="1"/>
  <c r="B673" i="14"/>
  <c r="B671" i="14"/>
  <c r="B668" i="14"/>
  <c r="E649" i="13"/>
  <c r="B657" i="13" s="1"/>
  <c r="C657" i="13"/>
  <c r="C655" i="13"/>
  <c r="B653" i="13"/>
  <c r="C651" i="13"/>
  <c r="E660" i="12"/>
  <c r="C668" i="12"/>
  <c r="B668" i="12"/>
  <c r="C667" i="12"/>
  <c r="B667" i="12"/>
  <c r="C666" i="12"/>
  <c r="B666" i="12"/>
  <c r="C665" i="12"/>
  <c r="B665" i="12"/>
  <c r="C664" i="12"/>
  <c r="B664" i="12"/>
  <c r="C663" i="12"/>
  <c r="B663" i="12"/>
  <c r="C662" i="12"/>
  <c r="C669" i="12" s="1"/>
  <c r="B662" i="12"/>
  <c r="C661" i="12"/>
  <c r="B661" i="12"/>
  <c r="B669" i="12"/>
  <c r="E712" i="11"/>
  <c r="B720" i="11" s="1"/>
  <c r="C720" i="11"/>
  <c r="B719" i="11"/>
  <c r="C718" i="11"/>
  <c r="B717" i="11"/>
  <c r="C716" i="11"/>
  <c r="B716" i="11"/>
  <c r="C715" i="11"/>
  <c r="B715" i="11"/>
  <c r="C714" i="11"/>
  <c r="B714" i="11"/>
  <c r="C713" i="11"/>
  <c r="B713" i="11"/>
  <c r="E748" i="10"/>
  <c r="B756" i="10" s="1"/>
  <c r="B757" i="10" s="1"/>
  <c r="C756" i="10"/>
  <c r="B755" i="10"/>
  <c r="C754" i="10"/>
  <c r="B754" i="10"/>
  <c r="C753" i="10"/>
  <c r="B753" i="10"/>
  <c r="C752" i="10"/>
  <c r="B752" i="10"/>
  <c r="C751" i="10"/>
  <c r="B751" i="10"/>
  <c r="C750" i="10"/>
  <c r="B750" i="10"/>
  <c r="C749" i="10"/>
  <c r="B749" i="10"/>
  <c r="B657" i="4"/>
  <c r="E637" i="8"/>
  <c r="C645" i="8" s="1"/>
  <c r="E696" i="5"/>
  <c r="E650" i="4"/>
  <c r="B651" i="4"/>
  <c r="B652" i="4"/>
  <c r="B653" i="4"/>
  <c r="B654" i="4"/>
  <c r="B655" i="4"/>
  <c r="B656" i="4"/>
  <c r="B658" i="4"/>
  <c r="B659" i="4"/>
  <c r="C651" i="4"/>
  <c r="C652" i="4"/>
  <c r="C653" i="4"/>
  <c r="C654" i="4"/>
  <c r="C655" i="4"/>
  <c r="C656" i="4"/>
  <c r="C657" i="4"/>
  <c r="C658" i="4"/>
  <c r="C659" i="4"/>
  <c r="D659" i="4"/>
  <c r="E788" i="20"/>
  <c r="C796" i="20"/>
  <c r="B796" i="20"/>
  <c r="C795" i="20"/>
  <c r="B795" i="20"/>
  <c r="C794" i="20"/>
  <c r="B794" i="20"/>
  <c r="C793" i="20"/>
  <c r="B793" i="20"/>
  <c r="C792" i="20"/>
  <c r="B792" i="20"/>
  <c r="C791" i="20"/>
  <c r="B791" i="20"/>
  <c r="C790" i="20"/>
  <c r="B790" i="20"/>
  <c r="C789" i="20"/>
  <c r="E734" i="3"/>
  <c r="B789" i="20"/>
  <c r="B17" i="2"/>
  <c r="H44" i="13"/>
  <c r="H66" i="13"/>
  <c r="H72" i="13"/>
  <c r="H76" i="13"/>
  <c r="H98" i="13"/>
  <c r="H89" i="13"/>
  <c r="H43" i="13"/>
  <c r="H102" i="13"/>
  <c r="H114" i="13"/>
  <c r="H120" i="13"/>
  <c r="H125" i="13"/>
  <c r="H132" i="13"/>
  <c r="H139" i="13"/>
  <c r="H101" i="13"/>
  <c r="H152" i="13"/>
  <c r="H168" i="13"/>
  <c r="H176" i="13"/>
  <c r="H183" i="13"/>
  <c r="H190" i="13"/>
  <c r="H195" i="13"/>
  <c r="H207" i="13"/>
  <c r="H151" i="13"/>
  <c r="H222" i="13"/>
  <c r="H233" i="13"/>
  <c r="H248" i="13"/>
  <c r="H255" i="13"/>
  <c r="H268" i="13"/>
  <c r="H277" i="13"/>
  <c r="H287" i="13"/>
  <c r="H291" i="13"/>
  <c r="H296" i="13"/>
  <c r="H273" i="13"/>
  <c r="H281" i="13"/>
  <c r="H284" i="13"/>
  <c r="H221" i="13"/>
  <c r="H300" i="13"/>
  <c r="H306" i="13"/>
  <c r="H309" i="13"/>
  <c r="H316" i="13"/>
  <c r="H335" i="13"/>
  <c r="H352" i="13"/>
  <c r="H360" i="13"/>
  <c r="H364" i="13"/>
  <c r="H323" i="13"/>
  <c r="H326" i="13"/>
  <c r="H329" i="13"/>
  <c r="H344" i="13"/>
  <c r="H348" i="13"/>
  <c r="H410" i="13"/>
  <c r="H414" i="13"/>
  <c r="H419" i="13"/>
  <c r="H424" i="13"/>
  <c r="H431" i="13"/>
  <c r="H443" i="13"/>
  <c r="H450" i="13"/>
  <c r="H461" i="13"/>
  <c r="H468" i="13"/>
  <c r="H474" i="13"/>
  <c r="H299" i="13"/>
  <c r="H486" i="13"/>
  <c r="H494" i="13"/>
  <c r="H506" i="13"/>
  <c r="H512" i="13"/>
  <c r="H519" i="13"/>
  <c r="H530" i="13"/>
  <c r="H485" i="13"/>
  <c r="H546" i="13"/>
  <c r="H549" i="13"/>
  <c r="H554" i="13"/>
  <c r="H563" i="13"/>
  <c r="H578" i="13"/>
  <c r="H582" i="13"/>
  <c r="H588" i="13"/>
  <c r="H596" i="13"/>
  <c r="H600" i="13"/>
  <c r="H607" i="13"/>
  <c r="H545" i="13"/>
  <c r="H619" i="13"/>
  <c r="H628" i="13"/>
  <c r="H634" i="13"/>
  <c r="H641" i="13"/>
  <c r="H618" i="13"/>
  <c r="I44" i="13"/>
  <c r="I66" i="13"/>
  <c r="I72" i="13"/>
  <c r="I76" i="13"/>
  <c r="I98" i="13"/>
  <c r="I89" i="13"/>
  <c r="I43" i="13"/>
  <c r="I102" i="13"/>
  <c r="I114" i="13"/>
  <c r="I120" i="13"/>
  <c r="I125" i="13"/>
  <c r="I132" i="13"/>
  <c r="I139" i="13"/>
  <c r="I101" i="13"/>
  <c r="I152" i="13"/>
  <c r="I168" i="13"/>
  <c r="I176" i="13"/>
  <c r="I183" i="13"/>
  <c r="I190" i="13"/>
  <c r="I195" i="13"/>
  <c r="I207" i="13"/>
  <c r="I151" i="13"/>
  <c r="I222" i="13"/>
  <c r="I233" i="13"/>
  <c r="I248" i="13"/>
  <c r="I255" i="13"/>
  <c r="I268" i="13"/>
  <c r="I277" i="13"/>
  <c r="I287" i="13"/>
  <c r="I291" i="13"/>
  <c r="I296" i="13"/>
  <c r="I281" i="13"/>
  <c r="I284" i="13"/>
  <c r="I221" i="13"/>
  <c r="I300" i="13"/>
  <c r="I306" i="13"/>
  <c r="I309" i="13"/>
  <c r="I316" i="13"/>
  <c r="I335" i="13"/>
  <c r="I352" i="13"/>
  <c r="I360" i="13"/>
  <c r="I364" i="13"/>
  <c r="I323" i="13"/>
  <c r="I326" i="13"/>
  <c r="I329" i="13"/>
  <c r="I344" i="13"/>
  <c r="I348" i="13"/>
  <c r="I410" i="13"/>
  <c r="I414" i="13"/>
  <c r="I419" i="13"/>
  <c r="I424" i="13"/>
  <c r="I299" i="13"/>
  <c r="I486" i="13"/>
  <c r="I494" i="13"/>
  <c r="I506" i="13"/>
  <c r="I512" i="13"/>
  <c r="I519" i="13"/>
  <c r="I530" i="13"/>
  <c r="I485" i="13"/>
  <c r="I546" i="13"/>
  <c r="I549" i="13"/>
  <c r="I554" i="13"/>
  <c r="I563" i="13"/>
  <c r="I578" i="13"/>
  <c r="I582" i="13"/>
  <c r="I588" i="13"/>
  <c r="I596" i="13"/>
  <c r="I600" i="13"/>
  <c r="I607" i="13"/>
  <c r="I545" i="13"/>
  <c r="I619" i="13"/>
  <c r="I628" i="13"/>
  <c r="I634" i="13"/>
  <c r="I641" i="13"/>
  <c r="I618" i="13"/>
  <c r="H44" i="3"/>
  <c r="H43" i="3" s="1"/>
  <c r="B735" i="3" s="1"/>
  <c r="H64" i="3"/>
  <c r="H70" i="3"/>
  <c r="H75" i="3"/>
  <c r="H88" i="3"/>
  <c r="H97" i="3"/>
  <c r="H101" i="3"/>
  <c r="H100" i="3" s="1"/>
  <c r="B736" i="3" s="1"/>
  <c r="H114" i="3"/>
  <c r="H130" i="3"/>
  <c r="H136" i="3"/>
  <c r="H142" i="3"/>
  <c r="H149" i="3"/>
  <c r="H164" i="3"/>
  <c r="H193" i="3"/>
  <c r="H163" i="3" s="1"/>
  <c r="B737" i="3" s="1"/>
  <c r="H199" i="3"/>
  <c r="H205" i="3"/>
  <c r="H214" i="3"/>
  <c r="H232" i="3"/>
  <c r="H248" i="3"/>
  <c r="H267" i="3"/>
  <c r="H290" i="3"/>
  <c r="H299" i="3"/>
  <c r="H312" i="3"/>
  <c r="H322" i="3"/>
  <c r="H332" i="3"/>
  <c r="H336" i="3"/>
  <c r="H341" i="3"/>
  <c r="H273" i="3"/>
  <c r="H318" i="3"/>
  <c r="H326" i="3"/>
  <c r="H329" i="3"/>
  <c r="H266" i="3"/>
  <c r="B738" i="3" s="1"/>
  <c r="H425" i="3"/>
  <c r="H344" i="3" s="1"/>
  <c r="B739" i="3" s="1"/>
  <c r="D739" i="3" s="1"/>
  <c r="C14" i="3" s="1"/>
  <c r="H475" i="3"/>
  <c r="H494" i="3"/>
  <c r="H501" i="3"/>
  <c r="H513" i="3"/>
  <c r="H520" i="3"/>
  <c r="H531" i="3"/>
  <c r="H538" i="3"/>
  <c r="H359" i="3"/>
  <c r="H364" i="3"/>
  <c r="H376" i="3"/>
  <c r="H386" i="3"/>
  <c r="H389" i="3"/>
  <c r="H395" i="3"/>
  <c r="H407" i="3"/>
  <c r="H416" i="3"/>
  <c r="H429" i="3"/>
  <c r="H456" i="3"/>
  <c r="H460" i="3"/>
  <c r="H479" i="3"/>
  <c r="H79" i="2" s="1"/>
  <c r="H485" i="3"/>
  <c r="H544" i="3"/>
  <c r="H345" i="3"/>
  <c r="H556" i="3"/>
  <c r="H555" i="3" s="1"/>
  <c r="B740" i="3" s="1"/>
  <c r="D740" i="3" s="1"/>
  <c r="C15" i="3" s="1"/>
  <c r="H564" i="3"/>
  <c r="H574" i="3"/>
  <c r="H580" i="3"/>
  <c r="H591" i="3"/>
  <c r="H603" i="3"/>
  <c r="H620" i="3"/>
  <c r="H627" i="3"/>
  <c r="H632" i="3"/>
  <c r="H650" i="3"/>
  <c r="H654" i="3"/>
  <c r="H662" i="3"/>
  <c r="H670" i="3"/>
  <c r="H623" i="3"/>
  <c r="H674" i="3"/>
  <c r="H681" i="3"/>
  <c r="H693" i="3"/>
  <c r="H704" i="3"/>
  <c r="H711" i="3"/>
  <c r="H715" i="3"/>
  <c r="I44" i="3"/>
  <c r="I64" i="3"/>
  <c r="I43" i="3" s="1"/>
  <c r="C735" i="3" s="1"/>
  <c r="I70" i="3"/>
  <c r="I75" i="3"/>
  <c r="I88" i="3"/>
  <c r="I97" i="3"/>
  <c r="H35" i="2" s="1"/>
  <c r="I101" i="3"/>
  <c r="I100" i="3" s="1"/>
  <c r="C736" i="3" s="1"/>
  <c r="I114" i="3"/>
  <c r="I130" i="3"/>
  <c r="I136" i="3"/>
  <c r="I142" i="3"/>
  <c r="I149" i="3"/>
  <c r="I164" i="3"/>
  <c r="I163" i="3" s="1"/>
  <c r="C737" i="3" s="1"/>
  <c r="I193" i="3"/>
  <c r="I199" i="3"/>
  <c r="I205" i="3"/>
  <c r="I214" i="3"/>
  <c r="I232" i="3"/>
  <c r="I248" i="3"/>
  <c r="I267" i="3"/>
  <c r="I290" i="3"/>
  <c r="I266" i="3" s="1"/>
  <c r="C738" i="3" s="1"/>
  <c r="I299" i="3"/>
  <c r="I312" i="3"/>
  <c r="I322" i="3"/>
  <c r="I332" i="3"/>
  <c r="I336" i="3"/>
  <c r="I341" i="3"/>
  <c r="I273" i="3"/>
  <c r="I318" i="3"/>
  <c r="I326" i="3"/>
  <c r="I329" i="3"/>
  <c r="I345" i="3"/>
  <c r="I359" i="3"/>
  <c r="I344" i="3" s="1"/>
  <c r="C739" i="3" s="1"/>
  <c r="I364" i="3"/>
  <c r="I376" i="3"/>
  <c r="I386" i="3"/>
  <c r="I389" i="3"/>
  <c r="I395" i="3"/>
  <c r="I407" i="3"/>
  <c r="I416" i="3"/>
  <c r="I429" i="3"/>
  <c r="I456" i="3"/>
  <c r="I460" i="3"/>
  <c r="I479" i="3"/>
  <c r="I485" i="3"/>
  <c r="I475" i="3"/>
  <c r="I494" i="3"/>
  <c r="I501" i="3"/>
  <c r="I513" i="3"/>
  <c r="I520" i="3"/>
  <c r="I531" i="3"/>
  <c r="I538" i="3"/>
  <c r="I544" i="3"/>
  <c r="I425" i="3"/>
  <c r="I556" i="3"/>
  <c r="I555" i="3" s="1"/>
  <c r="C740" i="3" s="1"/>
  <c r="I564" i="3"/>
  <c r="I574" i="3"/>
  <c r="I580" i="3"/>
  <c r="I591" i="3"/>
  <c r="I603" i="3"/>
  <c r="I620" i="3"/>
  <c r="I627" i="3"/>
  <c r="I632" i="3"/>
  <c r="I650" i="3"/>
  <c r="I654" i="3"/>
  <c r="I662" i="3"/>
  <c r="I670" i="3"/>
  <c r="I623" i="3"/>
  <c r="I674" i="3"/>
  <c r="I681" i="3"/>
  <c r="I693" i="3"/>
  <c r="I704" i="3"/>
  <c r="I711" i="3"/>
  <c r="I692" i="3" s="1"/>
  <c r="C742" i="3" s="1"/>
  <c r="I715" i="3"/>
  <c r="H49" i="4"/>
  <c r="H68" i="4"/>
  <c r="H80" i="4"/>
  <c r="H84" i="4"/>
  <c r="H97" i="4"/>
  <c r="H106" i="4"/>
  <c r="H48" i="4"/>
  <c r="H110" i="4"/>
  <c r="H119" i="4"/>
  <c r="H126" i="4"/>
  <c r="H136" i="4"/>
  <c r="H142" i="4"/>
  <c r="H148" i="4"/>
  <c r="H109" i="4"/>
  <c r="H161" i="4"/>
  <c r="H176" i="4"/>
  <c r="H181" i="4"/>
  <c r="H185" i="4"/>
  <c r="H192" i="4"/>
  <c r="H201" i="4"/>
  <c r="H216" i="4"/>
  <c r="H160" i="4"/>
  <c r="H232" i="4"/>
  <c r="H237" i="4"/>
  <c r="H248" i="4"/>
  <c r="H254" i="4"/>
  <c r="H263" i="4"/>
  <c r="H271" i="4"/>
  <c r="H285" i="4"/>
  <c r="H267" i="4"/>
  <c r="H275" i="4"/>
  <c r="H278" i="4"/>
  <c r="H281" i="4"/>
  <c r="H290" i="4"/>
  <c r="H231" i="4"/>
  <c r="H294" i="4"/>
  <c r="H300" i="4"/>
  <c r="H306" i="4"/>
  <c r="H318" i="4"/>
  <c r="H325" i="4"/>
  <c r="H328" i="4"/>
  <c r="H332" i="4"/>
  <c r="H341" i="4"/>
  <c r="H365" i="4"/>
  <c r="H369" i="4"/>
  <c r="H389" i="4"/>
  <c r="H402" i="4"/>
  <c r="H440" i="4"/>
  <c r="H351" i="4"/>
  <c r="H355" i="4"/>
  <c r="H359" i="4"/>
  <c r="H380" i="4"/>
  <c r="H384" i="4"/>
  <c r="H395" i="4"/>
  <c r="H451" i="4"/>
  <c r="H462" i="4"/>
  <c r="H469" i="4"/>
  <c r="H475" i="4"/>
  <c r="H293" i="4"/>
  <c r="H487" i="4"/>
  <c r="H494" i="4"/>
  <c r="H502" i="4"/>
  <c r="H511" i="4"/>
  <c r="H518" i="4"/>
  <c r="H526" i="4"/>
  <c r="H486" i="4"/>
  <c r="H536" i="4"/>
  <c r="H543" i="4"/>
  <c r="H547" i="4"/>
  <c r="H562" i="4"/>
  <c r="H566" i="4"/>
  <c r="H575" i="4"/>
  <c r="H583" i="4"/>
  <c r="H539" i="4"/>
  <c r="H593" i="4"/>
  <c r="H535" i="4"/>
  <c r="H605" i="4"/>
  <c r="H610" i="4"/>
  <c r="H615" i="4"/>
  <c r="H631" i="4"/>
  <c r="H604" i="4"/>
  <c r="I49" i="4"/>
  <c r="I68" i="4"/>
  <c r="I80" i="4"/>
  <c r="I84" i="4"/>
  <c r="I97" i="4"/>
  <c r="I106" i="4"/>
  <c r="I48" i="4"/>
  <c r="I110" i="4"/>
  <c r="I119" i="4"/>
  <c r="I126" i="4"/>
  <c r="I136" i="4"/>
  <c r="I142" i="4"/>
  <c r="I148" i="4"/>
  <c r="I109" i="4"/>
  <c r="I161" i="4"/>
  <c r="I176" i="4"/>
  <c r="I181" i="4"/>
  <c r="I185" i="4"/>
  <c r="I192" i="4"/>
  <c r="I201" i="4"/>
  <c r="I216" i="4"/>
  <c r="I160" i="4"/>
  <c r="I232" i="4"/>
  <c r="I237" i="4"/>
  <c r="I248" i="4"/>
  <c r="I254" i="4"/>
  <c r="I263" i="4"/>
  <c r="I271" i="4"/>
  <c r="I285" i="4"/>
  <c r="I267" i="4"/>
  <c r="I275" i="4"/>
  <c r="I278" i="4"/>
  <c r="I281" i="4"/>
  <c r="I290" i="4"/>
  <c r="I231" i="4"/>
  <c r="I294" i="4"/>
  <c r="I300" i="4"/>
  <c r="I306" i="4"/>
  <c r="I318" i="4"/>
  <c r="I325" i="4"/>
  <c r="I328" i="4"/>
  <c r="I332" i="4"/>
  <c r="I341" i="4"/>
  <c r="I365" i="4"/>
  <c r="I369" i="4"/>
  <c r="I389" i="4"/>
  <c r="I402" i="4"/>
  <c r="I440" i="4"/>
  <c r="I351" i="4"/>
  <c r="I355" i="4"/>
  <c r="I359" i="4"/>
  <c r="I380" i="4"/>
  <c r="I384" i="4"/>
  <c r="I395" i="4"/>
  <c r="I451" i="4"/>
  <c r="I462" i="4"/>
  <c r="I469" i="4"/>
  <c r="I475" i="4"/>
  <c r="I293" i="4"/>
  <c r="I487" i="4"/>
  <c r="I494" i="4"/>
  <c r="I502" i="4"/>
  <c r="I511" i="4"/>
  <c r="I518" i="4"/>
  <c r="I526" i="4"/>
  <c r="I486" i="4"/>
  <c r="I536" i="4"/>
  <c r="I543" i="4"/>
  <c r="I547" i="4"/>
  <c r="I562" i="4"/>
  <c r="I566" i="4"/>
  <c r="I575" i="4"/>
  <c r="I583" i="4"/>
  <c r="I539" i="4"/>
  <c r="I593" i="4"/>
  <c r="I535" i="4"/>
  <c r="I605" i="4"/>
  <c r="I610" i="4"/>
  <c r="I615" i="4"/>
  <c r="I631" i="4"/>
  <c r="I604" i="4"/>
  <c r="H44" i="11"/>
  <c r="H69" i="11"/>
  <c r="H74" i="11"/>
  <c r="H63" i="11"/>
  <c r="H87" i="11"/>
  <c r="H96" i="11"/>
  <c r="H43" i="11"/>
  <c r="H100" i="11"/>
  <c r="H114" i="11"/>
  <c r="H121" i="11"/>
  <c r="H127" i="11"/>
  <c r="H134" i="11"/>
  <c r="H141" i="11"/>
  <c r="H99" i="11"/>
  <c r="H156" i="11"/>
  <c r="H175" i="11"/>
  <c r="H186" i="11"/>
  <c r="H194" i="11"/>
  <c r="H202" i="11"/>
  <c r="H215" i="11"/>
  <c r="H228" i="11"/>
  <c r="H155" i="11"/>
  <c r="H248" i="11"/>
  <c r="H257" i="11"/>
  <c r="H271" i="11"/>
  <c r="H282" i="11"/>
  <c r="H295" i="11"/>
  <c r="H301" i="11"/>
  <c r="H306" i="11"/>
  <c r="H321" i="11"/>
  <c r="H326" i="11"/>
  <c r="H311" i="11"/>
  <c r="H314" i="11"/>
  <c r="H317" i="11"/>
  <c r="H247" i="11"/>
  <c r="H330" i="11"/>
  <c r="H339" i="11"/>
  <c r="H348" i="11"/>
  <c r="H362" i="11"/>
  <c r="H372" i="11"/>
  <c r="H375" i="11"/>
  <c r="H381" i="11"/>
  <c r="H393" i="11"/>
  <c r="H402" i="11"/>
  <c r="H413" i="11"/>
  <c r="H426" i="11"/>
  <c r="H433" i="11"/>
  <c r="H437" i="11"/>
  <c r="H452" i="11"/>
  <c r="H462" i="11"/>
  <c r="H469" i="11"/>
  <c r="H456" i="11"/>
  <c r="H476" i="11"/>
  <c r="H488" i="11"/>
  <c r="H495" i="11"/>
  <c r="H506" i="11"/>
  <c r="H513" i="11"/>
  <c r="H519" i="11"/>
  <c r="H329" i="11"/>
  <c r="H531" i="11"/>
  <c r="H539" i="11"/>
  <c r="H551" i="11"/>
  <c r="H560" i="11"/>
  <c r="H575" i="11"/>
  <c r="H591" i="11"/>
  <c r="H530" i="11"/>
  <c r="H608" i="11"/>
  <c r="H615" i="11"/>
  <c r="H619" i="11"/>
  <c r="H642" i="11"/>
  <c r="H646" i="11"/>
  <c r="H654" i="11"/>
  <c r="H662" i="11"/>
  <c r="H666" i="11"/>
  <c r="H673" i="11"/>
  <c r="H611" i="11"/>
  <c r="H607" i="11"/>
  <c r="H685" i="11"/>
  <c r="H689" i="11"/>
  <c r="H694" i="11"/>
  <c r="H705" i="11"/>
  <c r="H684" i="11"/>
  <c r="I44" i="11"/>
  <c r="I69" i="11"/>
  <c r="I74" i="11"/>
  <c r="I63" i="11"/>
  <c r="I96" i="11"/>
  <c r="I43" i="11"/>
  <c r="I100" i="11"/>
  <c r="I114" i="11"/>
  <c r="I121" i="11"/>
  <c r="I127" i="11"/>
  <c r="I134" i="11"/>
  <c r="I141" i="11"/>
  <c r="I99" i="11"/>
  <c r="I156" i="11"/>
  <c r="I175" i="11"/>
  <c r="I186" i="11"/>
  <c r="I194" i="11"/>
  <c r="I202" i="11"/>
  <c r="I215" i="11"/>
  <c r="I228" i="11"/>
  <c r="I155" i="11"/>
  <c r="I248" i="11"/>
  <c r="I257" i="11"/>
  <c r="I271" i="11"/>
  <c r="I282" i="11"/>
  <c r="I295" i="11"/>
  <c r="I301" i="11"/>
  <c r="I306" i="11"/>
  <c r="I321" i="11"/>
  <c r="I326" i="11"/>
  <c r="I311" i="11"/>
  <c r="I314" i="11"/>
  <c r="I317" i="11"/>
  <c r="I247" i="11"/>
  <c r="I330" i="11"/>
  <c r="I339" i="11"/>
  <c r="I348" i="11"/>
  <c r="I362" i="11"/>
  <c r="I372" i="11"/>
  <c r="I375" i="11"/>
  <c r="I381" i="11"/>
  <c r="I393" i="11"/>
  <c r="I402" i="11"/>
  <c r="I413" i="11"/>
  <c r="I426" i="11"/>
  <c r="I433" i="11"/>
  <c r="I437" i="11"/>
  <c r="I452" i="11"/>
  <c r="I462" i="11"/>
  <c r="I456" i="11"/>
  <c r="I469" i="11"/>
  <c r="I476" i="11"/>
  <c r="I488" i="11"/>
  <c r="I495" i="11"/>
  <c r="I506" i="11"/>
  <c r="I513" i="11"/>
  <c r="I519" i="11"/>
  <c r="I329" i="11"/>
  <c r="I531" i="11"/>
  <c r="I539" i="11"/>
  <c r="I551" i="11"/>
  <c r="I560" i="11"/>
  <c r="I575" i="11"/>
  <c r="I591" i="11"/>
  <c r="I530" i="11"/>
  <c r="I608" i="11"/>
  <c r="I615" i="11"/>
  <c r="I619" i="11"/>
  <c r="I642" i="11"/>
  <c r="I646" i="11"/>
  <c r="I654" i="11"/>
  <c r="I662" i="11"/>
  <c r="I611" i="11"/>
  <c r="I666" i="11"/>
  <c r="I673" i="11"/>
  <c r="I607" i="11"/>
  <c r="I685" i="11"/>
  <c r="I689" i="11"/>
  <c r="I694" i="11"/>
  <c r="I705" i="11"/>
  <c r="I684" i="11"/>
  <c r="E712" i="21"/>
  <c r="B714" i="21" s="1"/>
  <c r="H44" i="21"/>
  <c r="H63" i="21"/>
  <c r="H71" i="21"/>
  <c r="H75" i="21"/>
  <c r="H89" i="21"/>
  <c r="H98" i="21"/>
  <c r="H43" i="21"/>
  <c r="H102" i="21"/>
  <c r="H114" i="21"/>
  <c r="H121" i="21"/>
  <c r="H128" i="21"/>
  <c r="H135" i="21"/>
  <c r="H143" i="21"/>
  <c r="H101" i="21"/>
  <c r="H156" i="21"/>
  <c r="H181" i="21"/>
  <c r="H188" i="21"/>
  <c r="H194" i="21"/>
  <c r="H207" i="21"/>
  <c r="H223" i="21"/>
  <c r="H243" i="21"/>
  <c r="H155" i="21"/>
  <c r="H264" i="21"/>
  <c r="H273" i="21"/>
  <c r="H288" i="21"/>
  <c r="H298" i="21"/>
  <c r="H311" i="21"/>
  <c r="H322" i="21"/>
  <c r="H337" i="21"/>
  <c r="H342" i="21"/>
  <c r="H318" i="21"/>
  <c r="H327" i="21"/>
  <c r="H330" i="21"/>
  <c r="H333" i="21"/>
  <c r="H263" i="21"/>
  <c r="H351" i="21"/>
  <c r="H354" i="21"/>
  <c r="H361" i="21"/>
  <c r="H368" i="21"/>
  <c r="H371" i="21"/>
  <c r="H376" i="21"/>
  <c r="H388" i="21"/>
  <c r="H406" i="21"/>
  <c r="H413" i="21"/>
  <c r="H417" i="21"/>
  <c r="H432" i="21"/>
  <c r="H446" i="21"/>
  <c r="H460" i="21"/>
  <c r="H472" i="21"/>
  <c r="H398" i="21"/>
  <c r="H402" i="21"/>
  <c r="H465" i="21"/>
  <c r="H487" i="21"/>
  <c r="H494" i="21"/>
  <c r="H505" i="21"/>
  <c r="H512" i="21"/>
  <c r="H517" i="21"/>
  <c r="H346" i="21"/>
  <c r="H345" i="21"/>
  <c r="H529" i="21"/>
  <c r="H537" i="21"/>
  <c r="H553" i="21"/>
  <c r="H563" i="21"/>
  <c r="H582" i="21"/>
  <c r="H601" i="21"/>
  <c r="H528" i="21"/>
  <c r="H615" i="21"/>
  <c r="H622" i="21"/>
  <c r="H627" i="21"/>
  <c r="H642" i="21"/>
  <c r="H646" i="21"/>
  <c r="H652" i="21"/>
  <c r="H660" i="21"/>
  <c r="H618" i="21"/>
  <c r="H663" i="21"/>
  <c r="H670" i="21"/>
  <c r="H614" i="21"/>
  <c r="H682" i="21"/>
  <c r="H689" i="21"/>
  <c r="H697" i="21"/>
  <c r="H707" i="21"/>
  <c r="H681" i="21"/>
  <c r="I44" i="21"/>
  <c r="I63" i="21"/>
  <c r="I71" i="21"/>
  <c r="I75" i="21"/>
  <c r="I89" i="21"/>
  <c r="I98" i="21"/>
  <c r="I43" i="21"/>
  <c r="I102" i="21"/>
  <c r="I114" i="21"/>
  <c r="I121" i="21"/>
  <c r="I128" i="21"/>
  <c r="I135" i="21"/>
  <c r="I143" i="21"/>
  <c r="I101" i="21"/>
  <c r="I156" i="21"/>
  <c r="I181" i="21"/>
  <c r="I188" i="21"/>
  <c r="I194" i="21"/>
  <c r="I207" i="21"/>
  <c r="I223" i="21"/>
  <c r="I243" i="21"/>
  <c r="I155" i="21"/>
  <c r="C714" i="21"/>
  <c r="I264" i="21"/>
  <c r="I273" i="21"/>
  <c r="I288" i="21"/>
  <c r="I298" i="21"/>
  <c r="I311" i="21"/>
  <c r="I322" i="21"/>
  <c r="I337" i="21"/>
  <c r="I342" i="21"/>
  <c r="I318" i="21"/>
  <c r="I327" i="21"/>
  <c r="I330" i="21"/>
  <c r="I333" i="21"/>
  <c r="I263" i="21"/>
  <c r="I351" i="21"/>
  <c r="I354" i="21"/>
  <c r="I361" i="21"/>
  <c r="I368" i="21"/>
  <c r="I371" i="21"/>
  <c r="I376" i="21"/>
  <c r="I388" i="21"/>
  <c r="I406" i="21"/>
  <c r="I413" i="21"/>
  <c r="I417" i="21"/>
  <c r="I432" i="21"/>
  <c r="I446" i="21"/>
  <c r="I460" i="21"/>
  <c r="I472" i="21"/>
  <c r="I487" i="21"/>
  <c r="I346" i="21"/>
  <c r="I398" i="21"/>
  <c r="I402" i="21"/>
  <c r="I465" i="21"/>
  <c r="I494" i="21"/>
  <c r="I505" i="21"/>
  <c r="I512" i="21"/>
  <c r="I517" i="21"/>
  <c r="I345" i="21"/>
  <c r="I529" i="21"/>
  <c r="I537" i="21"/>
  <c r="I553" i="21"/>
  <c r="I563" i="21"/>
  <c r="I582" i="21"/>
  <c r="I601" i="21"/>
  <c r="I528" i="21"/>
  <c r="I615" i="21"/>
  <c r="I622" i="21"/>
  <c r="I627" i="21"/>
  <c r="I642" i="21"/>
  <c r="I646" i="21"/>
  <c r="I652" i="21"/>
  <c r="I660" i="21"/>
  <c r="I618" i="21"/>
  <c r="I663" i="21"/>
  <c r="I670" i="21"/>
  <c r="I614" i="21"/>
  <c r="I682" i="21"/>
  <c r="I689" i="21"/>
  <c r="I697" i="21"/>
  <c r="I707" i="21"/>
  <c r="I681" i="21"/>
  <c r="H43" i="16"/>
  <c r="H74" i="16"/>
  <c r="H88" i="16"/>
  <c r="H64" i="16"/>
  <c r="H70" i="16"/>
  <c r="H100" i="16"/>
  <c r="H104" i="16"/>
  <c r="H103" i="16" s="1"/>
  <c r="B611" i="16" s="1"/>
  <c r="H116" i="16"/>
  <c r="H122" i="16"/>
  <c r="H127" i="16"/>
  <c r="H133" i="16"/>
  <c r="H141" i="16"/>
  <c r="H154" i="16"/>
  <c r="H169" i="16"/>
  <c r="H153" i="16" s="1"/>
  <c r="B612" i="16" s="1"/>
  <c r="H176" i="16"/>
  <c r="H183" i="16"/>
  <c r="H189" i="16"/>
  <c r="H211" i="16"/>
  <c r="H219" i="16"/>
  <c r="H236" i="16"/>
  <c r="H241" i="16"/>
  <c r="H281" i="16"/>
  <c r="H288" i="16"/>
  <c r="H299" i="16"/>
  <c r="H318" i="16"/>
  <c r="H322" i="16"/>
  <c r="H327" i="16"/>
  <c r="H304" i="16"/>
  <c r="H308" i="16"/>
  <c r="H312" i="16"/>
  <c r="H315" i="16"/>
  <c r="H353" i="16"/>
  <c r="H363" i="16"/>
  <c r="H369" i="16"/>
  <c r="H330" i="16" s="1"/>
  <c r="B614" i="16" s="1"/>
  <c r="H386" i="16"/>
  <c r="H331" i="16"/>
  <c r="H336" i="16"/>
  <c r="H339" i="16"/>
  <c r="H344" i="16"/>
  <c r="H350" i="16"/>
  <c r="H378" i="16"/>
  <c r="H382" i="16"/>
  <c r="H393" i="16"/>
  <c r="H397" i="16"/>
  <c r="H408" i="16"/>
  <c r="H412" i="16"/>
  <c r="H417" i="16"/>
  <c r="H422" i="16"/>
  <c r="H429" i="16"/>
  <c r="H441" i="16"/>
  <c r="H448" i="16"/>
  <c r="H459" i="16"/>
  <c r="H466" i="16"/>
  <c r="H472" i="16"/>
  <c r="H484" i="16"/>
  <c r="H503" i="16"/>
  <c r="H509" i="16"/>
  <c r="H492" i="16"/>
  <c r="H497" i="16"/>
  <c r="H500" i="16"/>
  <c r="H483" i="16"/>
  <c r="B615" i="16" s="1"/>
  <c r="H517" i="16"/>
  <c r="H520" i="16"/>
  <c r="H524" i="16"/>
  <c r="H528" i="16"/>
  <c r="H546" i="16"/>
  <c r="H550" i="16"/>
  <c r="H557" i="16"/>
  <c r="H565" i="16"/>
  <c r="H569" i="16"/>
  <c r="H576" i="16"/>
  <c r="H588" i="16"/>
  <c r="H593" i="16"/>
  <c r="H587" i="16" s="1"/>
  <c r="B617" i="16" s="1"/>
  <c r="H598" i="16"/>
  <c r="H604" i="16"/>
  <c r="I43" i="16"/>
  <c r="I74" i="16"/>
  <c r="I88" i="16"/>
  <c r="I64" i="16"/>
  <c r="I70" i="16"/>
  <c r="I104" i="16"/>
  <c r="I116" i="16"/>
  <c r="I122" i="16"/>
  <c r="I127" i="16"/>
  <c r="I133" i="16"/>
  <c r="I141" i="16"/>
  <c r="I154" i="16"/>
  <c r="I169" i="16"/>
  <c r="I176" i="16"/>
  <c r="I183" i="16"/>
  <c r="I189" i="16"/>
  <c r="I211" i="16"/>
  <c r="I219" i="16"/>
  <c r="I236" i="16"/>
  <c r="I241" i="16"/>
  <c r="I281" i="16"/>
  <c r="I288" i="16"/>
  <c r="I299" i="16"/>
  <c r="I318" i="16"/>
  <c r="I322" i="16"/>
  <c r="I327" i="16"/>
  <c r="I304" i="16"/>
  <c r="I308" i="16"/>
  <c r="I312" i="16"/>
  <c r="I315" i="16"/>
  <c r="I353" i="16"/>
  <c r="I363" i="16"/>
  <c r="I369" i="16"/>
  <c r="I386" i="16"/>
  <c r="I331" i="16"/>
  <c r="I336" i="16"/>
  <c r="I339" i="16"/>
  <c r="I344" i="16"/>
  <c r="I350" i="16"/>
  <c r="I378" i="16"/>
  <c r="I382" i="16"/>
  <c r="I393" i="16"/>
  <c r="I397" i="16"/>
  <c r="I408" i="16"/>
  <c r="I412" i="16"/>
  <c r="I417" i="16"/>
  <c r="I422" i="16"/>
  <c r="I429" i="16"/>
  <c r="I441" i="16"/>
  <c r="I448" i="16"/>
  <c r="I459" i="16"/>
  <c r="I466" i="16"/>
  <c r="I472" i="16"/>
  <c r="I484" i="16"/>
  <c r="I483" i="16" s="1"/>
  <c r="C615" i="16" s="1"/>
  <c r="I503" i="16"/>
  <c r="I509" i="16"/>
  <c r="I492" i="16"/>
  <c r="I497" i="16"/>
  <c r="I500" i="16"/>
  <c r="I517" i="16"/>
  <c r="I520" i="16"/>
  <c r="I524" i="16"/>
  <c r="I528" i="16"/>
  <c r="I546" i="16"/>
  <c r="I550" i="16"/>
  <c r="I557" i="16"/>
  <c r="I565" i="16"/>
  <c r="I569" i="16"/>
  <c r="I576" i="16"/>
  <c r="I588" i="16"/>
  <c r="I593" i="16"/>
  <c r="I598" i="16"/>
  <c r="I604" i="16"/>
  <c r="I336" i="17"/>
  <c r="H44" i="5"/>
  <c r="H63" i="5"/>
  <c r="H73" i="5"/>
  <c r="H77" i="5"/>
  <c r="H90" i="5"/>
  <c r="H99" i="5"/>
  <c r="H103" i="5"/>
  <c r="H117" i="5"/>
  <c r="H127" i="5"/>
  <c r="H136" i="5"/>
  <c r="H142" i="5"/>
  <c r="H156" i="5"/>
  <c r="H169" i="5"/>
  <c r="H194" i="5"/>
  <c r="H200" i="5"/>
  <c r="H206" i="5"/>
  <c r="H214" i="5"/>
  <c r="H227" i="5"/>
  <c r="H239" i="5"/>
  <c r="H257" i="5"/>
  <c r="H262" i="5"/>
  <c r="H256" i="5" s="1"/>
  <c r="B700" i="5" s="1"/>
  <c r="H276" i="5"/>
  <c r="H286" i="5"/>
  <c r="H299" i="5"/>
  <c r="H304" i="5"/>
  <c r="H309" i="5"/>
  <c r="H325" i="5"/>
  <c r="H330" i="5"/>
  <c r="H315" i="5"/>
  <c r="H318" i="5"/>
  <c r="H321" i="5"/>
  <c r="H334" i="5"/>
  <c r="H333" i="5" s="1"/>
  <c r="B701" i="5" s="1"/>
  <c r="H343" i="5"/>
  <c r="H352" i="5"/>
  <c r="H364" i="5"/>
  <c r="H68" i="2" s="1"/>
  <c r="H374" i="5"/>
  <c r="H377" i="5"/>
  <c r="H383" i="5"/>
  <c r="H395" i="5"/>
  <c r="H404" i="5"/>
  <c r="H419" i="5"/>
  <c r="H426" i="5"/>
  <c r="H430" i="5"/>
  <c r="H77" i="2" s="1"/>
  <c r="H445" i="5"/>
  <c r="H454" i="5"/>
  <c r="H461" i="5"/>
  <c r="H484" i="5"/>
  <c r="H83" i="2" s="1"/>
  <c r="H495" i="5"/>
  <c r="H449" i="5"/>
  <c r="H472" i="5"/>
  <c r="H506" i="5"/>
  <c r="H513" i="5"/>
  <c r="H415" i="5"/>
  <c r="H519" i="5"/>
  <c r="H531" i="5"/>
  <c r="H539" i="5"/>
  <c r="H549" i="5"/>
  <c r="H554" i="5"/>
  <c r="H92" i="2" s="1"/>
  <c r="H564" i="5"/>
  <c r="H575" i="5"/>
  <c r="H591" i="5"/>
  <c r="H594" i="5"/>
  <c r="H598" i="5"/>
  <c r="H602" i="5"/>
  <c r="H625" i="5"/>
  <c r="H629" i="5"/>
  <c r="H638" i="5"/>
  <c r="H646" i="5"/>
  <c r="H650" i="5"/>
  <c r="H657" i="5"/>
  <c r="H669" i="5"/>
  <c r="H675" i="5"/>
  <c r="H681" i="5"/>
  <c r="H690" i="5"/>
  <c r="I44" i="5"/>
  <c r="I63" i="5"/>
  <c r="I73" i="5"/>
  <c r="I77" i="5"/>
  <c r="I90" i="5"/>
  <c r="I99" i="5"/>
  <c r="I103" i="5"/>
  <c r="I117" i="5"/>
  <c r="I127" i="5"/>
  <c r="I136" i="5"/>
  <c r="I142" i="5"/>
  <c r="I156" i="5"/>
  <c r="I169" i="5"/>
  <c r="I194" i="5"/>
  <c r="I200" i="5"/>
  <c r="I206" i="5"/>
  <c r="I214" i="5"/>
  <c r="I227" i="5"/>
  <c r="I239" i="5"/>
  <c r="I257" i="5"/>
  <c r="I262" i="5"/>
  <c r="I276" i="5"/>
  <c r="I286" i="5"/>
  <c r="I299" i="5"/>
  <c r="I304" i="5"/>
  <c r="I309" i="5"/>
  <c r="I325" i="5"/>
  <c r="I330" i="5"/>
  <c r="I315" i="5"/>
  <c r="I318" i="5"/>
  <c r="I321" i="5"/>
  <c r="I334" i="5"/>
  <c r="I343" i="5"/>
  <c r="I352" i="5"/>
  <c r="I364" i="5"/>
  <c r="I374" i="5"/>
  <c r="I377" i="5"/>
  <c r="I383" i="5"/>
  <c r="I395" i="5"/>
  <c r="I404" i="5"/>
  <c r="I419" i="5"/>
  <c r="I426" i="5"/>
  <c r="I430" i="5"/>
  <c r="I445" i="5"/>
  <c r="I454" i="5"/>
  <c r="I461" i="5"/>
  <c r="I484" i="5"/>
  <c r="I495" i="5"/>
  <c r="I415" i="5"/>
  <c r="I449" i="5"/>
  <c r="I472" i="5"/>
  <c r="I506" i="5"/>
  <c r="I513" i="5"/>
  <c r="I519" i="5"/>
  <c r="I531" i="5"/>
  <c r="I539" i="5"/>
  <c r="I549" i="5"/>
  <c r="I554" i="5"/>
  <c r="I564" i="5"/>
  <c r="I575" i="5"/>
  <c r="I591" i="5"/>
  <c r="I594" i="5"/>
  <c r="I598" i="5"/>
  <c r="I602" i="5"/>
  <c r="I625" i="5"/>
  <c r="I629" i="5"/>
  <c r="I638" i="5"/>
  <c r="I646" i="5"/>
  <c r="I650" i="5"/>
  <c r="I657" i="5"/>
  <c r="I669" i="5"/>
  <c r="I675" i="5"/>
  <c r="I681" i="5"/>
  <c r="I690" i="5"/>
  <c r="H44" i="8"/>
  <c r="H63" i="8"/>
  <c r="H70" i="8"/>
  <c r="H74" i="8"/>
  <c r="H87" i="8"/>
  <c r="H96" i="8"/>
  <c r="H43" i="8"/>
  <c r="H100" i="8"/>
  <c r="H108" i="8"/>
  <c r="H114" i="8"/>
  <c r="H120" i="8"/>
  <c r="H127" i="8"/>
  <c r="H134" i="8"/>
  <c r="H99" i="8"/>
  <c r="H147" i="8"/>
  <c r="H164" i="8"/>
  <c r="H171" i="8"/>
  <c r="H175" i="8"/>
  <c r="H182" i="8"/>
  <c r="H194" i="8"/>
  <c r="H208" i="8"/>
  <c r="H146" i="8"/>
  <c r="H224" i="8"/>
  <c r="H230" i="8"/>
  <c r="H241" i="8"/>
  <c r="H247" i="8"/>
  <c r="H257" i="8"/>
  <c r="H266" i="8"/>
  <c r="H281" i="8"/>
  <c r="H262" i="8"/>
  <c r="H271" i="8"/>
  <c r="H274" i="8"/>
  <c r="H277" i="8"/>
  <c r="H285" i="8"/>
  <c r="H223" i="8"/>
  <c r="H294" i="8"/>
  <c r="H297" i="8"/>
  <c r="H302" i="8"/>
  <c r="H308" i="8"/>
  <c r="H311" i="8"/>
  <c r="H315" i="8"/>
  <c r="H324" i="8"/>
  <c r="H342" i="8"/>
  <c r="H348" i="8"/>
  <c r="H352" i="8"/>
  <c r="H365" i="8"/>
  <c r="H378" i="8"/>
  <c r="H400" i="8"/>
  <c r="H412" i="8"/>
  <c r="H432" i="8"/>
  <c r="H289" i="8"/>
  <c r="H334" i="8"/>
  <c r="H338" i="8"/>
  <c r="H405" i="8"/>
  <c r="H439" i="8"/>
  <c r="H450" i="8"/>
  <c r="H457" i="8"/>
  <c r="H463" i="8"/>
  <c r="H288" i="8"/>
  <c r="H475" i="8"/>
  <c r="H482" i="8"/>
  <c r="H495" i="8"/>
  <c r="H504" i="8"/>
  <c r="H520" i="8"/>
  <c r="H536" i="8"/>
  <c r="H474" i="8"/>
  <c r="H547" i="8"/>
  <c r="H554" i="8"/>
  <c r="H558" i="8"/>
  <c r="H571" i="8"/>
  <c r="H575" i="8"/>
  <c r="H582" i="8"/>
  <c r="H590" i="8"/>
  <c r="H600" i="8"/>
  <c r="H550" i="8"/>
  <c r="H593" i="8"/>
  <c r="H546" i="8"/>
  <c r="H612" i="8"/>
  <c r="H616" i="8"/>
  <c r="H622" i="8"/>
  <c r="H629" i="8"/>
  <c r="H611" i="8"/>
  <c r="I44" i="8"/>
  <c r="I63" i="8"/>
  <c r="I70" i="8"/>
  <c r="I74" i="8"/>
  <c r="I87" i="8"/>
  <c r="I96" i="8"/>
  <c r="I43" i="8"/>
  <c r="I100" i="8"/>
  <c r="I108" i="8"/>
  <c r="I114" i="8"/>
  <c r="I120" i="8"/>
  <c r="I127" i="8"/>
  <c r="I134" i="8"/>
  <c r="I99" i="8"/>
  <c r="I147" i="8"/>
  <c r="I164" i="8"/>
  <c r="I171" i="8"/>
  <c r="I175" i="8"/>
  <c r="I182" i="8"/>
  <c r="I194" i="8"/>
  <c r="I208" i="8"/>
  <c r="I146" i="8"/>
  <c r="I224" i="8"/>
  <c r="I230" i="8"/>
  <c r="I241" i="8"/>
  <c r="I247" i="8"/>
  <c r="I257" i="8"/>
  <c r="I266" i="8"/>
  <c r="I281" i="8"/>
  <c r="I262" i="8"/>
  <c r="I271" i="8"/>
  <c r="I274" i="8"/>
  <c r="I277" i="8"/>
  <c r="I285" i="8"/>
  <c r="I223" i="8"/>
  <c r="I294" i="8"/>
  <c r="I297" i="8"/>
  <c r="I302" i="8"/>
  <c r="I308" i="8"/>
  <c r="I311" i="8"/>
  <c r="I315" i="8"/>
  <c r="I324" i="8"/>
  <c r="I342" i="8"/>
  <c r="I348" i="8"/>
  <c r="I352" i="8"/>
  <c r="I365" i="8"/>
  <c r="I378" i="8"/>
  <c r="I400" i="8"/>
  <c r="I412" i="8"/>
  <c r="I432" i="8"/>
  <c r="I289" i="8"/>
  <c r="I334" i="8"/>
  <c r="I338" i="8"/>
  <c r="I405" i="8"/>
  <c r="I439" i="8"/>
  <c r="I450" i="8"/>
  <c r="I457" i="8"/>
  <c r="I463" i="8"/>
  <c r="I288" i="8"/>
  <c r="I475" i="8"/>
  <c r="I482" i="8"/>
  <c r="I495" i="8"/>
  <c r="I504" i="8"/>
  <c r="I520" i="8"/>
  <c r="I536" i="8"/>
  <c r="I474" i="8"/>
  <c r="I547" i="8"/>
  <c r="I554" i="8"/>
  <c r="I558" i="8"/>
  <c r="I571" i="8"/>
  <c r="I575" i="8"/>
  <c r="I582" i="8"/>
  <c r="I590" i="8"/>
  <c r="I600" i="8"/>
  <c r="I550" i="8"/>
  <c r="I593" i="8"/>
  <c r="I546" i="8"/>
  <c r="I612" i="8"/>
  <c r="I616" i="8"/>
  <c r="I622" i="8"/>
  <c r="I629" i="8"/>
  <c r="I611" i="8"/>
  <c r="H43" i="20"/>
  <c r="H72" i="20"/>
  <c r="H79" i="20"/>
  <c r="H84" i="20"/>
  <c r="H113" i="20"/>
  <c r="H104" i="20"/>
  <c r="H42" i="20"/>
  <c r="H117" i="20"/>
  <c r="H132" i="20"/>
  <c r="H145" i="20"/>
  <c r="H152" i="20"/>
  <c r="H159" i="20"/>
  <c r="H166" i="20"/>
  <c r="H116" i="20"/>
  <c r="H179" i="20"/>
  <c r="H204" i="20"/>
  <c r="H210" i="20"/>
  <c r="H216" i="20"/>
  <c r="H233" i="20"/>
  <c r="H239" i="20"/>
  <c r="H254" i="20"/>
  <c r="H178" i="20"/>
  <c r="H275" i="20"/>
  <c r="H280" i="20"/>
  <c r="H295" i="20"/>
  <c r="H305" i="20"/>
  <c r="H318" i="20"/>
  <c r="H322" i="20"/>
  <c r="H326" i="20"/>
  <c r="H340" i="20"/>
  <c r="H345" i="20"/>
  <c r="H330" i="20"/>
  <c r="H333" i="20"/>
  <c r="H336" i="20"/>
  <c r="H274" i="20"/>
  <c r="H349" i="20"/>
  <c r="H363" i="20"/>
  <c r="H366" i="20"/>
  <c r="H382" i="20"/>
  <c r="H385" i="20"/>
  <c r="H392" i="20"/>
  <c r="H402" i="20"/>
  <c r="H419" i="20"/>
  <c r="H426" i="20"/>
  <c r="H455" i="20"/>
  <c r="H500" i="20"/>
  <c r="H535" i="20"/>
  <c r="H552" i="20"/>
  <c r="H376" i="20"/>
  <c r="H411" i="20"/>
  <c r="H415" i="20"/>
  <c r="H430" i="20"/>
  <c r="H441" i="20"/>
  <c r="H445" i="20"/>
  <c r="H450" i="20"/>
  <c r="H481" i="20"/>
  <c r="H493" i="20"/>
  <c r="H528" i="20"/>
  <c r="H348" i="20"/>
  <c r="H599" i="20"/>
  <c r="H607" i="20"/>
  <c r="H617" i="20"/>
  <c r="H622" i="20"/>
  <c r="H632" i="20"/>
  <c r="H645" i="20"/>
  <c r="H598" i="20"/>
  <c r="H661" i="20"/>
  <c r="H664" i="20"/>
  <c r="H668" i="20"/>
  <c r="H673" i="20"/>
  <c r="H691" i="20"/>
  <c r="H695" i="20"/>
  <c r="H702" i="20"/>
  <c r="H710" i="20"/>
  <c r="H714" i="20"/>
  <c r="H721" i="20"/>
  <c r="H660" i="20"/>
  <c r="H733" i="20"/>
  <c r="H742" i="20"/>
  <c r="H755" i="20"/>
  <c r="H763" i="20"/>
  <c r="H732" i="20"/>
  <c r="B797" i="20"/>
  <c r="I43" i="20"/>
  <c r="I72" i="20"/>
  <c r="I79" i="20"/>
  <c r="I84" i="20"/>
  <c r="I113" i="20"/>
  <c r="I104" i="20"/>
  <c r="I42" i="20"/>
  <c r="I117" i="20"/>
  <c r="I132" i="20"/>
  <c r="I145" i="20"/>
  <c r="I152" i="20"/>
  <c r="I159" i="20"/>
  <c r="I166" i="20"/>
  <c r="I116" i="20"/>
  <c r="I179" i="20"/>
  <c r="I204" i="20"/>
  <c r="I210" i="20"/>
  <c r="I216" i="20"/>
  <c r="I233" i="20"/>
  <c r="I239" i="20"/>
  <c r="I254" i="20"/>
  <c r="I178" i="20"/>
  <c r="I275" i="20"/>
  <c r="I280" i="20"/>
  <c r="I295" i="20"/>
  <c r="I305" i="20"/>
  <c r="I318" i="20"/>
  <c r="I322" i="20"/>
  <c r="I326" i="20"/>
  <c r="I340" i="20"/>
  <c r="I345" i="20"/>
  <c r="I330" i="20"/>
  <c r="I333" i="20"/>
  <c r="I336" i="20"/>
  <c r="I274" i="20"/>
  <c r="I349" i="20"/>
  <c r="I363" i="20"/>
  <c r="I366" i="20"/>
  <c r="I382" i="20"/>
  <c r="I385" i="20"/>
  <c r="I392" i="20"/>
  <c r="I402" i="20"/>
  <c r="I419" i="20"/>
  <c r="I426" i="20"/>
  <c r="I455" i="20"/>
  <c r="I500" i="20"/>
  <c r="I535" i="20"/>
  <c r="I552" i="20"/>
  <c r="I376" i="20"/>
  <c r="I411" i="20"/>
  <c r="I415" i="20"/>
  <c r="I430" i="20"/>
  <c r="I441" i="20"/>
  <c r="I445" i="20"/>
  <c r="I450" i="20"/>
  <c r="I481" i="20"/>
  <c r="I493" i="20"/>
  <c r="I528" i="20"/>
  <c r="I348" i="20"/>
  <c r="I599" i="20"/>
  <c r="I607" i="20"/>
  <c r="I617" i="20"/>
  <c r="I622" i="20"/>
  <c r="I632" i="20"/>
  <c r="I645" i="20"/>
  <c r="I598" i="20"/>
  <c r="I661" i="20"/>
  <c r="I664" i="20"/>
  <c r="I668" i="20"/>
  <c r="I673" i="20"/>
  <c r="I691" i="20"/>
  <c r="I695" i="20"/>
  <c r="I702" i="20"/>
  <c r="I710" i="20"/>
  <c r="I714" i="20"/>
  <c r="I721" i="20"/>
  <c r="I660" i="20"/>
  <c r="I733" i="20"/>
  <c r="I742" i="20"/>
  <c r="I755" i="20"/>
  <c r="I763" i="20"/>
  <c r="I732" i="20"/>
  <c r="C797" i="20"/>
  <c r="H70" i="14"/>
  <c r="H82" i="14"/>
  <c r="H105" i="14"/>
  <c r="H44" i="14"/>
  <c r="H64" i="14"/>
  <c r="H96" i="14"/>
  <c r="H43" i="14"/>
  <c r="H109" i="14"/>
  <c r="H120" i="14"/>
  <c r="H126" i="14"/>
  <c r="H131" i="14"/>
  <c r="H137" i="14"/>
  <c r="H145" i="14"/>
  <c r="H108" i="14"/>
  <c r="H158" i="14"/>
  <c r="H174" i="14"/>
  <c r="H182" i="14"/>
  <c r="H189" i="14"/>
  <c r="H198" i="14"/>
  <c r="H205" i="14"/>
  <c r="H222" i="14"/>
  <c r="H157" i="14"/>
  <c r="H240" i="14"/>
  <c r="H252" i="14"/>
  <c r="H266" i="14"/>
  <c r="H276" i="14"/>
  <c r="H287" i="14"/>
  <c r="H305" i="14"/>
  <c r="H309" i="14"/>
  <c r="H314" i="14"/>
  <c r="H291" i="14"/>
  <c r="H295" i="14"/>
  <c r="H299" i="14"/>
  <c r="H302" i="14"/>
  <c r="H239" i="14"/>
  <c r="H318" i="14"/>
  <c r="H327" i="14"/>
  <c r="H333" i="14"/>
  <c r="H352" i="14"/>
  <c r="H369" i="14"/>
  <c r="H376" i="14"/>
  <c r="H467" i="14"/>
  <c r="H324" i="14"/>
  <c r="H340" i="14"/>
  <c r="H343" i="14"/>
  <c r="H346" i="14"/>
  <c r="H361" i="14"/>
  <c r="H365" i="14"/>
  <c r="H392" i="14"/>
  <c r="H403" i="14"/>
  <c r="H407" i="14"/>
  <c r="H412" i="14"/>
  <c r="H417" i="14"/>
  <c r="H424" i="14"/>
  <c r="H436" i="14"/>
  <c r="H443" i="14"/>
  <c r="H454" i="14"/>
  <c r="H461" i="14"/>
  <c r="H317" i="14"/>
  <c r="H479" i="14"/>
  <c r="H488" i="14"/>
  <c r="H500" i="14"/>
  <c r="H506" i="14"/>
  <c r="H514" i="14"/>
  <c r="H525" i="14"/>
  <c r="H478" i="14"/>
  <c r="H543" i="14"/>
  <c r="H546" i="14"/>
  <c r="H551" i="14"/>
  <c r="H565" i="14"/>
  <c r="H592" i="14"/>
  <c r="H596" i="14"/>
  <c r="H602" i="14"/>
  <c r="H610" i="14"/>
  <c r="H614" i="14"/>
  <c r="H621" i="14"/>
  <c r="H542" i="14"/>
  <c r="H633" i="14"/>
  <c r="H644" i="14"/>
  <c r="H654" i="14"/>
  <c r="H661" i="14"/>
  <c r="H632" i="14"/>
  <c r="I70" i="14"/>
  <c r="I82" i="14"/>
  <c r="I105" i="14"/>
  <c r="I44" i="14"/>
  <c r="I64" i="14"/>
  <c r="I96" i="14"/>
  <c r="I43" i="14"/>
  <c r="I109" i="14"/>
  <c r="I120" i="14"/>
  <c r="I126" i="14"/>
  <c r="I131" i="14"/>
  <c r="I137" i="14"/>
  <c r="I145" i="14"/>
  <c r="I108" i="14"/>
  <c r="I158" i="14"/>
  <c r="I174" i="14"/>
  <c r="I182" i="14"/>
  <c r="I189" i="14"/>
  <c r="I198" i="14"/>
  <c r="I205" i="14"/>
  <c r="I222" i="14"/>
  <c r="I157" i="14"/>
  <c r="I240" i="14"/>
  <c r="I252" i="14"/>
  <c r="I266" i="14"/>
  <c r="I276" i="14"/>
  <c r="I287" i="14"/>
  <c r="I305" i="14"/>
  <c r="I309" i="14"/>
  <c r="I314" i="14"/>
  <c r="I291" i="14"/>
  <c r="I295" i="14"/>
  <c r="I299" i="14"/>
  <c r="I302" i="14"/>
  <c r="I239" i="14"/>
  <c r="I318" i="14"/>
  <c r="I327" i="14"/>
  <c r="I333" i="14"/>
  <c r="I352" i="14"/>
  <c r="I369" i="14"/>
  <c r="I376" i="14"/>
  <c r="I467" i="14"/>
  <c r="I324" i="14"/>
  <c r="I340" i="14"/>
  <c r="I343" i="14"/>
  <c r="I346" i="14"/>
  <c r="I361" i="14"/>
  <c r="I365" i="14"/>
  <c r="I392" i="14"/>
  <c r="I403" i="14"/>
  <c r="I407" i="14"/>
  <c r="I412" i="14"/>
  <c r="I417" i="14"/>
  <c r="I424" i="14"/>
  <c r="I436" i="14"/>
  <c r="I443" i="14"/>
  <c r="I454" i="14"/>
  <c r="I461" i="14"/>
  <c r="I317" i="14"/>
  <c r="I479" i="14"/>
  <c r="I488" i="14"/>
  <c r="I500" i="14"/>
  <c r="I506" i="14"/>
  <c r="I514" i="14"/>
  <c r="I525" i="14"/>
  <c r="I478" i="14"/>
  <c r="I543" i="14"/>
  <c r="I546" i="14"/>
  <c r="I551" i="14"/>
  <c r="I565" i="14"/>
  <c r="I592" i="14"/>
  <c r="I596" i="14"/>
  <c r="I602" i="14"/>
  <c r="I610" i="14"/>
  <c r="I614" i="14"/>
  <c r="I621" i="14"/>
  <c r="I542" i="14"/>
  <c r="I633" i="14"/>
  <c r="I644" i="14"/>
  <c r="I654" i="14"/>
  <c r="I661" i="14"/>
  <c r="I632" i="14"/>
  <c r="H43" i="19"/>
  <c r="H63" i="19"/>
  <c r="H71" i="19"/>
  <c r="H77" i="19"/>
  <c r="H93" i="19"/>
  <c r="H102" i="19"/>
  <c r="H42" i="19"/>
  <c r="H107" i="19"/>
  <c r="H137" i="19"/>
  <c r="H161" i="19"/>
  <c r="H166" i="19"/>
  <c r="H179" i="19"/>
  <c r="H191" i="19"/>
  <c r="H106" i="19"/>
  <c r="H204" i="19"/>
  <c r="H233" i="19"/>
  <c r="H256" i="19"/>
  <c r="H46" i="2" s="1"/>
  <c r="H267" i="19"/>
  <c r="H301" i="19"/>
  <c r="H305" i="19"/>
  <c r="H315" i="19"/>
  <c r="H337" i="19"/>
  <c r="H348" i="19"/>
  <c r="H358" i="19"/>
  <c r="H384" i="19"/>
  <c r="H411" i="19"/>
  <c r="H439" i="19"/>
  <c r="H443" i="19"/>
  <c r="H454" i="19"/>
  <c r="H463" i="19"/>
  <c r="H480" i="19"/>
  <c r="H500" i="19"/>
  <c r="H435" i="19"/>
  <c r="H511" i="19"/>
  <c r="H521" i="19"/>
  <c r="H532" i="19"/>
  <c r="H538" i="19"/>
  <c r="H541" i="19"/>
  <c r="H546" i="19"/>
  <c r="H552" i="19"/>
  <c r="H569" i="19"/>
  <c r="H600" i="19"/>
  <c r="H631" i="19"/>
  <c r="H510" i="19"/>
  <c r="H668" i="19"/>
  <c r="H693" i="19"/>
  <c r="H697" i="19"/>
  <c r="H704" i="19"/>
  <c r="H708" i="19"/>
  <c r="H714" i="19"/>
  <c r="H667" i="19"/>
  <c r="H737" i="19"/>
  <c r="H754" i="19"/>
  <c r="H768" i="19"/>
  <c r="H773" i="19"/>
  <c r="H785" i="19"/>
  <c r="H789" i="19"/>
  <c r="H811" i="19"/>
  <c r="H819" i="19"/>
  <c r="H827" i="19"/>
  <c r="H834" i="19"/>
  <c r="H736" i="19"/>
  <c r="H846" i="19"/>
  <c r="H858" i="19"/>
  <c r="H864" i="19"/>
  <c r="H871" i="19"/>
  <c r="H845" i="19"/>
  <c r="I43" i="19"/>
  <c r="I63" i="19"/>
  <c r="I71" i="19"/>
  <c r="I77" i="19"/>
  <c r="I93" i="19"/>
  <c r="I102" i="19"/>
  <c r="I42" i="19"/>
  <c r="I107" i="19"/>
  <c r="I137" i="19"/>
  <c r="I161" i="19"/>
  <c r="I166" i="19"/>
  <c r="I179" i="19"/>
  <c r="I191" i="19"/>
  <c r="I106" i="19"/>
  <c r="I204" i="19"/>
  <c r="I233" i="19"/>
  <c r="I256" i="19"/>
  <c r="I203" i="19" s="1"/>
  <c r="I267" i="19"/>
  <c r="I301" i="19"/>
  <c r="I305" i="19"/>
  <c r="I315" i="19"/>
  <c r="I337" i="19"/>
  <c r="I348" i="19"/>
  <c r="I358" i="19"/>
  <c r="I384" i="19"/>
  <c r="I411" i="19"/>
  <c r="I439" i="19"/>
  <c r="I443" i="19"/>
  <c r="I336" i="19" s="1"/>
  <c r="C883" i="19" s="1"/>
  <c r="I454" i="19"/>
  <c r="I463" i="19"/>
  <c r="I480" i="19"/>
  <c r="I500" i="19"/>
  <c r="I435" i="19"/>
  <c r="I511" i="19"/>
  <c r="I521" i="19"/>
  <c r="I532" i="19"/>
  <c r="I538" i="19"/>
  <c r="I541" i="19"/>
  <c r="I546" i="19"/>
  <c r="I552" i="19"/>
  <c r="I569" i="19"/>
  <c r="I600" i="19"/>
  <c r="I631" i="19"/>
  <c r="I510" i="19"/>
  <c r="I668" i="19"/>
  <c r="I693" i="19"/>
  <c r="I697" i="19"/>
  <c r="I704" i="19"/>
  <c r="I708" i="19"/>
  <c r="I714" i="19"/>
  <c r="I667" i="19"/>
  <c r="I737" i="19"/>
  <c r="I754" i="19"/>
  <c r="I768" i="19"/>
  <c r="I773" i="19"/>
  <c r="I785" i="19"/>
  <c r="I789" i="19"/>
  <c r="I811" i="19"/>
  <c r="I819" i="19"/>
  <c r="I827" i="19"/>
  <c r="I834" i="19"/>
  <c r="I736" i="19"/>
  <c r="I846" i="19"/>
  <c r="I858" i="19"/>
  <c r="I864" i="19"/>
  <c r="I871" i="19"/>
  <c r="I845" i="19"/>
  <c r="I319" i="18"/>
  <c r="H44" i="12"/>
  <c r="H75" i="12"/>
  <c r="H97" i="12"/>
  <c r="H65" i="12"/>
  <c r="H71" i="12"/>
  <c r="H88" i="12"/>
  <c r="H43" i="12"/>
  <c r="H101" i="12"/>
  <c r="H115" i="12"/>
  <c r="H128" i="12"/>
  <c r="H138" i="12"/>
  <c r="H144" i="12"/>
  <c r="H152" i="12"/>
  <c r="H100" i="12"/>
  <c r="H165" i="12"/>
  <c r="H188" i="12"/>
  <c r="H194" i="12"/>
  <c r="H200" i="12"/>
  <c r="H207" i="12"/>
  <c r="H221" i="12"/>
  <c r="H233" i="12"/>
  <c r="H164" i="12"/>
  <c r="H248" i="12"/>
  <c r="H253" i="12"/>
  <c r="H267" i="12"/>
  <c r="H277" i="12"/>
  <c r="H290" i="12"/>
  <c r="H294" i="12"/>
  <c r="H299" i="12"/>
  <c r="H315" i="12"/>
  <c r="H320" i="12"/>
  <c r="H305" i="12"/>
  <c r="H308" i="12"/>
  <c r="H311" i="12"/>
  <c r="H247" i="12"/>
  <c r="H324" i="12"/>
  <c r="H332" i="12"/>
  <c r="H341" i="12"/>
  <c r="H352" i="12"/>
  <c r="H362" i="12"/>
  <c r="H365" i="12"/>
  <c r="H371" i="12"/>
  <c r="H383" i="12"/>
  <c r="H392" i="12"/>
  <c r="H406" i="12"/>
  <c r="H413" i="12"/>
  <c r="H417" i="12"/>
  <c r="H432" i="12"/>
  <c r="H441" i="12"/>
  <c r="H498" i="12"/>
  <c r="H402" i="12"/>
  <c r="H436" i="12"/>
  <c r="H448" i="12"/>
  <c r="H455" i="12"/>
  <c r="H467" i="12"/>
  <c r="H474" i="12"/>
  <c r="H485" i="12"/>
  <c r="H492" i="12"/>
  <c r="H323" i="12"/>
  <c r="H510" i="12"/>
  <c r="H518" i="12"/>
  <c r="H528" i="12"/>
  <c r="H533" i="12"/>
  <c r="H543" i="12"/>
  <c r="H554" i="12"/>
  <c r="H509" i="12"/>
  <c r="H570" i="12"/>
  <c r="H573" i="12"/>
  <c r="H577" i="12"/>
  <c r="H581" i="12"/>
  <c r="H597" i="12"/>
  <c r="H601" i="12"/>
  <c r="H609" i="12"/>
  <c r="H617" i="12"/>
  <c r="H621" i="12"/>
  <c r="H628" i="12"/>
  <c r="H569" i="12"/>
  <c r="H640" i="12"/>
  <c r="H644" i="12"/>
  <c r="H650" i="12"/>
  <c r="H655" i="12"/>
  <c r="H639" i="12"/>
  <c r="I44" i="12"/>
  <c r="I75" i="12"/>
  <c r="I97" i="12"/>
  <c r="I65" i="12"/>
  <c r="I71" i="12"/>
  <c r="I88" i="12"/>
  <c r="I43" i="12"/>
  <c r="I101" i="12"/>
  <c r="I115" i="12"/>
  <c r="I128" i="12"/>
  <c r="I138" i="12"/>
  <c r="I144" i="12"/>
  <c r="I152" i="12"/>
  <c r="I100" i="12"/>
  <c r="I165" i="12"/>
  <c r="I188" i="12"/>
  <c r="I194" i="12"/>
  <c r="I200" i="12"/>
  <c r="I207" i="12"/>
  <c r="I221" i="12"/>
  <c r="I233" i="12"/>
  <c r="I164" i="12"/>
  <c r="I248" i="12"/>
  <c r="I253" i="12"/>
  <c r="I267" i="12"/>
  <c r="I277" i="12"/>
  <c r="I290" i="12"/>
  <c r="I294" i="12"/>
  <c r="I299" i="12"/>
  <c r="I315" i="12"/>
  <c r="I320" i="12"/>
  <c r="I305" i="12"/>
  <c r="I308" i="12"/>
  <c r="I311" i="12"/>
  <c r="I247" i="12"/>
  <c r="I324" i="12"/>
  <c r="I332" i="12"/>
  <c r="I341" i="12"/>
  <c r="I352" i="12"/>
  <c r="I362" i="12"/>
  <c r="I365" i="12"/>
  <c r="I371" i="12"/>
  <c r="I383" i="12"/>
  <c r="I392" i="12"/>
  <c r="I406" i="12"/>
  <c r="I413" i="12"/>
  <c r="I417" i="12"/>
  <c r="I432" i="12"/>
  <c r="I441" i="12"/>
  <c r="I498" i="12"/>
  <c r="I402" i="12"/>
  <c r="I436" i="12"/>
  <c r="I448" i="12"/>
  <c r="I455" i="12"/>
  <c r="I467" i="12"/>
  <c r="I474" i="12"/>
  <c r="I485" i="12"/>
  <c r="I492" i="12"/>
  <c r="I323" i="12"/>
  <c r="I510" i="12"/>
  <c r="I518" i="12"/>
  <c r="I528" i="12"/>
  <c r="I533" i="12"/>
  <c r="I543" i="12"/>
  <c r="I554" i="12"/>
  <c r="I509" i="12"/>
  <c r="I570" i="12"/>
  <c r="I573" i="12"/>
  <c r="I577" i="12"/>
  <c r="I581" i="12"/>
  <c r="I597" i="12"/>
  <c r="I601" i="12"/>
  <c r="I609" i="12"/>
  <c r="I617" i="12"/>
  <c r="I621" i="12"/>
  <c r="I628" i="12"/>
  <c r="I569" i="12"/>
  <c r="I640" i="12"/>
  <c r="I644" i="12"/>
  <c r="I650" i="12"/>
  <c r="I655" i="12"/>
  <c r="I639" i="12"/>
  <c r="H44" i="10"/>
  <c r="H64" i="10"/>
  <c r="H77" i="10"/>
  <c r="H81" i="10"/>
  <c r="H94" i="10"/>
  <c r="H103" i="10"/>
  <c r="H43" i="10"/>
  <c r="H107" i="10"/>
  <c r="H120" i="10"/>
  <c r="H129" i="10"/>
  <c r="H138" i="10"/>
  <c r="H146" i="10"/>
  <c r="H155" i="10"/>
  <c r="H106" i="10"/>
  <c r="H168" i="10"/>
  <c r="H191" i="10"/>
  <c r="H198" i="10"/>
  <c r="H204" i="10"/>
  <c r="H212" i="10"/>
  <c r="H224" i="10"/>
  <c r="H244" i="10"/>
  <c r="H167" i="10"/>
  <c r="H271" i="10"/>
  <c r="H278" i="10"/>
  <c r="H292" i="10"/>
  <c r="H302" i="10"/>
  <c r="H315" i="10"/>
  <c r="H326" i="10"/>
  <c r="H337" i="10"/>
  <c r="H341" i="10"/>
  <c r="H346" i="10"/>
  <c r="H322" i="10"/>
  <c r="H331" i="10"/>
  <c r="H334" i="10"/>
  <c r="H270" i="10"/>
  <c r="H350" i="10"/>
  <c r="H360" i="10"/>
  <c r="H369" i="10"/>
  <c r="H382" i="10"/>
  <c r="H385" i="10"/>
  <c r="H391" i="10"/>
  <c r="H403" i="10"/>
  <c r="H414" i="10"/>
  <c r="H429" i="10"/>
  <c r="H436" i="10"/>
  <c r="H451" i="10"/>
  <c r="H455" i="10"/>
  <c r="H464" i="10"/>
  <c r="H471" i="10"/>
  <c r="H508" i="10"/>
  <c r="H374" i="10"/>
  <c r="H349" i="10"/>
  <c r="H552" i="10"/>
  <c r="H560" i="10"/>
  <c r="H576" i="10"/>
  <c r="H586" i="10"/>
  <c r="H605" i="10"/>
  <c r="H623" i="10"/>
  <c r="H551" i="10"/>
  <c r="H640" i="10"/>
  <c r="H643" i="10"/>
  <c r="H647" i="10"/>
  <c r="H651" i="10"/>
  <c r="H672" i="10"/>
  <c r="H676" i="10"/>
  <c r="H682" i="10"/>
  <c r="H690" i="10"/>
  <c r="H639" i="10"/>
  <c r="H713" i="10"/>
  <c r="H728" i="10"/>
  <c r="H733" i="10"/>
  <c r="H743" i="10"/>
  <c r="H712" i="10"/>
  <c r="I44" i="10"/>
  <c r="I64" i="10"/>
  <c r="I77" i="10"/>
  <c r="I81" i="10"/>
  <c r="I94" i="10"/>
  <c r="I103" i="10"/>
  <c r="I43" i="10"/>
  <c r="I107" i="10"/>
  <c r="I120" i="10"/>
  <c r="I129" i="10"/>
  <c r="I138" i="10"/>
  <c r="I146" i="10"/>
  <c r="I155" i="10"/>
  <c r="I106" i="10"/>
  <c r="I168" i="10"/>
  <c r="I191" i="10"/>
  <c r="I198" i="10"/>
  <c r="I204" i="10"/>
  <c r="I212" i="10"/>
  <c r="I224" i="10"/>
  <c r="I244" i="10"/>
  <c r="I167" i="10"/>
  <c r="I322" i="10"/>
  <c r="I331" i="10"/>
  <c r="I334" i="10"/>
  <c r="I271" i="10"/>
  <c r="I278" i="10"/>
  <c r="I292" i="10"/>
  <c r="I302" i="10"/>
  <c r="I315" i="10"/>
  <c r="I326" i="10"/>
  <c r="I337" i="10"/>
  <c r="I341" i="10"/>
  <c r="I346" i="10"/>
  <c r="I270" i="10"/>
  <c r="I350" i="10"/>
  <c r="I360" i="10"/>
  <c r="I369" i="10"/>
  <c r="I382" i="10"/>
  <c r="I385" i="10"/>
  <c r="I391" i="10"/>
  <c r="I403" i="10"/>
  <c r="I414" i="10"/>
  <c r="I429" i="10"/>
  <c r="I436" i="10"/>
  <c r="I451" i="10"/>
  <c r="I455" i="10"/>
  <c r="I464" i="10"/>
  <c r="I471" i="10"/>
  <c r="I508" i="10"/>
  <c r="I374" i="10"/>
  <c r="I349" i="10"/>
  <c r="I552" i="10"/>
  <c r="I560" i="10"/>
  <c r="I576" i="10"/>
  <c r="I586" i="10"/>
  <c r="I605" i="10"/>
  <c r="I623" i="10"/>
  <c r="I551" i="10"/>
  <c r="I640" i="10"/>
  <c r="I643" i="10"/>
  <c r="I647" i="10"/>
  <c r="I651" i="10"/>
  <c r="I672" i="10"/>
  <c r="I676" i="10"/>
  <c r="I682" i="10"/>
  <c r="I690" i="10"/>
  <c r="I639" i="10"/>
  <c r="I713" i="10"/>
  <c r="I728" i="10"/>
  <c r="I733" i="10"/>
  <c r="I743" i="10"/>
  <c r="I712" i="10"/>
  <c r="H43" i="15"/>
  <c r="H63" i="15"/>
  <c r="H69" i="15"/>
  <c r="H77" i="15"/>
  <c r="H90" i="15"/>
  <c r="H99" i="15"/>
  <c r="H42" i="15"/>
  <c r="H103" i="15"/>
  <c r="H115" i="15"/>
  <c r="H121" i="15"/>
  <c r="H127" i="15"/>
  <c r="H133" i="15"/>
  <c r="H140" i="15"/>
  <c r="H102" i="15"/>
  <c r="H153" i="15"/>
  <c r="H166" i="15"/>
  <c r="H175" i="15"/>
  <c r="H181" i="15"/>
  <c r="H189" i="15"/>
  <c r="H194" i="15"/>
  <c r="H209" i="15"/>
  <c r="H152" i="15"/>
  <c r="H224" i="15"/>
  <c r="H233" i="15"/>
  <c r="H246" i="15"/>
  <c r="H259" i="15"/>
  <c r="H270" i="15"/>
  <c r="H288" i="15"/>
  <c r="H298" i="15"/>
  <c r="H303" i="15"/>
  <c r="H274" i="15"/>
  <c r="H278" i="15"/>
  <c r="H282" i="15"/>
  <c r="H285" i="15"/>
  <c r="H223" i="15"/>
  <c r="H307" i="15"/>
  <c r="H316" i="15"/>
  <c r="H327" i="15"/>
  <c r="H339" i="15"/>
  <c r="H356" i="15"/>
  <c r="H363" i="15"/>
  <c r="H321" i="15"/>
  <c r="H313" i="15"/>
  <c r="H330" i="15"/>
  <c r="H333" i="15"/>
  <c r="H348" i="15"/>
  <c r="H352" i="15"/>
  <c r="H385" i="15"/>
  <c r="H396" i="15"/>
  <c r="H400" i="15"/>
  <c r="H405" i="15"/>
  <c r="H410" i="15"/>
  <c r="H417" i="15"/>
  <c r="H429" i="15"/>
  <c r="H436" i="15"/>
  <c r="H447" i="15"/>
  <c r="H454" i="15"/>
  <c r="H460" i="15"/>
  <c r="H306" i="15"/>
  <c r="H472" i="15"/>
  <c r="H480" i="15"/>
  <c r="H489" i="15"/>
  <c r="H493" i="15"/>
  <c r="H497" i="15"/>
  <c r="H508" i="15"/>
  <c r="H471" i="15"/>
  <c r="H517" i="15"/>
  <c r="H520" i="15"/>
  <c r="H525" i="15"/>
  <c r="H530" i="15"/>
  <c r="H547" i="15"/>
  <c r="H551" i="15"/>
  <c r="H557" i="15"/>
  <c r="H565" i="15"/>
  <c r="H569" i="15"/>
  <c r="H576" i="15"/>
  <c r="H516" i="15"/>
  <c r="H588" i="15"/>
  <c r="H596" i="15"/>
  <c r="H603" i="15"/>
  <c r="H611" i="15"/>
  <c r="H587" i="15"/>
  <c r="I43" i="15"/>
  <c r="I63" i="15"/>
  <c r="I69" i="15"/>
  <c r="I77" i="15"/>
  <c r="I90" i="15"/>
  <c r="I99" i="15"/>
  <c r="I42" i="15"/>
  <c r="I103" i="15"/>
  <c r="I115" i="15"/>
  <c r="I121" i="15"/>
  <c r="I127" i="15"/>
  <c r="I133" i="15"/>
  <c r="I140" i="15"/>
  <c r="I102" i="15"/>
  <c r="I153" i="15"/>
  <c r="I166" i="15"/>
  <c r="I175" i="15"/>
  <c r="I181" i="15"/>
  <c r="I189" i="15"/>
  <c r="I194" i="15"/>
  <c r="I209" i="15"/>
  <c r="I152" i="15"/>
  <c r="I224" i="15"/>
  <c r="I233" i="15"/>
  <c r="I246" i="15"/>
  <c r="I259" i="15"/>
  <c r="I270" i="15"/>
  <c r="I288" i="15"/>
  <c r="I298" i="15"/>
  <c r="I303" i="15"/>
  <c r="I274" i="15"/>
  <c r="I278" i="15"/>
  <c r="I282" i="15"/>
  <c r="I285" i="15"/>
  <c r="I223" i="15"/>
  <c r="I307" i="15"/>
  <c r="I316" i="15"/>
  <c r="I327" i="15"/>
  <c r="I339" i="15"/>
  <c r="I356" i="15"/>
  <c r="I363" i="15"/>
  <c r="I313" i="15"/>
  <c r="I321" i="15"/>
  <c r="I330" i="15"/>
  <c r="I333" i="15"/>
  <c r="I348" i="15"/>
  <c r="I352" i="15"/>
  <c r="I385" i="15"/>
  <c r="I396" i="15"/>
  <c r="I400" i="15"/>
  <c r="I405" i="15"/>
  <c r="I410" i="15"/>
  <c r="I417" i="15"/>
  <c r="I429" i="15"/>
  <c r="I436" i="15"/>
  <c r="I447" i="15"/>
  <c r="I454" i="15"/>
  <c r="I460" i="15"/>
  <c r="I306" i="15"/>
  <c r="I472" i="15"/>
  <c r="I480" i="15"/>
  <c r="I489" i="15"/>
  <c r="I493" i="15"/>
  <c r="I497" i="15"/>
  <c r="I508" i="15"/>
  <c r="I471" i="15"/>
  <c r="I517" i="15"/>
  <c r="I520" i="15"/>
  <c r="I525" i="15"/>
  <c r="I530" i="15"/>
  <c r="I547" i="15"/>
  <c r="I551" i="15"/>
  <c r="I557" i="15"/>
  <c r="I565" i="15"/>
  <c r="I569" i="15"/>
  <c r="I576" i="15"/>
  <c r="I516" i="15"/>
  <c r="I588" i="15"/>
  <c r="I596" i="15"/>
  <c r="I603" i="15"/>
  <c r="I611" i="15"/>
  <c r="I587" i="15"/>
  <c r="H104" i="2"/>
  <c r="I656" i="19"/>
  <c r="H656" i="19"/>
  <c r="I650" i="19"/>
  <c r="H650" i="19"/>
  <c r="I643" i="19"/>
  <c r="H643" i="19"/>
  <c r="H624" i="19"/>
  <c r="I624" i="19"/>
  <c r="I612" i="19"/>
  <c r="H612" i="19"/>
  <c r="I605" i="19"/>
  <c r="H605" i="19"/>
  <c r="I595" i="19"/>
  <c r="H595" i="19"/>
  <c r="I591" i="19"/>
  <c r="H591" i="19"/>
  <c r="I580" i="19"/>
  <c r="H580" i="19"/>
  <c r="I576" i="19"/>
  <c r="H576" i="19"/>
  <c r="I565" i="19"/>
  <c r="H565" i="19"/>
  <c r="I561" i="19"/>
  <c r="H561" i="19"/>
  <c r="I518" i="19"/>
  <c r="H518" i="19"/>
  <c r="I572" i="18"/>
  <c r="H572" i="18"/>
  <c r="I601" i="17"/>
  <c r="H601" i="17"/>
  <c r="I594" i="17"/>
  <c r="H594" i="17"/>
  <c r="I100" i="16"/>
  <c r="I474" i="13"/>
  <c r="I468" i="13"/>
  <c r="I461" i="13"/>
  <c r="I450" i="13"/>
  <c r="I443" i="13"/>
  <c r="I431" i="13"/>
  <c r="I273" i="13"/>
  <c r="I87" i="11"/>
  <c r="I701" i="10"/>
  <c r="H701" i="10"/>
  <c r="I694" i="10"/>
  <c r="H694" i="10"/>
  <c r="I540" i="10"/>
  <c r="H540" i="10"/>
  <c r="I535" i="10"/>
  <c r="H535" i="10"/>
  <c r="I497" i="10"/>
  <c r="H497" i="10"/>
  <c r="I490" i="10"/>
  <c r="H490" i="10"/>
  <c r="I478" i="10"/>
  <c r="H478" i="10"/>
  <c r="I440" i="10"/>
  <c r="H440" i="10"/>
  <c r="I425" i="10"/>
  <c r="H425" i="10"/>
  <c r="I78" i="2"/>
  <c r="I75" i="2"/>
  <c r="I79" i="2"/>
  <c r="I110" i="2"/>
  <c r="I105" i="2"/>
  <c r="I586" i="4"/>
  <c r="H586" i="4"/>
  <c r="I103" i="2"/>
  <c r="I97" i="2"/>
  <c r="I68" i="2"/>
  <c r="I66" i="2"/>
  <c r="I83" i="2"/>
  <c r="I76" i="2"/>
  <c r="I80" i="2"/>
  <c r="H82" i="2"/>
  <c r="I82" i="2"/>
  <c r="I89" i="2"/>
  <c r="I96" i="2"/>
  <c r="I102" i="2"/>
  <c r="I107" i="2"/>
  <c r="I109" i="2"/>
  <c r="I77" i="2"/>
  <c r="I72" i="2"/>
  <c r="I71" i="2"/>
  <c r="I67" i="2"/>
  <c r="I65" i="2"/>
  <c r="I50" i="2"/>
  <c r="I44" i="2"/>
  <c r="I41" i="2"/>
  <c r="I39" i="2"/>
  <c r="I37" i="2"/>
  <c r="I32" i="2"/>
  <c r="I30" i="2"/>
  <c r="I31" i="2"/>
  <c r="I38" i="2"/>
  <c r="I40" i="2"/>
  <c r="I45" i="2"/>
  <c r="I56" i="2"/>
  <c r="H86" i="2"/>
  <c r="H85" i="2"/>
  <c r="J582" i="8"/>
  <c r="I90" i="2"/>
  <c r="J324" i="8"/>
  <c r="I48" i="2"/>
  <c r="I46" i="2"/>
  <c r="J147" i="8"/>
  <c r="J120" i="8"/>
  <c r="J108" i="8"/>
  <c r="I98" i="2"/>
  <c r="J518" i="4"/>
  <c r="J502" i="4"/>
  <c r="J487" i="4"/>
  <c r="J402" i="4"/>
  <c r="J389" i="4"/>
  <c r="J332" i="4"/>
  <c r="J325" i="4"/>
  <c r="I62" i="2"/>
  <c r="I58" i="2"/>
  <c r="I55" i="2"/>
  <c r="I54" i="2"/>
  <c r="I53" i="2"/>
  <c r="I52" i="2"/>
  <c r="J68" i="4"/>
  <c r="I91" i="2"/>
  <c r="I69" i="2"/>
  <c r="J254" i="4"/>
  <c r="J237" i="4"/>
  <c r="I49" i="2"/>
  <c r="I47" i="2"/>
  <c r="F9" i="20"/>
  <c r="I99" i="2"/>
  <c r="I70" i="2"/>
  <c r="I92" i="2"/>
  <c r="I100" i="2"/>
  <c r="I108" i="2"/>
  <c r="I93" i="2"/>
  <c r="I101" i="2"/>
  <c r="I94" i="2"/>
  <c r="J562" i="4"/>
  <c r="J318" i="4"/>
  <c r="J526" i="4"/>
  <c r="J547" i="4"/>
  <c r="J348" i="8"/>
  <c r="J114" i="8"/>
  <c r="J127" i="8"/>
  <c r="J297" i="8"/>
  <c r="J308" i="8"/>
  <c r="J257" i="8"/>
  <c r="J475" i="8"/>
  <c r="J547" i="8"/>
  <c r="J43" i="8"/>
  <c r="J171" i="8"/>
  <c r="J182" i="8"/>
  <c r="J294" i="8"/>
  <c r="J311" i="8"/>
  <c r="J504" i="8"/>
  <c r="J536" i="8"/>
  <c r="J612" i="8"/>
  <c r="J520" i="8"/>
  <c r="J616" i="8"/>
  <c r="J63" i="8"/>
  <c r="J100" i="8"/>
  <c r="J230" i="8"/>
  <c r="J247" i="8"/>
  <c r="J342" i="8"/>
  <c r="J352" i="8"/>
  <c r="J378" i="8"/>
  <c r="J495" i="8"/>
  <c r="J554" i="8"/>
  <c r="J600" i="8"/>
  <c r="J629" i="8"/>
  <c r="J70" i="8"/>
  <c r="J175" i="8"/>
  <c r="J194" i="8"/>
  <c r="J241" i="8"/>
  <c r="J281" i="8"/>
  <c r="J400" i="8"/>
  <c r="J432" i="8"/>
  <c r="J482" i="8"/>
  <c r="J575" i="8"/>
  <c r="J266" i="8"/>
  <c r="J571" i="8"/>
  <c r="J590" i="8"/>
  <c r="J44" i="8"/>
  <c r="J164" i="8"/>
  <c r="J208" i="8"/>
  <c r="J224" i="8"/>
  <c r="J302" i="8"/>
  <c r="J315" i="8"/>
  <c r="J365" i="8"/>
  <c r="J412" i="8"/>
  <c r="J622" i="8"/>
  <c r="J49" i="4"/>
  <c r="J566" i="4"/>
  <c r="J119" i="4"/>
  <c r="J192" i="4"/>
  <c r="J80" i="4"/>
  <c r="J306" i="4"/>
  <c r="J511" i="4"/>
  <c r="J583" i="4"/>
  <c r="J110" i="4"/>
  <c r="J126" i="4"/>
  <c r="J176" i="4"/>
  <c r="J185" i="4"/>
  <c r="J232" i="4"/>
  <c r="J263" i="4"/>
  <c r="J285" i="4"/>
  <c r="J300" i="4"/>
  <c r="J365" i="4"/>
  <c r="J536" i="4"/>
  <c r="J615" i="4"/>
  <c r="J294" i="4"/>
  <c r="J539" i="4"/>
  <c r="J136" i="4"/>
  <c r="J161" i="4"/>
  <c r="J328" i="4"/>
  <c r="J341" i="4"/>
  <c r="J369" i="4"/>
  <c r="J440" i="4"/>
  <c r="J575" i="4"/>
  <c r="J593" i="4"/>
  <c r="J610" i="4"/>
  <c r="J631" i="4"/>
  <c r="J216" i="4"/>
  <c r="J181" i="4"/>
  <c r="J201" i="4"/>
  <c r="J142" i="4"/>
  <c r="J248" i="4"/>
  <c r="J271" i="4"/>
  <c r="J494" i="4"/>
  <c r="J605" i="4"/>
  <c r="J558" i="8"/>
  <c r="J543" i="4"/>
  <c r="D792" i="20"/>
  <c r="C12" i="20"/>
  <c r="D793" i="20"/>
  <c r="C13" i="20"/>
  <c r="D790" i="20"/>
  <c r="C10" i="20"/>
  <c r="D791" i="20"/>
  <c r="C11" i="20"/>
  <c r="D794" i="20"/>
  <c r="C14" i="20"/>
  <c r="D789" i="20"/>
  <c r="C9" i="20"/>
  <c r="D796" i="20"/>
  <c r="C16" i="20"/>
  <c r="D795" i="20"/>
  <c r="C15" i="20"/>
  <c r="J223" i="8"/>
  <c r="J146" i="8"/>
  <c r="J48" i="4"/>
  <c r="J611" i="8"/>
  <c r="J99" i="8"/>
  <c r="J546" i="8"/>
  <c r="J109" i="4"/>
  <c r="J535" i="4"/>
  <c r="J288" i="8"/>
  <c r="J474" i="8"/>
  <c r="J160" i="4"/>
  <c r="J486" i="4"/>
  <c r="J293" i="4"/>
  <c r="J604" i="4"/>
  <c r="J231" i="4"/>
  <c r="D654" i="4"/>
  <c r="C19" i="4"/>
  <c r="F16" i="4"/>
  <c r="D656" i="4"/>
  <c r="C21" i="4"/>
  <c r="D658" i="4"/>
  <c r="C23" i="4"/>
  <c r="D651" i="4"/>
  <c r="C16" i="4"/>
  <c r="D657" i="4"/>
  <c r="C22" i="4"/>
  <c r="D655" i="4"/>
  <c r="C20" i="4"/>
  <c r="D653" i="4"/>
  <c r="C18" i="4"/>
  <c r="D652" i="4"/>
  <c r="C17" i="4"/>
  <c r="H97" i="2" l="1"/>
  <c r="I587" i="16"/>
  <c r="C617" i="16" s="1"/>
  <c r="I235" i="16"/>
  <c r="C613" i="16" s="1"/>
  <c r="H42" i="16"/>
  <c r="B610" i="16" s="1"/>
  <c r="I330" i="16"/>
  <c r="C614" i="16" s="1"/>
  <c r="I42" i="16"/>
  <c r="C610" i="16" s="1"/>
  <c r="H235" i="16"/>
  <c r="B613" i="16" s="1"/>
  <c r="I103" i="16"/>
  <c r="C611" i="16" s="1"/>
  <c r="H516" i="16"/>
  <c r="B616" i="16" s="1"/>
  <c r="I516" i="16"/>
  <c r="C616" i="16" s="1"/>
  <c r="I153" i="16"/>
  <c r="C612" i="16" s="1"/>
  <c r="H34" i="2"/>
  <c r="H61" i="2"/>
  <c r="H72" i="2"/>
  <c r="D738" i="3"/>
  <c r="C13" i="3" s="1"/>
  <c r="D736" i="3"/>
  <c r="C11" i="3" s="1"/>
  <c r="D735" i="3"/>
  <c r="C10" i="3" s="1"/>
  <c r="D737" i="3"/>
  <c r="C12" i="3" s="1"/>
  <c r="H101" i="2"/>
  <c r="H30" i="2"/>
  <c r="I619" i="3"/>
  <c r="C741" i="3" s="1"/>
  <c r="H110" i="2"/>
  <c r="I668" i="5"/>
  <c r="C704" i="5" s="1"/>
  <c r="I43" i="5"/>
  <c r="C697" i="5" s="1"/>
  <c r="I333" i="5"/>
  <c r="C701" i="5" s="1"/>
  <c r="B23" i="2" s="1"/>
  <c r="H56" i="2"/>
  <c r="I530" i="5"/>
  <c r="C702" i="5" s="1"/>
  <c r="I102" i="5"/>
  <c r="C698" i="5" s="1"/>
  <c r="H109" i="2"/>
  <c r="H100" i="2"/>
  <c r="H96" i="2"/>
  <c r="H91" i="2"/>
  <c r="H81" i="2"/>
  <c r="H71" i="2"/>
  <c r="H67" i="2"/>
  <c r="H62" i="2"/>
  <c r="H55" i="2"/>
  <c r="H50" i="2"/>
  <c r="H41" i="2"/>
  <c r="H102" i="5"/>
  <c r="B698" i="5" s="1"/>
  <c r="C19" i="2" s="1"/>
  <c r="H33" i="2"/>
  <c r="H52" i="2"/>
  <c r="H38" i="2"/>
  <c r="H108" i="2"/>
  <c r="H103" i="2"/>
  <c r="H99" i="2"/>
  <c r="H94" i="2"/>
  <c r="H90" i="2"/>
  <c r="H80" i="2"/>
  <c r="H76" i="2"/>
  <c r="H70" i="2"/>
  <c r="H66" i="2"/>
  <c r="H58" i="2"/>
  <c r="H54" i="2"/>
  <c r="H49" i="2"/>
  <c r="H45" i="2"/>
  <c r="H40" i="2"/>
  <c r="H43" i="5"/>
  <c r="B697" i="5" s="1"/>
  <c r="H32" i="2"/>
  <c r="H63" i="2"/>
  <c r="H47" i="2"/>
  <c r="H42" i="2"/>
  <c r="I590" i="5"/>
  <c r="C703" i="5" s="1"/>
  <c r="I256" i="5"/>
  <c r="C700" i="5" s="1"/>
  <c r="I168" i="5"/>
  <c r="C699" i="5" s="1"/>
  <c r="H102" i="2"/>
  <c r="H98" i="2"/>
  <c r="H93" i="2"/>
  <c r="H530" i="5"/>
  <c r="B702" i="5" s="1"/>
  <c r="H84" i="2"/>
  <c r="H78" i="2"/>
  <c r="H73" i="2"/>
  <c r="H69" i="2"/>
  <c r="H65" i="2"/>
  <c r="H57" i="2"/>
  <c r="H53" i="2"/>
  <c r="H48" i="2"/>
  <c r="H44" i="2"/>
  <c r="H39" i="2"/>
  <c r="H31" i="2"/>
  <c r="B19" i="2"/>
  <c r="H107" i="2"/>
  <c r="H75" i="2"/>
  <c r="H37" i="2"/>
  <c r="H89" i="2"/>
  <c r="H668" i="5"/>
  <c r="B704" i="5" s="1"/>
  <c r="E23" i="2" s="1"/>
  <c r="H168" i="5"/>
  <c r="B699" i="5" s="1"/>
  <c r="H590" i="5"/>
  <c r="B703" i="5" s="1"/>
  <c r="H59" i="2"/>
  <c r="H336" i="19"/>
  <c r="B883" i="19" s="1"/>
  <c r="B888" i="19" s="1"/>
  <c r="H692" i="3"/>
  <c r="B742" i="3" s="1"/>
  <c r="D742" i="3"/>
  <c r="C17" i="3" s="1"/>
  <c r="C743" i="3"/>
  <c r="H105" i="2"/>
  <c r="H619" i="3"/>
  <c r="B741" i="3" s="1"/>
  <c r="H203" i="19"/>
  <c r="B882" i="19" s="1"/>
  <c r="H645" i="24"/>
  <c r="I645" i="24"/>
  <c r="C681" i="24"/>
  <c r="H578" i="24"/>
  <c r="B680" i="24" s="1"/>
  <c r="I578" i="24"/>
  <c r="C680" i="24" s="1"/>
  <c r="I526" i="24"/>
  <c r="H526" i="24"/>
  <c r="B679" i="24" s="1"/>
  <c r="H332" i="24"/>
  <c r="I332" i="24"/>
  <c r="C678" i="24" s="1"/>
  <c r="I249" i="24"/>
  <c r="C677" i="24" s="1"/>
  <c r="H249" i="24"/>
  <c r="B677" i="24" s="1"/>
  <c r="I172" i="24"/>
  <c r="C676" i="24" s="1"/>
  <c r="H172" i="24"/>
  <c r="I117" i="24"/>
  <c r="C675" i="24" s="1"/>
  <c r="H117" i="24"/>
  <c r="I53" i="24"/>
  <c r="C674" i="24" s="1"/>
  <c r="H53" i="24"/>
  <c r="H746" i="23"/>
  <c r="B797" i="23" s="1"/>
  <c r="I746" i="23"/>
  <c r="C781" i="23" s="1"/>
  <c r="H678" i="23"/>
  <c r="I678" i="23"/>
  <c r="C796" i="23" s="1"/>
  <c r="H614" i="23"/>
  <c r="I614" i="23"/>
  <c r="C779" i="23" s="1"/>
  <c r="I322" i="23"/>
  <c r="C794" i="23" s="1"/>
  <c r="H322" i="23"/>
  <c r="B778" i="23" s="1"/>
  <c r="I248" i="23"/>
  <c r="H248" i="23"/>
  <c r="H167" i="23"/>
  <c r="B792" i="23" s="1"/>
  <c r="I167" i="23"/>
  <c r="C776" i="23" s="1"/>
  <c r="H114" i="23"/>
  <c r="B775" i="23" s="1"/>
  <c r="I114" i="23"/>
  <c r="I637" i="22"/>
  <c r="H637" i="22"/>
  <c r="B672" i="22" s="1"/>
  <c r="H568" i="22"/>
  <c r="I568" i="22"/>
  <c r="C671" i="22" s="1"/>
  <c r="H516" i="22"/>
  <c r="B670" i="22" s="1"/>
  <c r="I516" i="22"/>
  <c r="C670" i="22" s="1"/>
  <c r="I320" i="22"/>
  <c r="H320" i="22"/>
  <c r="B669" i="22" s="1"/>
  <c r="I242" i="22"/>
  <c r="H242" i="22"/>
  <c r="H174" i="22"/>
  <c r="B667" i="22" s="1"/>
  <c r="I174" i="22"/>
  <c r="H113" i="22"/>
  <c r="I113" i="22"/>
  <c r="H50" i="22"/>
  <c r="I50" i="22"/>
  <c r="H697" i="25"/>
  <c r="I697" i="25"/>
  <c r="C746" i="25" s="1"/>
  <c r="H628" i="25"/>
  <c r="B745" i="25" s="1"/>
  <c r="I628" i="25"/>
  <c r="H578" i="25"/>
  <c r="B744" i="25" s="1"/>
  <c r="I578" i="25"/>
  <c r="H354" i="25"/>
  <c r="B743" i="25" s="1"/>
  <c r="I354" i="25"/>
  <c r="C743" i="25" s="1"/>
  <c r="H282" i="25"/>
  <c r="I282" i="25"/>
  <c r="H182" i="25"/>
  <c r="I182" i="25"/>
  <c r="C741" i="25" s="1"/>
  <c r="I116" i="25"/>
  <c r="H116" i="25"/>
  <c r="B740" i="25" s="1"/>
  <c r="H52" i="25"/>
  <c r="I52" i="25"/>
  <c r="C739" i="25" s="1"/>
  <c r="C880" i="19"/>
  <c r="C882" i="19"/>
  <c r="C884" i="19"/>
  <c r="D590" i="18"/>
  <c r="B639" i="17"/>
  <c r="C639" i="17"/>
  <c r="B640" i="17"/>
  <c r="C640" i="17"/>
  <c r="C647" i="17" s="1"/>
  <c r="B641" i="17"/>
  <c r="C642" i="17"/>
  <c r="B644" i="17"/>
  <c r="C644" i="17"/>
  <c r="B645" i="17"/>
  <c r="B646" i="17"/>
  <c r="C641" i="17"/>
  <c r="C645" i="17"/>
  <c r="C646" i="17"/>
  <c r="B642" i="17"/>
  <c r="D620" i="15"/>
  <c r="C11" i="15" s="1"/>
  <c r="D625" i="15"/>
  <c r="C16" i="15" s="1"/>
  <c r="D618" i="15"/>
  <c r="C9" i="15" s="1"/>
  <c r="D619" i="15"/>
  <c r="C10" i="15" s="1"/>
  <c r="D621" i="15"/>
  <c r="C12" i="15" s="1"/>
  <c r="D624" i="15"/>
  <c r="C15" i="15" s="1"/>
  <c r="D622" i="15"/>
  <c r="C13" i="15" s="1"/>
  <c r="D623" i="15"/>
  <c r="C14" i="15" s="1"/>
  <c r="D9" i="15"/>
  <c r="C668" i="14"/>
  <c r="C671" i="14"/>
  <c r="C673" i="14"/>
  <c r="B670" i="14"/>
  <c r="B667" i="14"/>
  <c r="B669" i="14"/>
  <c r="B672" i="14"/>
  <c r="B674" i="14"/>
  <c r="C670" i="14"/>
  <c r="C667" i="14"/>
  <c r="C675" i="14" s="1"/>
  <c r="C669" i="14"/>
  <c r="C672" i="14"/>
  <c r="B650" i="13"/>
  <c r="B652" i="13"/>
  <c r="B654" i="13"/>
  <c r="B656" i="13"/>
  <c r="C650" i="13"/>
  <c r="C652" i="13"/>
  <c r="C658" i="13" s="1"/>
  <c r="C654" i="13"/>
  <c r="C656" i="13"/>
  <c r="B651" i="13"/>
  <c r="C653" i="13"/>
  <c r="B655" i="13"/>
  <c r="C717" i="11"/>
  <c r="C721" i="11" s="1"/>
  <c r="C719" i="11"/>
  <c r="B718" i="11"/>
  <c r="B721" i="11" s="1"/>
  <c r="C755" i="10"/>
  <c r="C757" i="10" s="1"/>
  <c r="D757" i="10" s="1"/>
  <c r="B638" i="8"/>
  <c r="B644" i="8"/>
  <c r="D644" i="8" s="1"/>
  <c r="C15" i="8" s="1"/>
  <c r="D638" i="8"/>
  <c r="C9" i="8" s="1"/>
  <c r="C638" i="8"/>
  <c r="C646" i="8" s="1"/>
  <c r="C640" i="8"/>
  <c r="D640" i="8" s="1"/>
  <c r="C11" i="8" s="1"/>
  <c r="C642" i="8"/>
  <c r="C644" i="8"/>
  <c r="B639" i="8"/>
  <c r="B641" i="8"/>
  <c r="B646" i="8" s="1"/>
  <c r="B643" i="8"/>
  <c r="B645" i="8"/>
  <c r="D645" i="8" s="1"/>
  <c r="C16" i="8" s="1"/>
  <c r="B640" i="8"/>
  <c r="B642" i="8"/>
  <c r="D642" i="8" s="1"/>
  <c r="C13" i="8" s="1"/>
  <c r="D643" i="8"/>
  <c r="C14" i="8" s="1"/>
  <c r="C639" i="8"/>
  <c r="D639" i="8" s="1"/>
  <c r="C10" i="8" s="1"/>
  <c r="C641" i="8"/>
  <c r="D641" i="8" s="1"/>
  <c r="C12" i="8" s="1"/>
  <c r="C643" i="8"/>
  <c r="B716" i="21"/>
  <c r="B712" i="21"/>
  <c r="C716" i="21"/>
  <c r="C713" i="21"/>
  <c r="B715" i="21"/>
  <c r="C715" i="21"/>
  <c r="B719" i="21"/>
  <c r="B718" i="21"/>
  <c r="B717" i="21"/>
  <c r="B713" i="21"/>
  <c r="C718" i="21"/>
  <c r="C717" i="21"/>
  <c r="C712" i="21"/>
  <c r="C720" i="21" s="1"/>
  <c r="C719" i="21"/>
  <c r="B774" i="23"/>
  <c r="C780" i="23"/>
  <c r="B795" i="23"/>
  <c r="B739" i="25"/>
  <c r="C740" i="25"/>
  <c r="C744" i="25"/>
  <c r="C745" i="25"/>
  <c r="B742" i="25"/>
  <c r="B746" i="25"/>
  <c r="B741" i="25"/>
  <c r="C742" i="25"/>
  <c r="B674" i="24"/>
  <c r="B678" i="24"/>
  <c r="C679" i="24"/>
  <c r="B675" i="24"/>
  <c r="B681" i="24"/>
  <c r="B676" i="24"/>
  <c r="B791" i="23"/>
  <c r="C774" i="23"/>
  <c r="C775" i="23"/>
  <c r="B790" i="23"/>
  <c r="C791" i="23"/>
  <c r="B779" i="23"/>
  <c r="B777" i="23"/>
  <c r="C790" i="23"/>
  <c r="B793" i="23"/>
  <c r="D793" i="23" s="1"/>
  <c r="B776" i="23"/>
  <c r="C777" i="23"/>
  <c r="B780" i="23"/>
  <c r="C793" i="23"/>
  <c r="B796" i="23"/>
  <c r="C672" i="22"/>
  <c r="B666" i="22"/>
  <c r="C667" i="22"/>
  <c r="B665" i="22"/>
  <c r="C666" i="22"/>
  <c r="C665" i="22"/>
  <c r="B668" i="22"/>
  <c r="C669" i="22"/>
  <c r="C668" i="22"/>
  <c r="B671" i="22"/>
  <c r="B618" i="16" l="1"/>
  <c r="C618" i="16"/>
  <c r="D19" i="2"/>
  <c r="C705" i="5"/>
  <c r="C23" i="2"/>
  <c r="B705" i="5"/>
  <c r="E19" i="2"/>
  <c r="B743" i="3"/>
  <c r="D743" i="3" s="1"/>
  <c r="D23" i="2"/>
  <c r="D741" i="3"/>
  <c r="C16" i="3" s="1"/>
  <c r="C888" i="19"/>
  <c r="D888" i="19" s="1"/>
  <c r="G11" i="2" s="1"/>
  <c r="C797" i="23"/>
  <c r="D797" i="23" s="1"/>
  <c r="B781" i="23"/>
  <c r="B782" i="23" s="1"/>
  <c r="D796" i="23"/>
  <c r="C795" i="23"/>
  <c r="D795" i="23" s="1"/>
  <c r="B794" i="23"/>
  <c r="D794" i="23" s="1"/>
  <c r="C778" i="23"/>
  <c r="C782" i="23" s="1"/>
  <c r="C792" i="23"/>
  <c r="D791" i="23"/>
  <c r="C747" i="25"/>
  <c r="D589" i="18"/>
  <c r="C16" i="18" s="1"/>
  <c r="D585" i="18"/>
  <c r="C12" i="18" s="1"/>
  <c r="D584" i="18"/>
  <c r="C11" i="18" s="1"/>
  <c r="D588" i="18"/>
  <c r="C15" i="18" s="1"/>
  <c r="D9" i="18"/>
  <c r="D582" i="18"/>
  <c r="C9" i="18" s="1"/>
  <c r="D587" i="18"/>
  <c r="C14" i="18" s="1"/>
  <c r="D583" i="18"/>
  <c r="C10" i="18" s="1"/>
  <c r="D586" i="18"/>
  <c r="C13" i="18" s="1"/>
  <c r="B647" i="17"/>
  <c r="D647" i="17" s="1"/>
  <c r="B675" i="14"/>
  <c r="D675" i="14" s="1"/>
  <c r="B658" i="13"/>
  <c r="D658" i="13" s="1"/>
  <c r="D665" i="12"/>
  <c r="C13" i="12" s="1"/>
  <c r="D668" i="12"/>
  <c r="C16" i="12" s="1"/>
  <c r="D666" i="12"/>
  <c r="C14" i="12" s="1"/>
  <c r="D664" i="12"/>
  <c r="C12" i="12" s="1"/>
  <c r="D9" i="12"/>
  <c r="D663" i="12"/>
  <c r="C11" i="12" s="1"/>
  <c r="D662" i="12"/>
  <c r="C10" i="12" s="1"/>
  <c r="D661" i="12"/>
  <c r="C9" i="12" s="1"/>
  <c r="D667" i="12"/>
  <c r="C15" i="12" s="1"/>
  <c r="D721" i="11"/>
  <c r="D749" i="10"/>
  <c r="C9" i="10" s="1"/>
  <c r="D754" i="10"/>
  <c r="C14" i="10" s="1"/>
  <c r="D9" i="10"/>
  <c r="D755" i="10"/>
  <c r="C15" i="10" s="1"/>
  <c r="D750" i="10"/>
  <c r="C10" i="10" s="1"/>
  <c r="D753" i="10"/>
  <c r="C13" i="10" s="1"/>
  <c r="D751" i="10"/>
  <c r="C11" i="10" s="1"/>
  <c r="D752" i="10"/>
  <c r="C12" i="10" s="1"/>
  <c r="D756" i="10"/>
  <c r="C16" i="10" s="1"/>
  <c r="D646" i="8"/>
  <c r="B720" i="21"/>
  <c r="C682" i="24"/>
  <c r="B682" i="24"/>
  <c r="D790" i="23"/>
  <c r="B673" i="22"/>
  <c r="C673" i="22"/>
  <c r="D618" i="16" l="1"/>
  <c r="B21" i="2"/>
  <c r="D705" i="5"/>
  <c r="D9" i="19"/>
  <c r="D884" i="19"/>
  <c r="C13" i="19" s="1"/>
  <c r="D885" i="19"/>
  <c r="C14" i="19" s="1"/>
  <c r="D882" i="19"/>
  <c r="C11" i="19" s="1"/>
  <c r="D881" i="19"/>
  <c r="C10" i="19" s="1"/>
  <c r="D886" i="19"/>
  <c r="C15" i="19" s="1"/>
  <c r="D883" i="19"/>
  <c r="C12" i="19" s="1"/>
  <c r="D887" i="19"/>
  <c r="C16" i="19" s="1"/>
  <c r="C5" i="2"/>
  <c r="F10" i="3"/>
  <c r="D880" i="19"/>
  <c r="C9" i="19" s="1"/>
  <c r="B798" i="23"/>
  <c r="C798" i="23"/>
  <c r="D7" i="2" s="1"/>
  <c r="D782" i="23"/>
  <c r="D774" i="23" s="1"/>
  <c r="C19" i="23" s="1"/>
  <c r="D792" i="23"/>
  <c r="D747" i="25"/>
  <c r="H6" i="2"/>
  <c r="D645" i="17"/>
  <c r="C15" i="17" s="1"/>
  <c r="D641" i="17"/>
  <c r="C11" i="17" s="1"/>
  <c r="D646" i="17"/>
  <c r="C16" i="17" s="1"/>
  <c r="D639" i="17"/>
  <c r="C9" i="17" s="1"/>
  <c r="D642" i="17"/>
  <c r="C12" i="17" s="1"/>
  <c r="D9" i="17"/>
  <c r="D640" i="17"/>
  <c r="C10" i="17" s="1"/>
  <c r="D644" i="17"/>
  <c r="C14" i="17" s="1"/>
  <c r="D643" i="17"/>
  <c r="C13" i="17" s="1"/>
  <c r="D9" i="16"/>
  <c r="D9" i="14"/>
  <c r="D670" i="14"/>
  <c r="C12" i="14" s="1"/>
  <c r="D674" i="14"/>
  <c r="C16" i="14" s="1"/>
  <c r="D668" i="14"/>
  <c r="C10" i="14" s="1"/>
  <c r="D673" i="14"/>
  <c r="C15" i="14" s="1"/>
  <c r="D671" i="14"/>
  <c r="C13" i="14" s="1"/>
  <c r="D667" i="14"/>
  <c r="C9" i="14" s="1"/>
  <c r="D669" i="14"/>
  <c r="C11" i="14" s="1"/>
  <c r="D672" i="14"/>
  <c r="C14" i="14" s="1"/>
  <c r="D650" i="13"/>
  <c r="C9" i="13" s="1"/>
  <c r="D651" i="13"/>
  <c r="C10" i="13" s="1"/>
  <c r="D654" i="13"/>
  <c r="C13" i="13" s="1"/>
  <c r="D653" i="13"/>
  <c r="C12" i="13" s="1"/>
  <c r="D657" i="13"/>
  <c r="C16" i="13" s="1"/>
  <c r="D9" i="13"/>
  <c r="D652" i="13"/>
  <c r="C11" i="13" s="1"/>
  <c r="D655" i="13"/>
  <c r="C14" i="13" s="1"/>
  <c r="D656" i="13"/>
  <c r="C15" i="13" s="1"/>
  <c r="D718" i="11"/>
  <c r="C14" i="11" s="1"/>
  <c r="D713" i="11"/>
  <c r="C9" i="11" s="1"/>
  <c r="D715" i="11"/>
  <c r="C11" i="11" s="1"/>
  <c r="D716" i="11"/>
  <c r="C12" i="11" s="1"/>
  <c r="D720" i="11"/>
  <c r="C16" i="11" s="1"/>
  <c r="D9" i="11"/>
  <c r="D717" i="11"/>
  <c r="C13" i="11" s="1"/>
  <c r="D714" i="11"/>
  <c r="C10" i="11" s="1"/>
  <c r="D719" i="11"/>
  <c r="C15" i="11" s="1"/>
  <c r="D9" i="8"/>
  <c r="E7" i="2"/>
  <c r="D720" i="21"/>
  <c r="C7" i="2"/>
  <c r="D611" i="16" l="1"/>
  <c r="C10" i="16" s="1"/>
  <c r="D615" i="16"/>
  <c r="C14" i="16" s="1"/>
  <c r="D613" i="16"/>
  <c r="C12" i="16" s="1"/>
  <c r="D617" i="16"/>
  <c r="C16" i="16" s="1"/>
  <c r="D612" i="16"/>
  <c r="C11" i="16" s="1"/>
  <c r="D616" i="16"/>
  <c r="C15" i="16" s="1"/>
  <c r="D610" i="16"/>
  <c r="C9" i="16" s="1"/>
  <c r="D614" i="16"/>
  <c r="C13" i="16" s="1"/>
  <c r="D11" i="2"/>
  <c r="D704" i="5"/>
  <c r="C16" i="5" s="1"/>
  <c r="F5" i="2"/>
  <c r="D703" i="5"/>
  <c r="C15" i="5" s="1"/>
  <c r="D697" i="5"/>
  <c r="C9" i="5" s="1"/>
  <c r="D699" i="5"/>
  <c r="C11" i="5" s="1"/>
  <c r="D698" i="5"/>
  <c r="C10" i="5" s="1"/>
  <c r="D701" i="5"/>
  <c r="C13" i="5" s="1"/>
  <c r="D9" i="5"/>
  <c r="D702" i="5"/>
  <c r="C14" i="5" s="1"/>
  <c r="D700" i="5"/>
  <c r="C12" i="5" s="1"/>
  <c r="D743" i="25"/>
  <c r="C23" i="25" s="1"/>
  <c r="D739" i="25"/>
  <c r="D681" i="24"/>
  <c r="C26" i="24" s="1"/>
  <c r="D680" i="24"/>
  <c r="C25" i="24" s="1"/>
  <c r="D19" i="24"/>
  <c r="D674" i="24"/>
  <c r="C19" i="24" s="1"/>
  <c r="D677" i="24"/>
  <c r="C22" i="24" s="1"/>
  <c r="D678" i="24"/>
  <c r="C23" i="24" s="1"/>
  <c r="D675" i="24"/>
  <c r="C20" i="24" s="1"/>
  <c r="D676" i="24"/>
  <c r="C21" i="24" s="1"/>
  <c r="D679" i="24"/>
  <c r="C24" i="24" s="1"/>
  <c r="D780" i="23"/>
  <c r="C25" i="23" s="1"/>
  <c r="D775" i="23"/>
  <c r="C20" i="23" s="1"/>
  <c r="D779" i="23"/>
  <c r="C24" i="23" s="1"/>
  <c r="D776" i="23"/>
  <c r="C21" i="23" s="1"/>
  <c r="D19" i="23"/>
  <c r="D777" i="23"/>
  <c r="C22" i="23" s="1"/>
  <c r="D778" i="23"/>
  <c r="C23" i="23" s="1"/>
  <c r="D781" i="23"/>
  <c r="C26" i="23" s="1"/>
  <c r="D746" i="25"/>
  <c r="C26" i="25" s="1"/>
  <c r="F19" i="25"/>
  <c r="D740" i="25"/>
  <c r="C20" i="25" s="1"/>
  <c r="D741" i="25"/>
  <c r="C21" i="25" s="1"/>
  <c r="D744" i="25"/>
  <c r="C24" i="25" s="1"/>
  <c r="D745" i="25"/>
  <c r="C25" i="25" s="1"/>
  <c r="D742" i="25"/>
  <c r="C22" i="25" s="1"/>
  <c r="C19" i="25"/>
  <c r="G5" i="2"/>
  <c r="D716" i="21"/>
  <c r="C13" i="21" s="1"/>
  <c r="D715" i="21"/>
  <c r="C12" i="21" s="1"/>
  <c r="D718" i="21"/>
  <c r="C15" i="21" s="1"/>
  <c r="D717" i="21"/>
  <c r="C14" i="21" s="1"/>
  <c r="D712" i="21"/>
  <c r="C9" i="21" s="1"/>
  <c r="D714" i="21"/>
  <c r="C11" i="21" s="1"/>
  <c r="D9" i="21"/>
  <c r="D719" i="21"/>
  <c r="C16" i="21" s="1"/>
  <c r="D713" i="21"/>
  <c r="C10" i="21" s="1"/>
  <c r="D669" i="22"/>
  <c r="C23" i="22" s="1"/>
  <c r="D665" i="22"/>
  <c r="C19" i="22" s="1"/>
  <c r="C24" i="22"/>
  <c r="D666" i="22"/>
  <c r="C20" i="22" s="1"/>
  <c r="D19" i="22"/>
  <c r="D668" i="22"/>
  <c r="C22" i="22" s="1"/>
  <c r="D671" i="22"/>
  <c r="C25" i="22" s="1"/>
  <c r="D667" i="22"/>
  <c r="C21" i="22" s="1"/>
  <c r="C26" i="22"/>
  <c r="D672" i="22"/>
</calcChain>
</file>

<file path=xl/sharedStrings.xml><?xml version="1.0" encoding="utf-8"?>
<sst xmlns="http://schemas.openxmlformats.org/spreadsheetml/2006/main" count="37734" uniqueCount="8507">
  <si>
    <t xml:space="preserve">The facility measures Service Quality Indicators and endeavours to reach State/National benchmark </t>
  </si>
  <si>
    <t>Standard H4.</t>
  </si>
  <si>
    <t>The facility measures Clinical Care &amp; Safety Indicators and tries to reach State/National benchmark</t>
  </si>
  <si>
    <t>Standard H3.</t>
  </si>
  <si>
    <t>The facility measures Efficiency Indicators and ensure to reach State/National Benchmark</t>
  </si>
  <si>
    <t>Standard H2 .</t>
  </si>
  <si>
    <t xml:space="preserve">The facility measures Productivity Indicators and ensures compliance with State/National benchmarks </t>
  </si>
  <si>
    <t>Standard H1 .</t>
  </si>
  <si>
    <t>Facility has established procedures for assessing, reporting, evaluating and managing risk as per Risk Management Plan</t>
  </si>
  <si>
    <t>Standard G10.</t>
  </si>
  <si>
    <t>Standard G9</t>
  </si>
  <si>
    <t>Facility seeks continually improvement by practicing Quality method and tools.</t>
  </si>
  <si>
    <t>Standard G8.</t>
  </si>
  <si>
    <t>Standard G7.</t>
  </si>
  <si>
    <t>The facility has established system of periodic review as internal  assessment , medical &amp; death audit and prescription audit</t>
  </si>
  <si>
    <t>Standard G6.</t>
  </si>
  <si>
    <t xml:space="preserve">Facility maps its key processes and seeks to make them more efficient by reducing non value adding activities and wastages </t>
  </si>
  <si>
    <t>Standard G5.</t>
  </si>
  <si>
    <t xml:space="preserve">Facility has established, documented implemented and maintained Standard Operating Procedures for all key processes and support services. </t>
  </si>
  <si>
    <t>Standard G4.</t>
  </si>
  <si>
    <t xml:space="preserve">Facility have established internal and external quality assurance programs wherever it is critical to quality. </t>
  </si>
  <si>
    <t>Standard G3.</t>
  </si>
  <si>
    <t>Facility has established system for patient and employee satisfaction</t>
  </si>
  <si>
    <t>Standard G2</t>
  </si>
  <si>
    <t xml:space="preserve">The facility has established organizational framework for quality improvement </t>
  </si>
  <si>
    <t>Standard G1</t>
  </si>
  <si>
    <t xml:space="preserve">Facility has defined and established procedures for segregation, collection, treatment and disposal of Bio Medical and hazardous Waste. </t>
  </si>
  <si>
    <t>Standard F6.</t>
  </si>
  <si>
    <t xml:space="preserve">Physical layout and environmental control of the patient care areas ensures infection prevention </t>
  </si>
  <si>
    <t>Standard F5.</t>
  </si>
  <si>
    <t xml:space="preserve">Facility has standard Procedures for processing of equipments and instruments </t>
  </si>
  <si>
    <t>Standard F4.</t>
  </si>
  <si>
    <t xml:space="preserve">Facility ensures standard practices and materials for Personal protection </t>
  </si>
  <si>
    <t>Standard F3.</t>
  </si>
  <si>
    <t>Facility has defined and Implemented procedures for ensuring hand hygiene practices and antisepsis</t>
  </si>
  <si>
    <t>Standard F2.</t>
  </si>
  <si>
    <t>Facility has infection control program and procedures in place for prevention and measurement of hospital associated infection</t>
  </si>
  <si>
    <t>Standard F1.</t>
  </si>
  <si>
    <t xml:space="preserve">Facility provides National health program as per operational/Clinical Guidelines </t>
  </si>
  <si>
    <t>Standard E23</t>
  </si>
  <si>
    <t xml:space="preserve">Facility provides Adolescent Reproductive and Sexual Health services as per guidelines  </t>
  </si>
  <si>
    <t>Standard E22</t>
  </si>
  <si>
    <t>Facility has established procedures for abortion and family planning as per government guidelines and law</t>
  </si>
  <si>
    <t>Standard E21</t>
  </si>
  <si>
    <t xml:space="preserve">The facility has established procedures for care of new born, infant and child as per guidelines </t>
  </si>
  <si>
    <t>Standard E20</t>
  </si>
  <si>
    <t xml:space="preserve">Facility has established procedures for postnatal care as per guidelines </t>
  </si>
  <si>
    <t>Standard E19</t>
  </si>
  <si>
    <t xml:space="preserve">Facility has established procedures for Intranatal care as per guidelines </t>
  </si>
  <si>
    <t>Standard E18</t>
  </si>
  <si>
    <t xml:space="preserve">Facility has established procedures for Antenatal care as per  guidelines </t>
  </si>
  <si>
    <t>Standard E17</t>
  </si>
  <si>
    <t>The facility has defined and established procedures for end of life care and death</t>
  </si>
  <si>
    <t>Standard E16.</t>
  </si>
  <si>
    <t xml:space="preserve">Facility has defined and established procedures of Surgical Services </t>
  </si>
  <si>
    <t>Standard E15.</t>
  </si>
  <si>
    <t xml:space="preserve">Facility has established procedures for Anaesthetic Services </t>
  </si>
  <si>
    <t>Standard E14</t>
  </si>
  <si>
    <t>The facility has defined and established procedures for Blood Bank/Storage Management and Transfusion.</t>
  </si>
  <si>
    <t>Standard E13.</t>
  </si>
  <si>
    <t xml:space="preserve">The facility has defined and established procedures of diagnostic services  </t>
  </si>
  <si>
    <t>Standard E12.</t>
  </si>
  <si>
    <t xml:space="preserve">The facility has defined and established procedures for Emergency Services and Disaster Management </t>
  </si>
  <si>
    <t>Standard E11.</t>
  </si>
  <si>
    <t>The facility has defined and established procedures for intensive care.</t>
  </si>
  <si>
    <t>Standard E10.</t>
  </si>
  <si>
    <t>The facility has defined and established procedures for discharge of patient.</t>
  </si>
  <si>
    <t>Standard E9.</t>
  </si>
  <si>
    <t>Facility has defined and established procedures for maintaining, updating of patients’ clinical records and their storage</t>
  </si>
  <si>
    <t>Standard E8.</t>
  </si>
  <si>
    <t>Facility has defined procedures for safe drug administration</t>
  </si>
  <si>
    <t>Standard E7.</t>
  </si>
  <si>
    <t xml:space="preserve"> Facility follows standard treatment guidelines defined by state/Central government for prescribing the generic drugs &amp; their rational use. </t>
  </si>
  <si>
    <t>Standard E6.</t>
  </si>
  <si>
    <t xml:space="preserve">Facility has a procedure to identify high risk and vulnerable patients.  </t>
  </si>
  <si>
    <t>Standard E5.</t>
  </si>
  <si>
    <t>The facility has defined and established procedures for nursing care</t>
  </si>
  <si>
    <t>Standard E4.</t>
  </si>
  <si>
    <t>Facility has defined and established procedures for continuity of care of patient and referral</t>
  </si>
  <si>
    <t>Standard E3.</t>
  </si>
  <si>
    <t xml:space="preserve">The facility has defined and established procedures for clinical assessment and reassessment of the patients. </t>
  </si>
  <si>
    <t>Standard E2.</t>
  </si>
  <si>
    <t xml:space="preserve">The facility has defined procedures for registration,  consultation and admission of patients. </t>
  </si>
  <si>
    <t>Standard E1.</t>
  </si>
  <si>
    <t>Facility has established procedure for monitoring the quality of outsourced services and adheres to contractual obligations</t>
  </si>
  <si>
    <t>Standard D12</t>
  </si>
  <si>
    <t xml:space="preserve"> Roles &amp; Responsibilities of administrative and clinical staff are determined as per govt. regulations and standards operating procedures.  </t>
  </si>
  <si>
    <t>Standard D11.</t>
  </si>
  <si>
    <t xml:space="preserve">Facility is compliant with all statutory and regulatory requirement imposed by local, state or central government  </t>
  </si>
  <si>
    <t>Standard D10.</t>
  </si>
  <si>
    <t xml:space="preserve">Hospital has defined and established procedures for Financial Management  </t>
  </si>
  <si>
    <t>Standard D9</t>
  </si>
  <si>
    <t xml:space="preserve">The facility has defined and established procedures for promoting public participation in management of hospital transparency and accountability.  </t>
  </si>
  <si>
    <t>Standard D8</t>
  </si>
  <si>
    <t xml:space="preserve">The facility ensures clean linen to the patients </t>
  </si>
  <si>
    <t>Standard D7.</t>
  </si>
  <si>
    <t xml:space="preserve">Dietary services are available as per service provision and nutritional requirement of the patients. </t>
  </si>
  <si>
    <t>StandardD6</t>
  </si>
  <si>
    <t>The facility ensures 24X7 water and power backup as per requirement of service delivery, and support services norms</t>
  </si>
  <si>
    <t>Standard D5.</t>
  </si>
  <si>
    <t xml:space="preserve">The facility has established Programme for maintenance and upkeep of the facility </t>
  </si>
  <si>
    <t>Standard D4.</t>
  </si>
  <si>
    <t xml:space="preserve">The facility provides safe, secure and comfortable environment to staff, patients and visitors. </t>
  </si>
  <si>
    <t>Standard D3.</t>
  </si>
  <si>
    <t>The facility has defined procedures for storage, inventory management and dispensing of drugs in pharmacy and patient care areas</t>
  </si>
  <si>
    <t>Standard D2.</t>
  </si>
  <si>
    <t xml:space="preserve">The facility has established Programme for inspection, testing and maintenance and calibration of Equipment. </t>
  </si>
  <si>
    <t>Standard D1.</t>
  </si>
  <si>
    <t>Facility has a defined and established procedure for effective utilization, evaluation and augmentation of competence and performance of staff</t>
  </si>
  <si>
    <t>Standard C7</t>
  </si>
  <si>
    <t>The facility has equipment &amp; instruments required for assured list of services.</t>
  </si>
  <si>
    <t>Standard C6.</t>
  </si>
  <si>
    <t>Facility provides drugs and consumables required for assured list of services.</t>
  </si>
  <si>
    <t>Standard C5.</t>
  </si>
  <si>
    <t xml:space="preserve">The facility has adequate qualified and trained staff,  required for providing the assured services to the current case load </t>
  </si>
  <si>
    <t>Standard C4.</t>
  </si>
  <si>
    <t xml:space="preserve">The facility has established Programme for fire safety and other disaster </t>
  </si>
  <si>
    <t>Standard C3.</t>
  </si>
  <si>
    <t xml:space="preserve">The facility ensures the physical safety of the infrastructure. </t>
  </si>
  <si>
    <t>Standard C2.</t>
  </si>
  <si>
    <t>The facility has infrastructure for delivery of assured services, and available infrastructure meets the prevalent norms</t>
  </si>
  <si>
    <t>Standard C1.</t>
  </si>
  <si>
    <t>Facility ensures that there are no financial barrier to access and that there is financial protection given from cost of care.</t>
  </si>
  <si>
    <t>Standard B5.</t>
  </si>
  <si>
    <t xml:space="preserve">Facility has defined and established procedures for informing and involving patient and their families about treatment and obtaining informed consent wherever it is required.   </t>
  </si>
  <si>
    <t>Standard B4.</t>
  </si>
  <si>
    <t>Facility maintains the privacy, confidentiality &amp; Dignity of patient and related information.</t>
  </si>
  <si>
    <t>Standard B3.</t>
  </si>
  <si>
    <t xml:space="preserve">Services are delivered in a manner that is sensitive to gender, religious, and cultural needs, and there are no barrier on account of physical  economic, cultural or social reasons. </t>
  </si>
  <si>
    <t>Standard B2.</t>
  </si>
  <si>
    <t xml:space="preserve">Facility provides the information to care seekers, attendants &amp; community about the available  services  and their modalities </t>
  </si>
  <si>
    <t>Standard B1.</t>
  </si>
  <si>
    <t>Health services provided at the facility are appropriate to community needs.</t>
  </si>
  <si>
    <t>Standard A6.</t>
  </si>
  <si>
    <t xml:space="preserve">Facility provides support services </t>
  </si>
  <si>
    <t>Standard A5.</t>
  </si>
  <si>
    <t>Facility provides services as mandated in national Health Programs/ state scheme</t>
  </si>
  <si>
    <t>Standard A4</t>
  </si>
  <si>
    <t xml:space="preserve">Facility Provides diagnostic Services </t>
  </si>
  <si>
    <t>Standard A3.</t>
  </si>
  <si>
    <t xml:space="preserve">Facility provides RMNCHA Services </t>
  </si>
  <si>
    <t>Standard A2</t>
  </si>
  <si>
    <t>Facility Provides Curative Services</t>
  </si>
  <si>
    <t>Standard A1.</t>
  </si>
  <si>
    <t>Outcome</t>
  </si>
  <si>
    <t>Quality Management</t>
  </si>
  <si>
    <t>Infection Control</t>
  </si>
  <si>
    <t>Clinical Services</t>
  </si>
  <si>
    <t>Support Services</t>
  </si>
  <si>
    <t>Inputs</t>
  </si>
  <si>
    <t>Patient Rights</t>
  </si>
  <si>
    <t>Service Provision</t>
  </si>
  <si>
    <t>Mortuary</t>
  </si>
  <si>
    <t>Pharmacy</t>
  </si>
  <si>
    <t>Radiology</t>
  </si>
  <si>
    <t>ICU</t>
  </si>
  <si>
    <t>SNCU</t>
  </si>
  <si>
    <t>NRC</t>
  </si>
  <si>
    <t>OPD</t>
  </si>
  <si>
    <t>Accident &amp; Emergency</t>
  </si>
  <si>
    <t>National Quality Assurance Standards for District Hospitals</t>
  </si>
  <si>
    <t xml:space="preserve">Emergency Score Card </t>
  </si>
  <si>
    <t xml:space="preserve">NA Switch </t>
  </si>
  <si>
    <t>Checklist for Accident &amp; Emergency</t>
  </si>
  <si>
    <t>Assessment Summary</t>
  </si>
  <si>
    <t xml:space="preserve">Name of the Hospital </t>
  </si>
  <si>
    <t>Date of Assessment</t>
  </si>
  <si>
    <t>Names of Assessors</t>
  </si>
  <si>
    <t>Names of Assessees</t>
  </si>
  <si>
    <t>Type of Assessment (Internal/External)</t>
  </si>
  <si>
    <t xml:space="preserve">Action plan Submission Date </t>
  </si>
  <si>
    <t xml:space="preserve">Accident &amp; Emergency Score Card </t>
  </si>
  <si>
    <t xml:space="preserve">Area of Concern wise Score </t>
  </si>
  <si>
    <t>Accident &amp; Emergency Score</t>
  </si>
  <si>
    <t>A</t>
  </si>
  <si>
    <t xml:space="preserve">Service Provision </t>
  </si>
  <si>
    <t>B</t>
  </si>
  <si>
    <t xml:space="preserve">Patient Rights </t>
  </si>
  <si>
    <t>C</t>
  </si>
  <si>
    <t xml:space="preserve">Inputs </t>
  </si>
  <si>
    <t>D</t>
  </si>
  <si>
    <t xml:space="preserve">Support Services </t>
  </si>
  <si>
    <t>E</t>
  </si>
  <si>
    <t xml:space="preserve">Clinical Services </t>
  </si>
  <si>
    <t>F</t>
  </si>
  <si>
    <t>G</t>
  </si>
  <si>
    <t xml:space="preserve">Quality Manangement </t>
  </si>
  <si>
    <t>H</t>
  </si>
  <si>
    <t xml:space="preserve">Outcome </t>
  </si>
  <si>
    <t xml:space="preserve">Major Gaps Observed </t>
  </si>
  <si>
    <t xml:space="preserve">Strengths / Good Practices </t>
  </si>
  <si>
    <t xml:space="preserve">Recommendations/ Opportunites for Improvement </t>
  </si>
  <si>
    <t>Signature of Assessors</t>
  </si>
  <si>
    <t>Date</t>
  </si>
  <si>
    <t xml:space="preserve">Checklist for Accident &amp; Emergency </t>
  </si>
  <si>
    <t>Reference No.</t>
  </si>
  <si>
    <t>Measurable Element</t>
  </si>
  <si>
    <t xml:space="preserve">Checkpoint </t>
  </si>
  <si>
    <t xml:space="preserve">Compliance 
</t>
  </si>
  <si>
    <t xml:space="preserve">Assessment Method </t>
  </si>
  <si>
    <t>Means of Verification</t>
  </si>
  <si>
    <t xml:space="preserve">Remarks </t>
  </si>
  <si>
    <t xml:space="preserve">Area of Concern - A Service Provision </t>
  </si>
  <si>
    <t>ME A1.1.</t>
  </si>
  <si>
    <t>The facility provides General Medicine services</t>
  </si>
  <si>
    <t xml:space="preserve">Availability of Emergency Medical  Procedures </t>
  </si>
  <si>
    <t xml:space="preserve">SI/OB </t>
  </si>
  <si>
    <t xml:space="preserve">Poisoning, Snake Bite, CVA, Acute MI, ARF, Hypovolumic Shock , Dyspnoea, Unconscious Patients </t>
  </si>
  <si>
    <t>ME A1.2.</t>
  </si>
  <si>
    <t>The facility provides General Surgery services</t>
  </si>
  <si>
    <t xml:space="preserve">Availability of Emergency  Surgical Procedures </t>
  </si>
  <si>
    <t xml:space="preserve">Appendicitis, Rupture spleen, Intestinal Obstruction, Assault Injuries, perforation, Burns </t>
  </si>
  <si>
    <t>ME A1.3.</t>
  </si>
  <si>
    <t>The facility provides Obstetrics &amp; Gynaecology Services</t>
  </si>
  <si>
    <t>Availability of  Emergency Obstetrics &amp;Gynaecology Procedures</t>
  </si>
  <si>
    <t xml:space="preserve">APH, PPH, Eclampsia , Obstructed labour, Septic abortion, Emergency Contraceptives </t>
  </si>
  <si>
    <t>ME A1.4.</t>
  </si>
  <si>
    <t>The facility provides paediateric services</t>
  </si>
  <si>
    <t xml:space="preserve">Availability of emergency Paediatric procedures </t>
  </si>
  <si>
    <t>ARI, Diarrhoeal diseases, Hypothermia, PEM,resustication</t>
  </si>
  <si>
    <t>ME A1.5.</t>
  </si>
  <si>
    <t>The facility provides Ophthalmology Services</t>
  </si>
  <si>
    <t xml:space="preserve">Availability of  Emergency Ophthalmology  procedures </t>
  </si>
  <si>
    <t>Foreign body and injuries</t>
  </si>
  <si>
    <t>ME A1.6.</t>
  </si>
  <si>
    <t>The facility provides ENT Services</t>
  </si>
  <si>
    <t xml:space="preserve">Availability of Emergency  ENT  procedures   </t>
  </si>
  <si>
    <t xml:space="preserve">Epitasis, foreign body </t>
  </si>
  <si>
    <t>ME A1.7.</t>
  </si>
  <si>
    <t>The facility provides Orthopaedics Services</t>
  </si>
  <si>
    <t xml:space="preserve">Availability of  Emergency Orthopaedic procedures </t>
  </si>
  <si>
    <t xml:space="preserve">Fracture, RTA, Poly trauma </t>
  </si>
  <si>
    <t>ME A1.8</t>
  </si>
  <si>
    <t>The facility provides Skin &amp; VD Services</t>
  </si>
  <si>
    <t>ME A1.9.</t>
  </si>
  <si>
    <t>The facility provides Psychiatry Services</t>
  </si>
  <si>
    <t xml:space="preserve">Availability of Emergency Psychiatric procedures </t>
  </si>
  <si>
    <t>Conversion Reactions, other Psychiatric emergencies Hysteria, mania, psychosis</t>
  </si>
  <si>
    <t>ME A1.10</t>
  </si>
  <si>
    <t xml:space="preserve">The facility provides Dental Treatment Services </t>
  </si>
  <si>
    <t>ME A1.11</t>
  </si>
  <si>
    <t xml:space="preserve">The facility provides AYUSH Services </t>
  </si>
  <si>
    <t>ME A1.12</t>
  </si>
  <si>
    <t xml:space="preserve">The facility provides Physiotherapy Services </t>
  </si>
  <si>
    <t>ME A1.13.</t>
  </si>
  <si>
    <t xml:space="preserve">The facility provides services for OPD procedures </t>
  </si>
  <si>
    <t xml:space="preserve">Availability of Dressing room facility </t>
  </si>
  <si>
    <t xml:space="preserve">Drainage, dressing, suturing </t>
  </si>
  <si>
    <t xml:space="preserve">Availability of injection room facilities </t>
  </si>
  <si>
    <t xml:space="preserve">Injection room facility with ARV, ASV and emergency drugs </t>
  </si>
  <si>
    <t>ME A1.14.</t>
  </si>
  <si>
    <t xml:space="preserve">Services are available for the time period as mandated </t>
  </si>
  <si>
    <t xml:space="preserve">24X7 availability of dedicated emergency Services </t>
  </si>
  <si>
    <t xml:space="preserve">SI/RR </t>
  </si>
  <si>
    <t>ME A1.15</t>
  </si>
  <si>
    <t xml:space="preserve">The facility provides services for Super specialties, as mandated </t>
  </si>
  <si>
    <t>ME A1.16.</t>
  </si>
  <si>
    <t xml:space="preserve">The facility provides Accident &amp; Emergency Services </t>
  </si>
  <si>
    <t xml:space="preserve">Availability of Emergency procedures </t>
  </si>
  <si>
    <t xml:space="preserve">Defibrillation, CPR, Mobilization, Chest Tube, Intubations, Tracheotomy, Mechanical Ventilation </t>
  </si>
  <si>
    <t>ME A1.17</t>
  </si>
  <si>
    <t>The facility provides Intensive care Services</t>
  </si>
  <si>
    <t>ME A1.18</t>
  </si>
  <si>
    <t>The facility provides Blood bank &amp; transfusion services</t>
  </si>
  <si>
    <t>ME A2.1</t>
  </si>
  <si>
    <t xml:space="preserve">The facility provides Reproductive health  Services </t>
  </si>
  <si>
    <t>ME A2.2</t>
  </si>
  <si>
    <t xml:space="preserve">The facility provides Maternal health Services </t>
  </si>
  <si>
    <t>Availability of Emergency Obstetrics &amp; Gynaecology procedure</t>
  </si>
  <si>
    <t>SI/OB</t>
  </si>
  <si>
    <t>ME A2.3</t>
  </si>
  <si>
    <t xml:space="preserve">The facility provides Newborn health  Services </t>
  </si>
  <si>
    <t>ME A2.4</t>
  </si>
  <si>
    <t xml:space="preserve">The facility provides Child health Services </t>
  </si>
  <si>
    <t>Triage and emergency management  of paediatric cases</t>
  </si>
  <si>
    <t>ME A2.5</t>
  </si>
  <si>
    <t xml:space="preserve">The facility provides Adolescent health Services </t>
  </si>
  <si>
    <t>Standard A3</t>
  </si>
  <si>
    <t>ME A3.1.</t>
  </si>
  <si>
    <t xml:space="preserve">The facility provides Radiology Services </t>
  </si>
  <si>
    <t xml:space="preserve">Availability / Linkage to X-ray &amp; USG services </t>
  </si>
  <si>
    <t>Radiology Services are functional 24X7</t>
  </si>
  <si>
    <t xml:space="preserve">Check services are functional at night </t>
  </si>
  <si>
    <t>ME A3.2.</t>
  </si>
  <si>
    <t xml:space="preserve">The facility Provides Laboratory Services </t>
  </si>
  <si>
    <t>Availability of Emergency diagnostic tests 24x7</t>
  </si>
  <si>
    <t>HB%, CPC, Blood Sugar, RDK, Urine Protein, Electrolyte (Na+K)</t>
  </si>
  <si>
    <t>ME A3.3.</t>
  </si>
  <si>
    <t>The facility provides other diagnostic services, as mandated</t>
  </si>
  <si>
    <t xml:space="preserve">Availability of Functional ECG Services </t>
  </si>
  <si>
    <t>ME A4.1</t>
  </si>
  <si>
    <t xml:space="preserve">The facility provides services under National Vector Borne Disease Control Programme as per guidelines </t>
  </si>
  <si>
    <t>ME A4.2</t>
  </si>
  <si>
    <t xml:space="preserve">The facility provides services under Revised National TB Control Programme as per guidelines </t>
  </si>
  <si>
    <t>ME A4.3</t>
  </si>
  <si>
    <t>The facility provides services under National Leprosy Eradication Programme as per guidelines</t>
  </si>
  <si>
    <t>ME A4.4</t>
  </si>
  <si>
    <t>The facility provides services under National AIDS Control Programme as per guidelines</t>
  </si>
  <si>
    <t>ME A4.5</t>
  </si>
  <si>
    <t xml:space="preserve">The facility provides services under National Programme for Prevention and control of Blindness as per guidelines </t>
  </si>
  <si>
    <t>ME A4.6</t>
  </si>
  <si>
    <t xml:space="preserve">The facility provides services under Mental Health Programme  as per guidelines </t>
  </si>
  <si>
    <t>ME A4.7</t>
  </si>
  <si>
    <t xml:space="preserve">The facility provides services under National Programme for the health care of the elderly as per guidelines </t>
  </si>
  <si>
    <t>ME A4.8</t>
  </si>
  <si>
    <t xml:space="preserve">The facility provides services under National Programme for Prevention and control of Cancer, Diabetes, Cardiovascular diseases &amp; Stroke (NPCDCS)  as per guidelines </t>
  </si>
  <si>
    <t>ME A4.9</t>
  </si>
  <si>
    <t xml:space="preserve">The facility Provides services under Integrated Disease Surveillance Programme as per Guidelines </t>
  </si>
  <si>
    <t>ME A4.10</t>
  </si>
  <si>
    <t>The facility provide services under National health Programme for deafness</t>
  </si>
  <si>
    <t>ME A4.11</t>
  </si>
  <si>
    <t>The facility provides services as per State specific health programmes</t>
  </si>
  <si>
    <t>ME A5.1</t>
  </si>
  <si>
    <t>The facility provides dietary services</t>
  </si>
  <si>
    <t>ME A5.2</t>
  </si>
  <si>
    <t xml:space="preserve">The facility provides laundry services </t>
  </si>
  <si>
    <t>ME A5.3.</t>
  </si>
  <si>
    <t xml:space="preserve">The facility provides security services </t>
  </si>
  <si>
    <t xml:space="preserve">Availability of Police post </t>
  </si>
  <si>
    <t>ME A5.4</t>
  </si>
  <si>
    <t xml:space="preserve">The facility provides housekeeping services </t>
  </si>
  <si>
    <t>ME A5.5</t>
  </si>
  <si>
    <t xml:space="preserve">The facility ensures maintenance services </t>
  </si>
  <si>
    <t>ME A5.6</t>
  </si>
  <si>
    <t>The facility provides pharmacy services</t>
  </si>
  <si>
    <t>ME A5.7.</t>
  </si>
  <si>
    <t>The facility has services of medical record department</t>
  </si>
  <si>
    <t>Availability of Medico-legal record services</t>
  </si>
  <si>
    <t>ME A6.1.</t>
  </si>
  <si>
    <t xml:space="preserve">The facility provides curatives &amp; preventive services for the health problems and diseases, prevalent locally. </t>
  </si>
  <si>
    <t xml:space="preserve">Availability of specific procedures for local prevalent emergencies </t>
  </si>
  <si>
    <t>Ask for the specific local health frequent emergencies. See if emergency is ready for it or not.</t>
  </si>
  <si>
    <t>ME A6.2</t>
  </si>
  <si>
    <t xml:space="preserve">There is process for consulting community/ or their representatives when planning or revising scope of services of the facility </t>
  </si>
  <si>
    <t>.</t>
  </si>
  <si>
    <t>Area of Concern - B Patient Rights</t>
  </si>
  <si>
    <t>ME B1.1.</t>
  </si>
  <si>
    <t xml:space="preserve">The facility has uniform and user-friendly signage system </t>
  </si>
  <si>
    <t>Availability  departmental signage's .</t>
  </si>
  <si>
    <t>OB</t>
  </si>
  <si>
    <t xml:space="preserve">Emergency department board is prominently displayed with facility of illumination in night. </t>
  </si>
  <si>
    <t>Availability of Directional  Signage's.</t>
  </si>
  <si>
    <t xml:space="preserve">OB </t>
  </si>
  <si>
    <t>Direction is displayed from main gate to direct.</t>
  </si>
  <si>
    <t>ME B1.2.</t>
  </si>
  <si>
    <t xml:space="preserve">The facility displays the services and entitlements available in its departments </t>
  </si>
  <si>
    <t>List of services including emergencies that are managed at the facility</t>
  </si>
  <si>
    <t>Names of doctor and nursing staff on duty are displayed and updated</t>
  </si>
  <si>
    <t>List of drugs available are displayed</t>
  </si>
  <si>
    <t>Important  numbers including ambulance, blood bank , police and referral centres displayed</t>
  </si>
  <si>
    <t>ME B1.3</t>
  </si>
  <si>
    <t xml:space="preserve">The facility has established citizen charter, which is followed at all levels </t>
  </si>
  <si>
    <t>ME B1.4.</t>
  </si>
  <si>
    <t xml:space="preserve">User charges are displayed and communicated to patients effectively </t>
  </si>
  <si>
    <t>ME B1.5</t>
  </si>
  <si>
    <t>Patients &amp; visitors are sensitised and educated through appropriate IEC / BCC approaches</t>
  </si>
  <si>
    <t>IEC Material is displayed</t>
  </si>
  <si>
    <t>ME B1.6.</t>
  </si>
  <si>
    <t xml:space="preserve">Information is available in local language and easy to understand </t>
  </si>
  <si>
    <t>Signage's and information  are available in local language</t>
  </si>
  <si>
    <t>ME B1.7.</t>
  </si>
  <si>
    <t xml:space="preserve">The facility provides information to patients and visitor through an exclusive set-up. </t>
  </si>
  <si>
    <t>Enquiry services are available 24X7.</t>
  </si>
  <si>
    <t>Enquiry services may be provided by registration clerk/Nurse in a small set up. For large and busy emergency departments there should be dedicated enquiry counter</t>
  </si>
  <si>
    <t>ME B1.8</t>
  </si>
  <si>
    <t xml:space="preserve">The facility ensures access to clinical records of patients to entitled personnel </t>
  </si>
  <si>
    <t>Treatment note/discharge note is given to patient</t>
  </si>
  <si>
    <t>RR/OB</t>
  </si>
  <si>
    <t>ME B2.1.</t>
  </si>
  <si>
    <t>Services are provided in manner that are sensitive to gender</t>
  </si>
  <si>
    <t xml:space="preserve">Separate room for examination of rape victims </t>
  </si>
  <si>
    <t>Availability of sexual assault forensic evidence kit</t>
  </si>
  <si>
    <t xml:space="preserve">Availability of protocols /guidelines for collection of forensic evidence in case of rape victim </t>
  </si>
  <si>
    <t>OB /RR</t>
  </si>
  <si>
    <t xml:space="preserve">Counselling services are available for rape victim and domestic violence </t>
  </si>
  <si>
    <t>OB/RR</t>
  </si>
  <si>
    <t xml:space="preserve">Availability of female staff if a male doctor examine a female patients </t>
  </si>
  <si>
    <t xml:space="preserve">OB/SI </t>
  </si>
  <si>
    <t xml:space="preserve">Separate toilets for male and females </t>
  </si>
  <si>
    <t xml:space="preserve">Demarcated male and female observation areas </t>
  </si>
  <si>
    <t>ME B2.2</t>
  </si>
  <si>
    <t xml:space="preserve">Religious and cultural preferences of patients and attendants are taken into consideration while delivering services  </t>
  </si>
  <si>
    <t>ME B2.3.</t>
  </si>
  <si>
    <t xml:space="preserve">Access to facility is provided without any physical barrier &amp; and friendly to people with disabilities </t>
  </si>
  <si>
    <t>Availability of Wheel chair/ stretcher for emergency</t>
  </si>
  <si>
    <t>Availability of ramps with railing</t>
  </si>
  <si>
    <t>Emergency is located at ground floor</t>
  </si>
  <si>
    <t>Ambulance has direct access to the receiving/triage area of the emergency.</t>
  </si>
  <si>
    <t>No vehicle parked on the way /in front of emergency entrance. Access road to emergency is wide enough for streamline moment of emergency</t>
  </si>
  <si>
    <t>Availability of disable friendly toilet</t>
  </si>
  <si>
    <t>ME B2.4.</t>
  </si>
  <si>
    <t xml:space="preserve">There is no discrimination on basis of social and economic status of the patients </t>
  </si>
  <si>
    <t>ME B2.5</t>
  </si>
  <si>
    <t xml:space="preserve">There is affirmative actions to ensure that vulnerable sections can access services   </t>
  </si>
  <si>
    <t>ME B3.1.</t>
  </si>
  <si>
    <t xml:space="preserve">Adequate visual privacy is provided at every point of care </t>
  </si>
  <si>
    <t>Screens provided at emergency</t>
  </si>
  <si>
    <t>At the examination and procedure area.</t>
  </si>
  <si>
    <t>ME B3.2.</t>
  </si>
  <si>
    <t xml:space="preserve">Confidentiality of patients records and clinical information is maintained </t>
  </si>
  <si>
    <t>Confidentiality of patient record maintained</t>
  </si>
  <si>
    <t>MLC cases are kept in secure place beyond access of general public</t>
  </si>
  <si>
    <t>ME B3.3.</t>
  </si>
  <si>
    <t xml:space="preserve">The facility ensures the behaviours of staff is dignified and respectful, while delivering the services </t>
  </si>
  <si>
    <t>Behaviour of staff is empathetic and courteous</t>
  </si>
  <si>
    <t>OB/PI</t>
  </si>
  <si>
    <t>ME B3.4.</t>
  </si>
  <si>
    <t>The facility ensures privacy and confidentiality to every patient, especially of those conditions having social stigma, and also safeguards vulnerable groups</t>
  </si>
  <si>
    <t xml:space="preserve">Privacy and confidentiality  of HIV, Rape, suicidal cases, domestic violence and psychotic cases  </t>
  </si>
  <si>
    <t>ME B4.1.</t>
  </si>
  <si>
    <t xml:space="preserve">There is established procedures for taking informed consent before treatment and procedures </t>
  </si>
  <si>
    <t>Consent is taken for invasive emergency procedures</t>
  </si>
  <si>
    <t>ME B4.2.</t>
  </si>
  <si>
    <t xml:space="preserve">Patient is informed about his/her rights  and responsibilities </t>
  </si>
  <si>
    <t>Display of patient rights and responsibilities.</t>
  </si>
  <si>
    <t>ME B4.3.</t>
  </si>
  <si>
    <t>Staff are aware of Patients rights responsibilities</t>
  </si>
  <si>
    <t>Staff is aware about patient rights and responsibilities</t>
  </si>
  <si>
    <t>SI</t>
  </si>
  <si>
    <t>ME B4.4.</t>
  </si>
  <si>
    <t xml:space="preserve">Information about the treatment is shared with patients or attendants, regularly </t>
  </si>
  <si>
    <t xml:space="preserve">Patient is informed about her clinical condition and treatment been provided </t>
  </si>
  <si>
    <t>PI</t>
  </si>
  <si>
    <t xml:space="preserve">Ask patients about what they have been communicated about the treatment plan </t>
  </si>
  <si>
    <t>ME B4.5.</t>
  </si>
  <si>
    <t>The facility has defined and established grievance redressal system in place</t>
  </si>
  <si>
    <t>Availability of complaint box and display of process for grievance  redresaal and whom to contact is displayed</t>
  </si>
  <si>
    <t>ME B5.1</t>
  </si>
  <si>
    <t>The facility provides cashless services to pregnant women, mothers and neonates as per prevalent government schemes</t>
  </si>
  <si>
    <t>Emergency services are free for all including pregnant woman, neonate and children</t>
  </si>
  <si>
    <t>PI/SI</t>
  </si>
  <si>
    <t>ME B5.2.</t>
  </si>
  <si>
    <t>The facility ensures that drugs prescribed are available at Pharmacy and wards</t>
  </si>
  <si>
    <t>Check that  patient party has not spent on purchasing drugs or consumables from outside.</t>
  </si>
  <si>
    <t>ME B5.3.</t>
  </si>
  <si>
    <t xml:space="preserve">It is ensured that facilities for the prescribed investigations are available at the facility </t>
  </si>
  <si>
    <t>Check that  patient party has not spent on diagnostics from outside.</t>
  </si>
  <si>
    <t>ME B5.4.</t>
  </si>
  <si>
    <t xml:space="preserve">The facility provide free of cost treatment to Below poverty line patients without administrative hassles </t>
  </si>
  <si>
    <t xml:space="preserve">Free Emergency Consultation for BPL patients </t>
  </si>
  <si>
    <t>PI/SI/RR</t>
  </si>
  <si>
    <t>ME B5.5.</t>
  </si>
  <si>
    <t xml:space="preserve">The facility ensures timely reimbursement of financial entitlements and reimbursement to the patients </t>
  </si>
  <si>
    <t>ME B5.6</t>
  </si>
  <si>
    <t>The facility ensure implementation of health insurance schemes as per National /state scheme</t>
  </si>
  <si>
    <t>Area of Concern - C Inputs</t>
  </si>
  <si>
    <t>ME C1.1.</t>
  </si>
  <si>
    <t xml:space="preserve">Departments have adequate space as per patient or work load  </t>
  </si>
  <si>
    <t xml:space="preserve">Adequate space for accommodating emergency load </t>
  </si>
  <si>
    <t>1000 square meters per 100 patient daily loads</t>
  </si>
  <si>
    <t xml:space="preserve">Availability of adequate waiting area 
</t>
  </si>
  <si>
    <t>ME C1.2.</t>
  </si>
  <si>
    <t xml:space="preserve">Patient amenities are provide as per patient load </t>
  </si>
  <si>
    <t>Availability of seating arrangement in the waiting area</t>
  </si>
  <si>
    <t xml:space="preserve">Availability of cold  Drinking water </t>
  </si>
  <si>
    <t xml:space="preserve">Availability of functional toilets </t>
  </si>
  <si>
    <t>ME C1.3.</t>
  </si>
  <si>
    <t xml:space="preserve">Departments have layout and demarcated areas as per functions </t>
  </si>
  <si>
    <t xml:space="preserve">Demarcated trolley bay </t>
  </si>
  <si>
    <t xml:space="preserve">Demarcated receiving /triage areas </t>
  </si>
  <si>
    <t xml:space="preserve">Demarcated Nursing station </t>
  </si>
  <si>
    <t>Demarcated duty room for doctor /nurse</t>
  </si>
  <si>
    <t xml:space="preserve">Demarcated resuscitation area </t>
  </si>
  <si>
    <t xml:space="preserve">Demarcated observation area/beds </t>
  </si>
  <si>
    <t>Demarcated dressing area /room</t>
  </si>
  <si>
    <t xml:space="preserve">Demarcated injection room </t>
  </si>
  <si>
    <t xml:space="preserve">Demarcated area for keeping serious patient for intensive monitoring </t>
  </si>
  <si>
    <t>Demarcated areas for keeping dead bodies.</t>
  </si>
  <si>
    <t xml:space="preserve">Separate room or linkage with mortuary/ Post mortem room </t>
  </si>
  <si>
    <t xml:space="preserve">Lay out is flexible </t>
  </si>
  <si>
    <t>All the fixture and furniture are movable to rearrange the different areas in case of  mass casualty</t>
  </si>
  <si>
    <t xml:space="preserve">Dedicated Minor OT </t>
  </si>
  <si>
    <t xml:space="preserve">Shaded porch for ambulance </t>
  </si>
  <si>
    <t>availability of clean and dirty utility room</t>
  </si>
  <si>
    <t>ME C1.4.</t>
  </si>
  <si>
    <t>The facility has adequate circulation area and open spaces according to need and local law</t>
  </si>
  <si>
    <t xml:space="preserve">Corridors at Emergency are broad enough for easy moment of stretcher and trolley </t>
  </si>
  <si>
    <t>2-3 meter</t>
  </si>
  <si>
    <t>ME C1.5.</t>
  </si>
  <si>
    <t xml:space="preserve">The facility has infrastructure for intramural and extramural communication </t>
  </si>
  <si>
    <t xml:space="preserve">Availability of functional  telephone and Intercom Services </t>
  </si>
  <si>
    <t>The ambulance(s) has a proper communication system(at least cell phone)</t>
  </si>
  <si>
    <t>ME C1.6.</t>
  </si>
  <si>
    <t xml:space="preserve">Service counters are available as per patient load </t>
  </si>
  <si>
    <t xml:space="preserve">Availability of emergency beds as per load </t>
  </si>
  <si>
    <t xml:space="preserve">5% of the total beds </t>
  </si>
  <si>
    <t>Availability of buffer beds for handling mass causality and disaster</t>
  </si>
  <si>
    <t>ME C1.7.</t>
  </si>
  <si>
    <t xml:space="preserve">The facility and departments are planned to ensure structure follows the function/processes (Structure commensurate with the function of the hospital) </t>
  </si>
  <si>
    <t>Unidirectional flow of services.</t>
  </si>
  <si>
    <t>Receiving/Triage-Resucitation-observtion beds- Procedures area. There is no crises cross</t>
  </si>
  <si>
    <t>Separate entrance for emergency department</t>
  </si>
  <si>
    <t>Entrance of Emergency should not be shared with OPD and IPD</t>
  </si>
  <si>
    <t xml:space="preserve">Emergency has functional linkage with Major OT , ICU and labour room , Indoors and laboratories </t>
  </si>
  <si>
    <t>Emergency is located near to the entry of the hospital</t>
  </si>
  <si>
    <t>ME C2.1</t>
  </si>
  <si>
    <t xml:space="preserve">The facility ensures the seismic safety of the infrastructure </t>
  </si>
  <si>
    <t xml:space="preserve">Non structural components are properly secured </t>
  </si>
  <si>
    <t xml:space="preserve">Check for fixtures and furniture like cupboards, cabinets, and heavy equipments , hanging objects are properly fastened and secured </t>
  </si>
  <si>
    <t>ME C2.2</t>
  </si>
  <si>
    <t>The facility ensures safety of lifts and lifts have required certificate from the designated bodies/ board</t>
  </si>
  <si>
    <t>ME C2.3.</t>
  </si>
  <si>
    <t xml:space="preserve">The facility ensures safety of electrical establishment </t>
  </si>
  <si>
    <t>Emergency department does not have temporary connections and loosely hanging wires</t>
  </si>
  <si>
    <t>ME C2.4.</t>
  </si>
  <si>
    <t xml:space="preserve">Physical condition of buildings are safe for providing patient care </t>
  </si>
  <si>
    <t xml:space="preserve">Floors of the Emergency are non slippery and even </t>
  </si>
  <si>
    <t>Windows have grills and wire meshwork</t>
  </si>
  <si>
    <t>ME C3.1.</t>
  </si>
  <si>
    <t>The facility has plan for prevention of fire</t>
  </si>
  <si>
    <t>Emergency has sufficient fire  exit to permit safe escape to its occupant at time of fire</t>
  </si>
  <si>
    <t>Check the fire exits are clearly visible and routes to reach exit are clearly marked.</t>
  </si>
  <si>
    <t>ME C3.2.</t>
  </si>
  <si>
    <t xml:space="preserve">The facility has adequate fire fighting Equipment </t>
  </si>
  <si>
    <t>Emergency has installed fire Extinguisher  that is Class A , Class B, C type or ABC type</t>
  </si>
  <si>
    <t>Check the expiry date for fire extinguishers are displayed on each extinguisher as well as due date for next refilling is clearly mentioned</t>
  </si>
  <si>
    <t>ME C3.3.</t>
  </si>
  <si>
    <t xml:space="preserve">The facility has a system of periodic training of staff and conducts mock drills regularly for fire and other disaster situation </t>
  </si>
  <si>
    <t>Check for staff competencies for operating fire extinguisher and what to do in case of fire</t>
  </si>
  <si>
    <t>ME C4.1.</t>
  </si>
  <si>
    <t xml:space="preserve">The facility has adequate specialist doctors as per service provision </t>
  </si>
  <si>
    <t xml:space="preserve">Availability of specialist Doctor </t>
  </si>
  <si>
    <t xml:space="preserve">Check for specialist on call/ full time </t>
  </si>
  <si>
    <t>ME C4.2.</t>
  </si>
  <si>
    <t xml:space="preserve">The facility has adequate general duty doctors as per service provision and work load </t>
  </si>
  <si>
    <t xml:space="preserve">Availability of emergency medical officer </t>
  </si>
  <si>
    <t>ME C4.3.</t>
  </si>
  <si>
    <t xml:space="preserve">The facility has adequate nursing staff as per service provision and work load </t>
  </si>
  <si>
    <t xml:space="preserve">Availability of Nursing staff </t>
  </si>
  <si>
    <t>OB/RR/SI</t>
  </si>
  <si>
    <t xml:space="preserve">At least 2 in day and 1 in night </t>
  </si>
  <si>
    <t>ME C4.4.</t>
  </si>
  <si>
    <t xml:space="preserve">The facility has adequate technicians/paramedics as per requirement </t>
  </si>
  <si>
    <t xml:space="preserve">Availability of dresser /paramedic </t>
  </si>
  <si>
    <t>ME C4.5.</t>
  </si>
  <si>
    <t xml:space="preserve">The facility has adequate support / general staff </t>
  </si>
  <si>
    <t xml:space="preserve">Dedicated 24X7 house keeping staff </t>
  </si>
  <si>
    <t>availability of dedicated security guards 24X7</t>
  </si>
  <si>
    <t>SI/RR</t>
  </si>
  <si>
    <t>Availability of registration clerk</t>
  </si>
  <si>
    <t>Availability of Drivers for Ambulance 24X7</t>
  </si>
  <si>
    <t>Triage and Mass Casualty  Management</t>
  </si>
  <si>
    <t>Basic life support (BLS)/ Advance life support (ALS)</t>
  </si>
  <si>
    <t>Bio Medical waste Management</t>
  </si>
  <si>
    <t xml:space="preserve"> Infection control and hand hygiene </t>
  </si>
  <si>
    <t>Patient Safety</t>
  </si>
  <si>
    <t xml:space="preserve">Staff is skilled for emergency procedures </t>
  </si>
  <si>
    <t>Staff is skilled for resuscitation and use defibrillator</t>
  </si>
  <si>
    <t xml:space="preserve">Staff is skilled for maintaining clinical records </t>
  </si>
  <si>
    <t>ME C5.1.</t>
  </si>
  <si>
    <t xml:space="preserve">The departments have availability of adequate drugs at point of use </t>
  </si>
  <si>
    <t>Availability of Analgesics/Antipyretics/Anti Inflammatory</t>
  </si>
  <si>
    <t xml:space="preserve">OB/RR </t>
  </si>
  <si>
    <t>Tracers as per State EDL</t>
  </si>
  <si>
    <t xml:space="preserve">Availability of Antibiotics </t>
  </si>
  <si>
    <t xml:space="preserve">Availability of Infusion Fluids </t>
  </si>
  <si>
    <t>Availability of Drugs acting on CVS</t>
  </si>
  <si>
    <t>Availability of drugs action on CNS/PNS</t>
  </si>
  <si>
    <t xml:space="preserve">Availability of dressing material and antiseptic lotion </t>
  </si>
  <si>
    <t>Drugs for Respiratory System</t>
  </si>
  <si>
    <t xml:space="preserve">Hormonal Preparation </t>
  </si>
  <si>
    <t>Availability of emergency drugs in ambulance</t>
  </si>
  <si>
    <t>Availability of drugs for obstetric emergencies</t>
  </si>
  <si>
    <t>Megsulf, Oxytocin, Plasma Expanders</t>
  </si>
  <si>
    <t xml:space="preserve">Availability of Medical gases </t>
  </si>
  <si>
    <t xml:space="preserve">Availability of Oxygen Cylinders </t>
  </si>
  <si>
    <t xml:space="preserve">Availability of Immunological </t>
  </si>
  <si>
    <t>Polyvalent Anti snake Venom, Anti tetanus Human Immunoglobin</t>
  </si>
  <si>
    <t xml:space="preserve">Antidotes and Other Substances used in Poisonings </t>
  </si>
  <si>
    <t xml:space="preserve">Inj. Atropine Sulphate </t>
  </si>
  <si>
    <t>ME C5.2.</t>
  </si>
  <si>
    <t xml:space="preserve">The departments have adequate consumables at point of use </t>
  </si>
  <si>
    <t xml:space="preserve">Resuscitation Consumables / Tubes </t>
  </si>
  <si>
    <t xml:space="preserve">Masks, Ryles tubes, Catheters, Chest Tube, ET tubes etc </t>
  </si>
  <si>
    <t xml:space="preserve">Availability of disposables at dressing room </t>
  </si>
  <si>
    <t>Availability of consumables in ambulance</t>
  </si>
  <si>
    <t xml:space="preserve">Dressing material / Suture material </t>
  </si>
  <si>
    <t>ME C5.3.</t>
  </si>
  <si>
    <t xml:space="preserve">Emergency drug trays are maintained at every point of care, where ever it may be needed </t>
  </si>
  <si>
    <t xml:space="preserve">Emergency Drug Tray/ Crash Cart is maintained at emergency </t>
  </si>
  <si>
    <t>ME C6.1.</t>
  </si>
  <si>
    <t xml:space="preserve">Availability of equipment &amp; instruments for examination &amp; monitoring of patients </t>
  </si>
  <si>
    <t xml:space="preserve">Availability of functional Equipment  &amp;Instruments for examination &amp; Monitoring </t>
  </si>
  <si>
    <t xml:space="preserve">BP apparatus, Multiparameter Torch, hammer , Spot Light </t>
  </si>
  <si>
    <t>Availability of Monitoring equipments in ambulance</t>
  </si>
  <si>
    <t>ME C6.2.</t>
  </si>
  <si>
    <t xml:space="preserve">Availability of equipment &amp; instruments for treatment procedures, being undertaken in the facility  </t>
  </si>
  <si>
    <t xml:space="preserve">Availability of dressing tray for Emergency  procedures </t>
  </si>
  <si>
    <t>Dressing tray  are in adequate numbers as per load</t>
  </si>
  <si>
    <t xml:space="preserve">Availability of instruments for emergency obstetrics procedure </t>
  </si>
  <si>
    <t>ME C6.3.</t>
  </si>
  <si>
    <t>Availability of equipment &amp; instruments for diagnostic procedures being undertaken in the facility</t>
  </si>
  <si>
    <t xml:space="preserve">Availability of Point of care diagnostic devices </t>
  </si>
  <si>
    <t xml:space="preserve"> Glucometer, ECG and HIV rapid diagnostic kit</t>
  </si>
  <si>
    <t>ME C6.4.</t>
  </si>
  <si>
    <t>Availability of equipment and instruments for resuscitation of patients and for providing intensive and critical care to patients</t>
  </si>
  <si>
    <t>Availability  of functional Instruments for Resuscitation.</t>
  </si>
  <si>
    <t>Ambu bag, defibrillator, layrngo scope, nebulizer, suction apparatus , LMA</t>
  </si>
  <si>
    <t>Availability of resuscitation equipments in ambulance</t>
  </si>
  <si>
    <t>ME C6.5.</t>
  </si>
  <si>
    <t>Availability of Equipment for Storage</t>
  </si>
  <si>
    <t>Availability of equipment for storage for drugs</t>
  </si>
  <si>
    <t>Refrigerator, Crash cart/Drug trolley, instrument trolley, dressing trolley</t>
  </si>
  <si>
    <t>ME C6.6</t>
  </si>
  <si>
    <t>Availability of functional equipment and instruments for support services</t>
  </si>
  <si>
    <t>Availability of equipments for cleaning</t>
  </si>
  <si>
    <t xml:space="preserve">Buckets for mopping, mops, duster, waste trolley, Deck brush </t>
  </si>
  <si>
    <t xml:space="preserve">Availability of equipment for sterilization and disinfection </t>
  </si>
  <si>
    <t>Boiler</t>
  </si>
  <si>
    <t>ME C6.7.</t>
  </si>
  <si>
    <t xml:space="preserve">Departments have patient furniture and fixtures as per load and service provision </t>
  </si>
  <si>
    <t>Availability of patient beds with prop up facility  and wheels</t>
  </si>
  <si>
    <t>Availability of attachment/accessories with patient bed</t>
  </si>
  <si>
    <t>Hospital graded Mattress, IV stand, bed rails, Bed pan</t>
  </si>
  <si>
    <t xml:space="preserve">Availability of fixtures </t>
  </si>
  <si>
    <t>Spot light, electrical fixture for equipments like suction, monitor and defibrillator, X ray view box</t>
  </si>
  <si>
    <t>Availability of furniture at emergency</t>
  </si>
  <si>
    <t>Doctors Chair, Patient Stool, Examination Table, Chair, Table, Footstep, cupboard</t>
  </si>
  <si>
    <t xml:space="preserve">Area of Concern - D Support Services </t>
  </si>
  <si>
    <t>ME D1.1.</t>
  </si>
  <si>
    <t>The facility has established system for maintenance of critical Equipment</t>
  </si>
  <si>
    <t>All equipments are covered under AMC including preventive maintenance</t>
  </si>
  <si>
    <t>There is system of timely corrective  break down maintenance of the equipments</t>
  </si>
  <si>
    <t>Staff is skilled for trouble shooting in case equipment malfunction</t>
  </si>
  <si>
    <t>ME D1.2.</t>
  </si>
  <si>
    <t xml:space="preserve">The facility has established procedure for internal and external calibration of measuring Equipment </t>
  </si>
  <si>
    <t xml:space="preserve">All the measuring equipments/ instrument  are calibrated </t>
  </si>
  <si>
    <t xml:space="preserve">OB/ RR </t>
  </si>
  <si>
    <t>ME D1.3.</t>
  </si>
  <si>
    <t>Operating and maintenance instructions are available with the users of equipment</t>
  </si>
  <si>
    <t xml:space="preserve">Operating instructions for critical equipments are available </t>
  </si>
  <si>
    <t>ME D2.1</t>
  </si>
  <si>
    <t xml:space="preserve">There is established procedure for forecasting and indenting drugs and consumables </t>
  </si>
  <si>
    <t xml:space="preserve">There is established system of timely  indenting of consumables and drugs </t>
  </si>
  <si>
    <t xml:space="preserve">Stock level are daily updated
Requisition are timely placed                    
</t>
  </si>
  <si>
    <t>ME D2.2</t>
  </si>
  <si>
    <t>The facility has establish procedure for procurement of drugs</t>
  </si>
  <si>
    <t>ME D2.3.</t>
  </si>
  <si>
    <t>The facility ensures proper storage of drugs and consumables</t>
  </si>
  <si>
    <t xml:space="preserve">Drugs are stored in containers/tray/crash cart and are labelled </t>
  </si>
  <si>
    <t xml:space="preserve">Empty and  filled cylinders are labelled </t>
  </si>
  <si>
    <t>ME D2.4.</t>
  </si>
  <si>
    <t xml:space="preserve">The facility ensures management of expiry and near expiry drugs </t>
  </si>
  <si>
    <t xml:space="preserve">Expiry dates' are maintained at emergency drug tray </t>
  </si>
  <si>
    <t xml:space="preserve">No expiry drug found </t>
  </si>
  <si>
    <t>Records for expiry and near expiry drugs are maintained for drug stored at department</t>
  </si>
  <si>
    <t>RR</t>
  </si>
  <si>
    <t>ME D2.5.</t>
  </si>
  <si>
    <t>The facility has established procedure for inventory management techniques</t>
  </si>
  <si>
    <t>There is practice of calculating and maintaining buffer stock in Emergency</t>
  </si>
  <si>
    <t>Department maintained stock and expenditure register of drugs and consumables in Emergency</t>
  </si>
  <si>
    <t>RR/SI</t>
  </si>
  <si>
    <t>There is practice of calculating and maintaining buffer stock in ambulance</t>
  </si>
  <si>
    <t>Department maintained stock and expenditure register of drugs and consumables in ambulance</t>
  </si>
  <si>
    <t>ME D2.6.</t>
  </si>
  <si>
    <t>There is a procedure for periodically replenishing the drugs in patient care areas</t>
  </si>
  <si>
    <t xml:space="preserve">There is procedure for replenishing drug tray emergency crash cart </t>
  </si>
  <si>
    <t>There is procedure for replenishing drug tray emergency crash cart in ambulance</t>
  </si>
  <si>
    <t>OB/SI</t>
  </si>
  <si>
    <t>There is no stock out of drugs</t>
  </si>
  <si>
    <t>ME D2.7.</t>
  </si>
  <si>
    <t xml:space="preserve">There is process for storage of vaccines and other drugs, requiring controlled temperature </t>
  </si>
  <si>
    <t>Temperature of refrigerators are kept as per storage requirement  and records are maintained</t>
  </si>
  <si>
    <t>Check for temperature charts are maintained and updated periodically</t>
  </si>
  <si>
    <t>ME D2.8.</t>
  </si>
  <si>
    <t xml:space="preserve">There is a procedure for secure storage of narcotic and psychotropic drugs </t>
  </si>
  <si>
    <t xml:space="preserve">Narcotics and psychotropic drugs are kept in lock and key </t>
  </si>
  <si>
    <t>ME D3.1.</t>
  </si>
  <si>
    <t xml:space="preserve">The facility provides adequate illumination level at patient care areas </t>
  </si>
  <si>
    <t>Adequate illumination at procedure area</t>
  </si>
  <si>
    <t>Resuscitation area, dressing room and  examination area</t>
  </si>
  <si>
    <t>Adequate illumination at receiving and triage area</t>
  </si>
  <si>
    <t>ME D3.2.</t>
  </si>
  <si>
    <t xml:space="preserve">The facility has provision of restriction of visitors in patient areas </t>
  </si>
  <si>
    <t>Visitors are restricted at resuscitation and  procedure area</t>
  </si>
  <si>
    <t>ME D3.3</t>
  </si>
  <si>
    <t>The facility ensures safe and comfortable environment for patients and service providers</t>
  </si>
  <si>
    <t>Temperature control and ventilation in patient care area</t>
  </si>
  <si>
    <t>PI/OB</t>
  </si>
  <si>
    <t>Fans/ Air conditioning/Heating/Exhaust/Ventilators as per environment condition and requirement</t>
  </si>
  <si>
    <t>Temperature control and ventilation in nursing station/duty room</t>
  </si>
  <si>
    <t>ME D3.4.</t>
  </si>
  <si>
    <t xml:space="preserve">The facility has security system in place at patient care areas </t>
  </si>
  <si>
    <t>There are set procedures for handling mass situation and violence in emergency</t>
  </si>
  <si>
    <t xml:space="preserve">See for linkage to police, self protection form staff </t>
  </si>
  <si>
    <t>Hospital has sound security system to manage overcrowding in emergency</t>
  </si>
  <si>
    <t>ME D3.5</t>
  </si>
  <si>
    <t>The facility has established measure for safety and security of female staff</t>
  </si>
  <si>
    <t>Ask female staff whether they feel secure at work place</t>
  </si>
  <si>
    <t>ME D4.1</t>
  </si>
  <si>
    <t xml:space="preserve">Exterior of the  facility building is maintained appropriately </t>
  </si>
  <si>
    <t xml:space="preserve">Building is painted/whitewashed in uniform colour </t>
  </si>
  <si>
    <t xml:space="preserve">Interior of patient care areas are plastered &amp; painted </t>
  </si>
  <si>
    <t>ME D4.2.</t>
  </si>
  <si>
    <t xml:space="preserve">Patient care areas are clean and hygienic </t>
  </si>
  <si>
    <t xml:space="preserve">Floors, walls, roof, roof topes, sinks patient care and circulation  areas are Clean </t>
  </si>
  <si>
    <t>All area are clean  with no dirt,grease,littering and cobwebs</t>
  </si>
  <si>
    <t>Surface of furniture and fixtures are clean</t>
  </si>
  <si>
    <t>Toilets are clean with functional flush and running water</t>
  </si>
  <si>
    <t>ME D4.3.</t>
  </si>
  <si>
    <t xml:space="preserve">Hospital infrastructure is adequately maintained </t>
  </si>
  <si>
    <t xml:space="preserve">Check for there is no seepage , Cracks, chipping of plaster </t>
  </si>
  <si>
    <t>Window panes , doors and other fixtures are intact</t>
  </si>
  <si>
    <t xml:space="preserve">Patients beds are intact and  painted </t>
  </si>
  <si>
    <t>Mattresses are intact and clean</t>
  </si>
  <si>
    <t>ME D4.4</t>
  </si>
  <si>
    <t xml:space="preserve">Hospital maintains the open area and landscaping of them </t>
  </si>
  <si>
    <t>ME D4.5.</t>
  </si>
  <si>
    <t xml:space="preserve">The facility has policy of removal of condemned junk material </t>
  </si>
  <si>
    <t>No condemned/Junk material in the Emergency</t>
  </si>
  <si>
    <t>ME D4.6</t>
  </si>
  <si>
    <t xml:space="preserve">The facility has established procedures for pest, rodent and animal control </t>
  </si>
  <si>
    <t>No stray animal/rodent/birds</t>
  </si>
  <si>
    <t>ME D5.1.</t>
  </si>
  <si>
    <t xml:space="preserve">The facility has adequate arrangement storage and supply for portable water in all functional areas  </t>
  </si>
  <si>
    <t xml:space="preserve">Availability of 24x7 running and potable water </t>
  </si>
  <si>
    <t>ME D5.2.</t>
  </si>
  <si>
    <t>The facility ensures adequate power backup in all patient care areas as per load</t>
  </si>
  <si>
    <t>Availability of power back in Emergency</t>
  </si>
  <si>
    <t xml:space="preserve">Availability of UPS </t>
  </si>
  <si>
    <t>Availability of Emergency light</t>
  </si>
  <si>
    <t>ME D5.3.</t>
  </si>
  <si>
    <t>Critical areas of the facility ensures availability of oxygen, medical gases and vacuum supply</t>
  </si>
  <si>
    <t xml:space="preserve">Availability  of Centralized /local piped Oxygen and vacuum supply </t>
  </si>
  <si>
    <t>ME D6.1</t>
  </si>
  <si>
    <t xml:space="preserve">The facility has provision of nutritional assessment of the patients </t>
  </si>
  <si>
    <t>ME D6.2</t>
  </si>
  <si>
    <t xml:space="preserve">The facility provides diets according to nutritional requirements of the patients </t>
  </si>
  <si>
    <t>ME D6.3</t>
  </si>
  <si>
    <t xml:space="preserve">Hospital has standard procedures for preparation, handling, storage and distribution of diets, as per requirement of patients </t>
  </si>
  <si>
    <t>ME D7.1.</t>
  </si>
  <si>
    <t>The facility has adequate sets of linen</t>
  </si>
  <si>
    <t>Clean Linens are provided at observation beds</t>
  </si>
  <si>
    <t>ME D7.2.</t>
  </si>
  <si>
    <t xml:space="preserve">The facility has established procedures for changing of linen in patient care areas </t>
  </si>
  <si>
    <t>Linen are changed after change shift of each patient or whenever it get soiled</t>
  </si>
  <si>
    <t>ME D7.3</t>
  </si>
  <si>
    <t>The facility has standard procedures for handling , collection, transportation and washing  of linen</t>
  </si>
  <si>
    <t>There is  system to check the cleanliness and Quantity of the linen received from laundry</t>
  </si>
  <si>
    <t>ME D8.1</t>
  </si>
  <si>
    <t xml:space="preserve">The facility has established procures for management of activities of Rogi Kalyan Samitis </t>
  </si>
  <si>
    <t>ME D8.2</t>
  </si>
  <si>
    <t>The facility has established procedures for community based monitoring of its services</t>
  </si>
  <si>
    <t>ME D9.1</t>
  </si>
  <si>
    <t xml:space="preserve">The facility ensures the proper utilization of fund provided to it </t>
  </si>
  <si>
    <t>ME D9.2</t>
  </si>
  <si>
    <t xml:space="preserve">The facility ensures proper planning and requisition of resources based on its need </t>
  </si>
  <si>
    <t>ME D10.1.</t>
  </si>
  <si>
    <t xml:space="preserve">The facility has requisite licences and certificates for operation of hospital and different activities </t>
  </si>
  <si>
    <t>Valid licences for ambulances are available</t>
  </si>
  <si>
    <t>ME D10.2</t>
  </si>
  <si>
    <t xml:space="preserve">Updated copies of relevant laws, regulations and government orders are available at the facility </t>
  </si>
  <si>
    <t>ME D10.3.</t>
  </si>
  <si>
    <t>The facility ensure relevant processes are in compliance with statutory requirement</t>
  </si>
  <si>
    <t>Staff is aware of requirements of medico legal cases</t>
  </si>
  <si>
    <t>ME D11.1.</t>
  </si>
  <si>
    <t xml:space="preserve">The facility has established job description as per govt guidelines </t>
  </si>
  <si>
    <t xml:space="preserve">Staff is aware of their role and responsibilities 
</t>
  </si>
  <si>
    <t>ME D11.2.</t>
  </si>
  <si>
    <t xml:space="preserve">The facility has a established procedure for duty roster and deputation to different departments </t>
  </si>
  <si>
    <t>There is procedure to ensure that staff is available on duty as per duty roster</t>
  </si>
  <si>
    <t>Check for system for recording time of reporting and relieving (Attendance register/ Biometrics etc)</t>
  </si>
  <si>
    <t>There is designated  in charge for department</t>
  </si>
  <si>
    <t>ME D11.3.</t>
  </si>
  <si>
    <t>The facility ensures the adherence to dress code as mandated by its administration / the health department</t>
  </si>
  <si>
    <t xml:space="preserve">Doctor, nursing staff and support staff adhere to their respective dress code </t>
  </si>
  <si>
    <t>ME D12.1</t>
  </si>
  <si>
    <t>There is established system for contract management for out sourced services</t>
  </si>
  <si>
    <t>There is procedure to  monitor the quality and adequacy of  outsourced services on regular basis</t>
  </si>
  <si>
    <t>Verification of outsourced services (cleaning/ Dietary/Laundry/Security/Maintenance)  provided are done by designated in-house staff</t>
  </si>
  <si>
    <t>ME D12.2</t>
  </si>
  <si>
    <t>There is a system of periodic review of quality of out sourced services</t>
  </si>
  <si>
    <t xml:space="preserve">Area of Concern - E Clinical Services </t>
  </si>
  <si>
    <t>ME E1.1.</t>
  </si>
  <si>
    <t xml:space="preserve">The facility has established procedure for registration of patients </t>
  </si>
  <si>
    <t xml:space="preserve"> Unique  identification number  is given to each patient during process of registration</t>
  </si>
  <si>
    <t>Patient demographic details are recorded in admission records</t>
  </si>
  <si>
    <t>Check for that patient demographics like Name, age, Sex, Address, Chief complaint, etc.</t>
  </si>
  <si>
    <t>ME E1.2</t>
  </si>
  <si>
    <t xml:space="preserve">The facility has a established procedure for OPD consultation </t>
  </si>
  <si>
    <t>ME E1.3.</t>
  </si>
  <si>
    <t xml:space="preserve">There is established procedure for admission of patients </t>
  </si>
  <si>
    <t>There is established criteria for admission through emergency department</t>
  </si>
  <si>
    <t>There is establish procedure for admission of MLC cases as per prevalent laws</t>
  </si>
  <si>
    <t>There is establish procedure for prisoners as per prevalent local laws</t>
  </si>
  <si>
    <t xml:space="preserve">Admission is done by written order of a qualified doctor </t>
  </si>
  <si>
    <t>There is no delay in  treatment because of admission process</t>
  </si>
  <si>
    <t>Time of admission is recorded in patient record</t>
  </si>
  <si>
    <t>There is no delay in  transfer of patient to respective department once admission is confirmed</t>
  </si>
  <si>
    <t xml:space="preserve">Emergency department is aware of admission criteria to critical care units </t>
  </si>
  <si>
    <t xml:space="preserve">Like ICU, SNCU, Burn cases </t>
  </si>
  <si>
    <t>Staff is aware of cases that can not be admitted at the facility due to constraint in scope of services</t>
  </si>
  <si>
    <t>ME E1.4.</t>
  </si>
  <si>
    <t xml:space="preserve">There is established procedure for managing patients, in case beds are not available at the facility </t>
  </si>
  <si>
    <t>The is provision of extra beds, trolley beds  in case of high occupancy or mass casualty</t>
  </si>
  <si>
    <t>ME E2.1.</t>
  </si>
  <si>
    <t xml:space="preserve">There is established procedure for initial assessment of patients </t>
  </si>
  <si>
    <t>Assessment criteria of different kind of medical emergencies is defined and practiced</t>
  </si>
  <si>
    <t>Use of standard criteria of assessment like Glasgow comma scale, Poly trauma, MI, burn patient, paediatric patient, pain assessment criteria etc.</t>
  </si>
  <si>
    <t xml:space="preserve">Initial assessment and treatment is provided immediately  
 </t>
  </si>
  <si>
    <t>Initial assessment is documented preferably within 2 hours</t>
  </si>
  <si>
    <t>ME E2.2.</t>
  </si>
  <si>
    <t xml:space="preserve">There is established procedure for follow-up/ reassessment of Patients </t>
  </si>
  <si>
    <t>There is fixed schedule for reassessment of patient under observation</t>
  </si>
  <si>
    <t>ME E3.1.</t>
  </si>
  <si>
    <t>Facility has established procedure for continuity of care during interdepartmental transfer</t>
  </si>
  <si>
    <t>There is procedure for hand over for patient transfer from emergency to IPD /OT</t>
  </si>
  <si>
    <t>Check for how hand over is given from emergency to ward, ICU, SNCU etc.</t>
  </si>
  <si>
    <t xml:space="preserve">There is a procedure consultation of  the patient to other specialist with in the hospital </t>
  </si>
  <si>
    <t>ME E3.2.</t>
  </si>
  <si>
    <t>Facility provides appropriate referral linkages to the patients/Services  for transfer to other/higher facilities to assure their continuity of care.</t>
  </si>
  <si>
    <t>Patient referred with referral slip</t>
  </si>
  <si>
    <t xml:space="preserve">Availability of referral linkages to higher centres. </t>
  </si>
  <si>
    <t xml:space="preserve">Check how patient are referred if services are not available </t>
  </si>
  <si>
    <t>Advance communication is done with higher centre</t>
  </si>
  <si>
    <t>Referral vehicle is being arranged</t>
  </si>
  <si>
    <t>Referral in or referral out register is maintained</t>
  </si>
  <si>
    <t xml:space="preserve">Facility has functional referral linkages to lower facilities </t>
  </si>
  <si>
    <t>Check for if there is any system of follow up</t>
  </si>
  <si>
    <t>Check for referral cards filled from lower facilities</t>
  </si>
  <si>
    <t>ME E3.3.</t>
  </si>
  <si>
    <t xml:space="preserve">A person is identified for care during all steps of care </t>
  </si>
  <si>
    <t xml:space="preserve">Doctor and nurse is designated for each patient admitted to emergency ward </t>
  </si>
  <si>
    <t>ME E3.4</t>
  </si>
  <si>
    <t xml:space="preserve">Facility is connected to medical colleges through telemedicine services </t>
  </si>
  <si>
    <t>ME E4.1.</t>
  </si>
  <si>
    <t xml:space="preserve">Procedure for identification of patients is established at the facility </t>
  </si>
  <si>
    <t>There is a process  for ensuring the  identification before any clinical procedure</t>
  </si>
  <si>
    <t>Patient id band/ verbal confirmation/Bed no. etc.</t>
  </si>
  <si>
    <t>ME E4.2.</t>
  </si>
  <si>
    <t>Procedure for ensuring timely and accurate nursing care as per treatment plan is established at the facility</t>
  </si>
  <si>
    <t xml:space="preserve">Treatment chart are maintained </t>
  </si>
  <si>
    <t>Check for treatment chart are updated and drugs given are marked. Co relate it with drugs and doses prescribed.</t>
  </si>
  <si>
    <t xml:space="preserve">There is a process to ensure the accuracy of verbal/telephonic orders  </t>
  </si>
  <si>
    <t>Verbal orders are rechecked before administration</t>
  </si>
  <si>
    <t>ME E4.3.</t>
  </si>
  <si>
    <t>There is established procedure of patient hand over, whenever staff duty change happens</t>
  </si>
  <si>
    <t>Patient hand over is given during the change in the shift</t>
  </si>
  <si>
    <t>Nursing Handover register is maintained</t>
  </si>
  <si>
    <t>Hand over is given bed side</t>
  </si>
  <si>
    <t>ME E4.4.</t>
  </si>
  <si>
    <t xml:space="preserve">Nursing records are maintained </t>
  </si>
  <si>
    <t xml:space="preserve">Nursing notes are maintained adequately </t>
  </si>
  <si>
    <t>Check for nursing note register. Notes are adequately written</t>
  </si>
  <si>
    <t>ME E4.5.</t>
  </si>
  <si>
    <t xml:space="preserve">There is procedure for periodic monitoring of patients </t>
  </si>
  <si>
    <t xml:space="preserve">Patient Vitals are monitored and recorded periodically </t>
  </si>
  <si>
    <t>Check for TPR chart, IO chart, any other vital required is monitored</t>
  </si>
  <si>
    <t xml:space="preserve">Critical patients are monitored continually </t>
  </si>
  <si>
    <t xml:space="preserve">RR/OB </t>
  </si>
  <si>
    <t>Check for use of cardiac monitor/multi parameter</t>
  </si>
  <si>
    <t>ME E5.1.</t>
  </si>
  <si>
    <t xml:space="preserve">The facility identifies vulnerable patients and ensure their safe care </t>
  </si>
  <si>
    <t>Vulnerable patients are identified and measures are taken to protect them from any harm</t>
  </si>
  <si>
    <t xml:space="preserve">Unstable, irritable, unconscious. Psychotic  and serious patients are identified </t>
  </si>
  <si>
    <t>ME E5.2.</t>
  </si>
  <si>
    <t>The facility identifies high risk  patients and ensure their care, as per their need</t>
  </si>
  <si>
    <t>High risk medical emergencies are identified and treatment given on priority</t>
  </si>
  <si>
    <t>ME E6.1.</t>
  </si>
  <si>
    <t>Facility ensured that drugs are prescribed in generic name only</t>
  </si>
  <si>
    <t xml:space="preserve">Check for BHT  if drugs are prescribed under generic name only </t>
  </si>
  <si>
    <t>ME E6.2.</t>
  </si>
  <si>
    <t>There is procedure of rational use of drugs</t>
  </si>
  <si>
    <t>Check for that relevant Standard treatment guideline are available at point of use</t>
  </si>
  <si>
    <t>Check staff is aware of the drug regime and doses as per STG</t>
  </si>
  <si>
    <t>Check BHT that drugs are prescribed as per STG</t>
  </si>
  <si>
    <t xml:space="preserve">Availability of drug formulary at emergency </t>
  </si>
  <si>
    <t>ME E7.1.</t>
  </si>
  <si>
    <t xml:space="preserve">There is process for identifying and cautious administration of high alert drugs </t>
  </si>
  <si>
    <t>High alert drugs available in department are identified</t>
  </si>
  <si>
    <t>Electrolytes like Potassium chloride,opiods, Neuro muscular blocking agent, Anti thrombolytic agent, insulin, warfarin, Heparin, Adrenergic agonist etc.</t>
  </si>
  <si>
    <t>Maximum dose of high alert drugs are defined and communicated</t>
  </si>
  <si>
    <t>Value for maximum doses as per age, weight and diagnosis are available with nursing station and doctor</t>
  </si>
  <si>
    <t>There is process to ensure that right doses of high alert drugs are only given</t>
  </si>
  <si>
    <t>A system of independent double check before administration, Error prone medical abbreviations are avoided</t>
  </si>
  <si>
    <t>ME E7.2.</t>
  </si>
  <si>
    <t>Medication orders are written legibly and adequately</t>
  </si>
  <si>
    <t xml:space="preserve">Every Medical advice and procedure is accompanied with date , time and signature </t>
  </si>
  <si>
    <t>Check for the writing, It  comprehendible by the clinical staff</t>
  </si>
  <si>
    <t>ME E7.3.</t>
  </si>
  <si>
    <t xml:space="preserve">There is a procedure to check drug before administration/ dispensing </t>
  </si>
  <si>
    <t>Drugs are checked for expiry and   other inconsistency before administration</t>
  </si>
  <si>
    <t>Check single dose vial are not used for more than one dose</t>
  </si>
  <si>
    <t>Check for any open single dose vial with left  over content indented to be used later on</t>
  </si>
  <si>
    <t>Check for separate sterile needle is used every time for multiple dose vial</t>
  </si>
  <si>
    <t xml:space="preserve">
In multi dose vial needle is not left in the septum</t>
  </si>
  <si>
    <t>Any adverse drug reaction is recorded and reported</t>
  </si>
  <si>
    <t>ME E7.4.</t>
  </si>
  <si>
    <t xml:space="preserve">There is a system to ensure right medicine is given to right patient </t>
  </si>
  <si>
    <t>Administration of medicines done after ensuring right patient, right drugs , right route, right time</t>
  </si>
  <si>
    <t>ME E7.5.</t>
  </si>
  <si>
    <t xml:space="preserve">Patient is counselled for self drug administration </t>
  </si>
  <si>
    <t xml:space="preserve">Patient is advice by doctor/ Pharmacist /nurse about the dosages and timings . </t>
  </si>
  <si>
    <t>SI/PI</t>
  </si>
  <si>
    <t>ME E8.1.</t>
  </si>
  <si>
    <t xml:space="preserve">All the assessments, re-assessment and investigations are recorded and updated </t>
  </si>
  <si>
    <t>Assessment findings are written on BHT</t>
  </si>
  <si>
    <t xml:space="preserve">Day to day progress of patient is recorded in BHT </t>
  </si>
  <si>
    <t>ME E8.2.</t>
  </si>
  <si>
    <t xml:space="preserve">All treatment plan prescription/orders are recorded in the patient records. </t>
  </si>
  <si>
    <t>Treatment plan, first orders are written on BHT</t>
  </si>
  <si>
    <t xml:space="preserve">Treatment prescribed in nursing records </t>
  </si>
  <si>
    <t>ME E8.3.</t>
  </si>
  <si>
    <t xml:space="preserve">Care provided to each patient is recorded in the patient records </t>
  </si>
  <si>
    <t>Maintenance of treatment chart/treatment registers</t>
  </si>
  <si>
    <t xml:space="preserve">Treatment given is recorded in treatment chat </t>
  </si>
  <si>
    <t>ME E8.4.</t>
  </si>
  <si>
    <t xml:space="preserve">Procedures performed are written on patients records </t>
  </si>
  <si>
    <t>Any procedure performed written on BHT</t>
  </si>
  <si>
    <t>CPR, Dressing, mobilization etc</t>
  </si>
  <si>
    <t>ME E8.5.</t>
  </si>
  <si>
    <t xml:space="preserve">Adequate form and formats are available at point of use </t>
  </si>
  <si>
    <t>Availability of form formats for emergency</t>
  </si>
  <si>
    <t>MLC,PIB, Lab /X-ray requisition, death certificate, Initial assessment format, referral slip etc.</t>
  </si>
  <si>
    <t>ME E8.6.</t>
  </si>
  <si>
    <t xml:space="preserve">Register/records are maintained as per guidelines </t>
  </si>
  <si>
    <t xml:space="preserve">Emergency Records are maintained </t>
  </si>
  <si>
    <t>Emergency register, death register, MLC register, are maintained</t>
  </si>
  <si>
    <t>All register/records are identified and numbered</t>
  </si>
  <si>
    <t>ME E8.7.</t>
  </si>
  <si>
    <t>The facility ensures safe and adequate storage and retrieval  of medical records</t>
  </si>
  <si>
    <t xml:space="preserve">Safe keeping of MLC records </t>
  </si>
  <si>
    <t>ME E9.1.</t>
  </si>
  <si>
    <t xml:space="preserve">Discharge is done after assessing patient readiness </t>
  </si>
  <si>
    <t xml:space="preserve">Assessment is done before discharging patient from emergency </t>
  </si>
  <si>
    <t>See if there is any procedure/protocol for discharging the patient if the condition of patient improves in emergency itself.
What is the procedure for discharge for short stay / day care patients</t>
  </si>
  <si>
    <t>Discharge is done by a responsible and qualified doctor</t>
  </si>
  <si>
    <t xml:space="preserve">Patient / attendants are consulted before discharge </t>
  </si>
  <si>
    <t xml:space="preserve">Treating doctor is consulted/ informed  before discharge of patients </t>
  </si>
  <si>
    <t>ME E9.2.</t>
  </si>
  <si>
    <t xml:space="preserve">Case summary and follow-up instructions are provided at the discharge  </t>
  </si>
  <si>
    <t xml:space="preserve">Discharge summary is provided </t>
  </si>
  <si>
    <t>RR/PI</t>
  </si>
  <si>
    <t>See for discharge summary, referral slip provided.</t>
  </si>
  <si>
    <t xml:space="preserve">Discharge summary adequately mentions patients clinical condition, treatment given and follow up </t>
  </si>
  <si>
    <t>Discharge summary is give to patients going in LAMA/Referral</t>
  </si>
  <si>
    <t>ME E9.3.</t>
  </si>
  <si>
    <t xml:space="preserve">Counselling services are provided as during discharges wherever required </t>
  </si>
  <si>
    <t>Counselling services are provided wherever it is required</t>
  </si>
  <si>
    <t xml:space="preserve">Declaration is taken from the LAMA patient </t>
  </si>
  <si>
    <t>ME E10.1.</t>
  </si>
  <si>
    <t>The facility has established procedure for shifting the patient to step-down/ward  based on explicit assessment criteria</t>
  </si>
  <si>
    <t>ME E10.2</t>
  </si>
  <si>
    <t>The facility has defined and established procedure for intensive care</t>
  </si>
  <si>
    <t>ME E10.3.</t>
  </si>
  <si>
    <t xml:space="preserve">The facility has explicit clinical criteria for providing intubation &amp; extubation, and care of patients on ventilation and subsequently on its removal </t>
  </si>
  <si>
    <t>ME E11.1.</t>
  </si>
  <si>
    <t xml:space="preserve">There is procedure for Receiving and triage of patients </t>
  </si>
  <si>
    <t xml:space="preserve">Emergency has a implemented system of sorting the patients </t>
  </si>
  <si>
    <t>As care provider how they triage patient- immediate, delayed, expectant, minimal, dead</t>
  </si>
  <si>
    <t>Triage area  is marked</t>
  </si>
  <si>
    <t>Triage protocols are displayed</t>
  </si>
  <si>
    <t>Responsibility of receiving and shifting the patient from vehicle is defined</t>
  </si>
  <si>
    <t>ME E11.2.</t>
  </si>
  <si>
    <t>Emergency protocols are defined and implemented</t>
  </si>
  <si>
    <t>Emergency protocols are available at point of use</t>
  </si>
  <si>
    <t>See for protocols of head injury, snake bite, poisoning, drawing etc.</t>
  </si>
  <si>
    <t>Staff is aware of Clinical protocols</t>
  </si>
  <si>
    <t>There is procedure for CPR</t>
  </si>
  <si>
    <t>ME E11.3.</t>
  </si>
  <si>
    <t xml:space="preserve">The facility has disaster management plan in place </t>
  </si>
  <si>
    <t>Lines of authority is defined</t>
  </si>
  <si>
    <t>Procedure for internal communication defined</t>
  </si>
  <si>
    <t xml:space="preserve">There is procedure for setting up control room </t>
  </si>
  <si>
    <t>Disaster buffer stock of medicines and other supplies maintained</t>
  </si>
  <si>
    <t>Role and responsibilities of staff in disaster is defined</t>
  </si>
  <si>
    <t>Staff is aware of disaster plan</t>
  </si>
  <si>
    <t>ME E11.4.</t>
  </si>
  <si>
    <t>The facility ensures adequate and timely availability of ambulances services and mobilisation of resources, as per requirement</t>
  </si>
  <si>
    <t xml:space="preserve">Check for how ambulances are called and patient is shifted </t>
  </si>
  <si>
    <t xml:space="preserve">Ambulances are equipped </t>
  </si>
  <si>
    <t>If the patient is stable then he is transferred in ambulance with the trained driver and one staff from hospital.</t>
  </si>
  <si>
    <t>If the patient is serious (as decided by the Doctor), then trained driver and one paramedical staff is mandatory to accompany him.</t>
  </si>
  <si>
    <t>The Patient’s rights are respected during transport.</t>
  </si>
  <si>
    <t>Ambulance appropriately equipped for BLS with trained personnel</t>
  </si>
  <si>
    <t>There is a daily checklist of all equipment and emergency medications</t>
  </si>
  <si>
    <t xml:space="preserve">Ambulance has a log book for the maintenance of vehicle and daily vehicle checklist </t>
  </si>
  <si>
    <t>Transfer register is maintained to record the detail of the referred patient</t>
  </si>
  <si>
    <t>ME E11.5.</t>
  </si>
  <si>
    <t xml:space="preserve">There is procedure for handling medico legal cases </t>
  </si>
  <si>
    <t>Medico legal cases are identified by on patient records</t>
  </si>
  <si>
    <t>MLC cases are not delayed because of police proceedings</t>
  </si>
  <si>
    <t>SI/OB/RR</t>
  </si>
  <si>
    <t>There is procedure for informing police</t>
  </si>
  <si>
    <t>Discharge is not done before police consent</t>
  </si>
  <si>
    <t>Emergency has criteria for defining medico legal cases</t>
  </si>
  <si>
    <t>Criteria is defined based on cases and when to do MLC</t>
  </si>
  <si>
    <t>ME E12.1.</t>
  </si>
  <si>
    <t xml:space="preserve">There are established  procedures for Pre-testing Activities </t>
  </si>
  <si>
    <t xml:space="preserve"> Container is labelled properly after the sample collection</t>
  </si>
  <si>
    <t>ME E12.2</t>
  </si>
  <si>
    <t xml:space="preserve">There are established  procedures for testing Activities </t>
  </si>
  <si>
    <t>ME E12.3.</t>
  </si>
  <si>
    <t xml:space="preserve">There are established  procedures for Post-testing Activities </t>
  </si>
  <si>
    <t xml:space="preserve">Nursing station is provided with the critical value of different tests </t>
  </si>
  <si>
    <t>ME E13.1</t>
  </si>
  <si>
    <t xml:space="preserve">Blood bank has defined and implemented donor selection criteria </t>
  </si>
  <si>
    <t>ME E13.2</t>
  </si>
  <si>
    <t xml:space="preserve">There is established procedure for the collection of blood </t>
  </si>
  <si>
    <t>ME E13.3</t>
  </si>
  <si>
    <t xml:space="preserve">There is established procedure for the testing of blood </t>
  </si>
  <si>
    <t>ME E13.4</t>
  </si>
  <si>
    <t xml:space="preserve">There is established procedure for preparation of blood component </t>
  </si>
  <si>
    <t>ME E13.5.</t>
  </si>
  <si>
    <t xml:space="preserve">There is establish procedure for labelling and identification of blood and its product </t>
  </si>
  <si>
    <t>ME E13.6</t>
  </si>
  <si>
    <t xml:space="preserve">There is established procedure for storage of blood </t>
  </si>
  <si>
    <t>ME E13.7</t>
  </si>
  <si>
    <t xml:space="preserve">There is established the compatibility testing </t>
  </si>
  <si>
    <t>ME E13.8</t>
  </si>
  <si>
    <t xml:space="preserve">There is established procedure for issuing blood </t>
  </si>
  <si>
    <t>There is a procedure for issuing the blood promptly for life saving measures</t>
  </si>
  <si>
    <t>ME E13.9</t>
  </si>
  <si>
    <t xml:space="preserve">There is established procedure for transfusion of blood </t>
  </si>
  <si>
    <t xml:space="preserve">Consent is taken before transfusion </t>
  </si>
  <si>
    <t xml:space="preserve">Patient's identification is verified before transfusion </t>
  </si>
  <si>
    <t xml:space="preserve">Blood is kept on optimum temperature before transfusion </t>
  </si>
  <si>
    <t xml:space="preserve">Blood transfusion is monitored and regulated by qualified person </t>
  </si>
  <si>
    <t xml:space="preserve">Blood transfusion note is written in patient record </t>
  </si>
  <si>
    <t>ME E13.10</t>
  </si>
  <si>
    <t xml:space="preserve">There is a established procedure for monitoring and reporting Transfusion complication </t>
  </si>
  <si>
    <t xml:space="preserve">Any major or minor transfusion reaction is recorded and reported to responsible person </t>
  </si>
  <si>
    <t>ME E14.1</t>
  </si>
  <si>
    <t xml:space="preserve">Facility has established procedures for Pre Anaesthetic Check up </t>
  </si>
  <si>
    <t>ME E14.2</t>
  </si>
  <si>
    <t xml:space="preserve">Facility has established procedures for monitoring during anaesthesia </t>
  </si>
  <si>
    <t>ME E14.3</t>
  </si>
  <si>
    <t xml:space="preserve">Facility has established procedures for Post Anaesthesia care </t>
  </si>
  <si>
    <t>ME E15.1.</t>
  </si>
  <si>
    <t xml:space="preserve">Facility has established procedures OT Scheduling </t>
  </si>
  <si>
    <t>There is procedure for emergency surgeries</t>
  </si>
  <si>
    <t>See surgeon is available on call/on duty</t>
  </si>
  <si>
    <t>Procedure for arranging logistics</t>
  </si>
  <si>
    <t>Responsibilities are defined and patient is shifted promptly</t>
  </si>
  <si>
    <t>ME E15.2</t>
  </si>
  <si>
    <t xml:space="preserve">Facility has established procedures for Preoperative care </t>
  </si>
  <si>
    <t>ME E15.3</t>
  </si>
  <si>
    <t xml:space="preserve">Facility has established procedures for Surgical Safety </t>
  </si>
  <si>
    <t>ME E15.4</t>
  </si>
  <si>
    <t xml:space="preserve">Facility has established procedures for Post operative care </t>
  </si>
  <si>
    <t>ME E16.1.</t>
  </si>
  <si>
    <t xml:space="preserve">Death of admitted patient is adequately recorded and communicated </t>
  </si>
  <si>
    <t xml:space="preserve">Facility has a standard procedure to decent communicate death to relatives </t>
  </si>
  <si>
    <t>Death note is written on patient record</t>
  </si>
  <si>
    <t>ME E16.2.</t>
  </si>
  <si>
    <t>The facility has standard procedures for handling the death in the hospital</t>
  </si>
  <si>
    <t>Past history and sign of any medico legal cause is looked for</t>
  </si>
  <si>
    <t>Check what is policy for registering brought in dead, death cases as MLC</t>
  </si>
  <si>
    <t>There is criteria for declaring death</t>
  </si>
  <si>
    <t>ask form how death is declared - Physical examination or ECG is done</t>
  </si>
  <si>
    <t>Procedure for handing over the dead body</t>
  </si>
  <si>
    <t>Death certificate is issued</t>
  </si>
  <si>
    <t>ME E16.3</t>
  </si>
  <si>
    <t xml:space="preserve">Patients Relatives are informed clearly about the deterioration in health condition of Patients </t>
  </si>
  <si>
    <t xml:space="preserve">There is a standard procedure of removal of life sustaining treatment as per law </t>
  </si>
  <si>
    <t xml:space="preserve">Check about the policy and practice for removing life support </t>
  </si>
  <si>
    <t xml:space="preserve">There is a procedure to allow patient relative/Next of Kin to observe patient in last hours </t>
  </si>
  <si>
    <t>The facility has standard procedures for conducting post-mortem, its recording and meeting its obligation under the law</t>
  </si>
  <si>
    <t>ME E17.1</t>
  </si>
  <si>
    <t>There is an established procedure for Registration and follow up of pregnant women.</t>
  </si>
  <si>
    <t>ME E17.2</t>
  </si>
  <si>
    <t>There is an established procedure for History taking, Physical examination, and counselling for each antenatal visit.</t>
  </si>
  <si>
    <t>ME E17.3</t>
  </si>
  <si>
    <t>Facility ensures availability of diagnostic and drugs during antenatal care of pregnant women</t>
  </si>
  <si>
    <t>ME E17.4</t>
  </si>
  <si>
    <t>There is an established procedure for identification of High risk pregnancy and appropriate treatment/referral as per scope of services.</t>
  </si>
  <si>
    <t>ME E17.5</t>
  </si>
  <si>
    <t xml:space="preserve">There is an established procedure for identification and management of moderate and severe anaemia </t>
  </si>
  <si>
    <t>ME E17.6</t>
  </si>
  <si>
    <t>Counselling of pregnant women is done as per standard protocol and gestational age</t>
  </si>
  <si>
    <t>ME E18.1</t>
  </si>
  <si>
    <t>ME E18.2</t>
  </si>
  <si>
    <t>There is an established procedure for assisted and C-section deliveries per scope of services.</t>
  </si>
  <si>
    <t>ME E18.3</t>
  </si>
  <si>
    <t>ME E18.4</t>
  </si>
  <si>
    <t>ME E19.1</t>
  </si>
  <si>
    <t>ME E19.2</t>
  </si>
  <si>
    <t>ME E19.3</t>
  </si>
  <si>
    <t>ME E19.4</t>
  </si>
  <si>
    <t>ME E19.5</t>
  </si>
  <si>
    <t>There is established procedure for discharge and follow up of mother and newborn.</t>
  </si>
  <si>
    <t>ME E20.1</t>
  </si>
  <si>
    <t xml:space="preserve">The facility provides immunization services as per guidelines </t>
  </si>
  <si>
    <t>ME E20.2</t>
  </si>
  <si>
    <t>Triage, Assessment &amp; Management of newborns having 
emergency signs are done as per guidelines</t>
  </si>
  <si>
    <t>ME E20.3</t>
  </si>
  <si>
    <t xml:space="preserve">Management of Low birth weight
newborns is done as per  guidelines </t>
  </si>
  <si>
    <t>ME E20.4</t>
  </si>
  <si>
    <t>ME E20.5</t>
  </si>
  <si>
    <t xml:space="preserve">Management of children presenting
with fever, cough/ breathlessness is done as per guidelines </t>
  </si>
  <si>
    <t>ME E20.6</t>
  </si>
  <si>
    <t xml:space="preserve">Management of children with severe
Acute Malnutrition is done as per  guidelines </t>
  </si>
  <si>
    <t>ME E20.7</t>
  </si>
  <si>
    <t xml:space="preserve">Management of children presenting
diarrhoea is done per  guidelines </t>
  </si>
  <si>
    <t>ME E21.1</t>
  </si>
  <si>
    <t xml:space="preserve">Family planning counselling services provided as per guidelines </t>
  </si>
  <si>
    <t>ME E21.2</t>
  </si>
  <si>
    <t>Facility provides spacing method of family planning as per guideline</t>
  </si>
  <si>
    <t>ME E21.3</t>
  </si>
  <si>
    <t>Facility provides limiting method of family planning as per guideline</t>
  </si>
  <si>
    <t>ME E21.4</t>
  </si>
  <si>
    <t>Facility provide counselling services for abortion as per guideline</t>
  </si>
  <si>
    <t>ME E21.5</t>
  </si>
  <si>
    <t>Facility provide abortion services for 1st trimester as per guideline</t>
  </si>
  <si>
    <t>ME E21.6</t>
  </si>
  <si>
    <t>Facility provide abortion services for 2nd trimester as per guideline</t>
  </si>
  <si>
    <t>ME E22.1</t>
  </si>
  <si>
    <t>Facility provides Promotive ARSH Services</t>
  </si>
  <si>
    <t>ME E22.2</t>
  </si>
  <si>
    <t>Facility provides Preventive ARSH Services</t>
  </si>
  <si>
    <t>ME E22.3</t>
  </si>
  <si>
    <t>Facility Provides Curative ARSH Services</t>
  </si>
  <si>
    <t>ME E22.4</t>
  </si>
  <si>
    <t>Facility Provides Referral Services for ARSH</t>
  </si>
  <si>
    <t>ME E23.1</t>
  </si>
  <si>
    <t xml:space="preserve">Facility provides service under National Vector Borne Disease Control Program as per guidelines </t>
  </si>
  <si>
    <t>ME E23.2</t>
  </si>
  <si>
    <t xml:space="preserve">Facility provides service under Revised National TB Control Program as per guidelines </t>
  </si>
  <si>
    <t>ME E23.3</t>
  </si>
  <si>
    <t>Facility provides service under National Leprosy Eradication Program as per guidelines</t>
  </si>
  <si>
    <t>ME E23.4</t>
  </si>
  <si>
    <t>Facility provides service under National AIDS Control program as per guidelines</t>
  </si>
  <si>
    <t>ME E23.5</t>
  </si>
  <si>
    <t xml:space="preserve">Facility provides service under National program for control of Blindness as per guidelines </t>
  </si>
  <si>
    <t>ME E23.6</t>
  </si>
  <si>
    <t xml:space="preserve">Facility provides service under Mental Health Program  as per guidelines </t>
  </si>
  <si>
    <t>ME E23.7</t>
  </si>
  <si>
    <t xml:space="preserve">Facility provides service under National programme for the health care of the elderly as per guidelines </t>
  </si>
  <si>
    <t>ME E23.8</t>
  </si>
  <si>
    <t xml:space="preserve">Facility provides service under National Programme for Prevention and Control of cancer, diabetes, cardiovascular diseases &amp; stroke (NPCDCS)  as per guidelines </t>
  </si>
  <si>
    <t>ME E23.9</t>
  </si>
  <si>
    <t>Facility provide service for Integrated disease surveillance program</t>
  </si>
  <si>
    <t>ME E23.10</t>
  </si>
  <si>
    <t>Facility provide services under National  program for prevention and control of  deafness</t>
  </si>
  <si>
    <t>Area of Concern - F Infection Control</t>
  </si>
  <si>
    <t>ME F1.1</t>
  </si>
  <si>
    <t xml:space="preserve">Facility has functional infection control committee </t>
  </si>
  <si>
    <t>ME F1.2.</t>
  </si>
  <si>
    <t>Facility  has provision for Passive  and active culture surveillance of critical &amp; high risk areas</t>
  </si>
  <si>
    <t>Surface and environment samples are taken for microbiological surveillance</t>
  </si>
  <si>
    <t xml:space="preserve">Swab are taken from infection prone surfaces </t>
  </si>
  <si>
    <t>ME F1.3</t>
  </si>
  <si>
    <t xml:space="preserve">Facility measures hospital associated infection rates </t>
  </si>
  <si>
    <t>ME F1.4.</t>
  </si>
  <si>
    <t xml:space="preserve">There is Provision of Periodic Medical Checkups and immunization of staff </t>
  </si>
  <si>
    <t>There is procedure for immunization of the staff</t>
  </si>
  <si>
    <t>Hepatitis B, Tetanus Toxic etc</t>
  </si>
  <si>
    <t>Periodic medical checkups of the staff</t>
  </si>
  <si>
    <t>ME F1.5.</t>
  </si>
  <si>
    <t xml:space="preserve">Facility has established procedures for regular monitoring of infection control practices </t>
  </si>
  <si>
    <t xml:space="preserve">Regular monitoring of infection control practices </t>
  </si>
  <si>
    <t xml:space="preserve">Hand washing and infection control audits done at periodic intervals </t>
  </si>
  <si>
    <t>ME F1.6</t>
  </si>
  <si>
    <t>Facility has defined and established antibiotic policy</t>
  </si>
  <si>
    <t xml:space="preserve">Check for Doctors are aware of Hospital Antibiotic Policy </t>
  </si>
  <si>
    <t>ME F2.1.</t>
  </si>
  <si>
    <t xml:space="preserve">Hand washing facilities are provided at point of use </t>
  </si>
  <si>
    <t xml:space="preserve">Availability of hand washing Facility at Point of Use </t>
  </si>
  <si>
    <t xml:space="preserve">Check for availability of wash basin near the point of use </t>
  </si>
  <si>
    <t xml:space="preserve">Availability of running Water </t>
  </si>
  <si>
    <t xml:space="preserve">Ask to Open the tap. Ask Staff  water supply is regular </t>
  </si>
  <si>
    <t>Availability of antiseptic soap with soap dish/ liquid antiseptic with dispenser.</t>
  </si>
  <si>
    <t>Check for availability/ Ask staff if the supply is adequate and uninterrupted</t>
  </si>
  <si>
    <t xml:space="preserve">Availability of Alchol based Hand rub </t>
  </si>
  <si>
    <t>Check for availability/  Ask staff for regular supply.</t>
  </si>
  <si>
    <t xml:space="preserve">Display of Hand washing Instruction at Point of Use </t>
  </si>
  <si>
    <t>Prominently displayed above the hand washing facility , preferably in Local language</t>
  </si>
  <si>
    <t>ME F2.2.</t>
  </si>
  <si>
    <t xml:space="preserve">Staff is trained and adhere to standard hand washing practices </t>
  </si>
  <si>
    <t xml:space="preserve">Adherence to 6 steps of Hand washing </t>
  </si>
  <si>
    <t xml:space="preserve">Ask of demonstration </t>
  </si>
  <si>
    <t xml:space="preserve">Staff aware of when to hand wash </t>
  </si>
  <si>
    <t>ME F2.3.</t>
  </si>
  <si>
    <t>Facility ensures standard practices and materials for antisepsis</t>
  </si>
  <si>
    <t xml:space="preserve">Availability of Antiseptic Solutions </t>
  </si>
  <si>
    <t>Proper cleaning of procedure site  with antisepesis</t>
  </si>
  <si>
    <t>like before giving IM/IV injection, drawing blood, putting Interavenous and urinary catheter</t>
  </si>
  <si>
    <t>ME F3.1.</t>
  </si>
  <si>
    <t xml:space="preserve">Facility ensures adequate personal protection equipments as per requirements </t>
  </si>
  <si>
    <t xml:space="preserve">Clean gloves are available at point of use </t>
  </si>
  <si>
    <t xml:space="preserve">Availability of Masks </t>
  </si>
  <si>
    <t>Personal protective kit for infectious patients</t>
  </si>
  <si>
    <t>ME F3.2.</t>
  </si>
  <si>
    <t xml:space="preserve">Staff is adhere to standard personal protection practices </t>
  </si>
  <si>
    <t xml:space="preserve">No reuse of disposable gloves, Masks, caps and aprons. </t>
  </si>
  <si>
    <t xml:space="preserve">Compliance to correct method of wearing and removing the gloves </t>
  </si>
  <si>
    <t>ME F4.1.</t>
  </si>
  <si>
    <t xml:space="preserve">Facility ensures standard practices and materials for decontamination and clean ing of instruments and  procedures areas </t>
  </si>
  <si>
    <t>Decontamination of operating &amp; Procedure surfaces</t>
  </si>
  <si>
    <t>Ask stff about how they decontaminate the procedure surface like Examination table , dressing table, Stretcher/Trolleys  etc. 
(Wiping with .5% Chlorine solution</t>
  </si>
  <si>
    <t xml:space="preserve">Decontamination of instruments after use </t>
  </si>
  <si>
    <t xml:space="preserve">
Ask staff how they decontaminate the instruments like ambubag, suction cannula, Airways, Face Masks, Surgical Instruments 
(Soaking in 0.5% Chlorine Solution, Wiping with 0.5% Chlorine Solution or 70% Alcohal as applicable </t>
  </si>
  <si>
    <t>Contact time for decontamination  is adeqaute</t>
  </si>
  <si>
    <t>10 minutes</t>
  </si>
  <si>
    <t>Cleaning of instruments after decontamination</t>
  </si>
  <si>
    <t>Cleaning is done with detergent and running water after decontamination</t>
  </si>
  <si>
    <t>Proper handling of Soiled and infected linen</t>
  </si>
  <si>
    <t xml:space="preserve">No sorting ,Rinsing or sluicing at Point of use/ Patient care area </t>
  </si>
  <si>
    <t>Staff know how to make chlorine solution</t>
  </si>
  <si>
    <t>ME F4.2.</t>
  </si>
  <si>
    <t xml:space="preserve">Facility ensures standard practices and materials for disinfection and sterilization of instruments and equipments </t>
  </si>
  <si>
    <t>Equipment and instruments are  sterlized after each use as per requirement</t>
  </si>
  <si>
    <t>Autoclaving/HLD/Chemical Sterlization</t>
  </si>
  <si>
    <t>High level Disinfection of instruments/equipments  is done  as per protocol</t>
  </si>
  <si>
    <t>Ask staff about method and time required for boiling</t>
  </si>
  <si>
    <t>Chemical sterilization  of instruments/equipments is done as per protocols</t>
  </si>
  <si>
    <t>Ask staff about method, concentration and contact time  requied for chemical sterilization</t>
  </si>
  <si>
    <t>Autoclaved dressing material is used</t>
  </si>
  <si>
    <t>ME F5.1.</t>
  </si>
  <si>
    <t xml:space="preserve">Layout of the department is conducive for the infection control practices </t>
  </si>
  <si>
    <t xml:space="preserve">Facility layout ensures separation of general traffic from patient traffic </t>
  </si>
  <si>
    <t>ME F5.2.</t>
  </si>
  <si>
    <t xml:space="preserve">Facility ensures availability of  standard materials for cleaning and disinfection of patient care areas </t>
  </si>
  <si>
    <t>Availability of disinfectant as per requirement</t>
  </si>
  <si>
    <t xml:space="preserve">Chlorine solution, Gluteraldehye, carbolic acid </t>
  </si>
  <si>
    <t>Availability of cleaning agent as per requirement</t>
  </si>
  <si>
    <t>Hospital grade phenyle, disinfectant detergent solution</t>
  </si>
  <si>
    <t>ME F5.3.</t>
  </si>
  <si>
    <t xml:space="preserve">Facility ensures standard practices followed for cleaning and disinfection of patient care areas </t>
  </si>
  <si>
    <t xml:space="preserve">Staff is trained for spill management </t>
  </si>
  <si>
    <t>Cleaning of patient care area with disinfectant detergent solution</t>
  </si>
  <si>
    <t>Staff is trained for preparing cleaning solution as per standard procedure</t>
  </si>
  <si>
    <t>Standard practice of mopping and scrubbing are followed</t>
  </si>
  <si>
    <t>Unidirectional mopping from inside out</t>
  </si>
  <si>
    <t>Cleaning equipments like broom are not used in patient care areas</t>
  </si>
  <si>
    <t>Any cleaning equipment leading to dispersion of dust particles in air should be avoided</t>
  </si>
  <si>
    <t>ME F5.4.</t>
  </si>
  <si>
    <t xml:space="preserve">Facility ensures segregation infectious patients </t>
  </si>
  <si>
    <t>Emergency department define list of infectious diseases require special precaution and barrier nursing</t>
  </si>
  <si>
    <t xml:space="preserve">Staff is trained for barrier nursing </t>
  </si>
  <si>
    <t>ME F5.5</t>
  </si>
  <si>
    <t xml:space="preserve">Facility ensures air quality of high risk area </t>
  </si>
  <si>
    <t>ME F6.1.</t>
  </si>
  <si>
    <t>Facility Ensures segregation of Bio Medical Waste as per guidelines</t>
  </si>
  <si>
    <t xml:space="preserve">Segregation of different category of waste as per guidelines </t>
  </si>
  <si>
    <t xml:space="preserve">Display of work instructions for segregation and handling of Biomedical waste </t>
  </si>
  <si>
    <t>There is no mixing of infectious and general waste</t>
  </si>
  <si>
    <t>ME F6.2.</t>
  </si>
  <si>
    <t xml:space="preserve">Facility ensures management of sharps as per guidelines </t>
  </si>
  <si>
    <t xml:space="preserve">Availability of functional needle cutters </t>
  </si>
  <si>
    <t xml:space="preserve">See if it has been used or just lying idle </t>
  </si>
  <si>
    <t xml:space="preserve">Availability of post exposure prophylaxis </t>
  </si>
  <si>
    <t>Ask if available. Where it is stored and who is in charge of that.</t>
  </si>
  <si>
    <t xml:space="preserve">Staff knows what to do in condition of needle stick injury </t>
  </si>
  <si>
    <t xml:space="preserve">Staff knows what to do in case of shape injury. Whom to report. See if any reporting has been done </t>
  </si>
  <si>
    <t>ME F6.3.</t>
  </si>
  <si>
    <t xml:space="preserve">Facility ensures transportation and disposal of waste as per guidelines </t>
  </si>
  <si>
    <t>Check bins are not overfilled</t>
  </si>
  <si>
    <t xml:space="preserve">Disinfection of liquid waste before disposal </t>
  </si>
  <si>
    <t>Transportation of bio medical waste is done in close container/trolley</t>
  </si>
  <si>
    <t xml:space="preserve">Staff aware of mercury spill management </t>
  </si>
  <si>
    <t>Area of Concern - G Quality  Management</t>
  </si>
  <si>
    <t>ME G1.1</t>
  </si>
  <si>
    <t xml:space="preserve">The facility has a quality team in place </t>
  </si>
  <si>
    <t xml:space="preserve">There is a designated departmental  nodal person for coordinating Quality Assurance activities </t>
  </si>
  <si>
    <t>ME G1.2</t>
  </si>
  <si>
    <t>The facility reviews quality of its services at periodic intervals</t>
  </si>
  <si>
    <t>ME G2.1</t>
  </si>
  <si>
    <t>Patient Satisfaction surveys are conducted at periodic intervals</t>
  </si>
  <si>
    <t>ME G2.2</t>
  </si>
  <si>
    <t xml:space="preserve">Facility analyses the patient feed back and do root cause analysis </t>
  </si>
  <si>
    <t>ME G2.3</t>
  </si>
  <si>
    <t xml:space="preserve">Facility prepares the action plans for the areas of low satisfaction </t>
  </si>
  <si>
    <t>ME G3.1.</t>
  </si>
  <si>
    <t xml:space="preserve">Facility has established internal quality assurance program at relevant departments </t>
  </si>
  <si>
    <t>There is system daily round by matron/hospital manager/ hospital superitendant/ Hospital Manager/ Matron in charge for monitoring of services</t>
  </si>
  <si>
    <t xml:space="preserve">There is system for periodic check up of Ambulances by designated hospital staff </t>
  </si>
  <si>
    <t>ME G3.2.</t>
  </si>
  <si>
    <t xml:space="preserve">Facility has established external assurance programs at relevant departments </t>
  </si>
  <si>
    <t>There is periodic assessment of preparedness for disaster by competent authority</t>
  </si>
  <si>
    <t>ME G3.3.</t>
  </si>
  <si>
    <t>Facility has established system for use of check lists in different departments and services</t>
  </si>
  <si>
    <t xml:space="preserve">Departmental checklist are used for monitoring and quality assurance </t>
  </si>
  <si>
    <t xml:space="preserve">Staff is designated for filling and monitoring of these checklists </t>
  </si>
  <si>
    <t>ME G4.1.</t>
  </si>
  <si>
    <t xml:space="preserve">Departmental standard operating procedures are available </t>
  </si>
  <si>
    <t>Standard operating procedure for department has been prepared and approved</t>
  </si>
  <si>
    <t>Current version of SOP are available with  process owner</t>
  </si>
  <si>
    <t>ME G4.2.</t>
  </si>
  <si>
    <t xml:space="preserve">Standard Operating Procedures adequately describes process and procedures </t>
  </si>
  <si>
    <t>Emergency has documented procedure for receiving the patient in emergency</t>
  </si>
  <si>
    <t xml:space="preserve">Department has documented procedure for triaging </t>
  </si>
  <si>
    <t xml:space="preserve">Department has documented procedure for taking consent </t>
  </si>
  <si>
    <t>Department has documented procedure for initial screening of patient</t>
  </si>
  <si>
    <t>Department has documented procedure for nursing care</t>
  </si>
  <si>
    <t>Department has documented procedure for admission and transfer of the patient to ward</t>
  </si>
  <si>
    <t>Emergency has documented procedure for Handling medical records</t>
  </si>
  <si>
    <t>Department has documented procedure for maintaining records in Emergency</t>
  </si>
  <si>
    <t>Department has documented procedure to handle brought in dead patient</t>
  </si>
  <si>
    <t>Department has documented procedure for storage, handling and release of dead body</t>
  </si>
  <si>
    <t>Department has documented procedure for storage and replenishing the  medicine  in emergency</t>
  </si>
  <si>
    <t>Department has documented procedure for equipment preventive and break down maintenance</t>
  </si>
  <si>
    <t>Department has documented procedure for Disaster management</t>
  </si>
  <si>
    <t>ME G4.3.</t>
  </si>
  <si>
    <t xml:space="preserve">Staff is trained and aware of the standard procedures written in SOPs </t>
  </si>
  <si>
    <t xml:space="preserve">Check Staff is a aware of relevant part of SOPs </t>
  </si>
  <si>
    <t>ME G4.4.</t>
  </si>
  <si>
    <t xml:space="preserve">Work instructions are displayed at Point of use </t>
  </si>
  <si>
    <t>Work instruction/clinical  protocols are displayed</t>
  </si>
  <si>
    <t>Triage, CPR, Medical clinical protocols like Snake bite and poisoning</t>
  </si>
  <si>
    <t>Standard G 5.</t>
  </si>
  <si>
    <t>ME G5.1.</t>
  </si>
  <si>
    <t xml:space="preserve">Facility maps its critical processes </t>
  </si>
  <si>
    <t>Process mapping of critical processes done</t>
  </si>
  <si>
    <t>ME G5.2.</t>
  </si>
  <si>
    <t xml:space="preserve">Facility identifies non value adding activities / waste / redundant activities </t>
  </si>
  <si>
    <t xml:space="preserve">Non value adding activities are identified </t>
  </si>
  <si>
    <t>ME G5.3</t>
  </si>
  <si>
    <t xml:space="preserve">Facility takes corrective action to improve the processes </t>
  </si>
  <si>
    <t xml:space="preserve">Processes are rearranged as per requirement </t>
  </si>
  <si>
    <t>ME G6.1.</t>
  </si>
  <si>
    <t xml:space="preserve">The facility conducts periodic internal assessment </t>
  </si>
  <si>
    <t xml:space="preserve">Internal assessment is done at periodic interval </t>
  </si>
  <si>
    <t>ME G6.2</t>
  </si>
  <si>
    <t xml:space="preserve">The facility conducts the periodic prescription/ medical/death audits </t>
  </si>
  <si>
    <t xml:space="preserve">There is procedure to conduct Medical Audit </t>
  </si>
  <si>
    <t xml:space="preserve">There is procedure to conduct Prescription audit </t>
  </si>
  <si>
    <t xml:space="preserve">There is procedure to conduct Death audit </t>
  </si>
  <si>
    <t>ME G6.3</t>
  </si>
  <si>
    <t>The facility ensures non compliances are enumerated and recorded adequately</t>
  </si>
  <si>
    <t xml:space="preserve">Non Compliance are enumerated and recorded </t>
  </si>
  <si>
    <t>ME G6.4.</t>
  </si>
  <si>
    <t xml:space="preserve">Action plan is made on the gaps found in the assessment / audit process </t>
  </si>
  <si>
    <t xml:space="preserve">Action plan prepared </t>
  </si>
  <si>
    <t>ME G6.5.</t>
  </si>
  <si>
    <t xml:space="preserve">Planned actions are implemenated through Quality improvement cycle (PDCA) </t>
  </si>
  <si>
    <t xml:space="preserve">Corrective and preventive  action taken </t>
  </si>
  <si>
    <t>The facility has defined mission, values, Quality policy &amp; objectives &amp; prepared a strategic plan to achieve them</t>
  </si>
  <si>
    <t>ME G7.1</t>
  </si>
  <si>
    <t>Facility has defined mission statement</t>
  </si>
  <si>
    <t xml:space="preserve">Check if mission statement has been defined adequately </t>
  </si>
  <si>
    <t xml:space="preserve">Mission state meant should define the purpose , target users and long term goal of facility. Mission should be defined in consultation with stakeholders and duly approved by head of facility. Mission should be in coherence with the stated mission of state health department and National Health Mission </t>
  </si>
  <si>
    <t>ME G7.2</t>
  </si>
  <si>
    <t>Facility has defined core values of the organization</t>
  </si>
  <si>
    <t xml:space="preserve">Check if core values of the facilities have been defined </t>
  </si>
  <si>
    <t xml:space="preserve">Check if core values of organization such as non discrimination, transparency, ethical clinical practices, competence etc have been defined </t>
  </si>
  <si>
    <t>ME G7.3</t>
  </si>
  <si>
    <t>Facility has defined Quality policy, which is in congruency with the mission of facility</t>
  </si>
  <si>
    <t xml:space="preserve">Check if Quality Policy has been defined and approved </t>
  </si>
  <si>
    <t xml:space="preserve">Check quality policy of the facility has been defined in consultation with hospital staff and duly approved by the head of the facility . Also check Quality Policy enables achievement of mission of the facility and health department </t>
  </si>
  <si>
    <t>ME G7.4</t>
  </si>
  <si>
    <t>Facility has de defined quality objectives to achieve mission and quality policy</t>
  </si>
  <si>
    <t xml:space="preserve">Check if SMART Quality Objectives have framed </t>
  </si>
  <si>
    <t xml:space="preserve">Check short term valid quality objectivities have been framed addressing key quality issues in each department and cores services. Check if  these objectives are Specific, Measurable, Attainable, Relevant and Time Bound. </t>
  </si>
  <si>
    <t>ME G7.5</t>
  </si>
  <si>
    <t>Mission, Values, Quality policy and objectives are effectively communicated to staff and users of services</t>
  </si>
  <si>
    <t xml:space="preserve">Check of staff is aware of Mission , Values, Quality Policy and objectives </t>
  </si>
  <si>
    <t xml:space="preserve">Interview with staff for their awareness. Check if Mission Statement, Core Values and Quality Policy is displayed prominently in local language at Key Points </t>
  </si>
  <si>
    <t>ME G7.6</t>
  </si>
  <si>
    <t>Facility prepares strategic plan to achieve mission, quality policy and objectives</t>
  </si>
  <si>
    <t xml:space="preserve">Check if plan for implementing quality policy and objectives have prepared </t>
  </si>
  <si>
    <t xml:space="preserve">Verify with records that a time bound action plan has been prepared to achieve quality policy and objectives in consultation with hospital staff . Check if the plan has been approved by the hospital management </t>
  </si>
  <si>
    <t>ME G7.7</t>
  </si>
  <si>
    <t>Facility periodically reviews the progress of strategic plan towards mission, policy and objectives</t>
  </si>
  <si>
    <t xml:space="preserve">Check time bound action plan is being reviewed at regular time interval </t>
  </si>
  <si>
    <t xml:space="preserve">Review the records that action plan on quality objectives being reviewed at least onnce in month by departmnetal incharges and during the qulaity team meeting. The progress on quality objectives have been recorded in Action Plan tracking sheet </t>
  </si>
  <si>
    <t>ME G8.1.</t>
  </si>
  <si>
    <t xml:space="preserve">Facility uses method for quality improvement in services </t>
  </si>
  <si>
    <t>Basic quality improvement method</t>
  </si>
  <si>
    <t>PDCA &amp; 5S</t>
  </si>
  <si>
    <t>Advance quality improvement method</t>
  </si>
  <si>
    <t>Six sigma, lean.</t>
  </si>
  <si>
    <t>ME G8.2.</t>
  </si>
  <si>
    <t xml:space="preserve">Facility uses tools for quality improvement in services </t>
  </si>
  <si>
    <t>Minimum 2 applicable tools are used in each department</t>
  </si>
  <si>
    <t xml:space="preserve">Facility has de defined, approved and communicated Risk Management framework for existing and potential risks. </t>
  </si>
  <si>
    <t>ME G9.1</t>
  </si>
  <si>
    <t>Risk Management framework has been defined including context, scope, objectives and criteria</t>
  </si>
  <si>
    <t>ME G9.2</t>
  </si>
  <si>
    <t>Risk Management framework defines the responsibilities for identifying and managing risk at each level of functions</t>
  </si>
  <si>
    <t>ME G9.3</t>
  </si>
  <si>
    <t>Risk Management Framework includes process of reporting incidents and potential risk to all stakeholders</t>
  </si>
  <si>
    <t>ME G9.4</t>
  </si>
  <si>
    <t>A compressive list of current and potential risk including potential strategic, regulatory, operational,  financial, environmental risks has been prepared</t>
  </si>
  <si>
    <t>ME G9.5</t>
  </si>
  <si>
    <t>Modality for staff training on risk management is defined</t>
  </si>
  <si>
    <t>ME G9.6</t>
  </si>
  <si>
    <t>Risk Management Framework is reviewed periodically</t>
  </si>
  <si>
    <t>Standards G10</t>
  </si>
  <si>
    <t>ME G10.1</t>
  </si>
  <si>
    <t>Risk management plan has been prepared and approved by the designated authority and there is a system of its updating at least once in a year</t>
  </si>
  <si>
    <t>ME G10.2</t>
  </si>
  <si>
    <t>Risk Management Plan has been effectively communicated to all the staff, and as well as relevant external stakeholders</t>
  </si>
  <si>
    <t>ME G10.3</t>
  </si>
  <si>
    <t>Risk assessment criteria and checklist for assessment have been defined and communicated to relevant stakeholders</t>
  </si>
  <si>
    <t>ME G10.4</t>
  </si>
  <si>
    <t>Periodic assessment for Physical and Electrical risks is done as per defined criteria</t>
  </si>
  <si>
    <t>ME G10.5</t>
  </si>
  <si>
    <t>Periodic assessment for potential disasters including  re is done as per de defined criteria</t>
  </si>
  <si>
    <t>ME G10.6</t>
  </si>
  <si>
    <t>Periodic assessment for Medication and Patient care safety risks is done as per defined criteria.</t>
  </si>
  <si>
    <t xml:space="preserve">Check periodic assessment of medication and patient care safety risk is done using defined checklist periodically </t>
  </si>
  <si>
    <t xml:space="preserve">Verify with the records. A comprehensive risk asesement of all clincial processes should be done using pre define critera at least once in three month. </t>
  </si>
  <si>
    <t>ME G10.7</t>
  </si>
  <si>
    <t>Periodic assessment for potential risk regarding safety and security of staff including violence against service providers is done as per defined criteria</t>
  </si>
  <si>
    <t>ME G10.8</t>
  </si>
  <si>
    <t>Risks identified are analyzed evaluated and rated for severity</t>
  </si>
  <si>
    <t>ME G10.9</t>
  </si>
  <si>
    <t>Identifed risks are treated based on severity and resources available</t>
  </si>
  <si>
    <t>ME G10.10</t>
  </si>
  <si>
    <t>A risk register is maintained and updated regularly to risk records identify ed risks, there severity and action to be taken</t>
  </si>
  <si>
    <t xml:space="preserve">Area of Concern - H Outcome </t>
  </si>
  <si>
    <t>ME H1.1.</t>
  </si>
  <si>
    <t xml:space="preserve">Facility measures productivity Indicators on monthly basis </t>
  </si>
  <si>
    <t xml:space="preserve">No of Emergency cases per thousand population </t>
  </si>
  <si>
    <t xml:space="preserve">No of trips per ambulance </t>
  </si>
  <si>
    <t>No. of trauma cases treated per 1000 emergency cases</t>
  </si>
  <si>
    <t>No. of poisoning cases treated per 1000 emergency cases</t>
  </si>
  <si>
    <t>No. of cardiac cases treated per 1000 emergency cases</t>
  </si>
  <si>
    <t>No. of obstetric cases treated per 1000 emergency cases</t>
  </si>
  <si>
    <t xml:space="preserve">No of resuscitation done per thousand population </t>
  </si>
  <si>
    <t>Resuscitation should include: Chest  Compression, Airway and Breathing</t>
  </si>
  <si>
    <t xml:space="preserve">Proportion of Patients attended in Night </t>
  </si>
  <si>
    <t xml:space="preserve">Proportion of BPL Patients </t>
  </si>
  <si>
    <t>ME H1.2.</t>
  </si>
  <si>
    <t>Facility endavours to improve its productivity indicators to meet benchmarks</t>
  </si>
  <si>
    <t>ME H2.1.</t>
  </si>
  <si>
    <t xml:space="preserve">Facility measures efficiency Indicators on monthly basis </t>
  </si>
  <si>
    <t xml:space="preserve">Response time for ambulance </t>
  </si>
  <si>
    <t xml:space="preserve">Proportion of cases referred </t>
  </si>
  <si>
    <t>Response time at emergency for initial assessment</t>
  </si>
  <si>
    <t xml:space="preserve">Average Turn Around Time </t>
  </si>
  <si>
    <t xml:space="preserve">Average time a patient stays at emergency observation bed </t>
  </si>
  <si>
    <t xml:space="preserve">ME H2.2 </t>
  </si>
  <si>
    <t>Proportion of patient referred by state owned/108 ambulance per 1000 referral cases</t>
  </si>
  <si>
    <t>ME H2.2</t>
  </si>
  <si>
    <t>Facility endavours to improve its efficiency indicators to meet benchmarks</t>
  </si>
  <si>
    <t>ME H3.1.</t>
  </si>
  <si>
    <t xml:space="preserve">Facility measures Clinical Care &amp; Safety Indicators on monthly basis </t>
  </si>
  <si>
    <t xml:space="preserve">No of adverse events per thousand patients </t>
  </si>
  <si>
    <t xml:space="preserve">Death Rate </t>
  </si>
  <si>
    <t xml:space="preserve">No of Deaths in Emergency/ Total no of emergency attended </t>
  </si>
  <si>
    <t>ME H3.2</t>
  </si>
  <si>
    <t>Facility endavours to improve its clincal &amp; safety indicators to meet benchmarks</t>
  </si>
  <si>
    <t>ME H4.1.</t>
  </si>
  <si>
    <t xml:space="preserve">Facility measures Service Quality Indicators on monthly basis </t>
  </si>
  <si>
    <t xml:space="preserve">LAMA  Rate </t>
  </si>
  <si>
    <t xml:space="preserve">No of LAMA X 100/ No of Patients seen at emergency </t>
  </si>
  <si>
    <t>Absconding rate</t>
  </si>
  <si>
    <t xml:space="preserve">No of Absconding X 100/ No of Patients seen at emergency </t>
  </si>
  <si>
    <t>ME H4.2</t>
  </si>
  <si>
    <t xml:space="preserve"> Facility endavours to improve its service Quality indicators to meet benchmarks</t>
  </si>
  <si>
    <t>s</t>
  </si>
  <si>
    <t xml:space="preserve">Obtained </t>
  </si>
  <si>
    <t xml:space="preserve">Maximum </t>
  </si>
  <si>
    <t xml:space="preserve">Percent </t>
  </si>
  <si>
    <t xml:space="preserve">Total </t>
  </si>
  <si>
    <t xml:space="preserve">Checklist for Labour Room </t>
  </si>
  <si>
    <t>Type of Assessment (Internal/Peer/External)</t>
  </si>
  <si>
    <t xml:space="preserve">Labour room Score Card </t>
  </si>
  <si>
    <t xml:space="preserve">Labour Room Score </t>
  </si>
  <si>
    <t xml:space="preserve">Quality Management </t>
  </si>
  <si>
    <t xml:space="preserve">Recommendations/ Opportunities for Improvement </t>
  </si>
  <si>
    <t>Reference No</t>
  </si>
  <si>
    <t>Checkpoint</t>
  </si>
  <si>
    <t>%</t>
  </si>
  <si>
    <t>Standard A1</t>
  </si>
  <si>
    <t>The facility provides Curative Services</t>
  </si>
  <si>
    <t>ME A1.1</t>
  </si>
  <si>
    <t>ME A1.2</t>
  </si>
  <si>
    <t>ME A1.3</t>
  </si>
  <si>
    <t>ME A1.4</t>
  </si>
  <si>
    <t>The facility provides Paediatric Services</t>
  </si>
  <si>
    <t>ME A1.5</t>
  </si>
  <si>
    <t>ME A1.6</t>
  </si>
  <si>
    <t>ME A1.7</t>
  </si>
  <si>
    <t>ME A1.9</t>
  </si>
  <si>
    <t>ME A1.13</t>
  </si>
  <si>
    <t>ME A1.14</t>
  </si>
  <si>
    <t>Labour room service is functional 24X7</t>
  </si>
  <si>
    <t>Verify with records that deliveries have been conducted in night on regular basis</t>
  </si>
  <si>
    <t>ME A1.16</t>
  </si>
  <si>
    <t xml:space="preserve">The facility provides RMNCHA Services </t>
  </si>
  <si>
    <t xml:space="preserve">Availability of Post Partum IUD insertion services </t>
  </si>
  <si>
    <t xml:space="preserve">Verify with records that PPIUD services have been offered in labour room </t>
  </si>
  <si>
    <t xml:space="preserve">Availability of Vaginal Delivery services </t>
  </si>
  <si>
    <t xml:space="preserve">Normal vaginal &amp; assisted (Vacuum / Forcep ) delivery </t>
  </si>
  <si>
    <t xml:space="preserve">Availability of Pre term delivery services </t>
  </si>
  <si>
    <t>Check if pre term delivery are being conducted at facility and not referred to higher centres  unnecessarily</t>
  </si>
  <si>
    <t xml:space="preserve">Management of Postpartum Haemorrhage  </t>
  </si>
  <si>
    <t xml:space="preserve">Check if Medical /Surgical management of PPH is being done at labour room </t>
  </si>
  <si>
    <t xml:space="preserve">Management of Retained Placenta </t>
  </si>
  <si>
    <t xml:space="preserve">Check staff manages retained placenta cases in labour room . Verify with records </t>
  </si>
  <si>
    <t>Septic Delivery &amp; Delivery of   HIV positive Pregnant Women</t>
  </si>
  <si>
    <t xml:space="preserve">Check if infected delivery cases are managed at labour room and not referred to higher centres unnecessarily </t>
  </si>
  <si>
    <t>Management of PIH/Eclampsia/ Pre eclampsia</t>
  </si>
  <si>
    <t xml:space="preserve">Check services for management of PIH/ Eclampsia are being proved at labour room </t>
  </si>
  <si>
    <t>Availability of New born resuscitation</t>
  </si>
  <si>
    <t xml:space="preserve">Check if labour room has a functional New born resuscitation services available in labour room </t>
  </si>
  <si>
    <t>Availability of Essential new born care</t>
  </si>
  <si>
    <t xml:space="preserve">Check essential newborn care provisions such as Keeping baby on mother's abdomen, immediate drying of baby, Skin to skin contact, delayed chord clamp, initiation of breast  feeding, recording of vitals and Vit. K are provided  </t>
  </si>
  <si>
    <t xml:space="preserve">The facility Provides diagnostic Services </t>
  </si>
  <si>
    <t>ME A3.1</t>
  </si>
  <si>
    <t>ME A3.2</t>
  </si>
  <si>
    <t>24 *7 Availability of point of care diagnostic tests</t>
  </si>
  <si>
    <t xml:space="preserve">HIV, Hb% , Random blood sugar , Protein Urea Test </t>
  </si>
  <si>
    <t>ME A3.3</t>
  </si>
  <si>
    <t>The facility provides services as mandated in national Health Programmes/ state scheme</t>
  </si>
  <si>
    <t xml:space="preserve">The facility provides services under National Programme for prevention and control of Blindness as per guidelines </t>
  </si>
  <si>
    <t>Standard A5</t>
  </si>
  <si>
    <t xml:space="preserve">The facility provides support services </t>
  </si>
  <si>
    <t>ME A5.3</t>
  </si>
  <si>
    <t>ME A5.7</t>
  </si>
  <si>
    <t>Standard A6</t>
  </si>
  <si>
    <t>ME A6.1</t>
  </si>
  <si>
    <t>Standard B1</t>
  </si>
  <si>
    <t xml:space="preserve">The facility provides the information to care seekers, attendants &amp; community about the available  services  and their modalities </t>
  </si>
  <si>
    <t>ME B1.1</t>
  </si>
  <si>
    <t xml:space="preserve">Availability of departmental signage's </t>
  </si>
  <si>
    <t xml:space="preserve">Numbering, main department and internal sectional signage, Restricted area signage displayed. Directional signages are given from the entry of the facility </t>
  </si>
  <si>
    <t>ME B1.2</t>
  </si>
  <si>
    <t xml:space="preserve">Necessary Information regarding services provided is displayed </t>
  </si>
  <si>
    <t xml:space="preserve">Name of doctor and Nurse on duty  are displayed and updated. Contact details of referral transport / ambulance displayed </t>
  </si>
  <si>
    <t>ME B1.4</t>
  </si>
  <si>
    <t xml:space="preserve">Breast feeding, kangaroo care, family planning etc (Pictorial and chart ) in circulation &amp; waiting area </t>
  </si>
  <si>
    <t>ME B1.6</t>
  </si>
  <si>
    <t xml:space="preserve">Check all information for patients/ visitors are available in local language </t>
  </si>
  <si>
    <t>ME B1.7</t>
  </si>
  <si>
    <t>Standard B2</t>
  </si>
  <si>
    <t xml:space="preserve">Services are delivered in a manner that is sensitive to gender, religious and cultural needs, and there are no barrier on account of physical  economic, cultural or social reasons. </t>
  </si>
  <si>
    <t>ME B2.1</t>
  </si>
  <si>
    <t xml:space="preserve">Only on duty staff is allowed in the labour room when it is occupied </t>
  </si>
  <si>
    <t>Pregnant woman, her birth companion, doctor, nurse/ANM on duty, and other support staff only, is allowed in the labour room</t>
  </si>
  <si>
    <t>ME B2.3</t>
  </si>
  <si>
    <t xml:space="preserve">Access to facility is provided without any physical barrier &amp;  friendly to people with disabilities </t>
  </si>
  <si>
    <t>Availability of Wheel chair or stretcher for easy Access to the labour room</t>
  </si>
  <si>
    <t>Availability of ramps and railing &amp; Labour room is located at ground floor</t>
  </si>
  <si>
    <t>If not located on the ground floor availability of the ramp / lift with person for shifting</t>
  </si>
  <si>
    <t>ME B2.4</t>
  </si>
  <si>
    <t xml:space="preserve">Check care to pregnant women is not denied or differed due to discrimination </t>
  </si>
  <si>
    <t xml:space="preserve">Discrimination may happen because of religion, caste, ethnicity, cast, language, paying capacity and educational level. </t>
  </si>
  <si>
    <t>Standard B3</t>
  </si>
  <si>
    <t>The facility maintains privacy, confidentiality &amp; dignity of patient, and has a system for guarding patient related information.</t>
  </si>
  <si>
    <t>ME B3.1</t>
  </si>
  <si>
    <t>Availability of screen/ partition at delivery tables</t>
  </si>
  <si>
    <t xml:space="preserve">Screens / Partition has been provided from three side of the delivery table or Cubicle for ensuring visual privacy </t>
  </si>
  <si>
    <t>Curtains / frosted glass have been provided at windows</t>
  </si>
  <si>
    <t xml:space="preserve">Check all the windows are fitted with frosted glass or curtains have been provided </t>
  </si>
  <si>
    <t xml:space="preserve">No two women are treated on common bed/ Delivery Table </t>
  </si>
  <si>
    <t xml:space="preserve">Check that observation beds and delivery tables are not shared by multiple women at the same time because of any reason </t>
  </si>
  <si>
    <t>ME B3.2</t>
  </si>
  <si>
    <t>Patient Records are kept at secure place beyond access to general staff/visitors</t>
  </si>
  <si>
    <r>
      <t>Check records are not lying in open and there is designated space for keeping records with limited access. Records are not shared with anybody without</t>
    </r>
    <r>
      <rPr>
        <sz val="11"/>
        <color rgb="FFFF0000"/>
        <rFont val="Calibri"/>
        <family val="2"/>
        <scheme val="minor"/>
      </rPr>
      <t xml:space="preserve"> </t>
    </r>
    <r>
      <rPr>
        <sz val="11"/>
        <rFont val="Calibri"/>
        <family val="2"/>
        <scheme val="minor"/>
      </rPr>
      <t xml:space="preserve">permission of hospital administration </t>
    </r>
  </si>
  <si>
    <t>ME B3.3</t>
  </si>
  <si>
    <t xml:space="preserve">The facility ensures the behavior of staff is dignified and respectful, while delivering the services </t>
  </si>
  <si>
    <t>Behavior of labour room staff is dignified and respectful</t>
  </si>
  <si>
    <t xml:space="preserve">OB/PI </t>
  </si>
  <si>
    <t xml:space="preserve">Check that labour staff is not providing care in undignified manner such as yelling, scolding , shouting, blaming and using abusive language, unnecessary touching or examination </t>
  </si>
  <si>
    <t>Pregnant women is not left unattended or ignored  during care in the labour room</t>
  </si>
  <si>
    <t xml:space="preserve">Check that care providers are attentive and empathetic to the pregnant women at no point of care they are left alone. </t>
  </si>
  <si>
    <t xml:space="preserve">Care provided at labour room is free from physical abuse or harm </t>
  </si>
  <si>
    <t>Check if the physical abuse practices such as pinching, slapping, restraining , pushing on the abdomen, extensive episiotomy etc.</t>
  </si>
  <si>
    <t xml:space="preserve">Pregnant women is explicitly informed before examination and procedures </t>
  </si>
  <si>
    <t xml:space="preserve">Check if care providers verbally inform the pregnant women before touching, examination or starting procedure. </t>
  </si>
  <si>
    <t>ME B3.4</t>
  </si>
  <si>
    <t xml:space="preserve">HIV status of patient is not disclosed except to staff that is directly involved in care </t>
  </si>
  <si>
    <t>Check if HIV status of pregnant women is not explicitly written on case sheets and  avoiding any means by which they can be identified in public such as labelling or allocating specific beds.</t>
  </si>
  <si>
    <t>Standard B4</t>
  </si>
  <si>
    <t xml:space="preserve">The facility has defined and established procedures for informing patients about the medical condition, and involving them in treatment planning, and facilitates informed decision making    </t>
  </si>
  <si>
    <t>ME B4.1</t>
  </si>
  <si>
    <t xml:space="preserve">There is established procedure for taking informed consent before treatment and procedures </t>
  </si>
  <si>
    <t xml:space="preserve">Consent is taken before delivery and or shifting </t>
  </si>
  <si>
    <t xml:space="preserve">Check the labour room case sheet for consent has been taken </t>
  </si>
  <si>
    <t>ME B4.2</t>
  </si>
  <si>
    <t>ME B4.3</t>
  </si>
  <si>
    <t>ME B4.4</t>
  </si>
  <si>
    <t xml:space="preserve">Labour room has system in place to involve patient's relative in decision making about pregnant women treatment  </t>
  </si>
  <si>
    <t>Check if pregnant women and her family members have been informed and consulted before shifting the patient for C-Section or referral to higher center</t>
  </si>
  <si>
    <t>ME B4.5</t>
  </si>
  <si>
    <t>Standard B5</t>
  </si>
  <si>
    <t>The facility ensures that there are no financial barrier to access, and that there is financial protection given from the cost of hospital services.</t>
  </si>
  <si>
    <t xml:space="preserve">Check all services including  drugs, consumables, diagnostics and blood are free of cost in labour room </t>
  </si>
  <si>
    <t xml:space="preserve">Check if there are no user charges of any services in labour room .
Ask Pregnant women and their attendants if they have not paid for any services or any informal fees to service providers </t>
  </si>
  <si>
    <t>ME B5.2</t>
  </si>
  <si>
    <t>ME B5.3</t>
  </si>
  <si>
    <t>ME B5.4</t>
  </si>
  <si>
    <t>Standard C1</t>
  </si>
  <si>
    <t>ME C1.1</t>
  </si>
  <si>
    <t xml:space="preserve">Adequate space as per delivery load </t>
  </si>
  <si>
    <t xml:space="preserve"> Labour tables should be placed in a way that there is a distance of at least 3 feet from the sidewall, at least 2 feet from head end wall, and at least 6’ from the second table </t>
  </si>
  <si>
    <t>ME C1.2</t>
  </si>
  <si>
    <t xml:space="preserve">Patient amenities are provided as per patient load </t>
  </si>
  <si>
    <t>Availability of patients amenities such as Drinking water, Toilet &amp; Changing area</t>
  </si>
  <si>
    <t>Dedicated Toilets for Labour Room area and Staff Rooms. LDR concept for Labour Room should have attached toilet with each LDR unit . Toilets are provided with western style toilet seats. Drinking water Facility within labour room
For Pregnant women  &amp; companion</t>
  </si>
  <si>
    <t>ME C1.3</t>
  </si>
  <si>
    <t xml:space="preserve">Labour Room layout is arranged in LDR concept </t>
  </si>
  <si>
    <t xml:space="preserve">Labour Room and associated services are arranged according to Labour-Delivery-Recovery Concepts with each LDR unit comprising of 4 Labour Beds and dedicated Nursing Station and New Born Corner  </t>
  </si>
  <si>
    <t>Availability of   Registration Area &amp; Waiting area</t>
  </si>
  <si>
    <t>Dedicated reception and registration area the entry of Labour Room Complex with registration desk and seating arrangement for 30 people in waiting area</t>
  </si>
  <si>
    <t xml:space="preserve">Availability of Triage and Examination Area </t>
  </si>
  <si>
    <t xml:space="preserve">Dedicated Triage &amp; Examination  room with two examination beds for segregation of High &amp; Low Risk patients  
Entry to the labour room should not be direct. Check if there is any buffer area  </t>
  </si>
  <si>
    <t xml:space="preserve">Dedicated nursing station and Duty Rooms </t>
  </si>
  <si>
    <t>One common Nursing station for Conventional Labour Room 
Dedicated Nursing station for Each unit if LDR concept is followed</t>
  </si>
  <si>
    <t xml:space="preserve">Availability of Storage Area </t>
  </si>
  <si>
    <t xml:space="preserve">A dedicated sub store with cabinets and storage racks for storing supplies 
Separate Clean room &amp; Dirty Utility room for Storing Sterile and Used goods respectively </t>
  </si>
  <si>
    <t xml:space="preserve">Availability of Newborn Care area </t>
  </si>
  <si>
    <t xml:space="preserve">One Dedicated Newborn care area for each four tables.  Incase of LDR dedicated NBCA for each unit.There should be no obstruction between labour table and Newborn corner for swift shifting of newborn requiring resuscitation Radiant Warmer Should have free space from three sides  
 </t>
  </si>
  <si>
    <t xml:space="preserve">Availability of Staff  Room &amp;  Doctor's Duty Room </t>
  </si>
  <si>
    <t>Dedicated rooms for Nursing staff  and Doctors provided with beds, storage furniture and attached toilets</t>
  </si>
  <si>
    <t>ME C1.4</t>
  </si>
  <si>
    <t xml:space="preserve">Corridors connecting labour room are broad enough to manage stretcher and trolleys </t>
  </si>
  <si>
    <t>Corridor should be wide enough that 2 stretcher can pass simultaneously without any hassle</t>
  </si>
  <si>
    <t>ME C1.5</t>
  </si>
  <si>
    <t xml:space="preserve">Availability of functional telephone and Intercom Services </t>
  </si>
  <si>
    <t xml:space="preserve">Check availability of functional telephone and intercom connections </t>
  </si>
  <si>
    <t>ME C1.6</t>
  </si>
  <si>
    <t>Availability of labour tables as per delivery load</t>
  </si>
  <si>
    <t>Less than 20 Deliveries/ Month -1
20-99 Deliveries/ Month - 2
100- 199 Deliveries/Month -4
200- 499 Deliveries/Month -6
More than 500 Deliveries-
Conventional Labour Room - Monthly Delivery Cases X 0.014
(Labour- Delivery-Recovery) LDR format  -  Monthly Delivery Cases X.028</t>
  </si>
  <si>
    <t>ME C1.7</t>
  </si>
  <si>
    <t>Labour room is in Proximity and function linkage with OT  &amp; SNCU</t>
  </si>
  <si>
    <t xml:space="preserve">Check labour room is located in the proximity of Maternity OT and SNCU/ NICU in one block only with means of swift shifting of patients in case of emergency. If located on different floor lift/ ramp with manned trolley should be provided </t>
  </si>
  <si>
    <t>Unidirectional  flow of care</t>
  </si>
  <si>
    <t>Labour room lay out and arrangement of services are designed in a way, that there is no criss cross  movement of patient, staff, supplies &amp; equipment</t>
  </si>
  <si>
    <t>Standard C2</t>
  </si>
  <si>
    <t xml:space="preserve">Check for fixtures and furniture like cupboards, cabinets, and heavy equipment , hanging objects are properly fastened and secured </t>
  </si>
  <si>
    <t>ME C2.3</t>
  </si>
  <si>
    <t>Labour room does not have temporary connections and loosely hanging wires</t>
  </si>
  <si>
    <t xml:space="preserve">Switch Boards other electrical installations are intact. Check adequate power outlets have been provided as per requirement of electric appliances </t>
  </si>
  <si>
    <t>ME C2.4</t>
  </si>
  <si>
    <t xml:space="preserve">Check if safety features  have been provided in infrastructure </t>
  </si>
  <si>
    <t>The floor of the labour room complex should be made of  anti-skid material. 
Each window have 2-panel sliding
doors. The outside panel be fixed The second panel should be moving with frosted glass and a lock.</t>
  </si>
  <si>
    <t>Standard C3</t>
  </si>
  <si>
    <t>ME C3.1</t>
  </si>
  <si>
    <t>Labour room has sufficient fire  exit to permit safe escape to its occupant at time of fire</t>
  </si>
  <si>
    <t>ME C3.2</t>
  </si>
  <si>
    <t>Labour  room  has installed fire Extinguishers &amp; expiry is displayed on each fire extinguisher</t>
  </si>
  <si>
    <t xml:space="preserve"> Class A , Class B, C type or ABC type. Check the expiry date for fire extinguishers are displayed on each extinguisher as well as due date for next refilling is clearly mentioned</t>
  </si>
  <si>
    <t>ME C3.3</t>
  </si>
  <si>
    <t>Check staff is aware of RACE (Rescue-Alarm-Contain-Extinguish) method for in case of fire and confident in using fire extinguisher.</t>
  </si>
  <si>
    <t>Standard C4</t>
  </si>
  <si>
    <t>ME C4.1</t>
  </si>
  <si>
    <t xml:space="preserve">Availability of Ob&amp;G specialist </t>
  </si>
  <si>
    <t xml:space="preserve">100-200 Deliveries -1 (OBG/EMOC)
200 - 500 Deliveries - 1 OBG (Mandatory  + 4 (OBG/EMOC)
&gt;500 3 OBG + 4 EMOC </t>
  </si>
  <si>
    <t xml:space="preserve">Availability of Pediatrician </t>
  </si>
  <si>
    <t xml:space="preserve">At least 1 pediatrician </t>
  </si>
  <si>
    <t>ME C4.2</t>
  </si>
  <si>
    <t xml:space="preserve">Availability of General duty doctor </t>
  </si>
  <si>
    <t xml:space="preserve">At least 4 Medical Officers </t>
  </si>
  <si>
    <t>ME C4.3</t>
  </si>
  <si>
    <t>Availability of Nursing staff /ANM</t>
  </si>
  <si>
    <t xml:space="preserve"> Deliveries Per month-
100-200- 8
200-500 -12 
&gt; 500 - 16 </t>
  </si>
  <si>
    <t>ME C4.4</t>
  </si>
  <si>
    <t>ME C4.5</t>
  </si>
  <si>
    <t xml:space="preserve">Availability of house keeping staff &amp; Security Guards  </t>
  </si>
  <si>
    <t>Housekeeping Staff as per delivery load 
100-200- 4
200-500 - 8 
Security Guards as per Delivery Load 
&gt; 500 - 12  
100-200- 4
200-500 - 6
&gt; 500 - 8</t>
  </si>
  <si>
    <t>Nursing staff is skilled identifying and managing complication</t>
  </si>
  <si>
    <t xml:space="preserve">Counsellor is skilled for postnatal counselling </t>
  </si>
  <si>
    <t>Standard C5</t>
  </si>
  <si>
    <t>The facility provides drugs and consumables required for assured services.</t>
  </si>
  <si>
    <t>ME C5.1</t>
  </si>
  <si>
    <t xml:space="preserve">Availability of uterotonic Drugs </t>
  </si>
  <si>
    <t>Inj Oxytocin 10 IU (to be kept in fridge) Tab Misoprostol 200mg</t>
  </si>
  <si>
    <t xml:space="preserve">Availability of Anti-infective Drugs </t>
  </si>
  <si>
    <t>Cap Ampicillin 500mg, Tab Metronidazole 400mg, Inj Gentamicin</t>
  </si>
  <si>
    <t>Availability of Antihypertensive , analgesic and antipyretic and Anesthetic drugs</t>
  </si>
  <si>
    <t xml:space="preserve">  Nifedipine, Methyldopa, Inj Hydralazine,  Tab Paracetamol, Tab Ibuprofen, Inj Xylocaine 2%,</t>
  </si>
  <si>
    <t xml:space="preserve">Availability of IV Fluids </t>
  </si>
  <si>
    <t xml:space="preserve"> IV fluids, Normal saline, Ringer lactate,</t>
  </si>
  <si>
    <t xml:space="preserve">Availability of Vitamins </t>
  </si>
  <si>
    <t xml:space="preserve">  Vit K</t>
  </si>
  <si>
    <t>ME C5.2</t>
  </si>
  <si>
    <t>Availability of dressings material and Sanitary pads</t>
  </si>
  <si>
    <t>Gauze piece and cotton swabs, sanitary Napkins (2 for Each Delivery),  Sanitary Pads (4 for each delivery, needle (round body and cutting), chromic catgut no. 0, antiseptic solution</t>
  </si>
  <si>
    <t xml:space="preserve">Availability of syringes and IV Sets /tubes and consumables for newborn </t>
  </si>
  <si>
    <t>Paediatric IV sets,urinery catheter,  Gastric tube and cord clamp, Baby ID tag</t>
  </si>
  <si>
    <t>ME C5.3</t>
  </si>
  <si>
    <t xml:space="preserve">Emergency drug trays are maintained at every point of care, wherever it may be needed </t>
  </si>
  <si>
    <t>Emergency Drug Tray is maintained</t>
  </si>
  <si>
    <t xml:space="preserve"> Inj Magsulf 50%, Inj Calcium gluconate 10%, Inj Dexamethasone, inj Hydrocortisone Succinate, Inj Ampicillin, Inj Gentamicin,  inj metronidazole, , Inj diazepam, inj Pheniramine maleate, inj Corboprost, Inj Pentazocine, Inj Promethazine, Betamethasone, Inj Hydralazine, Nifedipine, Methyldopa,ceftriaxone </t>
  </si>
  <si>
    <t>Standard C6</t>
  </si>
  <si>
    <t>ME C6.1</t>
  </si>
  <si>
    <t xml:space="preserve">One set of Digital BP apparatus,  Stethoscope,  Adult Thermometer , Baby Thermometer,  baby forehead thermometer, Handheld Fetal Doppler , Fetoscope, baby weighting scale, Measuring Tape for four labour tables or at least two sets., Wall clock </t>
  </si>
  <si>
    <t>ME C6.2</t>
  </si>
  <si>
    <t>Availability of  instrument arranged in Delivery trays</t>
  </si>
  <si>
    <t>Cord Cutting Scissor, Artery forceps, Cord clamp, Sponge holder, speculum, kidney tray,  bowl for antiseptic lotion are present in tray</t>
  </si>
  <si>
    <t>Delivery kits are in adequate numbers as per load</t>
  </si>
  <si>
    <t>One autoclaved delivery tray for each table plus 4 extra trays</t>
  </si>
  <si>
    <t>Availability of Instruments arranged  for Episiotomy  trays</t>
  </si>
  <si>
    <t xml:space="preserve"> Episiotomy scissor, kidney tray, artery forceps, allis forceps, sponge holder, toothed forceps, needle holder,thumb forceps, are present in tray</t>
  </si>
  <si>
    <t>Availability of Baby tray</t>
  </si>
  <si>
    <t>Two pre warmed towels/sheets for wrapping the baby, mucus extractor, bag and mask (0 &amp;1 no.), sterilized thread for cord/cord clamp, nasogastric tube are present in tray</t>
  </si>
  <si>
    <t>Availability of instruments arranged for MVA/EVA tray</t>
  </si>
  <si>
    <t>Speculum, anterior  vaginal wall retractor, posterior wall retractor, sponge holding forceps, MVA syringe, cannulas, MTP, cannulas, small bowl of antiseptic lotion, are present in tray</t>
  </si>
  <si>
    <t>Availability of instruments arranged for PPIUCD tray</t>
  </si>
  <si>
    <t>PPIUCD insertion forceps, CuIUCD 380A/Cu IUCD375 in sterile package are present in tray</t>
  </si>
  <si>
    <t xml:space="preserve">Availability of Radiant Warmers </t>
  </si>
  <si>
    <t xml:space="preserve">1 Functional Radiant warmer for each four tables </t>
  </si>
  <si>
    <t>ME C6.3</t>
  </si>
  <si>
    <t xml:space="preserve">Availability of Diagnostic Instruments </t>
  </si>
  <si>
    <t>Atleast 2 Glucometers, Protien Urea Test Kit , HB Testing Kits, HIV Kits.</t>
  </si>
  <si>
    <t>ME C6.4</t>
  </si>
  <si>
    <t xml:space="preserve">Availability of resuscitation  Instruments  for Newborn &amp; Mother </t>
  </si>
  <si>
    <t xml:space="preserve">Availability of Neonatal Resuscitation Kit  Pediatric resuscitator bag (volume 250 ml) with masks of
0 and 1 size for each Radiant warmer 
Adult Resuscitation Kit </t>
  </si>
  <si>
    <t>ME C6.5</t>
  </si>
  <si>
    <t>Refrigerator, Movable Crash cart/Drug trolley, instrument trolley, dressing trolley</t>
  </si>
  <si>
    <t>Availability of equipment for cleaning &amp; sterilization</t>
  </si>
  <si>
    <t>Buckets for mopping, Separate mops for labour room and circulation area duster, waste trolley, Deck brush, Autoclave</t>
  </si>
  <si>
    <t>ME C6.7</t>
  </si>
  <si>
    <t>Availability of Labour Beds with attachment/accessories</t>
  </si>
  <si>
    <t>Each labor bed should be have following facilities 
 Adjustable side rails, Facilities for Trendelenburg/reverse positions, Facilities for height adjustment, Stainless steel IV rod, wheels &amp; brakes ,Steel basins attachment, Calf support, handgrip, legs support.</t>
  </si>
  <si>
    <t xml:space="preserve">Availability of Mattress for each Labour Beds </t>
  </si>
  <si>
    <t xml:space="preserve">Mattress should be in three parts and seamless in each part with a thin cushioning at the joints, detachable at perineal end. It should be washable and water proof with extra set. </t>
  </si>
  <si>
    <t>ME C7.1</t>
  </si>
  <si>
    <t>Criteria for Competence assessment are defined  for clinical and Para clinical staff</t>
  </si>
  <si>
    <t>Check parameters for assessing skills and proficiency of clinical staff has been defined</t>
  </si>
  <si>
    <t xml:space="preserve">Check objective checklist such OSCE (Onsite Clinical Examination) defined Dakshta program are available at the labor room </t>
  </si>
  <si>
    <t>ME C7.2</t>
  </si>
  <si>
    <t>Competence assessment of Clinical and Para clinical staff is done on predefined  criteria at least once in a year</t>
  </si>
  <si>
    <t xml:space="preserve">Check for competence assessment is done at least once in a year </t>
  </si>
  <si>
    <t xml:space="preserve">Check for records of competence assessment using OSCE including filled checklist, scoring and grading . Verify with staff for actual competence assessment done </t>
  </si>
  <si>
    <t xml:space="preserve">ME C7.9 </t>
  </si>
  <si>
    <t>The Staff is provided training as per defined core competencies and training plan</t>
  </si>
  <si>
    <t>Navjat Shishu Surkasha Karyakarm (NSSK) training &amp; Skilled birth Attendant (SBA)</t>
  </si>
  <si>
    <t xml:space="preserve">Check training records </t>
  </si>
  <si>
    <t>Biomedical Waste Management&amp; Infection control and hand hygiene ,Patient safety</t>
  </si>
  <si>
    <t>Training on Quality Management</t>
  </si>
  <si>
    <t>Assessment, action planning, PDCA, 5S &amp; use of checklist</t>
  </si>
  <si>
    <t xml:space="preserve">Training on Respectful  Maternal Care </t>
  </si>
  <si>
    <t xml:space="preserve">ME C7.10 </t>
  </si>
  <si>
    <t>There is established procedure for utilization of skills gained thought trainings by on -job supportive supervision</t>
  </si>
  <si>
    <t xml:space="preserve">Labour room staff is provided refresher training </t>
  </si>
  <si>
    <t xml:space="preserve">Check with training records the labour room staff have been provided refresher training  at lest once in every 12 month on Intrapartum care, Identification and &amp; management of obstetric emergencies  and Essential Newborn care &amp; Breast feeding  support </t>
  </si>
  <si>
    <t>Standard D1</t>
  </si>
  <si>
    <t>ME D1.1</t>
  </si>
  <si>
    <t xml:space="preserve">Check with AMC records/ Warranty documents </t>
  </si>
  <si>
    <t>Check for breakdown &amp; Maintenance  record in the log book</t>
  </si>
  <si>
    <t>ME D1.2</t>
  </si>
  <si>
    <t>BP apparatus, thermometers, weighing scale , radiant warmer etc are calibrated . Check for records /calibration stickers</t>
  </si>
  <si>
    <t>ME D1.3</t>
  </si>
  <si>
    <t>Up to date instructions for operation and maintenance of equipments are readily available with labour room staff.</t>
  </si>
  <si>
    <t xml:space="preserve">Check operating and trouble shooting instructions of equipment such as radiant warmer are available at labour room </t>
  </si>
  <si>
    <t>Standard D2</t>
  </si>
  <si>
    <t xml:space="preserve">Stock level are daily updated
Requisition are timely placed well before reaching the stock out level.                  
Check with stock and indent registers. </t>
  </si>
  <si>
    <t>ME D2.3</t>
  </si>
  <si>
    <t xml:space="preserve">Check drugs and consumables are  kept at allocated space in Crash cart/ Drug trolleys and are labelled. Look alike and sound alike drugs are kept seprately </t>
  </si>
  <si>
    <t xml:space="preserve">Empty and  filled cylinders are labelled and updated </t>
  </si>
  <si>
    <t xml:space="preserve">Empty and filled cylinders are kept separately and labelled, flow meter is working and pressure/ flow rate is updated in the checklist </t>
  </si>
  <si>
    <t>ME D2.4</t>
  </si>
  <si>
    <t xml:space="preserve">Expiry dates' are maintained at emergency drug tray / Crash cart </t>
  </si>
  <si>
    <t xml:space="preserve">Expiry dates against drugs are mentioned  crash cart/ emergency drug tray 
No expiry drug found </t>
  </si>
  <si>
    <t>ME D2.5</t>
  </si>
  <si>
    <t xml:space="preserve">There is practice of calculating and maintaining buffer stock </t>
  </si>
  <si>
    <t xml:space="preserve">At least one week of minimum buffer stock is  maintained all the time in the labour room. Minimum stock and reorder level are calculated based on consumption in a week accordingly </t>
  </si>
  <si>
    <t xml:space="preserve">Department maintained stock and expenditure register of drugs and consumables </t>
  </si>
  <si>
    <t xml:space="preserve">Check stock and expenditure register is adequately maintained </t>
  </si>
  <si>
    <t>ME D2.6</t>
  </si>
  <si>
    <t xml:space="preserve">There is procedure for replenishing drug tray /crash cart </t>
  </si>
  <si>
    <t>SI/RR/OB</t>
  </si>
  <si>
    <t>ME D2.7</t>
  </si>
  <si>
    <t xml:space="preserve">Check for temperature charts are maintained and updated periodically. Refrigerators meant for storing drugs should not be used for storing other items such as eatables </t>
  </si>
  <si>
    <t>ME D2.8</t>
  </si>
  <si>
    <t>Standard D3</t>
  </si>
  <si>
    <t>ME D3.1</t>
  </si>
  <si>
    <t>Adequate Illumination at delivery table &amp; observation area</t>
  </si>
  <si>
    <t xml:space="preserve">Labour Area - 500 Lux 
Support Area - 150 Lux </t>
  </si>
  <si>
    <t>ME D3.2</t>
  </si>
  <si>
    <t>There is no overcrowding in labour room</t>
  </si>
  <si>
    <t xml:space="preserve">Visitors are restricted at labour room. One birth companion is allowed to stay with the Pregnant women </t>
  </si>
  <si>
    <t xml:space="preserve">Temperature of the labour room should be kept around 26-28 degree C ,labour complex should have split ACs  with tonnage = (square root of area)/10 and one ceiling mounted fan for every labour table . Area should be drought free </t>
  </si>
  <si>
    <t>ME D3.4</t>
  </si>
  <si>
    <t>Security arrangement in labour room</t>
  </si>
  <si>
    <t xml:space="preserve">Dedicated security guards preferably female security staff. CCTV Camera at entrance / circulation areas </t>
  </si>
  <si>
    <t>Check adequate security measures have been taken for safety and security of staff working in labour room</t>
  </si>
  <si>
    <t>Standard D4</t>
  </si>
  <si>
    <r>
      <t>Exterior &amp; Interior</t>
    </r>
    <r>
      <rPr>
        <sz val="11"/>
        <color rgb="FFFF0000"/>
        <rFont val="Calibri"/>
        <family val="2"/>
        <scheme val="minor"/>
      </rPr>
      <t xml:space="preserve"> </t>
    </r>
    <r>
      <rPr>
        <sz val="11"/>
        <rFont val="Calibri"/>
        <family val="2"/>
        <scheme val="minor"/>
      </rPr>
      <t xml:space="preserve">of the  facility building is maintained appropriately </t>
    </r>
  </si>
  <si>
    <t>Interior &amp; exterior of patient care areas are plastered &amp; painted &amp; building are white washed in uniform colour</t>
  </si>
  <si>
    <t>Wall and Ceiling of Labour Room are painted in white colour. The walls of the labour room complex should be made of white wall tiles, with seamless joint, and extending up to the ceiling.</t>
  </si>
  <si>
    <t>ME D4.2</t>
  </si>
  <si>
    <t xml:space="preserve">All area are clean  with no dirt,grease,littering and cobwebs. Surface of furniture and fixtures are clean </t>
  </si>
  <si>
    <t xml:space="preserve">Check toilet seats, floors, basins etc are clean and water supply with functional cistern has been provided. </t>
  </si>
  <si>
    <t>ME D4.3</t>
  </si>
  <si>
    <t>Check for there is no seepage , Cracks, chipping of plaster Window panes , doors and other fixtures are intact</t>
  </si>
  <si>
    <t xml:space="preserve">Check for delivery as well as auxiliary areas </t>
  </si>
  <si>
    <t>Delivery table are intact and  without rust &amp; Mattresses are intact and clean</t>
  </si>
  <si>
    <t xml:space="preserve">Observe for any signs for rusting or accumulation of dirt/ grease/ encrusted body fluid </t>
  </si>
  <si>
    <t>ME D4.5</t>
  </si>
  <si>
    <t>No condemned/Junk material in the Labour room</t>
  </si>
  <si>
    <t xml:space="preserve">Check of any obsolete article including equipment, instrument, records, drugs and consumables </t>
  </si>
  <si>
    <t xml:space="preserve">Check for no stray animal in and around labour room </t>
  </si>
  <si>
    <t>Standard D5</t>
  </si>
  <si>
    <t>ME D5.1</t>
  </si>
  <si>
    <t xml:space="preserve">Availability of 24x7 running and portable water </t>
  </si>
  <si>
    <t xml:space="preserve">Availability of 24X7 Running water &amp;  hot water facility. </t>
  </si>
  <si>
    <t>ME D5.2</t>
  </si>
  <si>
    <t>Availability of power back  up in labour room</t>
  </si>
  <si>
    <t xml:space="preserve">Check for 24X7 availability of power backup including  Dedicated UPS and emergency light </t>
  </si>
  <si>
    <t>Standard D7</t>
  </si>
  <si>
    <t>ME D7.1</t>
  </si>
  <si>
    <t>Availability &amp; use of clean linen</t>
  </si>
  <si>
    <t xml:space="preserve">Clean Delivery gown is provided to Pregnant Women &amp; 
sterile drape for baby.  </t>
  </si>
  <si>
    <t>ME D7.2</t>
  </si>
  <si>
    <t xml:space="preserve">There is  system to check the cleanliness and Quantity of the linen </t>
  </si>
  <si>
    <t>Quantity of linen is checked before sending it to laundry. Cleanliness &amp; Quantity of linen is checked received from laundry. Records are maintained</t>
  </si>
  <si>
    <t>Standard D10</t>
  </si>
  <si>
    <t xml:space="preserve">The facility is compliant with all statutory and regulatory requirement imposed by local, state or central government  </t>
  </si>
  <si>
    <t>ME D10.1</t>
  </si>
  <si>
    <t xml:space="preserve">The facility has requisite licenses and certificates for operation of hospital and different activities </t>
  </si>
  <si>
    <t>ME D10.3</t>
  </si>
  <si>
    <t>Standard D11</t>
  </si>
  <si>
    <t xml:space="preserve">Roles &amp; Responsibilities of administrative and clinical staff are determined as per govt. regulations and standards operating procedures.  </t>
  </si>
  <si>
    <t>ME D11.1</t>
  </si>
  <si>
    <t>ME D11.2</t>
  </si>
  <si>
    <t xml:space="preserve">The facility has an established procedure for duty roster and deputation to different departments </t>
  </si>
  <si>
    <t>Staff posted in the labor room should not be rotated outside the labor room</t>
  </si>
  <si>
    <t xml:space="preserve">Check with the duty roster </t>
  </si>
  <si>
    <t>ME D11.3</t>
  </si>
  <si>
    <t xml:space="preserve">As per hospital administration or state policy </t>
  </si>
  <si>
    <t>Standard E1</t>
  </si>
  <si>
    <t>ME E1.1</t>
  </si>
  <si>
    <t xml:space="preserve"> Unique  identification number  &amp; patient demographic records are generated  during process of registration &amp; admission </t>
  </si>
  <si>
    <t>Check for  demographics like Name, age, Sex, Chief complaint, etc.</t>
  </si>
  <si>
    <t>ME E1.3</t>
  </si>
  <si>
    <t>There is procedure for admitting Pregnant women directly coming to Labour room</t>
  </si>
  <si>
    <t xml:space="preserve">There is no delay in admission of pregnant women in labour pain </t>
  </si>
  <si>
    <t>OB/SI/RR</t>
  </si>
  <si>
    <t>Co relate the time admission with &amp; clinical intervention (vital chart , partograph, medication given etc.)</t>
  </si>
  <si>
    <t>ME E1.4</t>
  </si>
  <si>
    <t>Check how service provider cope with shortage of delivery tables due to high patient load</t>
  </si>
  <si>
    <t xml:space="preserve">Provision of extra tables. </t>
  </si>
  <si>
    <t>Standard E2</t>
  </si>
  <si>
    <t>ME E2.1</t>
  </si>
  <si>
    <t xml:space="preserve">Rapid Initial assessment of Pregnant Women to identify complication and Prioritize care 
 </t>
  </si>
  <si>
    <t>RR/SI/OB</t>
  </si>
  <si>
    <t xml:space="preserve">Recording of vitals and FHR. immediate sign if following danger sign are present - difficulty in breathing, fever, sever abdominal pain, Convulsion or unconsciousness, Severe headache or blurred vision </t>
  </si>
  <si>
    <t xml:space="preserve">Recording and reporting of Clinical History </t>
  </si>
  <si>
    <t xml:space="preserve">Recording of women obstetric History including
LMP and EDD Parity, Gravid status, h/o CS, Live birth, Still Birth, Medical History (TB, Heart diseases, STD etc) HIV status and Surgical History </t>
  </si>
  <si>
    <t xml:space="preserve">Recording of current labour details  </t>
  </si>
  <si>
    <t xml:space="preserve">Time of start, frequency of contractions, time of bag of water leaking, colour and smell of fluid and baby movement </t>
  </si>
  <si>
    <t xml:space="preserve">Physical Examination </t>
  </si>
  <si>
    <t xml:space="preserve">Recording of Vitals , shape &amp; Size of abdomen , presence of  scars, foetal lie  and presentation. &amp; vaginal examination </t>
  </si>
  <si>
    <t>ME E2.2</t>
  </si>
  <si>
    <t>There is fixed schedule for reassessment of Pregnant women as per standard protocol</t>
  </si>
  <si>
    <t xml:space="preserve">There is fix schedule of reassessment as per protocols. Assessment finding should be recorded in partograph </t>
  </si>
  <si>
    <t>Standard E3</t>
  </si>
  <si>
    <t>The facility has defined and established procedures for continuity of care of patient and referral</t>
  </si>
  <si>
    <t>ME E3.1</t>
  </si>
  <si>
    <t>The facility has established procedure for continuity of care during interdepartmental transfer</t>
  </si>
  <si>
    <t>There is procedure of handing  over patient / new born from labour room to OT/ Ward/SNCU</t>
  </si>
  <si>
    <t>Hand over from Labour Room to the destination department is given while shifting the Mother &amp; Baby.  Shifting to ward should be done at least two hours after delivery in case of conventional LR and 4 hours in case of LDR</t>
  </si>
  <si>
    <t xml:space="preserve">There is a procedure for consultation of  the patient to other specialist with in the hospital </t>
  </si>
  <si>
    <t xml:space="preserve">check if there are linkages and established process for calling other specialist in labour room if required </t>
  </si>
  <si>
    <t>ME E3.2</t>
  </si>
  <si>
    <t>The facility provides appropriate referral linkages to the patients/Services  for transfer to other/higher facilities to assure the continuity of care.</t>
  </si>
  <si>
    <t>Reason for referral is clearly stated and referral is authorized competent person (Gynaecologist or Medical Officer on duty)</t>
  </si>
  <si>
    <t xml:space="preserve">Verify with referral records that reasons for referral were clearly mentioned and rational. Referral is authorized by Gynaecologist or Medical officer on duty  after ascertaining that case can not be managed at the facility 
Labor room staff confirms the suitability of referral with higher centers to ascertain that case can be managed at higher center and will not require further referrals  </t>
  </si>
  <si>
    <t xml:space="preserve">Essential information regarding referral facilities are available at labour room </t>
  </si>
  <si>
    <t xml:space="preserve">Check for availability of following -
Referral Pathway
Names, Contact details  and duty schedules for responsible persons higher referral centers
Name , Contact details, duty schedule of Ambulance services  </t>
  </si>
  <si>
    <t xml:space="preserve">Advance communication regarding the patient's condition is shared with the higher center </t>
  </si>
  <si>
    <t>The information  regarding the case, expected time of arrival and special facilities such as specialist, blood, intensive care may be required is communicated to the higher center</t>
  </si>
  <si>
    <t xml:space="preserve">A referral slip/ Discharge card is provided to patient when referred to another health care facility. Referral slip includes demographic details,  History of woman, examination findings, management done , drugs administered, any procedure done, reason for referral, detail of referral center including whom to contact and signature of approving medical officer </t>
  </si>
  <si>
    <t xml:space="preserve"> Referral vehicle is being arranged </t>
  </si>
  <si>
    <t xml:space="preserve">Check labour room staff facilitates arrangement of ambulance for transferring the patient to higher center . Patient attendant are not asked to arrange vehicle by their own 
Check if labour room staff checks ambulance preparedness in terms of necessary equipments, drugs, accompanying staff in terms of care that may be required in transit </t>
  </si>
  <si>
    <t xml:space="preserve">Referral checklist &amp; Referral in/ Out register is maintained all referred cases </t>
  </si>
  <si>
    <t xml:space="preserve">Referral check list is filled before referral to ensure all necessary steps have been taken for safe referral including advance communication,  transport arrangement, accompanying care provider, referral slip , time taken for referral etc. regarding referral cases including demographics, date &amp; time of admission, date &amp; time of referral, diagnosis at referral and follow up of outcome is recorded in referral register </t>
  </si>
  <si>
    <t xml:space="preserve">Follow-up of referral cases is done </t>
  </si>
  <si>
    <t xml:space="preserve">Check that labour room staff follow up of referred cases for timely arrival and appropriate care provided at higher center. Outcome and deficiencies if any should be recorded in referral out register. </t>
  </si>
  <si>
    <t>ME E3.3</t>
  </si>
  <si>
    <t xml:space="preserve">Nurse is assigned for each pregnant  women </t>
  </si>
  <si>
    <t>Check for nursing hand over</t>
  </si>
  <si>
    <t xml:space="preserve">The facility is connected to medical colleges through telemedicine services </t>
  </si>
  <si>
    <t>Standard E4</t>
  </si>
  <si>
    <t>ME E4.1</t>
  </si>
  <si>
    <t xml:space="preserve">Identification  tags for mother and baby </t>
  </si>
  <si>
    <t>ME E4.2</t>
  </si>
  <si>
    <t xml:space="preserve">Verbal orders are rechecked before administration.  Verbal orders are documented in the case sheet </t>
  </si>
  <si>
    <t>ME E4.3</t>
  </si>
  <si>
    <t xml:space="preserve">Handover is given during the shift change beside the pregnant women explaining the condition,  care provided and any specific care if required </t>
  </si>
  <si>
    <t>ME E4.4</t>
  </si>
  <si>
    <t>ME E4.5</t>
  </si>
  <si>
    <t xml:space="preserve">Check  for BP, pulse,temp,Respiratory rate  FHR,dilation Uterine Contractions, blood loss any other vital required is monitored and recoded in case sheet </t>
  </si>
  <si>
    <t>Standard E5</t>
  </si>
  <si>
    <t xml:space="preserve">The facility has a procedure to identify high risk and vulnerable patients.  </t>
  </si>
  <si>
    <t>ME E5.1</t>
  </si>
  <si>
    <t>Check the measure taken to prevent new born theft, sweeping and baby fall</t>
  </si>
  <si>
    <t>ME E5.2</t>
  </si>
  <si>
    <t xml:space="preserve">High Risk Pregnancy cases are identified and kept in intensive monitoring </t>
  </si>
  <si>
    <t>List of cases identified as High Risk is available with labour room staff . Check for the frequency of observation: Ist stage :half an hour and 2nd stage: every 5 min</t>
  </si>
  <si>
    <t>Standard E6</t>
  </si>
  <si>
    <t xml:space="preserve"> The facility follows standard treatment guidelines defined by state/Central government for prescribing the generic drugs &amp; their rational use. </t>
  </si>
  <si>
    <t>ME E6.1</t>
  </si>
  <si>
    <t>The facility ensured that drugs are prescribed in generic name only</t>
  </si>
  <si>
    <t xml:space="preserve">Check for case sheet if drugs are prescribed under generic name only </t>
  </si>
  <si>
    <t xml:space="preserve">Check all the drugs in case sheet and discharge slip are written in generic name only. </t>
  </si>
  <si>
    <t>ME E6.2</t>
  </si>
  <si>
    <t>Check for that relevant Standard treatment protocols  are available at point of use</t>
  </si>
  <si>
    <t xml:space="preserve">Intrapartum care, Essential newborn care, Newborn Resuscitation, Pre- Eclampsia, Eclampsia, Postpartum hemorrhage , Obstructed Labour, Management of preterm labour </t>
  </si>
  <si>
    <t>Check BHT that drugs are prescribed as per treatment protocols &amp;Check for rational use of uterotonic drugs</t>
  </si>
  <si>
    <t>Standard E7</t>
  </si>
  <si>
    <t>The facility has defined procedures for safe drug administration</t>
  </si>
  <si>
    <t>ME E7.1</t>
  </si>
  <si>
    <t xml:space="preserve">There is process for identifying and cautious administration of high alert drugs  </t>
  </si>
  <si>
    <t xml:space="preserve">Check high alert drugs such as Magsulf, Oxytocin, Carbopost,  Adrenaline are identified in the labour room </t>
  </si>
  <si>
    <t>Maximum dose of high alert drugs are defined and communicated &amp; there is process to ensure that right doses of high alert drugs are only given</t>
  </si>
  <si>
    <t>Value for maximum doses as per age, weight and diagnosis are available with nursing station and doctor. A system of independent double check before administration, Error prone medical abbreviations are avoided</t>
  </si>
  <si>
    <t>ME E7.2</t>
  </si>
  <si>
    <t xml:space="preserve">Verify case sheets of sample basis </t>
  </si>
  <si>
    <t>ME E7.3</t>
  </si>
  <si>
    <t>Check for any open single dose vial with left  over content intended to be used later on.In multi dose vial needle is not left in the septum</t>
  </si>
  <si>
    <t xml:space="preserve">Check if adverse drug reaction form is available in labour room and reporting is in practice </t>
  </si>
  <si>
    <t>ME E7.4</t>
  </si>
  <si>
    <t xml:space="preserve">Check Nursing staff  is aware 7 Rs of Medication and follows them  </t>
  </si>
  <si>
    <t xml:space="preserve">Administration of medicines done after ensuring right patient, right drugs , right route, right time, Right dose , Right Reason and Right Documentation </t>
  </si>
  <si>
    <t>ME E7.5</t>
  </si>
  <si>
    <t>Standard E8</t>
  </si>
  <si>
    <t>The facility has defined and established procedures for maintaining, updating of patients’ clinical records and their storage</t>
  </si>
  <si>
    <t>ME E8.1</t>
  </si>
  <si>
    <t>Progress of labour is recorded</t>
  </si>
  <si>
    <t xml:space="preserve">Partograph </t>
  </si>
  <si>
    <t>ME E8.2</t>
  </si>
  <si>
    <t>Medication order, treatment plan, lab investigation are recoded adequately</t>
  </si>
  <si>
    <t>ME E8.3</t>
  </si>
  <si>
    <t>ME E8.4</t>
  </si>
  <si>
    <t>Delivery note is adequate</t>
  </si>
  <si>
    <t>Outcome of delivery, date and time, gestation age, delivery conducted by, type of delivery, complication if any ,indication of intervention, date and time of transfer, cause of death etc</t>
  </si>
  <si>
    <t>Baby note is adequate</t>
  </si>
  <si>
    <t>Did baby cry, Essential new born care, resuscitation if any, Sex, weight, time of initiation of breast feed, birth doses, congenital anomaly if any.</t>
  </si>
  <si>
    <t>ME E8.5</t>
  </si>
  <si>
    <t>Standard Formats are available</t>
  </si>
  <si>
    <t xml:space="preserve">Availability of standardized labour room case sheets including partograph and safe Birthing checklist </t>
  </si>
  <si>
    <t>ME E8.6</t>
  </si>
  <si>
    <t xml:space="preserve">Registers and records are maintained as per guidelines </t>
  </si>
  <si>
    <t xml:space="preserve">Labour room register, OT register, MTP register, Maternal death register and records, lab register, referral in /out register, internal &amp; PPIUD register , NBCC register, handover register </t>
  </si>
  <si>
    <t xml:space="preserve">Check records are numbered and labelled legibily </t>
  </si>
  <si>
    <t>ME E8.7</t>
  </si>
  <si>
    <t>Standard E9</t>
  </si>
  <si>
    <t>ME E9.1</t>
  </si>
  <si>
    <t>ME E9.2</t>
  </si>
  <si>
    <t>ME E9.3</t>
  </si>
  <si>
    <t>Standard E10</t>
  </si>
  <si>
    <t>ME E10.1</t>
  </si>
  <si>
    <t>ME E10.3</t>
  </si>
  <si>
    <t xml:space="preserve">The facility has explicit clinical criteria for providing intubation &amp; extubating, and care of patients on ventilation and subsequently on its removal </t>
  </si>
  <si>
    <t>ME E11.1</t>
  </si>
  <si>
    <t>ME E11.2</t>
  </si>
  <si>
    <t>ME E11.4</t>
  </si>
  <si>
    <t>The facility ensures adequate and timely availability of ambulances services and mobilization of resources, as per requirement</t>
  </si>
  <si>
    <t>ME E11.5</t>
  </si>
  <si>
    <t>Standard E12</t>
  </si>
  <si>
    <t>ME E12.1</t>
  </si>
  <si>
    <t>ME E12.3</t>
  </si>
  <si>
    <t xml:space="preserve">Nursing station is provided with the critical value of different test </t>
  </si>
  <si>
    <t xml:space="preserve">Check for list of critical values is available at nursing station </t>
  </si>
  <si>
    <t>Standard E13</t>
  </si>
  <si>
    <t>ME E13.5</t>
  </si>
  <si>
    <t>Protocol of blood transfusion is monitored &amp; regulated</t>
  </si>
  <si>
    <t xml:space="preserve">blood is kept on room temperature (28 degree C) before transfusion. Blood transfusion is monitored and regulated by qualified person </t>
  </si>
  <si>
    <t xml:space="preserve">The facility has established procedures for Anesthetic Services </t>
  </si>
  <si>
    <t>The facility has established procedures for Pre-anesthetic Check up and maintenance of records</t>
  </si>
  <si>
    <t>The facility has established procedures for monitoring during anesthesia and maintenance of records</t>
  </si>
  <si>
    <t xml:space="preserve">The facility has established procedures for Post-anesthesia care </t>
  </si>
  <si>
    <t>Standard E15</t>
  </si>
  <si>
    <t xml:space="preserve">The facility has defined and established procedures of Operation theatre services </t>
  </si>
  <si>
    <t>ME E15.1</t>
  </si>
  <si>
    <t xml:space="preserve">The facility has established procedures OT Scheduling </t>
  </si>
  <si>
    <t xml:space="preserve">The facility has established procedures for Preoperative care </t>
  </si>
  <si>
    <t xml:space="preserve">The facility has established procedures for Surgical Safety </t>
  </si>
  <si>
    <t xml:space="preserve">The facility has established procedures for Post operative care </t>
  </si>
  <si>
    <t>Standard E16</t>
  </si>
  <si>
    <t>ME E16.2</t>
  </si>
  <si>
    <t xml:space="preserve">Death note is written as per mother &amp; neonatal death review guidelines </t>
  </si>
  <si>
    <t xml:space="preserve">Maternal and neonatal death are recorded as per MDR guideline. Death note including efforts done for resuscitation is noted in patient record. Death summary is given to patient attendant quoting the immediate cause and underlying cause if possible </t>
  </si>
  <si>
    <t>There is established criteria for distinguishing between new-born death and still birth</t>
  </si>
  <si>
    <t>Every still birth is examined, classified by paediatrician before declaration &amp; record is maintained</t>
  </si>
  <si>
    <t xml:space="preserve">The facility has established procedures for Antenatal care as per  guidelines </t>
  </si>
  <si>
    <t>There is an established procedure for History taking, Physical examination, and counselling of each antenatal woman, visiting the facility.</t>
  </si>
  <si>
    <t>The facility ensures availability of diagnostic and drugs during antenatal care of pregnant women</t>
  </si>
  <si>
    <t xml:space="preserve">The facility has established procedures for Intranatal care as per guidelines </t>
  </si>
  <si>
    <t xml:space="preserve">
Facility staff adheres to standard procedures for management of second stage of labour.
</t>
  </si>
  <si>
    <r>
      <t xml:space="preserve">
Ensures 'six cleans' are followed during delivery
</t>
    </r>
    <r>
      <rPr>
        <sz val="11"/>
        <color rgb="FF0070C0"/>
        <rFont val="Calibri"/>
        <family val="2"/>
        <scheme val="minor"/>
      </rPr>
      <t/>
    </r>
  </si>
  <si>
    <r>
      <t xml:space="preserve">
Ensures 'six cleans' are followed during delivery 
Clean hands, Clean Surface, clean blade, clean cord tie, clean towel &amp; clean cloth to wrap mother 
</t>
    </r>
    <r>
      <rPr>
        <sz val="11"/>
        <color rgb="FF0070C0"/>
        <rFont val="Calibri"/>
        <family val="2"/>
        <scheme val="minor"/>
      </rPr>
      <t/>
    </r>
  </si>
  <si>
    <t xml:space="preserve">
Allows spontaneous delivery of head 
</t>
  </si>
  <si>
    <t>By flexing the head and giving perineal support</t>
  </si>
  <si>
    <t xml:space="preserve">Delivery of shoulders and Neck 
</t>
  </si>
  <si>
    <t xml:space="preserve">Manages cord round the neck; assists delivery of shoulders and body; delivers baby on mother's abdomen
</t>
  </si>
  <si>
    <t xml:space="preserve">Check no unneccessary episiotomy performed </t>
  </si>
  <si>
    <t>Check with records and interview with staff if they are still practicing routine episiotomy.</t>
  </si>
  <si>
    <t xml:space="preserve">Unnecessary augmentation and induction of labour is not done using uterotonics </t>
  </si>
  <si>
    <t xml:space="preserve">Check uterotonics such as oxytocin and mesoperstol is not used  for routine induction  normal labour unless clear medical indication and the expected
benefits outweigh the potential harms
Outpatient induction of labour is not done </t>
  </si>
  <si>
    <t xml:space="preserve">Facility staff adheres to standard procedure for active management of third stage of labour </t>
  </si>
  <si>
    <t>Rules out presence of second baby by palpating abdomen</t>
  </si>
  <si>
    <t xml:space="preserve">Check staff competence </t>
  </si>
  <si>
    <t>Use of Uterotonic Drugs</t>
  </si>
  <si>
    <t xml:space="preserve">Administration of 10 IU of oxytocin IM immediately after Birth . Check if there is practice of preloading the oxytocin inj for prompt administration after birth.
</t>
  </si>
  <si>
    <t>Control Cord Traction</t>
  </si>
  <si>
    <t xml:space="preserve">Only during Contraction </t>
  </si>
  <si>
    <t xml:space="preserve">Uterine tone assessment </t>
  </si>
  <si>
    <t>Checks for completeness of placenta before discarding</t>
  </si>
  <si>
    <t xml:space="preserve">After placenta expulsion , Checks Placenta &amp; Membranes for Completeness </t>
  </si>
  <si>
    <t xml:space="preserve">Facility staff adheres to standard procedures for routine care of new-born immediately after birth </t>
  </si>
  <si>
    <t xml:space="preserve">Wipes the baby with a clean pre-warmed towel and wraps baby in second pre-warmed towel;  </t>
  </si>
  <si>
    <t xml:space="preserve">Check staff competence through demonstration or case observation </t>
  </si>
  <si>
    <t>Performs delayed cord clamping and cutting (1-3 min);</t>
  </si>
  <si>
    <t>Initiates breast-feeding soon after birth</t>
  </si>
  <si>
    <t>Records birth weight and gives injection vitamin K</t>
  </si>
  <si>
    <t xml:space="preserve">Staff is aware of Indications for referring patient for to Surgical Intervention </t>
  </si>
  <si>
    <t xml:space="preserve">Ask staff how they identify slow progress of labour , How they interpret Partogram </t>
  </si>
  <si>
    <t xml:space="preserve">Management of Obstructed Labour </t>
  </si>
  <si>
    <t xml:space="preserve">Diagnosis obstructed labour based on data registered from the partograph, Re-hydrates the patient to maintain normal plasma volume, check vitals, gives broad spectrum antibiotics, perform bladder catheterization and takes blood for Hb &amp; grouping, Decides on the mode of delivery as per the condition of mother and the baby </t>
  </si>
  <si>
    <t>ME E18.5</t>
  </si>
  <si>
    <t xml:space="preserve">Facility staff adheres to standard protocols for identification and management of Pre Eclampsia / Eclampsia </t>
  </si>
  <si>
    <t>Records BP in every case
checks for proteinuria</t>
  </si>
  <si>
    <t xml:space="preserve">identifies danger signs of severe PE and convulsions; </t>
  </si>
  <si>
    <t xml:space="preserve">Administers injection magnesium sulphate appropriately; </t>
  </si>
  <si>
    <t>provides nursing care &amp; ensures specialist attention.</t>
  </si>
  <si>
    <t>ME E18.6</t>
  </si>
  <si>
    <t>Facility staff adheres to standard protocols for identification and management of PPH.</t>
  </si>
  <si>
    <t xml:space="preserve">Checks uterine tone and bleeding PV regularly </t>
  </si>
  <si>
    <t>Identifies PPH</t>
  </si>
  <si>
    <t xml:space="preserve">SI?OB/RR </t>
  </si>
  <si>
    <t>Assessment of bleeding (PPH if &gt;500 ml or &gt; 1 pad soaked in 5 Minutes or any bleeding sufficient to cause signs of hypovolemia in patient.</t>
  </si>
  <si>
    <t xml:space="preserve">Manages PPH as per protocol </t>
  </si>
  <si>
    <t xml:space="preserve">starts IV fluids, manages shock if present, gives uterotonic, identifies causes, performs cause specific management.
</t>
  </si>
  <si>
    <t xml:space="preserve">Staff knows the use of oxytocin for Management of PPH </t>
  </si>
  <si>
    <t xml:space="preserve">SI/OB/RR </t>
  </si>
  <si>
    <t>Initial Dose: Infuse 20 IU in 1 L NS/RL at 60 drops per minute
Continuing dose: Infuse 20 IU in 1 L NS/RL at 40 drops per minute
Maximum Dose: Not more than 3 L of IV fluids containing oxytocin</t>
  </si>
  <si>
    <t xml:space="preserve">Administration of another dose of Oxytocin 20IU in 500 ml of RL at 40-60 drops/min an attempt to deliver placenta with repeat controlled cord traction. If this fails performs manual removal of Placenta </t>
  </si>
  <si>
    <t>ME E18.7</t>
  </si>
  <si>
    <t xml:space="preserve">Facility staff adheres to standard protocols for Management of HIV in Pregnant Woman &amp; Newborn </t>
  </si>
  <si>
    <t>Provides ART for seropositive mothers/ links with ART center</t>
  </si>
  <si>
    <t xml:space="preserve">Check case records and Interview of staff </t>
  </si>
  <si>
    <t>Provides syrup Nevirapine to newborns of HIV seropositive mothers</t>
  </si>
  <si>
    <t>ME E18.8</t>
  </si>
  <si>
    <t>Facility staff adheres to standard protocol for identification and management of preterm delivery.</t>
  </si>
  <si>
    <t>Correctly estimates gestational age to confirm that labour is preterm</t>
  </si>
  <si>
    <t xml:space="preserve">Assessment and evaluation to confirm gestational age, administration of corticosteroid and tocolytoics for 24-34 weeks
Magnesium sulphate given to preterm labour &lt; 32 weeks </t>
  </si>
  <si>
    <t xml:space="preserve"> identifies conditions that may lead to preterm birth </t>
  </si>
  <si>
    <t xml:space="preserve">(severe PE/E, APH, PPROM); </t>
  </si>
  <si>
    <t xml:space="preserve">administers antenatal corticosteroids in pre term labour and conditions leading to pre term delivery (24-34 weeks); </t>
  </si>
  <si>
    <t xml:space="preserve">Review case records </t>
  </si>
  <si>
    <t>ME E18.9</t>
  </si>
  <si>
    <t>Staff identifies and manages infection in pregnant woman</t>
  </si>
  <si>
    <t>Records mother' s temperature at admission and assesses need for antibiotics</t>
  </si>
  <si>
    <t xml:space="preserve">Administers appropriate antibiotics to mother </t>
  </si>
  <si>
    <t>ME 18.10</t>
  </si>
  <si>
    <t>There is Established protocol for newborn resuscitation is followed at the facility.</t>
  </si>
  <si>
    <t xml:space="preserve">Facility staff adheres to standard protocol for resuscitating the newborn within 30 seconds.  </t>
  </si>
  <si>
    <t>Performs initial steps of resuscitation within 30 seconds: immediate cord cutting and PSSR at radiant warmer.</t>
  </si>
  <si>
    <t>Facility staff adheres to standard protocol for preforming bag and mask ventilation for 30 seconds if baby is still not breathing.</t>
  </si>
  <si>
    <t>Initiates bag and mask ventilation using room air with 5 ventilator breaths and continues ventilation for next 30 seconds if baby still does not breathe.</t>
  </si>
  <si>
    <t xml:space="preserve">Facility staff adheres to standard protocol for taking appropriate actions if baby does not respond to bag and mask ventilation after golden minute. </t>
  </si>
  <si>
    <t>If baby still not breathing/ breathing well, continues ventilation with oxygen, calls or arranges for advanced help or referral.</t>
  </si>
  <si>
    <t>ME E18.11</t>
  </si>
  <si>
    <t xml:space="preserve">Facility ensures Physical and emotional support to the pregnant women means of birth companion of her choice </t>
  </si>
  <si>
    <t xml:space="preserve">Women are encouraged and counselled for allowing birth companion of their choice </t>
  </si>
  <si>
    <t xml:space="preserve">Orientation session and information is available for Birth companion </t>
  </si>
  <si>
    <t xml:space="preserve">The facility has established procedures for postnatal care as per guidelines </t>
  </si>
  <si>
    <t xml:space="preserve">Facility staff adheres to protocol for assessment of condition of mother and baby and providing adequate postpartum care </t>
  </si>
  <si>
    <t>Performs detailed examination of mother</t>
  </si>
  <si>
    <t>SI/RR/PI</t>
  </si>
  <si>
    <t xml:space="preserve">Check for records of Uterine contraction, bleeding, temperature, B.P, pulse, Breast examination, (Nipple care, milk initiation), Check for perineal washes performed </t>
  </si>
  <si>
    <t>Looks for signs of infection in mother and baby</t>
  </si>
  <si>
    <t>Staff Interview</t>
  </si>
  <si>
    <t>Looks for signs of hypothermia in baby and provides appropriate care</t>
  </si>
  <si>
    <t>RR/SI/PI</t>
  </si>
  <si>
    <t>Skin to skin contact with mother, regular monitoring and specialist attention as required</t>
  </si>
  <si>
    <t>Facility staff adheres to protocol for counselling on danger signs, post-partum family planning and exclusive breast feeding</t>
  </si>
  <si>
    <t xml:space="preserve">Staff counsels mother on vital issues </t>
  </si>
  <si>
    <t>Counsels on danger signs to mother at time of discharge; Counsels on post partum family planning to mother at discharge;  Counsels on exclusive breast feeding to mother at discharge</t>
  </si>
  <si>
    <t>Facility staff adheres to protocol for  ensuring care of newborns with small size at birth</t>
  </si>
  <si>
    <t>Facilitates specialist care in newborn &lt;1800 gm</t>
  </si>
  <si>
    <t>Facilitates specialist care in newborn &lt;1800 gm (seen by paediatrician)</t>
  </si>
  <si>
    <t>Facilitates assisted feeding whenever required</t>
  </si>
  <si>
    <t>Facilitates thermal management including kangaroo mother care</t>
  </si>
  <si>
    <t>ME 19.4</t>
  </si>
  <si>
    <t>The facility has established procedures for stabilization/treatment/referral of post natal complications</t>
  </si>
  <si>
    <t xml:space="preserve">There is established criteria for shifting newborn to SNCU </t>
  </si>
  <si>
    <t xml:space="preserve">Check if criteria has been defined and in practice by labour room staff </t>
  </si>
  <si>
    <t>The facility has established procedures for abortion and family planning as per government guidelines and law</t>
  </si>
  <si>
    <t>The facility provides spacing method of family planning as per guideline</t>
  </si>
  <si>
    <t>The facility provides limiting method of family planning as per guideline</t>
  </si>
  <si>
    <t>The facility provide counselling services for abortion as per guideline</t>
  </si>
  <si>
    <t>The facility provide abortion services for 1st trimester as per guideline</t>
  </si>
  <si>
    <t>The facility provide abortion services for 2nd trimester as per guideline</t>
  </si>
  <si>
    <t xml:space="preserve">The facility provides Adolescent Reproductive and Sexual Health services as per guidelines  </t>
  </si>
  <si>
    <t>The facility provides Promotive ARSH Services</t>
  </si>
  <si>
    <t>The facility provides Preventive ARSH Services</t>
  </si>
  <si>
    <t>The facility Provides Curative ARSH Services</t>
  </si>
  <si>
    <t>The facility Provides Referral Services for ARSH</t>
  </si>
  <si>
    <t xml:space="preserve">The facility provides National health Programme as per operational/Clinical Guidelines </t>
  </si>
  <si>
    <t xml:space="preserve">The facility provides services under National Programme for control of Blindness as per guidelines </t>
  </si>
  <si>
    <t xml:space="preserve">The facility provides service under National Programme for Prevention and Control of cancer, diabetes, cardiovascular diseases &amp; stroke (NPCDCS)  as per guidelines </t>
  </si>
  <si>
    <t>The facility provide service for Integrated disease surveillance Programme</t>
  </si>
  <si>
    <t>The facility provide services under National  Programme for prevention and control of  deafness</t>
  </si>
  <si>
    <t>Standard F1</t>
  </si>
  <si>
    <t>The facility has infection control Programme and procedures in place for prevention and measurement of hospital associated infection</t>
  </si>
  <si>
    <t xml:space="preserve">The facility has functional infection control committee </t>
  </si>
  <si>
    <t>ME F1.2</t>
  </si>
  <si>
    <t>The facility  has provision for Passive  and active culture surveillance of critical &amp; high risk areas</t>
  </si>
  <si>
    <r>
      <rPr>
        <sz val="11"/>
        <color theme="1"/>
        <rFont val="Calibri"/>
        <family val="2"/>
        <scheme val="minor"/>
      </rPr>
      <t>Surface and environment samples are taken for microbiological surveillance</t>
    </r>
  </si>
  <si>
    <t xml:space="preserve">Swab are taken from infection prone surfaces such as delivery tables , door, handles, procedure lights etc. </t>
  </si>
  <si>
    <t xml:space="preserve">The facility measures hospital associated infection rates </t>
  </si>
  <si>
    <t>ME F1.4</t>
  </si>
  <si>
    <t xml:space="preserve">There is Provision of Periodic Medical Check-up and immunization of staff </t>
  </si>
  <si>
    <t>There is procedure for immunization &amp; medical check up of the staff</t>
  </si>
  <si>
    <t>Hepatitis B, Tetanus Toxic .</t>
  </si>
  <si>
    <t>ME F1.5</t>
  </si>
  <si>
    <t xml:space="preserve">The facility has established procedures for regular monitoring of infection control practices </t>
  </si>
  <si>
    <t>The facility has defined and established antibiotic policy</t>
  </si>
  <si>
    <t>Standard F2</t>
  </si>
  <si>
    <t>The facility has defined and Implemented procedures for ensuring hand hygiene practices and antisepsis</t>
  </si>
  <si>
    <t>ME F2.1</t>
  </si>
  <si>
    <t xml:space="preserve">Availability of hand washing  with running Water Facility at Point of Use </t>
  </si>
  <si>
    <t xml:space="preserve">Check for availability of wash basin near the point of use  Ask to Open the tap. Ask Staff  water supply is regular </t>
  </si>
  <si>
    <t xml:space="preserve">Check for availability/ Ask staff if the supply is adequate and uninterrupted. Availability of Alcohol based Hand rub </t>
  </si>
  <si>
    <t xml:space="preserve">Handwashing station is as per specification </t>
  </si>
  <si>
    <t>Availability of elbow operated taps  &amp; Hand washing sink is wide and deep enough to prevent splashing and retention of water</t>
  </si>
  <si>
    <t>ME F2.2</t>
  </si>
  <si>
    <t xml:space="preserve">The facility staff is trained in hand washing practices and they adhere to standard hand washing practices </t>
  </si>
  <si>
    <t xml:space="preserve">Staff is aware of when and how to hand wash </t>
  </si>
  <si>
    <t xml:space="preserve">Ask for demonstration of six steps &amp; check staff awareness five moments of handwashing </t>
  </si>
  <si>
    <t>ME F2.3</t>
  </si>
  <si>
    <t>The facility ensures standard practices and materials for antisepsis</t>
  </si>
  <si>
    <t xml:space="preserve">Availability &amp; Use of Antiseptics </t>
  </si>
  <si>
    <t>like before giving IM/IV injection, drawing blood, putting Intravenous and urinary catheter &amp;Proper cleaning of perineal area before procedure with antisepsis</t>
  </si>
  <si>
    <t>Check Shaving is not done during part preparation/delivery cases</t>
  </si>
  <si>
    <t xml:space="preserve">Staff Interview </t>
  </si>
  <si>
    <t>Standard F3</t>
  </si>
  <si>
    <t xml:space="preserve">The facility ensures standard practices and materials for Personal protection </t>
  </si>
  <si>
    <t>ME F3.1</t>
  </si>
  <si>
    <t xml:space="preserve">The facility ensures adequate personal protection Equipment as per requirements </t>
  </si>
  <si>
    <t xml:space="preserve">Availability of Masks , caps and protective eye cover </t>
  </si>
  <si>
    <t>OB/SI/ RR</t>
  </si>
  <si>
    <t xml:space="preserve">Check if staff is using PPEs
Ask staff if they have adequate supply 
Verify with the stock / Expenditure register </t>
  </si>
  <si>
    <t>Sterile gloves are available at labour room</t>
  </si>
  <si>
    <t xml:space="preserve">OB/SI /RR </t>
  </si>
  <si>
    <t xml:space="preserve">Use of elbow length gloves for obstetrical purpose </t>
  </si>
  <si>
    <t xml:space="preserve">Availability of disposable gown/ Apron </t>
  </si>
  <si>
    <t>Heavy duty gloves and gum boots for housekeeping staff</t>
  </si>
  <si>
    <t xml:space="preserve">Personal protective kit for delivering HIV cases </t>
  </si>
  <si>
    <t xml:space="preserve">Cap &amp; Mask, protective Eye cover, Disposable apron </t>
  </si>
  <si>
    <t>ME F3.2</t>
  </si>
  <si>
    <t xml:space="preserve">The facility staff adheres to standard personal protection practices </t>
  </si>
  <si>
    <t>Entry to the labour Room is only after change of shoes and wearing  Mask  &amp; Cap</t>
  </si>
  <si>
    <t>Standard F4</t>
  </si>
  <si>
    <t xml:space="preserve">The facility has standard procedures for processing of equipment and instruments </t>
  </si>
  <si>
    <t>ME F4.1</t>
  </si>
  <si>
    <t xml:space="preserve">The facility ensures standard practices and materials for decontamination and cleaning of instruments and  procedures areas </t>
  </si>
  <si>
    <t>Disinfection of operating &amp; Procedure surfaces</t>
  </si>
  <si>
    <t xml:space="preserve">Cleaning of delivery tables tops after each delivery with 2% carbolic acid </t>
  </si>
  <si>
    <t xml:space="preserve">Cleaning of instruments </t>
  </si>
  <si>
    <t xml:space="preserve">Cleaning is done with detergent and running water after use </t>
  </si>
  <si>
    <t>ME F4.2</t>
  </si>
  <si>
    <t xml:space="preserve">The facility ensures standard practices and materials for disinfection and sterilization of instruments and equipment </t>
  </si>
  <si>
    <t>Equipment and instruments are  sterilized after each use as per requirement</t>
  </si>
  <si>
    <t>Autoclaving</t>
  </si>
  <si>
    <t>Autoclaving  of delivery kits is done as per protocols</t>
  </si>
  <si>
    <t>Ask staff about temperature, pressure and time. Ask staff about method, concentration and contact time  required for chemical sterilization</t>
  </si>
  <si>
    <t>There is a procedure to ensure the traceability of sterilized packs &amp; their storage</t>
  </si>
  <si>
    <t>Sterile packs are kept in clean, dust free, moist free environment.</t>
  </si>
  <si>
    <t>Standard F5</t>
  </si>
  <si>
    <t>ME F5.1</t>
  </si>
  <si>
    <t>Facility layout ensures separation of routes for clean and dirty items</t>
  </si>
  <si>
    <t>ME F5.2</t>
  </si>
  <si>
    <t xml:space="preserve">The facility ensures availability of  standard materials for cleaning and disinfection of patient care areas </t>
  </si>
  <si>
    <t>Availability of disinfectant  &amp; cleaning agents as per requirement</t>
  </si>
  <si>
    <t>Chlorine solution, Glutaraldehyde, Hospital grade phenyl, disinfectant detergent solution</t>
  </si>
  <si>
    <t>ME F5.3</t>
  </si>
  <si>
    <t xml:space="preserve">The facility ensures standard practices are followed for the cleaning and disinfection of patient care areas </t>
  </si>
  <si>
    <t>Spill management protocols are implemented</t>
  </si>
  <si>
    <t>spill management kit staff training, protocol displayed</t>
  </si>
  <si>
    <t>Cleaning of patient care area with detergent solution</t>
  </si>
  <si>
    <t>Standard practice of mopping and scrubbing are followed &amp; three bucket system is followed</t>
  </si>
  <si>
    <t>Unidirectional mopping from inside out. Cleaning protocols are available / displayed 
Cleaning equipment like broom are not used in patient care areas</t>
  </si>
  <si>
    <t>ME F5.4</t>
  </si>
  <si>
    <t xml:space="preserve">The facility ensures segregation infectious patients </t>
  </si>
  <si>
    <t xml:space="preserve">The facility ensures air quality of high risk area </t>
  </si>
  <si>
    <t>Standard F6</t>
  </si>
  <si>
    <t xml:space="preserve">The facility has defined and established procedures for segregation, collection, treatment and disposal of Bio Medical and hazardous Waste. </t>
  </si>
  <si>
    <t>ME F6.1</t>
  </si>
  <si>
    <t>The facility Ensures segregation of Bio Medical Waste as per guidelines and 'on-site' management of waste is carried out as per guidelines</t>
  </si>
  <si>
    <t xml:space="preserve">Availability of colour coded bins &amp; Plastic bags  at point of waste generation </t>
  </si>
  <si>
    <t xml:space="preserve">Segregation of Anatomical and soiled waste in Yellow Bin </t>
  </si>
  <si>
    <t xml:space="preserve">Segregation of infected plastic waste in red bin </t>
  </si>
  <si>
    <t>ME F6.2</t>
  </si>
  <si>
    <t xml:space="preserve">The facility ensures management of sharps as per guidelines </t>
  </si>
  <si>
    <t xml:space="preserve">Availability of post exposure prophylaxis  &amp; Protcols </t>
  </si>
  <si>
    <t xml:space="preserve">Ask if available. Where it is stored and who is in charge of that. Also check PEP issuance register 
Staff knows what to do in condition of needle stick injury </t>
  </si>
  <si>
    <t>Includes used vials, slides and other broken infected glass</t>
  </si>
  <si>
    <t>ME F6.3</t>
  </si>
  <si>
    <t xml:space="preserve">The facility ensures transportation and disposal of waste as per guidelines </t>
  </si>
  <si>
    <t>Bins should not be filled more than 2/3 of its capacity</t>
  </si>
  <si>
    <t>Area of Concern - G Quality Management</t>
  </si>
  <si>
    <t xml:space="preserve">Quality circle has been formed in the Labour Room </t>
  </si>
  <si>
    <t xml:space="preserve">Check if quality circle formed and functional in the Labour Room </t>
  </si>
  <si>
    <t>The facility has established system for patient and employee satisfaction</t>
  </si>
  <si>
    <t>Patient satisfaction surveys are conducted at periodic intervals</t>
  </si>
  <si>
    <t>Client  satisfaction survey done on monthly basis</t>
  </si>
  <si>
    <t xml:space="preserve">The facility analyses the patient feed back, and root-cause analysis </t>
  </si>
  <si>
    <t xml:space="preserve">Analysis of low performing attributes of client feedback is done </t>
  </si>
  <si>
    <t xml:space="preserve">The facility prepares the action plans for the areas, contributing to low satisfaction of patients </t>
  </si>
  <si>
    <t xml:space="preserve">Action plan prepared is prepared to address the areas of low satisfaction </t>
  </si>
  <si>
    <t>Standard G3</t>
  </si>
  <si>
    <t xml:space="preserve">The facility have established internal and external quality assurance Programmes wherever it is critical to quality. </t>
  </si>
  <si>
    <t>ME G3.1</t>
  </si>
  <si>
    <t xml:space="preserve">The facility has established internal quality assurance programme in key departments </t>
  </si>
  <si>
    <t>There is system of daily round by matron/hospital manager/ hospital superintendent/ Hospital Manager/ Matron in charge for monitoring of services</t>
  </si>
  <si>
    <t xml:space="preserve">Facility Incharge should visit at least twice in a week.  OBG Incharge should visit Labour room  atleast twice a day, Matron/Nursing supervisor should visit at once in each shift 
Findings/instructions during the visits are recorded </t>
  </si>
  <si>
    <t>ME G3.2</t>
  </si>
  <si>
    <t xml:space="preserve">The facility has established external assurance programmes at relevant departments </t>
  </si>
  <si>
    <t>ME G3.3</t>
  </si>
  <si>
    <t>The facility has established system for use of check lists in different departments and services</t>
  </si>
  <si>
    <t xml:space="preserve">Daily Checklist to check labour room preparedness and cleanliness is used for quality assurance 
Staff is designated for filling and monitoring of these checklists </t>
  </si>
  <si>
    <t>Standard G4</t>
  </si>
  <si>
    <t xml:space="preserve">The facility has established, documented implemented and maintained Standard Operating Procedures for all key processes and support services. </t>
  </si>
  <si>
    <t>ME G4.1</t>
  </si>
  <si>
    <t xml:space="preserve">Check if SOPs available at labour room are formally approved </t>
  </si>
  <si>
    <t xml:space="preserve">Check current version of SOP is available with all staff members of labour room </t>
  </si>
  <si>
    <t>ME G4.2</t>
  </si>
  <si>
    <t>Department has documented procedure for ensuring patients rights including consent, privacy, confidentiality &amp; entitlement</t>
  </si>
  <si>
    <t xml:space="preserve">Review the Labour Room SOPs for description of processes pertaining to ensuring privacy, confidentiality, respectful maternity care and consent </t>
  </si>
  <si>
    <t>Department has documented procedure for safety &amp; risk management</t>
  </si>
  <si>
    <t xml:space="preserve">Review the Labour Room SOPs for inclusion for processes to Physical as well as patient safety, assessment of risks and their timely mitigation </t>
  </si>
  <si>
    <t>Department has documented procedure for support services &amp; facility management.</t>
  </si>
  <si>
    <t>Review the Labour Room SOPs for process description of support services such as equipment maintenance , calibration, housekeeping, security, storage and inventory management</t>
  </si>
  <si>
    <t>Department has documented procedure for general patient care processes</t>
  </si>
  <si>
    <t xml:space="preserve">Review Labour room SOPS for processes of triage, assessment, admission, identification of high risk patients, Referral , Medication management and maintenance of clinical records </t>
  </si>
  <si>
    <t>Department has documented procedure for specific processes to the department</t>
  </si>
  <si>
    <t xml:space="preserve">Review Labour room SOPs for process of intrapartum care, management of complications,  immediate postpartum care , Natural Birthing Process and Birth Companion </t>
  </si>
  <si>
    <t>Department has documented procedure for infection control &amp; bio medical waste management</t>
  </si>
  <si>
    <t xml:space="preserve">Review Labour room SOPs for process description of Hand Hygiene, personal protection, environmental cleaning, instrument sterilization, asepsis, Bio Medical Waste management , surveillance and monitoring of infection control practices, Periodic quality review such as Maternal Death Audit, Newborn Death Audit, Referral audit and Near miss audit. </t>
  </si>
  <si>
    <t>Department has documented procedure for quality management &amp; improvement</t>
  </si>
  <si>
    <t xml:space="preserve">Review Labour room SOPs for process description of function of quality circles, internal quality assessment, Quality improvement using PDCA cycle  client satisfaction surveys, processes improvement , Maternal Death Audit, Newborn Death Audit, Referral Death Audit and Near Miss audits. </t>
  </si>
  <si>
    <t>Department has documented procedure for data collection, analysis &amp; use for improvement</t>
  </si>
  <si>
    <t xml:space="preserve">Review Labour room SOPs for description of process related to collection of data &amp; quality indicators , their analysis and use for quality improvement </t>
  </si>
  <si>
    <t>ME G4.3</t>
  </si>
  <si>
    <t xml:space="preserve">Staff is trained and aware of the procedures written in SOPs </t>
  </si>
  <si>
    <t xml:space="preserve">Check Staff is aware of relevant part of SOPs </t>
  </si>
  <si>
    <t>Interview labour room staff for their awareness about content of SOPs</t>
  </si>
  <si>
    <t>ME G4.4</t>
  </si>
  <si>
    <t xml:space="preserve">clinical  protocols for Intrapartum care  and Management of obstetric emergency are  Displayed </t>
  </si>
  <si>
    <t xml:space="preserve">Clinical Protocols on AMSTL, Preparing Partograph, , PPH, Eclampsia, Infection control,  Referral, Infection Control </t>
  </si>
  <si>
    <t xml:space="preserve">Clinical protocols  on Newborn Care are displayed </t>
  </si>
  <si>
    <t>Clinical Protocols on Essential Newborn Care, New born resuscitation</t>
  </si>
  <si>
    <t xml:space="preserve">Don'ts/ Harmful Activities are Displayed at labour Room </t>
  </si>
  <si>
    <t>1. No routine enema
2. No routine shaving
3. No routine induction/augmentation of labour
4. No place for routine suctioning of the baby
5. No pulling of the baby.  
6. No routine episiotomy
7. No fundal pressure
8. No immediate cord cutting
9. No immediate bathing of the newborn
10. No routine resuscitation on warmer</t>
  </si>
  <si>
    <t>Standard G 5</t>
  </si>
  <si>
    <t xml:space="preserve">The facility maps its key processes and seeks to make them more efficient by reducing non value adding activities and wastages </t>
  </si>
  <si>
    <t>ME G5.1</t>
  </si>
  <si>
    <t xml:space="preserve">The facility maps its critical processes </t>
  </si>
  <si>
    <t xml:space="preserve">Critical process are the ones where is some problem-delays, errors, cost, time, etc. and improvement will make our process effective and efficient. </t>
  </si>
  <si>
    <t>ME G5.2</t>
  </si>
  <si>
    <t xml:space="preserve">Non value adding activities are wastes. In these steps resources are expended, delays occur, and no value is added to the service.   </t>
  </si>
  <si>
    <t>Processes are improved &amp; implemented</t>
  </si>
  <si>
    <t>Look for the improvements made in the critical process.</t>
  </si>
  <si>
    <t>Standard G6</t>
  </si>
  <si>
    <t>ME G6.1</t>
  </si>
  <si>
    <t xml:space="preserve">Check for assessment records such as circular, assessment plan and filled checklists. Internal assessment should be done at least quarterly </t>
  </si>
  <si>
    <t xml:space="preserve">Check points having scores of 0 and 1. </t>
  </si>
  <si>
    <t xml:space="preserve">Referral Audits are conducted on  Monthly Basis </t>
  </si>
  <si>
    <t xml:space="preserve">Check for records referral audit is being done on regular basis </t>
  </si>
  <si>
    <t xml:space="preserve">Maternal Death Audits are conducted on Monthly Basis </t>
  </si>
  <si>
    <t xml:space="preserve">Check for records maternal audit is being done on regular basis </t>
  </si>
  <si>
    <t xml:space="preserve">Neonatal Death Audits are conducted on Monthly Basis </t>
  </si>
  <si>
    <t xml:space="preserve">Check for records Neonatal  audits is being done on regular basis </t>
  </si>
  <si>
    <t xml:space="preserve">Check points having scores partial and Non Compliances are listed </t>
  </si>
  <si>
    <t>ME G6.4</t>
  </si>
  <si>
    <t xml:space="preserve">With details of action, responsibility, time line and Feedback mechanism. </t>
  </si>
  <si>
    <t>ME G6.5</t>
  </si>
  <si>
    <t xml:space="preserve">Planned actions are implemented through Quality improvement cycle (PDCA) </t>
  </si>
  <si>
    <t xml:space="preserve">Check correction &amp; corrective actions are taken </t>
  </si>
  <si>
    <t xml:space="preserve">Check actions have been taken to close the gap. Can be in form of Action taken report or Quality Improvement (PDCA) project report </t>
  </si>
  <si>
    <t>Standard G7</t>
  </si>
  <si>
    <t>Facility has defined quality objectives to achieve mission and quality policy</t>
  </si>
  <si>
    <t xml:space="preserve">Check short term valid quality objectives have been framed addressing key quality issues in each department and cores services. Check if  these objectives are Specific, Measurable, Attainable, Relevant and Time Bound. </t>
  </si>
  <si>
    <t>Standard G8</t>
  </si>
  <si>
    <t>The facility seeks continually improvement by practicing Quality method and tools.</t>
  </si>
  <si>
    <t>ME G8.1</t>
  </si>
  <si>
    <t xml:space="preserve">The facility uses method for quality improvement in services </t>
  </si>
  <si>
    <t>ME G8.2</t>
  </si>
  <si>
    <t xml:space="preserve">The facility uses tools for quality improvement in services </t>
  </si>
  <si>
    <r>
      <rPr>
        <sz val="11"/>
        <rFont val="Calibri (Body)"/>
      </rPr>
      <t>7</t>
    </r>
    <r>
      <rPr>
        <sz val="11"/>
        <rFont val="Calibri"/>
        <family val="2"/>
        <scheme val="minor"/>
      </rPr>
      <t xml:space="preserve"> </t>
    </r>
    <r>
      <rPr>
        <sz val="11"/>
        <rFont val="Calibri (Body)"/>
      </rPr>
      <t>basic tools of Quality</t>
    </r>
  </si>
  <si>
    <t>Periodic assessment for Medication and Patient care safety risks is done as per  defined criteria.</t>
  </si>
  <si>
    <t xml:space="preserve">Verify with the records. A comprehensive risk assessment of all clinical processes should be done using pre define criteria at least once in three month. </t>
  </si>
  <si>
    <t>Area of Concern - H Outcome</t>
  </si>
  <si>
    <t xml:space="preserve">Standard H1 </t>
  </si>
  <si>
    <t>ME H1.1</t>
  </si>
  <si>
    <t xml:space="preserve">Percentage of deliveries conducted at night </t>
  </si>
  <si>
    <t>Percentage of complicated
cases managed</t>
  </si>
  <si>
    <t>% PPIUCD inserted against
total number of normal delivery</t>
  </si>
  <si>
    <t>ME H1.2</t>
  </si>
  <si>
    <t>Facility endeavors to improve its productivity indicators to meet benchmarks</t>
  </si>
  <si>
    <t xml:space="preserve">Standard H2 </t>
  </si>
  <si>
    <t>ME H2.1</t>
  </si>
  <si>
    <t>Percentage of cases referred to OT</t>
  </si>
  <si>
    <t>% of newborns required
resuscitation out of total live
births</t>
  </si>
  <si>
    <t xml:space="preserve">No of drugs stock out in the month </t>
  </si>
  <si>
    <t>Facility endeavors to improve its efficiency indicators to meet benchmarks</t>
  </si>
  <si>
    <t>Facility has improved no. of  drug  stock out rate as per National Bench mark</t>
  </si>
  <si>
    <t>Standard H3</t>
  </si>
  <si>
    <t>ME H3.1</t>
  </si>
  <si>
    <t xml:space="preserve">Percentage of deliveries conducted using real time partograph </t>
  </si>
  <si>
    <t xml:space="preserve">Percentage of deliveries conducted using safe birth checklist </t>
  </si>
  <si>
    <t xml:space="preserve">The percentage of Women, administered Oxytocin, immediately after birth.
</t>
  </si>
  <si>
    <t>Intrapartum stillbirth rate</t>
  </si>
  <si>
    <t xml:space="preserve">Percentage newborn breastfed within 1 hour of birth </t>
  </si>
  <si>
    <t xml:space="preserve">No. of cases of Neonatal asphyxia </t>
  </si>
  <si>
    <t>No. of cases of Neonatal Sepsis</t>
  </si>
  <si>
    <t xml:space="preserve">Percentage of antenatal corticosteroid administration in case of preterm labour </t>
  </si>
  <si>
    <t xml:space="preserve">No. of  cases of Maternal death related to APH/ PPH </t>
  </si>
  <si>
    <t xml:space="preserve">No of cases pf maternal death related to Eclampsia/ PIH </t>
  </si>
  <si>
    <t xml:space="preserve">OSCE Score </t>
  </si>
  <si>
    <t>Facility endeavors to improve its clinical &amp; safety indicators to meet benchmarks</t>
  </si>
  <si>
    <t>Facility has improved Percentage of deliveries conducted using safe birth checklist as per National bench mark</t>
  </si>
  <si>
    <t>Facility has improved  Percentage of deliveries conducted using real time partograph as per National Benchmark</t>
  </si>
  <si>
    <t>Facility has improved Percentage newborn breastfed within 1 hour of birth as per National bench mark</t>
  </si>
  <si>
    <t>Standard H4</t>
  </si>
  <si>
    <t xml:space="preserve">The facility measures Service Quality Indicators and endeavors to reach State/National benchmark </t>
  </si>
  <si>
    <t>ME H4.1</t>
  </si>
  <si>
    <t xml:space="preserve">Percentage of Deliveries attended by Birth Companion </t>
  </si>
  <si>
    <t xml:space="preserve">Client Satisfaction Score </t>
  </si>
  <si>
    <t>Facility endeavors to improve its service Quality indicators to meet benchmarks</t>
  </si>
  <si>
    <t xml:space="preserve">Deliveries conducted at facility  are attend ended by birth companion </t>
  </si>
  <si>
    <t>As per National Benchmark</t>
  </si>
  <si>
    <t>Maximum</t>
  </si>
  <si>
    <t xml:space="preserve">Checklist for Maternity Ward </t>
  </si>
  <si>
    <t xml:space="preserve">Maternity Ward Score Card </t>
  </si>
  <si>
    <t>Maternity Ward Score</t>
  </si>
  <si>
    <t xml:space="preserve">Checklist for Maternity Ward  </t>
  </si>
  <si>
    <t>Reference no</t>
  </si>
  <si>
    <t xml:space="preserve">Measurable Element </t>
  </si>
  <si>
    <t>Checkpoints</t>
  </si>
  <si>
    <t>Compliance</t>
  </si>
  <si>
    <t>Assessment method</t>
  </si>
  <si>
    <t>Means of verification</t>
  </si>
  <si>
    <t>Remarks</t>
  </si>
  <si>
    <t>Obtained Marks</t>
  </si>
  <si>
    <t>Maximum Marks</t>
  </si>
  <si>
    <t>Availability of Gynaecology indoor services</t>
  </si>
  <si>
    <t>For obstetric indoor services kindly refer to ME A2.2</t>
  </si>
  <si>
    <t>Availability of nursing services 24X7</t>
  </si>
  <si>
    <t>Availability/ linkage with blood bank</t>
  </si>
  <si>
    <t>Availability of  indoor services for  Antenatal cases</t>
  </si>
  <si>
    <t>Antenatal ward- Clean Ward</t>
  </si>
  <si>
    <t xml:space="preserve">Availability of indoor services for  normal delivery </t>
  </si>
  <si>
    <t>Postnatal ward -Normal delivery</t>
  </si>
  <si>
    <t xml:space="preserve">Availability of indoor services for C section </t>
  </si>
  <si>
    <t>Postnatal ward -C-section delivery</t>
  </si>
  <si>
    <t>Availability of indoor services for Septic cases</t>
  </si>
  <si>
    <t>Septic ward</t>
  </si>
  <si>
    <t>Availability of indoor services for  Eclampsia cases</t>
  </si>
  <si>
    <t>Eclampsia room</t>
  </si>
  <si>
    <t xml:space="preserve">Prevention of hypothermia and initiation of breast feeding </t>
  </si>
  <si>
    <t xml:space="preserve">Screening of New born for Birth Defects </t>
  </si>
  <si>
    <t>Availability / linkage with Radiology</t>
  </si>
  <si>
    <t>Availability / linkage with laboratory</t>
  </si>
  <si>
    <t>Treatment of Malaria in pregnancy</t>
  </si>
  <si>
    <t>check the records for management of cases in last one year</t>
  </si>
  <si>
    <t>The facility provide services under National health Programme for prevention and control of deafness</t>
  </si>
  <si>
    <t xml:space="preserve">Referral of of child born of High Risk pregnancy showing features suggestive of hearing empairment </t>
  </si>
  <si>
    <t xml:space="preserve">Availability  departmental signage's </t>
  </si>
  <si>
    <t xml:space="preserve">(Numbering, main department and internal sectional signage </t>
  </si>
  <si>
    <t>Visiting hours and visitor policy are displayed</t>
  </si>
  <si>
    <t xml:space="preserve">Entitlements under JSSK Displayed </t>
  </si>
  <si>
    <t xml:space="preserve">Entitlement under JSY displayed </t>
  </si>
  <si>
    <t>List of drugs available are displayed and updated</t>
  </si>
  <si>
    <t xml:space="preserve">Contact details of referral transport / ambulance displayed </t>
  </si>
  <si>
    <t>Breast feeding and care of breast, kangaroo care, family planning, Danger signs, PN advice, Information material about PCPNDT etc</t>
  </si>
  <si>
    <t>Counselling aids like flip chart etc are available for post partum counselling</t>
  </si>
  <si>
    <t xml:space="preserve">Availability of Enquiry Desk with dedicated staff </t>
  </si>
  <si>
    <t>Enquiry desk serving both maternity ward and labour</t>
  </si>
  <si>
    <t>Discharge summery  is given to the patient</t>
  </si>
  <si>
    <t xml:space="preserve">Services are delivered in a manner that is sensitive to gender, religious and cultural needs, and there are no barrier on account of physical economic, cultural or social reasons. </t>
  </si>
  <si>
    <t>No Male attendant allowed to stay in female wards  at night</t>
  </si>
  <si>
    <t xml:space="preserve">Availability of Breast feeding corner </t>
  </si>
  <si>
    <t>Availability of Wheel chair or stretcher for easy Access to the ward</t>
  </si>
  <si>
    <t>Availability of ramps and railing</t>
  </si>
  <si>
    <t xml:space="preserve">Availability of screen at Examination Area </t>
  </si>
  <si>
    <t>Bracket screen</t>
  </si>
  <si>
    <t>Curtains have been provided at windows</t>
  </si>
  <si>
    <t xml:space="preserve">Patients are dressed/covered while shifting the patients from one department to other </t>
  </si>
  <si>
    <t xml:space="preserve">No two patients are treated on one bed </t>
  </si>
  <si>
    <t xml:space="preserve">No information regarding patient  identity and details are unnecessary displayed </t>
  </si>
  <si>
    <t xml:space="preserve">General Consent is taken before admission </t>
  </si>
  <si>
    <t xml:space="preserve">Patient and their attendent is informed about her clinical condition and treatment being provided </t>
  </si>
  <si>
    <t>Stay in ward is free of cost</t>
  </si>
  <si>
    <t>Availability of Free Diet</t>
  </si>
  <si>
    <t>Availability of Free drop back</t>
  </si>
  <si>
    <t>Availability of Free referral vehicle/Ambulance services</t>
  </si>
  <si>
    <t>Availability of Free Blood</t>
  </si>
  <si>
    <t>Availability of Free drugs</t>
  </si>
  <si>
    <t>Availability of free diagnostic</t>
  </si>
  <si>
    <t>ME B5.5</t>
  </si>
  <si>
    <t xml:space="preserve">If any other expenditure occurred it is reimbursed from hospital </t>
  </si>
  <si>
    <t xml:space="preserve">JSY Payment is done before discharge </t>
  </si>
  <si>
    <t xml:space="preserve">Adequate space in wards with no cluttering of beds </t>
  </si>
  <si>
    <t xml:space="preserve"> Distance between centres of two beds – 2.25 meter</t>
  </si>
  <si>
    <t xml:space="preserve">Functional toilets  with running water and flush are available as per  strength and patient load of ward </t>
  </si>
  <si>
    <t xml:space="preserve">one toilet for 12 patients </t>
  </si>
  <si>
    <t xml:space="preserve">Functional bathroom with running water are available as per  strength and patient load of ward </t>
  </si>
  <si>
    <t xml:space="preserve">Availability of drinking water </t>
  </si>
  <si>
    <t>Patient/ visitor Hand washing area</t>
  </si>
  <si>
    <t xml:space="preserve">Separate toilets for visitors </t>
  </si>
  <si>
    <t xml:space="preserve">TV for entertainment and health promotion </t>
  </si>
  <si>
    <t xml:space="preserve">Adequate shaded waiting area is provide for attendants of patient </t>
  </si>
  <si>
    <t xml:space="preserve">Availability of Dedicated nursing station </t>
  </si>
  <si>
    <t>Availability of Examination room</t>
  </si>
  <si>
    <t>Availability of Treatment room</t>
  </si>
  <si>
    <t>Availability of Doctor's Duty room</t>
  </si>
  <si>
    <t>Availability of Nurse Duty room</t>
  </si>
  <si>
    <t>Availability of Store</t>
  </si>
  <si>
    <t xml:space="preserve">Drug &amp;Linen store </t>
  </si>
  <si>
    <t>Availability of Dirty room</t>
  </si>
  <si>
    <t xml:space="preserve">There is sufficient space between two bed to provide bed side nursing care and movement </t>
  </si>
  <si>
    <t>Space between two beds should be at least 4 ft and clearance between head end of bed and wall should be at least 1 ft and between side of bed and wall should be 2 ft</t>
  </si>
  <si>
    <t>Corridors are wide enough for patient, visitor and  trolley/ equipment movement</t>
  </si>
  <si>
    <t>Corridor should be 3 meters wide</t>
  </si>
  <si>
    <t xml:space="preserve">There  is separate nursing station for each ward </t>
  </si>
  <si>
    <t>Availability of adequate beds as per delivery load</t>
  </si>
  <si>
    <t>10 beds for 100 delivery per month</t>
  </si>
  <si>
    <t xml:space="preserve">Prepartaum and post partum wards are in proximity and functional linkage with labour room </t>
  </si>
  <si>
    <t xml:space="preserve">Postpartum ward and SNCU are in proximity and functional linkage </t>
  </si>
  <si>
    <t xml:space="preserve">C section ward is in Proximity and has functional linkage with OT </t>
  </si>
  <si>
    <t xml:space="preserve">Location of nursing station and patients beds  enables easy and direct observation of patients </t>
  </si>
  <si>
    <t>IPD building does not have temporary connections and loosely hanging wires</t>
  </si>
  <si>
    <t>Switch Boards other electrical installations are intact. There is proper earthing</t>
  </si>
  <si>
    <t xml:space="preserve">Floors of the maternity ward are non slippery and even </t>
  </si>
  <si>
    <t>Maternity ward has sufficient fire  exit to permit safe escape to its occupant at time of fire</t>
  </si>
  <si>
    <t>Maternity ward has installed fire Extinguisher  that is ethier  Class A , Class B, C type or ABC type</t>
  </si>
  <si>
    <t>Availability of Ob&amp;G specialist on duty and on call paediatrician</t>
  </si>
  <si>
    <t xml:space="preserve">Availability of General duty doctor at all time </t>
  </si>
  <si>
    <t xml:space="preserve"> </t>
  </si>
  <si>
    <t xml:space="preserve">6 for 100-200 Deliveries/Month
8 for More than 200 deliveries per month </t>
  </si>
  <si>
    <t>Availability of RMNCH counsellor</t>
  </si>
  <si>
    <t xml:space="preserve">Counsellor available for postpartum counselling of mothers </t>
  </si>
  <si>
    <t>Availability of dresser for C section ward</t>
  </si>
  <si>
    <t>Availability of ward attendant</t>
  </si>
  <si>
    <t>Availability of mamta/ ayahs and  Sanitary worker</t>
  </si>
  <si>
    <t xml:space="preserve">Availability Security staff </t>
  </si>
  <si>
    <t xml:space="preserve">Infant and young Child Feeding ( IYCF) practices   </t>
  </si>
  <si>
    <t xml:space="preserve">Biomedical waste management </t>
  </si>
  <si>
    <t xml:space="preserve">Infection control and hand hygiene </t>
  </si>
  <si>
    <t>Nursing staff is skilled identificaton  and managing complication</t>
  </si>
  <si>
    <t xml:space="preserve">Availability of Uterotonic  Drugs </t>
  </si>
  <si>
    <t>Tocolytics ,Isoxsuprine</t>
  </si>
  <si>
    <t>Tab metronidazole 400mg, Gentamicin,</t>
  </si>
  <si>
    <t xml:space="preserve">Availability of Antihypertensive </t>
  </si>
  <si>
    <t xml:space="preserve"> Tab Misprostol 200mg, Labetalol</t>
  </si>
  <si>
    <t xml:space="preserve">availability of analgesics and antipyretics </t>
  </si>
  <si>
    <t xml:space="preserve"> Tab Paracetamol, Tab Ibuprofen, Piroxicam</t>
  </si>
  <si>
    <t xml:space="preserve">Availability of other emergency drugs </t>
  </si>
  <si>
    <t>Tab Retrodrine, Misoprostol, Prostodin, steroid as Hydrocortisone, dexamethasone, iron, calcium, and folic acids tablets</t>
  </si>
  <si>
    <t xml:space="preserve">Availability of drugs for newborn </t>
  </si>
  <si>
    <t>Inj Vit K 10mg, Vaccine OPV, Hep B, BCG, paracetamol syrup/drops, Syp Calcium with Vit D, Multivitamin drops, colicaid drops, Nevirapine drops (for HIV + ve mother born children), gentian Violet (0.50%)</t>
  </si>
  <si>
    <t>Availability of dressings and Sanitary pads</t>
  </si>
  <si>
    <t>gauze piece and cotton swabs, sanitary pads, needle (round body and cutting), chromic catgut no. 0,</t>
  </si>
  <si>
    <t>Availability of syringes and IV Sets /tubes</t>
  </si>
  <si>
    <t>Paediatric iv sets, urinary catheter with bag, Foyle's catheter Nasogastric tube, Syringe A/D</t>
  </si>
  <si>
    <t>Betadine</t>
  </si>
  <si>
    <t xml:space="preserve">Availability of consumables for new born care </t>
  </si>
  <si>
    <t xml:space="preserve"> gastric tube and cord clamp, dressing pad </t>
  </si>
  <si>
    <t>Availability of emergency drug tray in Maternity ward</t>
  </si>
  <si>
    <t xml:space="preserve">BP apparatus, Thermometer, foetoscope, baby and adult  weighing scale, Stethoscope, Doppler </t>
  </si>
  <si>
    <t xml:space="preserve">Availability of functional Equipment/Instruments Gynae &amp; Obstetric Procedures  </t>
  </si>
  <si>
    <t>Dressing and suture removal kit, speculum, Anterior vaginal wall retractor.</t>
  </si>
  <si>
    <t>Availability of Point of care diagnostic instruments</t>
  </si>
  <si>
    <t>Glucometer and HIV rapid diagnostic kit</t>
  </si>
  <si>
    <t>Availability of resuscitation equipments</t>
  </si>
  <si>
    <t>Adult and baby bag and mask, Oxygen, Suction machine, Airway, Laryngoscope, ET tube</t>
  </si>
  <si>
    <t xml:space="preserve">Availability of patient beds with prop up facility  </t>
  </si>
  <si>
    <t>Availability of attachment/ accessories  with patient bed</t>
  </si>
  <si>
    <t>Hospital graded mattress, Bed side locker , IVstand, Bed pan</t>
  </si>
  <si>
    <t>Availability of Fixtures</t>
  </si>
  <si>
    <t>Spot light, electrical fixture for equipments like suction, X ray view box</t>
  </si>
  <si>
    <t>Availability of furniture</t>
  </si>
  <si>
    <t>cupboard, nursing counter, table for preparation of medicines, chair.</t>
  </si>
  <si>
    <t xml:space="preserve">BP apparatus, thermometers etc are calibrated </t>
  </si>
  <si>
    <t>There is established system of timely  indenting of consumables and drugs  at nursing station</t>
  </si>
  <si>
    <t>Separate prescription for narcotic and psychotropic drugs</t>
  </si>
  <si>
    <t>Adequate Illumination at nursing station</t>
  </si>
  <si>
    <t>Adequate illumination in patient care areas</t>
  </si>
  <si>
    <t xml:space="preserve">Visiting hour are fixed and practiced </t>
  </si>
  <si>
    <t>There is no overcrowding in the wards during to visitors hours</t>
  </si>
  <si>
    <t>Optimal temperature and warmth is ensured            Fans/ Air conditioning/Heating/Exhaust/Ventilators as per environment condition and requirement</t>
  </si>
  <si>
    <t>New born identification band and foot prints are in practice</t>
  </si>
  <si>
    <t>Security arrangement in maternity ward</t>
  </si>
  <si>
    <t>Ask female staff weather they feel secure at work place</t>
  </si>
  <si>
    <t>Mattresses are Intact and clean</t>
  </si>
  <si>
    <t>No condemned/Junk material in the ward</t>
  </si>
  <si>
    <t>Availability of hot water</t>
  </si>
  <si>
    <t>Availability of power back in ward</t>
  </si>
  <si>
    <t>ME D5.3</t>
  </si>
  <si>
    <t xml:space="preserve">Nutritional assessment of patient done specially for high risk pregnancy and other specified cases </t>
  </si>
  <si>
    <t>For hypertensive patient, diabetic cases. Check nutrition advice from records</t>
  </si>
  <si>
    <t>Check for the adequacy and frequency of diet as per nutritional requirement</t>
  </si>
  <si>
    <t>Check that all items fixed in diet menu is provided to the patient</t>
  </si>
  <si>
    <t>Check for the Quality of diet provided</t>
  </si>
  <si>
    <t>Ask patient/staff weather they are satisfied with the Quality of food</t>
  </si>
  <si>
    <t xml:space="preserve">There is procedure of requisition of different type of diet from ward to kitchen </t>
  </si>
  <si>
    <t>diet for diabetic patients, low salt and high protein diet etc</t>
  </si>
  <si>
    <t xml:space="preserve">Clean Linens are provided for all occupied bed </t>
  </si>
  <si>
    <t xml:space="preserve">Gown are provided at least to the cases going for surgery </t>
  </si>
  <si>
    <t>Availability of Blankets, draw sheet, pillow with pillow cover and mackintosh</t>
  </si>
  <si>
    <t xml:space="preserve">Linen is changed every day and whenever it get soiled </t>
  </si>
  <si>
    <t xml:space="preserve">Staff is aware of their role and responsibilities </t>
  </si>
  <si>
    <t>The facility has established procedure for monitoring the quality of outsourced services and adheres to contractual obligations</t>
  </si>
  <si>
    <t>Check for that patient demographics like Name, age, Sex, Chief complaint, etc.</t>
  </si>
  <si>
    <t xml:space="preserve">There is separate counter for admission of patients </t>
  </si>
  <si>
    <t xml:space="preserve">There is provision of extra Beds  </t>
  </si>
  <si>
    <t xml:space="preserve">Initial assessment of all admitted patient done as per standard protocols 
 </t>
  </si>
  <si>
    <t>The assessment criteria for different clinical conditions are defined and measured in assessment sheet</t>
  </si>
  <si>
    <t xml:space="preserve"> ANC  history of pregnant women  is reviewed and recorded </t>
  </si>
  <si>
    <t>Physical Examination is done and recorded wherever required</t>
  </si>
  <si>
    <t>Assesses general condition, including: vital signs, conjunctiva for pallor and jaundice, and bladder and bowel function, conducts breast examinations</t>
  </si>
  <si>
    <t xml:space="preserve">Dangers signs are identified and recorded </t>
  </si>
  <si>
    <t>Examines the perineum for inflammation, status of episiotomy/tears, lochia for colour, amount, consistency and odour, Checks calf  tenderness, redness or swelling</t>
  </si>
  <si>
    <t xml:space="preserve">There is fixed schedule for assessment of stable patients </t>
  </si>
  <si>
    <t xml:space="preserve">For critical patients admitted in the ward there  is provision of reassessment as per need </t>
  </si>
  <si>
    <t>Facility has established procedure for handing over of patients from maternity ward to OT/labour room</t>
  </si>
  <si>
    <t xml:space="preserve">Facility has functional referral linkages to higher facilities </t>
  </si>
  <si>
    <t xml:space="preserve">There is a system of follow up of referred patients </t>
  </si>
  <si>
    <t xml:space="preserve">Duty Doctor and nurse is assigned for each patients </t>
  </si>
  <si>
    <t xml:space="preserve">Identification  tags for mother and baby / foot print are used for identification of newborns </t>
  </si>
  <si>
    <t xml:space="preserve">There is a process to ensue the accuracy of verbal/telephonic orders  </t>
  </si>
  <si>
    <t xml:space="preserve">High risk cases : Eclampsia, Sepsiss,  diabetic, cardiac diseases and Intrauterine growth retardation </t>
  </si>
  <si>
    <t xml:space="preserve">Check for BHT if drugs are prescribed under generic name only </t>
  </si>
  <si>
    <t xml:space="preserve">Availability of drug formulary </t>
  </si>
  <si>
    <t>Magsulf (to be kept in fridge) , Methergine</t>
  </si>
  <si>
    <t>Check for any open single dose vial with left  over content kept  to be used later on</t>
  </si>
  <si>
    <t xml:space="preserve">Treatment prescribed in  nursing records </t>
  </si>
  <si>
    <t>Maintenance  of treatment chart/treatment registers</t>
  </si>
  <si>
    <t>Dressing, mobilization etc</t>
  </si>
  <si>
    <t xml:space="preserve">Standard Format for bed head ticket/ Patient case sheet  available as per state guidelines </t>
  </si>
  <si>
    <t xml:space="preserve">Availability of formats for Treatment Charts, TPR Chart , Intake Output Chat Etc. </t>
  </si>
  <si>
    <t>General order book (GOB), report book, Admission register, lab register, Admission sheet/ bed head ticket, discharge slip, referral slip, referral in/referral out register, OT register, FP register, Diet register, Linen register, Drug indent register</t>
  </si>
  <si>
    <t xml:space="preserve">Safe keeping of  patient records </t>
  </si>
  <si>
    <t xml:space="preserve">Assessment is done before discharging patient </t>
  </si>
  <si>
    <t xml:space="preserve">Patient is counselled before  discharge </t>
  </si>
  <si>
    <t xml:space="preserve">Advice includes the information about the nearest health centre for further follow up </t>
  </si>
  <si>
    <t xml:space="preserve">Time of discharge is communicated to patient in prior </t>
  </si>
  <si>
    <t>Standard E11</t>
  </si>
  <si>
    <t>ME E11.3</t>
  </si>
  <si>
    <t xml:space="preserve">blood is kept on optimum temperature before transfusion </t>
  </si>
  <si>
    <t xml:space="preserve">Blood transfusion note is written in patient recorded </t>
  </si>
  <si>
    <t xml:space="preserve">The facility has established procedures for Anaesthetic Services </t>
  </si>
  <si>
    <t>The facility has established procedures for Pre-anaesthetic Check up and maintenance of records</t>
  </si>
  <si>
    <t xml:space="preserve">Pre anaesthesia check up is conducted for elective / Planned surgeries </t>
  </si>
  <si>
    <t>The facility has established procedures for monitoring during anaesthesia and maintenance of records</t>
  </si>
  <si>
    <t xml:space="preserve">The facility has established procedures for Post-anaesthesia care </t>
  </si>
  <si>
    <t>ME E16.1</t>
  </si>
  <si>
    <t xml:space="preserve">Death summary is given to patient attendant quoting the immediate cause and underlying cause if possible </t>
  </si>
  <si>
    <t>Maintenance of records as per guideline</t>
  </si>
  <si>
    <t xml:space="preserve">Death note including efforts done for resuscitation is noted in patient record </t>
  </si>
  <si>
    <t>Maternal and neonatal death</t>
  </si>
  <si>
    <t>Maternal Health</t>
  </si>
  <si>
    <t>Facility provides and updates “Mother and Child Protection Card”.</t>
  </si>
  <si>
    <t>Management of PIH/Eclampsia</t>
  </si>
  <si>
    <t>Management of sepsis</t>
  </si>
  <si>
    <t>Management of diabetic pregnant mother</t>
  </si>
  <si>
    <t>Management of cardiac cases</t>
  </si>
  <si>
    <t>Management of IUGR</t>
  </si>
  <si>
    <t>Management of of severe anaemia</t>
  </si>
  <si>
    <t xml:space="preserve">Blood Transfusion services available for anaemic patients </t>
  </si>
  <si>
    <t xml:space="preserve">Post Partum Care of Newborn </t>
  </si>
  <si>
    <t>Maintains hand hygiene, keeps the baby wrapped (maintains temperature), Checks weight, temperature, respiration, heart rate, colour of skin and cord stump</t>
  </si>
  <si>
    <t xml:space="preserve">Initiation of Breastfeeding with in 1 Hour </t>
  </si>
  <si>
    <t xml:space="preserve">Checks and discusses with the mother on breastfeeding pattern, emphasising exclusive and on demand feeding. Demonstrates the proper positioning and attachment of the baby </t>
  </si>
  <si>
    <t>Post partum care of mother</t>
  </si>
  <si>
    <t>Check uterine contraction, bleeding as per treatment plan, check for TPR and output chart, Breast examination and milk initiation and perineal washes</t>
  </si>
  <si>
    <t xml:space="preserve">48 Hour Stay of mothers and new born after delivery </t>
  </si>
  <si>
    <t xml:space="preserve">Check patient is explained about follow up visits,  advice and counselling is done before discharge </t>
  </si>
  <si>
    <t>Zero dose vaccines are given</t>
  </si>
  <si>
    <t xml:space="preserve">Check for records BCG, Hepatitis Band  OPV 0 given to New born </t>
  </si>
  <si>
    <t xml:space="preserve">Care of Low Birth Weight and Premature babies </t>
  </si>
  <si>
    <t>Premature and LBW babies are identified: Weight less than 2500 g for low birth weight babies, gestation  of less than 37 weeks  for prematurely, Kangaroo Mother Care (KMC) is implemented for Low Birth Weight/Prematurely and assisted feeding arranged, if required</t>
  </si>
  <si>
    <t>National Health Program</t>
  </si>
  <si>
    <t>There is procedure to report cases of Hospital acquired infection</t>
  </si>
  <si>
    <t>Patients are observed for any sign and symptoms of HAI like fever, purulent discharge from surgical site .</t>
  </si>
  <si>
    <t>Hepatitis B, Tetanus Toxid etc</t>
  </si>
  <si>
    <t xml:space="preserve">Availability of Alcohol based Hand rub </t>
  </si>
  <si>
    <t>Proper cleaning of procedure site  with antisepsis</t>
  </si>
  <si>
    <t>like before giving IM/IV injection, drawing blood, putting Intravenous and urinary catheter</t>
  </si>
  <si>
    <t>Ask stff about how they decontaminate the procedure surface like Examination table , Patients Beds Stretcher/Trolleys  etc. 
(Wiping with .5% Chlorine solution</t>
  </si>
  <si>
    <t xml:space="preserve">Proper Decontamination of instruments after use </t>
  </si>
  <si>
    <t xml:space="preserve">
Ask staff how they decontaminate the instruments like Stethoscope, Dressing Instruments, Examination Instruments, Blood Pressure Cuff etc
(Soaking in 0.5% Chlorine Solution, Wiping with 0.5% Chlorine Solution or 70% Alcohol as applicable </t>
  </si>
  <si>
    <t>Contact time for decontamination  is adequate</t>
  </si>
  <si>
    <t>Autoclaving/HLD/Chemical Sterilization</t>
  </si>
  <si>
    <t>Hospital grade phenyl, disinfectant detergent solution</t>
  </si>
  <si>
    <t>Isolation and barrier nursing procedure are followed for septic cases</t>
  </si>
  <si>
    <t xml:space="preserve">Facility has established organizational framework for quality improvement </t>
  </si>
  <si>
    <t xml:space="preserve">Facility has a quality team in place </t>
  </si>
  <si>
    <t xml:space="preserve">Client/Patient satisfaction survey done on monthly basis </t>
  </si>
  <si>
    <t>There is system daily round by matron/hospital manager/ hospital superintendent/ Hospital Manager/ Matron in charge for monitoring of services</t>
  </si>
  <si>
    <t>Department has documented procedure for receiving and initial assessment of the patient in Maternity ward</t>
  </si>
  <si>
    <t>Department has documented procedure for admission, shifting and referral of pregnant mother</t>
  </si>
  <si>
    <t>Department has documented procedure for shifting the mother to labour room</t>
  </si>
  <si>
    <t>Department has documented procedure for requisition of diagnosis and receiving of the reports</t>
  </si>
  <si>
    <t>Department has documented procedure for preparation of the patient for surgical procedure</t>
  </si>
  <si>
    <t>Department has documented procedure for transfusion of blood in maternity ward</t>
  </si>
  <si>
    <t>Department has documented procedure for maintenance of rights and dignity of pregnant women</t>
  </si>
  <si>
    <t>Department has documented procedure for record Maintenance including   taking consent</t>
  </si>
  <si>
    <t>Department has documented procedure for discharge of the patient from maternity ward</t>
  </si>
  <si>
    <t>Department has documented procedure for post natal inpatient care of mother</t>
  </si>
  <si>
    <t>Department has documented procedure for post natal inpatient care of new born</t>
  </si>
  <si>
    <t xml:space="preserve">Department has documented procedure for payment/ incentives of beneficiary </t>
  </si>
  <si>
    <t>Department has documented procedure for counselling of the patient at the time of discharge</t>
  </si>
  <si>
    <t>Maternity ward has documented procedure for environmental cleaning and processing of the equipment</t>
  </si>
  <si>
    <t>Maternity ward has documented procedure for arrangement of intervention for maternity ward</t>
  </si>
  <si>
    <t>Maternity ward has documented procedure for sorting, cleaning and distribution of clean linen to patient</t>
  </si>
  <si>
    <t>Maternity ward has documented procedure for providing free diet to the patient as per their requirement</t>
  </si>
  <si>
    <t>Department has documented procedure for end of life care</t>
  </si>
  <si>
    <t xml:space="preserve">Check staff is a aware of relevant part of SOPs </t>
  </si>
  <si>
    <t>Patient safety, Identification of danger sign, postnatal care and counselling, new born care etc</t>
  </si>
  <si>
    <t xml:space="preserve">The facility identifies non value adding activities / waste / redundant activities </t>
  </si>
  <si>
    <t xml:space="preserve">The facility takes corrective action to improve the processes </t>
  </si>
  <si>
    <t xml:space="preserve">There is procedure to conduct maternal  Death audit </t>
  </si>
  <si>
    <t xml:space="preserve">There is procedure to conduct New born Death audit </t>
  </si>
  <si>
    <t>PDCA</t>
  </si>
  <si>
    <t>Bed Occupancy Rate for normal delivery ward</t>
  </si>
  <si>
    <t xml:space="preserve">Facility ensures compliance of key productivity indicators with national/state benchmarks </t>
  </si>
  <si>
    <t xml:space="preserve">Referral Rate </t>
  </si>
  <si>
    <t xml:space="preserve">Bed Turnover rate </t>
  </si>
  <si>
    <t>Discharge rate</t>
  </si>
  <si>
    <t>No. of drugs stock out in the ward</t>
  </si>
  <si>
    <t xml:space="preserve">Facility ensures compliance of key efficiency indicators with national/state benchmarks </t>
  </si>
  <si>
    <t xml:space="preserve">Average length of stay </t>
  </si>
  <si>
    <t>Newborns Breastfed within 1 hr of Birth</t>
  </si>
  <si>
    <t>Maternal  Death per 1000 deliveries</t>
  </si>
  <si>
    <t>Proportion of mother given postnatal counselling</t>
  </si>
  <si>
    <t xml:space="preserve">Time taken for initial assessment </t>
  </si>
  <si>
    <t xml:space="preserve">Facility ensures compliance of key Clinical Care &amp; Safety with national/state benchmarks </t>
  </si>
  <si>
    <t xml:space="preserve">LAMA Rate </t>
  </si>
  <si>
    <t xml:space="preserve">Patient Satisfaction Score </t>
  </si>
  <si>
    <t>Proportion of mothers given drop back facility</t>
  </si>
  <si>
    <t xml:space="preserve">Facility ensures compliance of key Service Quality with national/state benchmarks </t>
  </si>
  <si>
    <t>Obtained</t>
  </si>
  <si>
    <t xml:space="preserve">Checklist for Paediatrics  Ward </t>
  </si>
  <si>
    <t xml:space="preserve">Paediatrics Ward Score Card </t>
  </si>
  <si>
    <t xml:space="preserve">Checklist for Paediatrics Ward </t>
  </si>
  <si>
    <t>Compliance Full/Partial/No</t>
  </si>
  <si>
    <t>Assessment  Method</t>
  </si>
  <si>
    <t xml:space="preserve">Availability of isolation room </t>
  </si>
  <si>
    <t>Availability of nursing care services 24X7</t>
  </si>
  <si>
    <t>Indoor Management of Severe Acute Malnutrition</t>
  </si>
  <si>
    <t>Indoor Management of Acute respiratory infections</t>
  </si>
  <si>
    <t xml:space="preserve">Availability of screen </t>
  </si>
  <si>
    <t>Availability of complaint box and display of process for grievance re addressal and whom to contact is displayed</t>
  </si>
  <si>
    <t>Check that  patient party has not spent on purchasing drugs or consumbles from outside.</t>
  </si>
  <si>
    <t>PI/RR</t>
  </si>
  <si>
    <t xml:space="preserve">Availability of IPD beds as per load </t>
  </si>
  <si>
    <t>Paediatric building does not have temporary connections and loosely hanging wires</t>
  </si>
  <si>
    <t>Availability of general duty doctor</t>
  </si>
  <si>
    <t xml:space="preserve">Availability of nursing staff </t>
  </si>
  <si>
    <t>As per patient load</t>
  </si>
  <si>
    <t>Availability of ward attendant/ Ward boy</t>
  </si>
  <si>
    <t>Patient safety</t>
  </si>
  <si>
    <t>Nursing staff is skilled for maintaining clinical records</t>
  </si>
  <si>
    <t>Availability of antibiotics</t>
  </si>
  <si>
    <t>Consumables for Paediatric ward</t>
  </si>
  <si>
    <t>Resuscitation consumables</t>
  </si>
  <si>
    <t>Glucometer</t>
  </si>
  <si>
    <t>Hospital graded mattress, Bed side locker , IVstand, Bed pan, bed rail</t>
  </si>
  <si>
    <t>There is practice of calculating and maintaining buffer stock in paediatric ward</t>
  </si>
  <si>
    <t xml:space="preserve">One female/ family members allowed to stay with the child </t>
  </si>
  <si>
    <t>Room kept between 25° - 30° C (to the extent possible) Fans/ Air conditioning/Heating/Exhaust/Ventilators as per environment condition and requirement</t>
  </si>
  <si>
    <t>Safe measures used for re-warming children</t>
  </si>
  <si>
    <t>Side railings has been provided to prevent fall of patient</t>
  </si>
  <si>
    <t>Availability of power back up in patient care areas</t>
  </si>
  <si>
    <t>Nutritional assessment of patient done as required and directed by doctor</t>
  </si>
  <si>
    <t>There is established criteria for admission</t>
  </si>
  <si>
    <t>There is no delay in admission of patient</t>
  </si>
  <si>
    <t xml:space="preserve">Facility has defined and established procedures for clinical assessment and reassessment of the patients. </t>
  </si>
  <si>
    <t xml:space="preserve">Initial assessment of all admitted patient done  as per standard protocols 
 </t>
  </si>
  <si>
    <t xml:space="preserve">Patient History is taken and recorded </t>
  </si>
  <si>
    <t xml:space="preserve">Provisional Diagnosis is recorded </t>
  </si>
  <si>
    <t xml:space="preserve">Facility has established procedure for handing over of patients during departmental transfer </t>
  </si>
  <si>
    <t>High risk patients are identified and treatment given on priority</t>
  </si>
  <si>
    <t>Electrolytes like Potassium chloride, Opioids, Neuro muscular blocking agent, Anti thrombolytic agent, insulin, warfarin, Heparin, Adrenergic agonist etc.</t>
  </si>
  <si>
    <t>Check for any open single dose vial with left  over content intended to be used later on</t>
  </si>
  <si>
    <t>Fluid and drug dosages are calculated according to body weight</t>
  </si>
  <si>
    <t>Check for calculation chart</t>
  </si>
  <si>
    <t>Drip rate and volume is calculated and monitored</t>
  </si>
  <si>
    <t>Check the nursing staff how they calculate Infusion and monitor it</t>
  </si>
  <si>
    <t>General order book (GOB), report book, Admission register, lab register, Admission sheet/ bed head ticket, discharge slip, referral slip, referral in/referral out register, OT register, Diet register, Linen register, Drug intend register</t>
  </si>
  <si>
    <t>Facility has defined and established procedures for end of life care and death</t>
  </si>
  <si>
    <t xml:space="preserve"> Patient satisfaction survey done on monthly basis </t>
  </si>
  <si>
    <t>Department has documented Procedure for receiving and initial assessment of the patient</t>
  </si>
  <si>
    <t xml:space="preserve">Department has documented procedure for reassessment of the patient as per clinical condition </t>
  </si>
  <si>
    <t>Check availability of risk management record/register to identify risk &amp; action taken to mitigate them</t>
  </si>
  <si>
    <t>Check availability  of  documented procedure for infection control practices&amp; BMW</t>
  </si>
  <si>
    <t xml:space="preserve">Facility ensures standard practices and materials for decontamination and cleaning of instruments and  procedures areas </t>
  </si>
  <si>
    <t xml:space="preserve">Bed Occupancy Rate </t>
  </si>
  <si>
    <t xml:space="preserve">Average length of Stay </t>
  </si>
  <si>
    <t xml:space="preserve">% of infants exclusively breastfed from admission to discharge </t>
  </si>
  <si>
    <t>Percent</t>
  </si>
  <si>
    <t xml:space="preserve">SNCU Score Card </t>
  </si>
  <si>
    <t>Reference</t>
  </si>
  <si>
    <t xml:space="preserve">ME Statement </t>
  </si>
  <si>
    <t>Compliance/Full/ Partial/No</t>
  </si>
  <si>
    <t>Assessment Method</t>
  </si>
  <si>
    <t xml:space="preserve">The Facility Provides  of General Medicine Services </t>
  </si>
  <si>
    <t xml:space="preserve">The Facility Provides General Surgeries Services </t>
  </si>
  <si>
    <t xml:space="preserve">The Facility Provides Obstetrics &amp; Gynaecology Services </t>
  </si>
  <si>
    <t xml:space="preserve">The Facility Provides Paediatric Services </t>
  </si>
  <si>
    <t xml:space="preserve">The Facility provides Ophthalmology Services </t>
  </si>
  <si>
    <t xml:space="preserve">The Facility provides ENT Services </t>
  </si>
  <si>
    <t xml:space="preserve">The Facility provides Orthopaedics Services </t>
  </si>
  <si>
    <t xml:space="preserve">The Facility provides Skin &amp; VD Services </t>
  </si>
  <si>
    <t xml:space="preserve">The Facility Provides Psychiatry Services </t>
  </si>
  <si>
    <t xml:space="preserve">The Facility Provides Dental Treatment Services </t>
  </si>
  <si>
    <t xml:space="preserve">The Facility Provides AYUSH Services </t>
  </si>
  <si>
    <t xml:space="preserve">The Facility provides Physiotherapy Services </t>
  </si>
  <si>
    <t xml:space="preserve">The Facility provides services for OPD procedures </t>
  </si>
  <si>
    <t>The Facility provides services for Super specialties, as mandated</t>
  </si>
  <si>
    <t xml:space="preserve">The Facility Provides Accident &amp; Emergency Services </t>
  </si>
  <si>
    <t>The Facility Provides Intensive care Services</t>
  </si>
  <si>
    <t>The Facility provides blood bank  and transfusion services</t>
  </si>
  <si>
    <t xml:space="preserve">The Facility provides Reproductive health  Services </t>
  </si>
  <si>
    <t xml:space="preserve">The Facility provides maternal health Services </t>
  </si>
  <si>
    <t xml:space="preserve">The Facility provides Newborn health  Services </t>
  </si>
  <si>
    <t>Management of low birth weight infants &lt;1800 gm and preterm</t>
  </si>
  <si>
    <t xml:space="preserve">Prevention of infection including management of newborn sepsis </t>
  </si>
  <si>
    <t>Phototherapy for new born</t>
  </si>
  <si>
    <t xml:space="preserve">The Facility provides child health Services </t>
  </si>
  <si>
    <t xml:space="preserve">The Facility provides adolescent health Services </t>
  </si>
  <si>
    <t xml:space="preserve">The Facility provides Radiology Services </t>
  </si>
  <si>
    <t xml:space="preserve">The Facility Provides Laboratory Services </t>
  </si>
  <si>
    <t>Facility provides other diagnostic services, as mandated</t>
  </si>
  <si>
    <t xml:space="preserve">The facility provides services under National Programme for prevention and  control of Blindness as per guidelines </t>
  </si>
  <si>
    <t xml:space="preserve">Directional signage for  department is  displayed </t>
  </si>
  <si>
    <t>Display of  information for education of mother /relatives</t>
  </si>
  <si>
    <t xml:space="preserve">Services are delivered in manners that are sensitive to gender, religious, social and cultural needs and there are no barrier on account of physical access, language, cultural or social status. </t>
  </si>
  <si>
    <t>Facility has defined and established grievance redressal system in place</t>
  </si>
  <si>
    <t>Availability of adequate waiting area</t>
  </si>
  <si>
    <t>Availability of nursing station</t>
  </si>
  <si>
    <t xml:space="preserve">Receiving room with examination area  </t>
  </si>
  <si>
    <t>Clean area for mixing intravenous fluids and Medications/ fluid preparation area</t>
  </si>
  <si>
    <t xml:space="preserve">SNCU has system in place to call mother's of baby for feeding </t>
  </si>
  <si>
    <t>Availability of adequate circulation area for easy moment of staff  and equipments</t>
  </si>
  <si>
    <t>Availability of adequate patient care units as per case load</t>
  </si>
  <si>
    <t>SNCU is easily accessible from labour room, maternity ward and obstetric OT</t>
  </si>
  <si>
    <t>Arrangement of different section ensures unidirectional flow</t>
  </si>
  <si>
    <t>Unidirectional  flow of goods and services.</t>
  </si>
  <si>
    <t xml:space="preserve">Facility ensures the physical safety of the infrastructure. </t>
  </si>
  <si>
    <t>SNCU  does not have temporary connections and loosely hanging wires</t>
  </si>
  <si>
    <t xml:space="preserve">Switch Boards other electrical installations are intact </t>
  </si>
  <si>
    <t xml:space="preserve">SNCU has  mechanism for periodical check / test of all electrical installation  by competent electrical Engineer </t>
  </si>
  <si>
    <t xml:space="preserve">10 central Voltage stabilize outlets are available with each warmer in main SNCU, Step down area and triage room </t>
  </si>
  <si>
    <t>SNCU has system for power audit of unit at defined intervals and records of same is maintained</t>
  </si>
  <si>
    <t>SNCU has earthling system available</t>
  </si>
  <si>
    <t>Quality output of voltage stabilizer is displayed in each stabilizer  as per manufacturer guideline</t>
  </si>
  <si>
    <t>Power boards are marked as per phase to which it belongs</t>
  </si>
  <si>
    <t xml:space="preserve">Floors of the SNCU are non slippery and even </t>
  </si>
  <si>
    <t>Windows/ ventilators if any in the OT are intact and sealed</t>
  </si>
  <si>
    <t xml:space="preserve">Facility has established program for fire safety and other disaster </t>
  </si>
  <si>
    <t>SNCU  has electrical and automatic fire alarm system or alarm system sounded by actuation of any automatic fire extinguisher</t>
  </si>
  <si>
    <t>Check for staff compatencies for operating fire extinguisher and what to do in case of fire</t>
  </si>
  <si>
    <t>Availability of fulltime Paediatrician</t>
  </si>
  <si>
    <t>Facility based New Born Care (FBNC) training</t>
  </si>
  <si>
    <t>To all Medical Officers and Nursing Staff posted at SNCU</t>
  </si>
  <si>
    <t xml:space="preserve">Training on infection control and hand hygiene </t>
  </si>
  <si>
    <t>Training on Bio Medical waste Management</t>
  </si>
  <si>
    <t xml:space="preserve">Nursing Staff is skilled for maintaining clinical records </t>
  </si>
  <si>
    <t xml:space="preserve">Availability of analgesics and antipyretics </t>
  </si>
  <si>
    <t>Paracetamol</t>
  </si>
  <si>
    <t>Antiseptic lotion</t>
  </si>
  <si>
    <t>Availability of diagnostic instruments for side laboratory</t>
  </si>
  <si>
    <t>Functional Patient care  units</t>
  </si>
  <si>
    <t>Autoclave</t>
  </si>
  <si>
    <t xml:space="preserve">Availability of Fixtures </t>
  </si>
  <si>
    <t>There has system to label Defective/Out of order equipments and stored appropriately until it has been repaired</t>
  </si>
  <si>
    <t>Periodic cleaning, inspection and  maintenance of the equipments is done by the operator</t>
  </si>
  <si>
    <t>There is system to label/ code the equipment to indicate status of calibration/ verification when recalibration is due</t>
  </si>
  <si>
    <t xml:space="preserve">Adequate illumination in patient care unit </t>
  </si>
  <si>
    <t>SNCU has system to control temperature and humidity and record of same is maintained</t>
  </si>
  <si>
    <t>SNCU has procedure to check the  temperature of radiant warmer ,phototherapy units, baby incubators  etc.</t>
  </si>
  <si>
    <t>Each equipment used should have servo controlled devices for heat control with cut off to limit increase in temperature of radiant warmers beyond a certain temperature or warning mechanism for sounding alert/alarm when temp increases beyond certain limits</t>
  </si>
  <si>
    <t>No condemned/Junk material in the SNCU</t>
  </si>
  <si>
    <t xml:space="preserve">Availability of UPS  </t>
  </si>
  <si>
    <t>Nutritional assessment of patient done specially for mother of admitted baby</t>
  </si>
  <si>
    <t>Admission criteria for SNCU is defined &amp; followed</t>
  </si>
  <si>
    <t>Procedure cope with surplus patient load</t>
  </si>
  <si>
    <t>There is process for identifying and cautious administration of high alert drugs  (to check)</t>
  </si>
  <si>
    <t>Electrolytes like Potassium chloride, Opioids, Neuro muscular blocking agent, Anti thrombolytic agent, insulin, warfarin, Heparin, Adrenergic agonist etc. as applicable</t>
  </si>
  <si>
    <t>Patient progress is recorded as per defined assessment schedule</t>
  </si>
  <si>
    <t>Procedure performed are recorded in BHT</t>
  </si>
  <si>
    <t>Mobilization, resuscitation etc</t>
  </si>
  <si>
    <t>Patient is shifted to ward/step down after assessment</t>
  </si>
  <si>
    <t>Transfer of patient in Ambulance /patient transport vehicle is accompanied by trained medical Practitioner</t>
  </si>
  <si>
    <t>Paediatric  blood bags are available</t>
  </si>
  <si>
    <t>SNCU has system for conducting grievance counselling of parents in case of newborns' mortality</t>
  </si>
  <si>
    <t>FNBC guideline: Each unit should have at least 1 wash basin for every 5 beds</t>
  </si>
  <si>
    <t>Check for availability/  Ask staff for regular supply. Hand rub dispenser are provided adjacent to bed</t>
  </si>
  <si>
    <t xml:space="preserve">Availability of elbow operated taps  </t>
  </si>
  <si>
    <t>Hand washing sink is wide and deep enough to prevent splashing and retention of water</t>
  </si>
  <si>
    <t>Handwashing b/w each patient &amp; change of gloves</t>
  </si>
  <si>
    <t>Availability of Mask</t>
  </si>
  <si>
    <t xml:space="preserve">Availability of gown/ Apron </t>
  </si>
  <si>
    <t>Staff and visitors</t>
  </si>
  <si>
    <t>Availability of shoe cover</t>
  </si>
  <si>
    <t xml:space="preserve">Availability of Caps </t>
  </si>
  <si>
    <t>HIV kit</t>
  </si>
  <si>
    <t xml:space="preserve">Cleaning &amp; Decontamination of patient care Units </t>
  </si>
  <si>
    <t>Autoclaving of instruments is done as per protocols</t>
  </si>
  <si>
    <t>Ask staff about temperature, pressure and time</t>
  </si>
  <si>
    <t>Ask staff about method, concentration and contact time  required for chemical sterilization</t>
  </si>
  <si>
    <t xml:space="preserve">Autoclaved linen are used for procedure </t>
  </si>
  <si>
    <t>There is a procedure to ensure the traceability of sterilized packs</t>
  </si>
  <si>
    <t xml:space="preserve">Sterility of autoclaved packs is maintained during storage </t>
  </si>
  <si>
    <t>There is separation between in born and out born unit</t>
  </si>
  <si>
    <t>Use of three bucket system for mopping</t>
  </si>
  <si>
    <t>Fumigation/carbolization as per schedule</t>
  </si>
  <si>
    <t xml:space="preserve">External foot wares are restricted </t>
  </si>
  <si>
    <t>SNCU has system to maintain  ventilation  and its environment should be dust free</t>
  </si>
  <si>
    <t>Ventilation can be provided in two ways: exhaust only and supply-and-exhaust. Exhaust fans pull stale air out of the unit while drawing fresh air in through cracks, windows or fresh air intakes. Exhaust-only ventilation is a good choice for units that do not have existing ductwork to distribute heated or cooled air</t>
  </si>
  <si>
    <t xml:space="preserve">Availability of colour coded bins at point of waste generation </t>
  </si>
  <si>
    <t xml:space="preserve">Patient  relative satisfaction survey done on monthly basis </t>
  </si>
  <si>
    <t>Check availability of risk management record/register to identify risk &amp; action taken to address them</t>
  </si>
  <si>
    <t xml:space="preserve">Corrective and preventive actions are taken to address issues, observed in the assessment &amp; audit </t>
  </si>
  <si>
    <r>
      <rPr>
        <sz val="11"/>
        <color theme="1"/>
        <rFont val="Calibri (Body)"/>
      </rPr>
      <t>7</t>
    </r>
    <r>
      <rPr>
        <sz val="11"/>
        <color theme="1"/>
        <rFont val="Calibri"/>
        <family val="2"/>
        <scheme val="minor"/>
      </rPr>
      <t xml:space="preserve"> </t>
    </r>
    <r>
      <rPr>
        <sz val="11"/>
        <color theme="1"/>
        <rFont val="Calibri (Body)"/>
      </rPr>
      <t>basic tools of Quality</t>
    </r>
  </si>
  <si>
    <t>No. of very low birth weight babies (&lt; 1200 gm)/No. of Low birth+ Very low birth babies</t>
  </si>
  <si>
    <t>Survival rate</t>
  </si>
  <si>
    <t xml:space="preserve">Antibiotic use rate </t>
  </si>
  <si>
    <t>Average length of stay</t>
  </si>
  <si>
    <t xml:space="preserve">Adverse events are reported </t>
  </si>
  <si>
    <t>Baby theft, wrong drug administration, needle stick injury, absconding patients etc</t>
  </si>
  <si>
    <t>Checklist for Maternity Operation Theatre</t>
  </si>
  <si>
    <t>Names of Assesses</t>
  </si>
  <si>
    <t xml:space="preserve">Operation Theatre Score Card </t>
  </si>
  <si>
    <t>Operation Theatre Score</t>
  </si>
  <si>
    <t xml:space="preserve">Checklist for Operation Theatre  </t>
  </si>
  <si>
    <t>OT Services  are available 24X7</t>
  </si>
  <si>
    <t xml:space="preserve">Check with OT records that OT services were functional in 24X7 and surgeries are being conducted in night hours </t>
  </si>
  <si>
    <t>Availability of Emergency OT services as and when required</t>
  </si>
  <si>
    <t xml:space="preserve">Availability of Maternity HDU/ICU services in the facility </t>
  </si>
  <si>
    <t>Availability of Post partum sterilization services</t>
  </si>
  <si>
    <t xml:space="preserve">tubal ligation </t>
  </si>
  <si>
    <t>Availability of Elective C-section services</t>
  </si>
  <si>
    <t xml:space="preserve">Check services are available and are being utilized </t>
  </si>
  <si>
    <t>Availability of Emergency C-section services</t>
  </si>
  <si>
    <t xml:space="preserve">Management of MTP </t>
  </si>
  <si>
    <t xml:space="preserve">Surgical management </t>
  </si>
  <si>
    <t xml:space="preserve">The facility provides New-born health  Services </t>
  </si>
  <si>
    <t>Availability of New born resuscitation&amp; essential new born care</t>
  </si>
  <si>
    <t>Dedicated Functional New born Care services in Operation theatre</t>
  </si>
  <si>
    <t>Availability of point of care diagnostic test</t>
  </si>
  <si>
    <t xml:space="preserve"> Glucometer, RDK , Blood grouping</t>
  </si>
  <si>
    <t>ME A4.12</t>
  </si>
  <si>
    <t>The facility provides services under RBSK as per guidelines.</t>
  </si>
  <si>
    <t>ME A5.8</t>
  </si>
  <si>
    <t>The facility provides mortuary services</t>
  </si>
  <si>
    <t xml:space="preserve">Availability  of departmental signage's </t>
  </si>
  <si>
    <t>Information regarding services are displayed</t>
  </si>
  <si>
    <t>Display doctor/ Nurse on duty  and updated OT schedule displayed</t>
  </si>
  <si>
    <t xml:space="preserve">Services are delivered in a manner that is sensitive to gender, religious and cultural needs, and there are no barrier on account of physical, economic, cultural or social reasons. </t>
  </si>
  <si>
    <t xml:space="preserve"> OT is easily accessible </t>
  </si>
  <si>
    <t xml:space="preserve">Availability of Wheel chair or stretcher for easy Access. Door is wide enough for passage of trolley and staff. </t>
  </si>
  <si>
    <t>Patients are properly draped/covered before and after procedure</t>
  </si>
  <si>
    <t>Look patients are covered while transferred from ward to OT and vice-versa.</t>
  </si>
  <si>
    <t xml:space="preserve">Visual Privacy is maintained between two OT Tables </t>
  </si>
  <si>
    <t xml:space="preserve">Preferably only one OT table should be placed in theatre, if it is not possible because of high case load adequate visual privacy should be provided through  screens of multiple patients are present in same OT </t>
  </si>
  <si>
    <t xml:space="preserve">In drawers/Amirah; preferably with lock facility. </t>
  </si>
  <si>
    <t>Behaviour of OT staff is dignified and respectful</t>
  </si>
  <si>
    <t>Check that OT staff is not providing care in undignified manner such as yelling, scolding , shouting, blaming and using abusive language</t>
  </si>
  <si>
    <t>Pregnant women is not left unattended or ignored  during care in the OT</t>
  </si>
  <si>
    <t>Consent is taken for surgical procedures</t>
  </si>
  <si>
    <t>written consent with details of the procedure with potentials risks and complication. Should be signed by patient/next of kin and one witness</t>
  </si>
  <si>
    <t>Separate consent is taken for Anesthesia procedure</t>
  </si>
  <si>
    <t>written consent with details of the anaesthesia with potentials risks and complication. Should be signed by patient/next of kin and one witness</t>
  </si>
  <si>
    <t>All surgical procedure are free of cost for JSSK beneficiaries</t>
  </si>
  <si>
    <t>free drugs, consumables , blood, referral etc.</t>
  </si>
  <si>
    <t>Standard B6</t>
  </si>
  <si>
    <t>Facility has defined framework for ethical management including dilemmas confronted during delivery of services at public health facilities</t>
  </si>
  <si>
    <t>ME B6.1</t>
  </si>
  <si>
    <t>Ethical norms and code of conduct for medical and paramedical staff have been established.</t>
  </si>
  <si>
    <t>ME B6.2</t>
  </si>
  <si>
    <t>The Facility staff is aware of code of conduct established</t>
  </si>
  <si>
    <t>ME B6.3</t>
  </si>
  <si>
    <t>The Facility has an established procedure for entertaining representatives of drug companies and suppliers</t>
  </si>
  <si>
    <t>ME B6.4</t>
  </si>
  <si>
    <t>The Facility has an established procedure for medical examination and treatment of individual under judicial or police detention as per prevalent law and
government directions</t>
  </si>
  <si>
    <t>ME B6.5</t>
  </si>
  <si>
    <t>There is an established procedure for sharing of hospital/patient data with individuals and external agencies including non governmental organization</t>
  </si>
  <si>
    <t>ME B6.6</t>
  </si>
  <si>
    <t>There is an established procedure for ‘end-of-life’ care</t>
  </si>
  <si>
    <t>ME B6.7</t>
  </si>
  <si>
    <t>There is an established procedure for patients who wish to leave hospital against medical advice or refuse to receive specific c treatment</t>
  </si>
  <si>
    <t>ME B6.8</t>
  </si>
  <si>
    <t>There is an established procedure for obtaining informed consent from the patients in case facility is participating in any clinical or public health research</t>
  </si>
  <si>
    <t>ME B6.9</t>
  </si>
  <si>
    <t xml:space="preserve">There is an established procedure to issue of medical certificates  and other certificates </t>
  </si>
  <si>
    <t>ME B6.10</t>
  </si>
  <si>
    <t>There is an established procedure to ensure medical services during strikes or any other mass protest leading to dysfunctional medical services</t>
  </si>
  <si>
    <t>ME B6.11</t>
  </si>
  <si>
    <t>An updated copy of code of ethics under Indian Medical council act is available with the facility</t>
  </si>
  <si>
    <t xml:space="preserve">Adequate space for accommodating surgical  load </t>
  </si>
  <si>
    <t xml:space="preserve"> OT around 40 Square meter. Two OT tables are not kept in one OT</t>
  </si>
  <si>
    <t xml:space="preserve">Demarcated Protective Zone </t>
  </si>
  <si>
    <t xml:space="preserve">Reception, waiting area, stretcher/Trolley bay, Pre and post operative rooms, </t>
  </si>
  <si>
    <t>Demarcated Clean Zone</t>
  </si>
  <si>
    <t>Doctor's and Nurse's room, Anesthesia room, equipment room, emergency exit.</t>
  </si>
  <si>
    <t>Demarcated sterile Zone</t>
  </si>
  <si>
    <t xml:space="preserve">Operating room, Scrub station, Anesthesia station, </t>
  </si>
  <si>
    <t>Demarcated disposal Zone</t>
  </si>
  <si>
    <t>Disposal corridor, janitor closet</t>
  </si>
  <si>
    <t xml:space="preserve">Availability of Changing Rooms </t>
  </si>
  <si>
    <t>Separate for male and females</t>
  </si>
  <si>
    <t>Availability of demarcated Pre &amp; post  Operative Room /area</t>
  </si>
  <si>
    <t>Can be in a single room with a partition.</t>
  </si>
  <si>
    <t>Availability of  earmarked area for new born Corner</t>
  </si>
  <si>
    <t xml:space="preserve">Functional warmer, resuscitation apparatus, suction/mucous extractor, O2 cylinder, weighing scale and sterile gloves. </t>
  </si>
  <si>
    <t xml:space="preserve">Availability of Scrub Area </t>
  </si>
  <si>
    <t xml:space="preserve">Height around 96 cm with elbow taps/sensors, both hot and cold water available. Sink is deep and wide enough to avoid spoiling. Scrub area should not be inside the  OT room. </t>
  </si>
  <si>
    <t>Availability of  TSSU /CSSD</t>
  </si>
  <si>
    <t>Dedicated areas with provision of  Washing, Packing , Autoclaving the instruments and linen</t>
  </si>
  <si>
    <t>Availability of store</t>
  </si>
  <si>
    <t xml:space="preserve">Corridors are wide enough for movement of trolleys </t>
  </si>
  <si>
    <t>7 to 10 feet.</t>
  </si>
  <si>
    <t>Intercom should  connects Operation theatre to key areas like ICU, Blood Bank, SNCU, Lab, Accident and emergency, wards, Administration</t>
  </si>
  <si>
    <t xml:space="preserve">OT tables are available as per load </t>
  </si>
  <si>
    <t xml:space="preserve">Hydraulic OT Tables 
As per case load at least two </t>
  </si>
  <si>
    <t>Unidirectional flow of goods and services</t>
  </si>
  <si>
    <t>Services are designed in a way, that there is no criss cross in moment of sterile &amp; no sterile supplies &amp; equipment etc.</t>
  </si>
  <si>
    <t>OT does not have temporary connections and loosely hanging wires</t>
  </si>
  <si>
    <t>No extension cord or multi-plugs</t>
  </si>
  <si>
    <t xml:space="preserve">Availability of three phase electricity supply </t>
  </si>
  <si>
    <t>Check electricity bill or Power Distribution Board. Meter have  three wires coming out (with one neutral).</t>
  </si>
  <si>
    <t xml:space="preserve">Walls and floor of the OT covered with joint less tiles </t>
  </si>
  <si>
    <t>made of anti-skid  &amp; Epoxy flooring</t>
  </si>
  <si>
    <t xml:space="preserve">No broken glass, gap or cracks in window/ventilator. </t>
  </si>
  <si>
    <t>OT has sufficient fire  exit to permit safe escape to its occupant at time of fire</t>
  </si>
  <si>
    <t>Check the fire exits are clearly visible and routes to reach exit are clearly marked</t>
  </si>
  <si>
    <t>staff should be able to demonstrate how to open the extinguisher and operate it. PASS (Pull the pin, Aim at the base of fire, Sway from side to side)</t>
  </si>
  <si>
    <t>Availability of Obs. &amp; Gynae Surgeon</t>
  </si>
  <si>
    <t xml:space="preserve">100 beds 2, 200 beds-3, 3oo beds-4, 400 beds-5 and 500 beds-6 </t>
  </si>
  <si>
    <t>Availability of anaesthetist</t>
  </si>
  <si>
    <t xml:space="preserve">At least One </t>
  </si>
  <si>
    <t xml:space="preserve">As per patient load , at least two </t>
  </si>
  <si>
    <t>Availability of OT technician</t>
  </si>
  <si>
    <t>One per shift.</t>
  </si>
  <si>
    <t>Availability of OT attendant/assistant &amp; TSSU assistant</t>
  </si>
  <si>
    <t>1 each</t>
  </si>
  <si>
    <t xml:space="preserve">Availability of medical gases </t>
  </si>
  <si>
    <t>Availability of Oxygen, nitrogen Cylinders / Piped Gas supply.</t>
  </si>
  <si>
    <t xml:space="preserve">Availability of drugs for local anaesthesia </t>
  </si>
  <si>
    <t>Procaine, lignocaine, bupivacaine, Xylocaine jelly</t>
  </si>
  <si>
    <t>Availability of drugs for general anaesthesia</t>
  </si>
  <si>
    <t xml:space="preserve">Inhaled agents-Halothane, nitrous oxide. Injectable: Barbiturates (Theopental, Thiamylal, methohexital, Benzodiazepines (diazepam, Lorazepam, Midazolam), Ketamine, Etomidate, Propofol . Neostigmine, Naloxone, Flumazenil, Sugammadex-as per EDL/State guidelines.  </t>
  </si>
  <si>
    <t>Availability of opioid analgesics.</t>
  </si>
  <si>
    <t xml:space="preserve">Fentanyl, Sufentanil, Morphine, Buprenorphine, Levorphanol, Methadone-As per EDL/State guidelines. </t>
  </si>
  <si>
    <t>Availability of muscle relaxants drugs</t>
  </si>
  <si>
    <t xml:space="preserve">Succinylcholine, Vecuronium, Mivacurlum, Tubocarine as per EDL/state guidelines </t>
  </si>
  <si>
    <t xml:space="preserve">Availability of  emergency drugs </t>
  </si>
  <si>
    <t xml:space="preserve"> Inj Magsulf 50%, Inj Calcium gluconate 10%, Inj Dexamethasone, inj Hydrocortisone, Succinate, Inj diazepam, inj Pheneramine maleate, inj Corboprost, Inj Fortwin, Inj Phenergen, Betameathazon, Inj Hydrazaline, Nefidepin, Methyldopa,ceftriaxone </t>
  </si>
  <si>
    <t>Availability of other drugs</t>
  </si>
  <si>
    <t>Antibiotics, Analgesics, Uterotonic drugs, IV fluids and anithypertensive drugs as per EDL/ state guidelines</t>
  </si>
  <si>
    <t xml:space="preserve">Availability of dressings Material </t>
  </si>
  <si>
    <t>Adequate quantity of sterile pads, gauze, bandages , Antiseptic Solution.</t>
  </si>
  <si>
    <t xml:space="preserve">Availability of syringes and IV Sets </t>
  </si>
  <si>
    <t>In adequate quantity as per load.</t>
  </si>
  <si>
    <t>Cord Clamp, mucous sucker, airway, NG Tube, Suction catheter, IV cannula, paed IV set and Bag and Mask (0 &amp; 1 no.)</t>
  </si>
  <si>
    <t>Emergency drug tray is maintained in OT in pre and post operative room</t>
  </si>
  <si>
    <t xml:space="preserve">Every tray is labelled with name and number of drugs and consumables along with their date of expiry. </t>
  </si>
  <si>
    <t>BP apparatus, Thermometer, Pulse Oxy meter, Multiparameter , PV Set, torch &amp; wall clock.</t>
  </si>
  <si>
    <t>Availability of  functional instruments for Gynae and obstetrics</t>
  </si>
  <si>
    <t xml:space="preserve">LSCS Set, Cervical Biopsy Set, Proctoscopy Set, Hysterectomy set, D&amp;C Set </t>
  </si>
  <si>
    <t xml:space="preserve">Availability of functional equipment/ Instruments for New Born Care </t>
  </si>
  <si>
    <t>Radiant warmer, Baby tray with Two pre warmed towels/sheets for wrapping the baby, mucus extractor, bag and mask (0 &amp;1 no.), sterilized thread for cord/cord clamp, nasogastric tube</t>
  </si>
  <si>
    <t>Availability of   functional General surgery equipments</t>
  </si>
  <si>
    <t xml:space="preserve">Diathermy (Unit and Bi Polar),  Cautery </t>
  </si>
  <si>
    <t>Operation Table with Trendelenburg type</t>
  </si>
  <si>
    <t xml:space="preserve">OT Table hydraulic major and OT table hydraulic minor </t>
  </si>
  <si>
    <t>Glucometer, HIV rapid diagnostic kit, USG, ABG machine</t>
  </si>
  <si>
    <t xml:space="preserve">Availability of  functional Instruments Resuscitation for new born &amp; Mother </t>
  </si>
  <si>
    <t xml:space="preserve">Resuscitation bag (Adult &amp; paediaterics) Ambu bag, Oxygen, Suction machine , laryngoscope scope, Defibrillator (Paediatric and adult) , LMA, ET Tube </t>
  </si>
  <si>
    <t>Availability of  functional anaesthesia equipment</t>
  </si>
  <si>
    <t>Boyles apparatus, Bains Circuit or Sodalime absorbent in close circuit ,AGSS (Anesthesia gas scavenging system)</t>
  </si>
  <si>
    <t>Availability of equipment for storage of drugs &amp; Instruments</t>
  </si>
  <si>
    <t>Refrigerator, Crash cart/Drug trolley, instrument trolley, dressing trolley, Instrument cabinet and racks for storage of sterile items</t>
  </si>
  <si>
    <t xml:space="preserve">Three Bucket system for mopping, Separate mops for patient care area and circulation area duster, waste trolley, Deck brush </t>
  </si>
  <si>
    <t>Availability of equipment for TSSU</t>
  </si>
  <si>
    <t>Autoclave Horizontal &amp; Vertical, Steriliser Big &amp; Small</t>
  </si>
  <si>
    <t>Availability of functional OT light</t>
  </si>
  <si>
    <t xml:space="preserve">Shadow less Major &amp; Minor, Ceiling and Stand Model, Focus Lamp </t>
  </si>
  <si>
    <t>Tray for  monitors, Electrical panel for anaesthesia machine with minimum 6 electrical sockets ( 2= 15 amp power point), panel with outlet for Oxygen and vacuum,  X ray view box.</t>
  </si>
  <si>
    <t>Check objective checklist has been prepared for assessing competence of doctors, nurses and paramedical staff based on job description defined for each cadre of staff.</t>
  </si>
  <si>
    <t xml:space="preserve">Check for records of competence assessment including filled checklist, scoring and grading . Verify with staff for actual competence assessment done </t>
  </si>
  <si>
    <t>ME C7.3</t>
  </si>
  <si>
    <t>Criteria for performance evaluation clinical and Para clinical staff are defined</t>
  </si>
  <si>
    <t>ME C7.4</t>
  </si>
  <si>
    <t>Performance evaluation of clinical and para clinical staff is done on predefined criteria at least once in a year</t>
  </si>
  <si>
    <t>ME C7.5</t>
  </si>
  <si>
    <t>Criteria for performance evaluation of support and administrative staff are defined</t>
  </si>
  <si>
    <t>ME C7.6</t>
  </si>
  <si>
    <t>Performance evaluation of support and administration staff is done on predefined criteria at least once in a year</t>
  </si>
  <si>
    <t>ME C7.7</t>
  </si>
  <si>
    <t>Competence assessment and performance assessment includes contractual, empaneled, and outsourced staff</t>
  </si>
  <si>
    <t>ME C7.8</t>
  </si>
  <si>
    <t>Training needs are identified based on competence assessment and performance evaluation and facility prepares the training plan</t>
  </si>
  <si>
    <t>Advance Life support</t>
  </si>
  <si>
    <t xml:space="preserve">ALS and CPR by recognized agency to all category of staff. </t>
  </si>
  <si>
    <t>Training on OT Management</t>
  </si>
  <si>
    <t xml:space="preserve">OT scheduling, maintenance, Fumigation, Surveillance, equipment-operation and maintenance, infection control, surgical procedures and emergency protocols. </t>
  </si>
  <si>
    <t xml:space="preserve">To all category of staff. At the time of induction and once in a year. </t>
  </si>
  <si>
    <t>ME C7.10</t>
  </si>
  <si>
    <t>ME C7.11</t>
  </si>
  <si>
    <t>Feedback is provided to the staff on their competence assessment and performance evaluation</t>
  </si>
  <si>
    <t>All equipment are covered under AMC including preventive maintenance</t>
  </si>
  <si>
    <t xml:space="preserve">look for MOU and visit records of the empaneled agency. </t>
  </si>
  <si>
    <t>There is system of timely corrective  break down maintenance of the equipment</t>
  </si>
  <si>
    <t>Back up for critical equipment. Label Defective/Out of order equipment and stored appropriately until it has been repaired</t>
  </si>
  <si>
    <t>Staff is skilled for cleaning, inspection &amp; trouble shooting in case equipment malfunction</t>
  </si>
  <si>
    <t xml:space="preserve">E.g. when to change water of batteries, when to oil, change fuse, replace filters etc. </t>
  </si>
  <si>
    <t xml:space="preserve">All the measuring equipment/ instrument  are calibrated </t>
  </si>
  <si>
    <t>Boyels apparatus, cautery, BP apparatus, autoclave etc. There is system to label/ code the equipment to indicate status of calibration/ verification when recalibration is due</t>
  </si>
  <si>
    <t>Up to date instructions for operation and maintenance of equipment are readily available with staff.</t>
  </si>
  <si>
    <t xml:space="preserve">If operator doesn't understand English, then instructions should be in local language. </t>
  </si>
  <si>
    <t xml:space="preserve">Drugs are stored in containers/tray/crash cart  are labelled </t>
  </si>
  <si>
    <t xml:space="preserve">Away from direct sunlight and temperature is maintained as per instructions of manufacturer. </t>
  </si>
  <si>
    <t>Empty and  filled cylinders are labelled &amp; kept separately</t>
  </si>
  <si>
    <t>Each cylinder is provided with   a checklist &amp; flow meter and key for opening the cylinder</t>
  </si>
  <si>
    <t>Records for expiry and near expiry drugs are maintained for drug stored at department. No expirred drugs found</t>
  </si>
  <si>
    <t>Check that records are regularly updated</t>
  </si>
  <si>
    <t xml:space="preserve">Narcotic ,psychotropic &amp; Anaesthetic agents   are kept in lock and key  </t>
  </si>
  <si>
    <t>Under direct supervision of anaesthetist</t>
  </si>
  <si>
    <t>Adequate Illumination at OT table</t>
  </si>
  <si>
    <t xml:space="preserve">100000 lux </t>
  </si>
  <si>
    <t>Warning light outside the OT is switched on when OT  is functional</t>
  </si>
  <si>
    <t>Only persons required in OT are allowed to enter the OT</t>
  </si>
  <si>
    <t>Temperature &amp; humidity is maintained  and record of same is kept</t>
  </si>
  <si>
    <r>
      <t>20-25</t>
    </r>
    <r>
      <rPr>
        <vertAlign val="superscript"/>
        <sz val="11"/>
        <color theme="1"/>
        <rFont val="Calibri"/>
        <family val="2"/>
        <scheme val="minor"/>
      </rPr>
      <t>O</t>
    </r>
    <r>
      <rPr>
        <sz val="11"/>
        <color theme="1"/>
        <rFont val="Calibri"/>
        <family val="2"/>
        <scheme val="minor"/>
      </rPr>
      <t>C, ICU has functional room thermometer and temperature is regularly maintained. 50-60% humidity</t>
    </r>
  </si>
  <si>
    <t>Security arrangement at OT</t>
  </si>
  <si>
    <t>Restricted Signage, security guard, CCTV camera</t>
  </si>
  <si>
    <t xml:space="preserve">Department is painted/whitewashed in uniform colour  &amp;plastered &amp; painted </t>
  </si>
  <si>
    <t xml:space="preserve">Painted in soothing colours  Not bright colours. </t>
  </si>
  <si>
    <t xml:space="preserve">Floors, walls, roof, roof tops, sinks patient care and circulation  areas are Clean </t>
  </si>
  <si>
    <t>Look for dirt above OT light, behind stationary equipment etc.</t>
  </si>
  <si>
    <t xml:space="preserve">check corners, false ceiling. </t>
  </si>
  <si>
    <t>OT Table are intact and without rust</t>
  </si>
  <si>
    <t>No unnecessary items in sterile zone</t>
  </si>
  <si>
    <t>No slabs, almirah, storing unnecessary items like drums, equipment, Instruments etc Items  not required for immediate procedures  are kept out of sterile zone</t>
  </si>
  <si>
    <t>No condemned/Junk material in the OT</t>
  </si>
  <si>
    <t xml:space="preserve">No partial compliance. </t>
  </si>
  <si>
    <t>Check for no stray animal in and around OT. Also no lizard, cockroach, mosquito, flies,rats etc.</t>
  </si>
  <si>
    <t xml:space="preserve">Availability of Hot water supply </t>
  </si>
  <si>
    <t>Availability of power back up in OT</t>
  </si>
  <si>
    <t xml:space="preserve">2 tier backup with UPS </t>
  </si>
  <si>
    <t>Availability of UPS  &amp; Emergency light</t>
  </si>
  <si>
    <t>Check their functionality.</t>
  </si>
  <si>
    <t xml:space="preserve">Availability  of Centralized /local piped Oxygen, nitrogen and vacuum supply </t>
  </si>
  <si>
    <t xml:space="preserve"> Cylinders are provided with trolleys to prevent fall and injuries. </t>
  </si>
  <si>
    <t>OT has facility to provide sufficient and  clean linen for surgical patient</t>
  </si>
  <si>
    <t>Drape, draw sheet, cut sheet and gown</t>
  </si>
  <si>
    <t>OT has facility to provide linen for staff</t>
  </si>
  <si>
    <t>OT dress, gown. Separate OT dress for OT staff.</t>
  </si>
  <si>
    <t>Linen is changed after each procedure</t>
  </si>
  <si>
    <t>Bed sheets, draw sheets and Macintosh.</t>
  </si>
  <si>
    <t>OT tech/Nurse checks Number of linen, cleanliness, whether it is torned or stained</t>
  </si>
  <si>
    <t xml:space="preserve">Check staff is wearing dress as per their dress code. </t>
  </si>
  <si>
    <t xml:space="preserve">There is procedure for Pre Operative assessment </t>
  </si>
  <si>
    <t xml:space="preserve">Physical examination, results of lab investigation, X-Rays, diagnosis and proposed surgery </t>
  </si>
  <si>
    <t xml:space="preserve">There is procedure of handing over from OT to Maternity Ward, HDU and SNCU </t>
  </si>
  <si>
    <t xml:space="preserve">Transfer Register is maintained. </t>
  </si>
  <si>
    <t xml:space="preserve">Patient id band/ verbal confirmation etc. At least two identifiers are used. </t>
  </si>
  <si>
    <t>Handover register is maintained</t>
  </si>
  <si>
    <t>Check the measure taken to prevent new born theft, sweeping of baby or fall</t>
  </si>
  <si>
    <t>HIV, Infectious cases</t>
  </si>
  <si>
    <t xml:space="preserve">Check for Case Sheet if drugs are prescribed under generic name only </t>
  </si>
  <si>
    <t xml:space="preserve">Check at least 5 case sheets selected randomly </t>
  </si>
  <si>
    <t>Check if drugs are prescribed as per STG in at least 5 case sheets  selected randomly</t>
  </si>
  <si>
    <t>Check Case Sheet that drugs are prescribed as per STG</t>
  </si>
  <si>
    <t xml:space="preserve">Look for pre-op, Procedure and Post op notes and instructions. </t>
  </si>
  <si>
    <t xml:space="preserve">Ask OT/Ward staff to read the orders written by doctor. </t>
  </si>
  <si>
    <t>Check for any open single dose vial with left  over content intended to be used later on. In multi dose vial needle is not left in the septum</t>
  </si>
  <si>
    <t xml:space="preserve">Check for ADR forms and records. </t>
  </si>
  <si>
    <t>Records of Monitoring/ Assessments are maintained</t>
  </si>
  <si>
    <t>PAC, Intraoperative monitoring</t>
  </si>
  <si>
    <t>Treatment plan, first orders are written on Case Sheet</t>
  </si>
  <si>
    <t xml:space="preserve">Operative Notes are Recorded </t>
  </si>
  <si>
    <t xml:space="preserve">Name of person in attendance during procedure, Pre and post operative diagnosis, Procedures carried out, length of procedures, estimated blood loss, Fluid administered, specimen removed, complications etc. </t>
  </si>
  <si>
    <t xml:space="preserve">Anesthesia Notes are Recorded </t>
  </si>
  <si>
    <t>notes includes Anesthesia type, induction, airway, intubation, inhalation agents, epidural, spinal, allergies, IV lines, IV fluids, regional block.</t>
  </si>
  <si>
    <t xml:space="preserve">Consent forms, Anesthesia form, surgical safety check list </t>
  </si>
  <si>
    <t>OT Register, Schedule, Infection  control records, autoclaving records etc</t>
  </si>
  <si>
    <t xml:space="preserve">Register are labelled and numbered. </t>
  </si>
  <si>
    <t>Records are kept in place without seepage, moisture, termite, pests.</t>
  </si>
  <si>
    <t>Staff is aware of disaster plan &amp; their role and responsibilities of staff is defined</t>
  </si>
  <si>
    <t>Ask role of staff in case of disaster.</t>
  </si>
  <si>
    <t>Including Specimen for HPE &amp; biopsy. Name, Age, Sex, date, UHID</t>
  </si>
  <si>
    <t xml:space="preserve">OT is provided with the critical value of different test </t>
  </si>
  <si>
    <t>Critical values are displayed.</t>
  </si>
  <si>
    <t xml:space="preserve">Availability of blood units in case of emergency with out replacement </t>
  </si>
  <si>
    <t>The blood is ordered for the patient according to the MSBOS (Maximum Surgical Blood Order Schedule)</t>
  </si>
  <si>
    <t>Duly signed by patient/next of kin</t>
  </si>
  <si>
    <t xml:space="preserve">At least two identifiers are used. </t>
  </si>
  <si>
    <t xml:space="preserve">blood is kept on optimum temperature before transfusion. Blood transfusion is monitored and regulated by qualified person </t>
  </si>
  <si>
    <t>After transfusion, Reaction form is returned back to blood bank, even when there is no reaction.</t>
  </si>
  <si>
    <t>There is procedure to ensure that PAC has been done before surgery</t>
  </si>
  <si>
    <t>There is procedure to review findings of PAC</t>
  </si>
  <si>
    <t>Minimum PAC for emergency cases</t>
  </si>
  <si>
    <t>in emergency &amp; life saving conditions, surgery may be started with General physical examination of the patient &amp; sending the sample for lab. Examination</t>
  </si>
  <si>
    <t>Anesthesia plan is documented before starting surgery</t>
  </si>
  <si>
    <t xml:space="preserve">Type of anaesthesia planned-local/general/spinal/epidural. Time is mentioned on all entries of anaesthesia monitoring sheet </t>
  </si>
  <si>
    <t>Anesthesia Safety Checklist is used for safe administration of anaesthesia</t>
  </si>
  <si>
    <t>Check use of WHO Anesthesia Safety Checklist</t>
  </si>
  <si>
    <t>Anesthesia equipment are checked before induction</t>
  </si>
  <si>
    <t>Sufficient  reserve of gases. Vaporizers are connected, Laryngoscope, ET tube and suction App are ready and clean</t>
  </si>
  <si>
    <t xml:space="preserve">Food intake status of Patient is checked </t>
  </si>
  <si>
    <t>Time of last food  intake is mentioned</t>
  </si>
  <si>
    <t>Patients vitals are recorded during  anaesthesia</t>
  </si>
  <si>
    <t>Heart rate , cardiac rate , BP, O2  Saturation, temperature, Respiration rate.</t>
  </si>
  <si>
    <t xml:space="preserve">Airway security is ensured </t>
  </si>
  <si>
    <t>Breathing system of anaesthesia equipment that delivers gas to the patient is securely and correctly assembled and breathing circuits are clean</t>
  </si>
  <si>
    <t xml:space="preserve">Potency and level of anaesthesia is monitored </t>
  </si>
  <si>
    <t xml:space="preserve">Recorded in the Anesthesia Record Form. </t>
  </si>
  <si>
    <t xml:space="preserve">Anesthesia note is recorded </t>
  </si>
  <si>
    <t xml:space="preserve">Check for the adequacy, signed, complete, and post anaesthesia instructions. </t>
  </si>
  <si>
    <t xml:space="preserve">Any adverse Anesthesia Event is recorded and reported </t>
  </si>
  <si>
    <t>Reduced level of consciousness, reparatory depression, malignant hyperpyrexia, bone marrow depression, life threatening pressure effect, anaphylaxis</t>
  </si>
  <si>
    <t xml:space="preserve">Facility has established procedures for Post Anesthesia care </t>
  </si>
  <si>
    <t xml:space="preserve">Post anaesthesia status is monitored and documented </t>
  </si>
  <si>
    <t>Check for anaesthetic notes &amp; post operating instructions in post operative room &amp; area</t>
  </si>
  <si>
    <t xml:space="preserve">List of Elective Surgeries for the day is prepared and displayed outside OT. </t>
  </si>
  <si>
    <t xml:space="preserve">Surgery list is prepared in consonance with availability of the OT hours and patients requirement. </t>
  </si>
  <si>
    <t>Surgery list is complete in all respect</t>
  </si>
  <si>
    <t xml:space="preserve">Day, date and time of surgeries.
Name, Age, Gender of patients.
Clear description of the procedure ( name of procedure which side, )
Name of the surgeon &amp; anaesthetist.
Major or minor case. </t>
  </si>
  <si>
    <t>Operation list is sent to OT well in advance</t>
  </si>
  <si>
    <t xml:space="preserve">By 12:00 hours, a day before the surgery. </t>
  </si>
  <si>
    <t>Surgery list is informed to surgeon and ward sister.</t>
  </si>
  <si>
    <t>Verify the surgery register/email</t>
  </si>
  <si>
    <t xml:space="preserve">The operation list does not exceed the time allocated to it. </t>
  </si>
  <si>
    <t xml:space="preserve">This does not refer to the time during an operation of an individual patient </t>
  </si>
  <si>
    <t xml:space="preserve">Patient evaluation before surgery is done and recorded </t>
  </si>
  <si>
    <t>Vitals , Patients fasting status etc.</t>
  </si>
  <si>
    <t xml:space="preserve">Antibiotic Prophylaxis and Tetanus given as indicated </t>
  </si>
  <si>
    <t>As per instructions of surgeon/anaesthetist.</t>
  </si>
  <si>
    <t>Surgeries planned under local anaesthesia/Regional Block sensitivity test is done</t>
  </si>
  <si>
    <t xml:space="preserve">lidocaine sensitivity test </t>
  </si>
  <si>
    <t xml:space="preserve">There is a process to prevent wrong site and wrong surgery </t>
  </si>
  <si>
    <t xml:space="preserve">Surgical Site is marked before entering into OT </t>
  </si>
  <si>
    <t>No shaving of the surgical site</t>
  </si>
  <si>
    <t>Only clipping on the day of surgery in OT is done</t>
  </si>
  <si>
    <t xml:space="preserve">Skin preparation before surgery is done. </t>
  </si>
  <si>
    <t>Bathing with soap and water prior to surgery in ward.</t>
  </si>
  <si>
    <t xml:space="preserve">Skin preparation is done as per protocol </t>
  </si>
  <si>
    <t>Prepare the skin with antiseptic solution (Chlorhexidine gluconate and iodine), starting in the centre and moving out to the periphery. This area should be large enough to include the entire incision and an adjacent working area.</t>
  </si>
  <si>
    <t>Draping is done as per protocol</t>
  </si>
  <si>
    <t xml:space="preserve">Scrub, gown and glove before covering the patient with sterile drapes. Leave uncovered only the operative field and those areas necessary for the maintenance of anaesthesia. </t>
  </si>
  <si>
    <t xml:space="preserve">Surgical Safety Check List is used for each surgery </t>
  </si>
  <si>
    <t xml:space="preserve">Check for Surgical safety check list has been used for surgical procedures </t>
  </si>
  <si>
    <t xml:space="preserve">Sponge and Instrument Count Practice is implemented </t>
  </si>
  <si>
    <t>Instrument, needles and sponges are counted before beginning of case, before final closure and on completing of procedure &amp; documented</t>
  </si>
  <si>
    <t xml:space="preserve">Adequate Haemostasis is secured during surgery  </t>
  </si>
  <si>
    <t>Check for functional Cautery, use of artery forceps and suture ligation techniques</t>
  </si>
  <si>
    <t xml:space="preserve">Appropriate suture material is used for surgery as per requirement </t>
  </si>
  <si>
    <t xml:space="preserve">For closing abdominal wall or ligating blood vessel use non-absorbable sutures (braided suture, nylon, polyester etc). absorbable sutures in urinary tract.  Braided Biological sutures are not used for dirty wounds, Catgut is not used for closing fascial layers of abdominal wounds or where prolonged support is required </t>
  </si>
  <si>
    <t xml:space="preserve">Check for suturing techniques are applied as per protocol </t>
  </si>
  <si>
    <t xml:space="preserve">Braided sutures for interrupted stiches. Absorbable and non-absorbable monofilament sutures for continuous stiches. </t>
  </si>
  <si>
    <t xml:space="preserve">Post operative monitoring is done before discharging to ward </t>
  </si>
  <si>
    <t xml:space="preserve">Check for post operative operation room /area is used and patients are not immediately shifted to wards after surgery </t>
  </si>
  <si>
    <t xml:space="preserve">Post operative notes and orders are recorded </t>
  </si>
  <si>
    <t xml:space="preserve">Post operative notes contains Vital signs, Pain control, Rate and type of IV fluids, Urine and Gastrointestinal fluid output, other medications and Laboratory investigations </t>
  </si>
  <si>
    <t>Information &amp; instructions are given to nursing staff before shifting the patient to the ward from the OT</t>
  </si>
  <si>
    <t>Instructions given by surgeon and anaesthetist.</t>
  </si>
  <si>
    <t xml:space="preserve">Includes both maternal and neonatal death. Death summary is given to patient attendant quoting the immediate cause and underlying cause if possible </t>
  </si>
  <si>
    <t xml:space="preserve">ME 18.1 </t>
  </si>
  <si>
    <t xml:space="preserve">
Facility staff adheres to standard procedures for management of second stage of labor.
</t>
  </si>
  <si>
    <t>ME 18.2</t>
  </si>
  <si>
    <t xml:space="preserve">Facility staff adheres to standard procedure for active management of third stage of labor </t>
  </si>
  <si>
    <t>ME 18.3</t>
  </si>
  <si>
    <t xml:space="preserve">Facility staff adheres to standard procedures for routine care of newborn immediately after birth </t>
  </si>
  <si>
    <t>Pre operative care and part preparation</t>
  </si>
  <si>
    <t xml:space="preserve">Check for Haemoglobin level is estimated , and arrangement of Blood, Catheterization, Administration  of Antacids Proper cleaning of perineal area before procedure with antisepsis </t>
  </si>
  <si>
    <t xml:space="preserve">Proper selection Anesthesia technique </t>
  </si>
  <si>
    <t xml:space="preserve">Check Both General and Spinal Anesthesia Options are available. Ask for what are the criteria for using spinal and GA. Regional block and epidural anaesthesia used wherever required/indicated </t>
  </si>
  <si>
    <t xml:space="preserve">Intraoperative care </t>
  </si>
  <si>
    <t xml:space="preserve">Check for measures taken to prevent Supine Hypotension (Use of pillow/Sandbag to tilt the uterus), Technique for Incision, Opening of Uterus, Delivery of Foetus and placenta, and closing of Uterine Incision </t>
  </si>
  <si>
    <t xml:space="preserve">Post operative care </t>
  </si>
  <si>
    <t xml:space="preserve">Frequent monitoring of vitals, Strict IO charting, Flat bed without pillow for SA, NPO depending on type of anaesthesia and surgery. </t>
  </si>
  <si>
    <t>ME 18.5</t>
  </si>
  <si>
    <t xml:space="preserve">Facility staff adheres to standard protocols for identification and management of Pre Eclampsia / Ecalmpsia </t>
  </si>
  <si>
    <t xml:space="preserve">Management of PIH/Eclampsia </t>
  </si>
  <si>
    <t xml:space="preserve">Ask for how to secure airway and breathing, Loading and Maintenance dose of Magnesium sulphate , Administration of anti Hypertensive Drugs </t>
  </si>
  <si>
    <t>ME 18.6</t>
  </si>
  <si>
    <t xml:space="preserve">Postpartum Haemorrhage  </t>
  </si>
  <si>
    <t>IV fluids, parental oxytocin and antibiotics, manual removal of placenta, blood transfusion, B-lynch suturing, surgery</t>
  </si>
  <si>
    <t>Ruptured Uterus</t>
  </si>
  <si>
    <t xml:space="preserve">Put patient in left lateral position, maintain Airway, breathing and circulation, IV Fluid, antibiotics, urgent laparotomy and hysterectomy. </t>
  </si>
  <si>
    <t>ME 18.7</t>
  </si>
  <si>
    <t>ME 18.8</t>
  </si>
  <si>
    <t>ME 18.9</t>
  </si>
  <si>
    <t xml:space="preserve">New born Resuscitation </t>
  </si>
  <si>
    <t xml:space="preserve">Ask Nursing staff to demonstrate Resuscitation Technique </t>
  </si>
  <si>
    <t>ME 18.11</t>
  </si>
  <si>
    <t>Prevention of Hypothermia</t>
  </si>
  <si>
    <t>Skin contact, Kangaroo mother care, radiant warmer, warm clothes.</t>
  </si>
  <si>
    <t>Shall be initiated as early as possible and exclusive breast feeding</t>
  </si>
  <si>
    <t xml:space="preserve">There is established criteria for shifting new born to SNCU </t>
  </si>
  <si>
    <t>only the new born requiring intensive care should be transferred to SNCU</t>
  </si>
  <si>
    <t>Triage, Assessment &amp; Management of newborns, infant &amp; children having  emergency signs are done as per guidelines</t>
  </si>
  <si>
    <t xml:space="preserve">Management of children presenting with fever, cough/ breathlessness is done as per guidelines </t>
  </si>
  <si>
    <t>ME E20.8</t>
  </si>
  <si>
    <t>ME E20.9</t>
  </si>
  <si>
    <t>ME E20.10</t>
  </si>
  <si>
    <t>Facility  ensures optimal breast feeding practices for new born &amp; infants as per guidelines</t>
  </si>
  <si>
    <t xml:space="preserve">There is Provision of Periodic Medical Check-ups and immunization of staff </t>
  </si>
  <si>
    <t>There is procedure for immunization medical check-up of the staff</t>
  </si>
  <si>
    <t>Hepatitis B, Tetanus Toxoid etc</t>
  </si>
  <si>
    <t>Antibiotics prescribed are in line with Antibiotic Policy.</t>
  </si>
  <si>
    <t xml:space="preserve">Check for availability/ Ask staff if the supply is adequate and uninterrupted. </t>
  </si>
  <si>
    <t>elbow /foot operated or sensor</t>
  </si>
  <si>
    <t>Tap should be approx. 96 cm from the ground.</t>
  </si>
  <si>
    <t>Adequate preparation for surgical scrub.</t>
  </si>
  <si>
    <t>Check Finger nails of staff. They should not reach beyond finger tip. No nail polish or artificial nails.  All jewelry on the fingers, wrists and arms should be removed. Adjust water to a comfortable temperature.</t>
  </si>
  <si>
    <t xml:space="preserve">Adherence to Surgical scrub method </t>
  </si>
  <si>
    <t xml:space="preserve">Procedure should be repeated several times so that the scrub lasts for 3 to 5
minutes. Hands must always be kept above elbow level. The hands and forearms should be dried with a sterile towel only.  </t>
  </si>
  <si>
    <t xml:space="preserve">Use of antibiotic soap/liquid </t>
  </si>
  <si>
    <t>Check adequate quantity of antibiotic soap/Chlorhexidine solution is available and used.</t>
  </si>
  <si>
    <t>Ask for 5 moments of hand washing</t>
  </si>
  <si>
    <t>Povidine iodine solution</t>
  </si>
  <si>
    <t>Check sterile field is maintained during surgery</t>
  </si>
  <si>
    <t>Surgical site covered with sterile drapes, sterile instruments are kept within the sterile field.</t>
  </si>
  <si>
    <t xml:space="preserve">Facility ensures adequate personal protection equipment's as per requirements </t>
  </si>
  <si>
    <t>Sterile  gloves are available at OT and Critical areas</t>
  </si>
  <si>
    <t>In adequate quantity, as per load</t>
  </si>
  <si>
    <t xml:space="preserve">Availability of Caps &amp; gown/ Apron </t>
  </si>
  <si>
    <t>Disposable surgery kit for HIV patients</t>
  </si>
  <si>
    <t xml:space="preserve">Availability of gum boots </t>
  </si>
  <si>
    <t>Check Autoclaving/sterilization records.</t>
  </si>
  <si>
    <t xml:space="preserve">Adherence to standard technique so that sterile area is not in contact with unsterile at any given point of time. </t>
  </si>
  <si>
    <t>Compliance to standard technique of wearing and removing of gown</t>
  </si>
  <si>
    <t xml:space="preserve">Facility has standard Procedures for processing of equipment's and instruments </t>
  </si>
  <si>
    <t xml:space="preserve">Facility ensures standard practices and materials for decontamination and clean in of instruments and  procedures areas </t>
  </si>
  <si>
    <t>Ask staff about how they decontaminate the procedure surface like OT Table, Stretcher/Trolleys  etc. 
(Wiping with .5% Chlorine solution)</t>
  </si>
  <si>
    <t xml:space="preserve">Cleaning of instruments after use </t>
  </si>
  <si>
    <t xml:space="preserve">
Ask staff how they clean the instruments like ambubag, suction canulae, Surgical Instruments 
(Soaking in 0.5% Chlorine Solution, Wiping with 0.5% Chlorine Solution or 70% Alcohol as applicable )</t>
  </si>
  <si>
    <t xml:space="preserve">No sorting ,Rinsing or sluicing at Point of use/ sterile area </t>
  </si>
  <si>
    <t>Staff know how to make disinfectant solution</t>
  </si>
  <si>
    <t>Carbolic acid, chlorine solution, glutaraldehyde or any other disinfectant used</t>
  </si>
  <si>
    <t xml:space="preserve">Facility ensures standard practices and materials for disinfection and sterilization of instruments and equipment's </t>
  </si>
  <si>
    <t>Autoclaving/Chemical Sterilization</t>
  </si>
  <si>
    <t>Chemical sterilization  of instruments/equipment's is done as per protocols</t>
  </si>
  <si>
    <t xml:space="preserve">Ask staff about method, concentration and contact time  required for chemical sterilization. </t>
  </si>
  <si>
    <t xml:space="preserve">Glutaraldehyde solution is changed as per manufacturer instructions </t>
  </si>
  <si>
    <t xml:space="preserve">Date  of preparation &amp; due date of change of solution is mentioned on container and staff is aware of When to change the chemical. </t>
  </si>
  <si>
    <t xml:space="preserve">Autoclaved linen and Dressing are used for procedure </t>
  </si>
  <si>
    <t xml:space="preserve">Gowns, draw sheets , Cotton, Gauze, bandages.etc. </t>
  </si>
  <si>
    <t xml:space="preserve">Instruments are packed as per standard protocol </t>
  </si>
  <si>
    <t xml:space="preserve">Check for Window of autoclave drum is closed, drum is not filled more than 3/4th, instruments are not hinged, </t>
  </si>
  <si>
    <t>Regular validation of sterilization through chemical indicators</t>
  </si>
  <si>
    <t>Indicators (temperature sensitive tape) that change colour after being exposed to certain temperature.</t>
  </si>
  <si>
    <t>Regular validation of sterilization through biological indictor</t>
  </si>
  <si>
    <t>Bacillus Thermophilus spores are used, for measuring biological performance of autoclaving process. Performed monthly. Label the spore ampule, place in horizontal position, kept at the bottom or farthest part of autoclave</t>
  </si>
  <si>
    <t>Maintenance of records of sterilization</t>
  </si>
  <si>
    <t>Autoclave Register have column: Date, Time started, Time finished, Temp, pressure, Autoclave tape, spore test,</t>
  </si>
  <si>
    <t>Each Sterilized pack is marked with Date/Time of sterilization, contents, name/signature of the Technician,</t>
  </si>
  <si>
    <t xml:space="preserve">Functional area  of the department are arranged to ensure infection control practices </t>
  </si>
  <si>
    <t xml:space="preserve">Facility layout ensures separation of general traffic from patient traffic. Separate disposal zone </t>
  </si>
  <si>
    <t xml:space="preserve">CSSD/TSSU has demarcated separate area for receiving dirty items, processes, keeping clean and sterile items </t>
  </si>
  <si>
    <t xml:space="preserve">Sterile &amp; unsterile store are separately. </t>
  </si>
  <si>
    <t>Chlorine solution, Glutaraldehyde, carbolic acid , fumigation material</t>
  </si>
  <si>
    <t>spill management kit. staff training, protocol displayed</t>
  </si>
  <si>
    <t xml:space="preserve">Mercury Spill management Kit is available </t>
  </si>
  <si>
    <t xml:space="preserve">Hospital should aspire to be mercury free. If used than Hg spill management kit should be available with gloves, cap, mask, goggles, polybag, Plastic container &amp; torch. </t>
  </si>
  <si>
    <t>Washing of floor with luke warm water and detergent.</t>
  </si>
  <si>
    <t>Cleaning equipment's like broom are not used in patient care areas</t>
  </si>
  <si>
    <t>Look in janitors closet</t>
  </si>
  <si>
    <t>Fumigation as per schedule</t>
  </si>
  <si>
    <t>check that Formalin is not used. safer commercially available disinfectants such as Bacillicidal are used for fumigation</t>
  </si>
  <si>
    <t xml:space="preserve">External footwears are restricted </t>
  </si>
  <si>
    <t>adequate numbers are available at the entrance</t>
  </si>
  <si>
    <t>Entry to sterile zone is permitted only after hand washing, change of clothes, gowning &amp; PPE</t>
  </si>
  <si>
    <t>only persons really required are allowed to enter the sterile zone</t>
  </si>
  <si>
    <t xml:space="preserve">Positive Pressure in OT </t>
  </si>
  <si>
    <t xml:space="preserve">OT to have an independent air handling unit with controlled ventilation such that the lay-up room and the OT table is under positive pressure </t>
  </si>
  <si>
    <t xml:space="preserve">Adequate air exchanges are maintained </t>
  </si>
  <si>
    <t>Independent AHU also allows to maintain required number of Air exchange side. 20-25.</t>
  </si>
  <si>
    <t xml:space="preserve">Adequate number. Covered. Foot operated. </t>
  </si>
  <si>
    <t>Pictorial and in local language</t>
  </si>
  <si>
    <t>Not more than two-third.</t>
  </si>
  <si>
    <t>Through Local Disinfection</t>
  </si>
  <si>
    <t xml:space="preserve">Quality circle has been formed in the operation theatre </t>
  </si>
  <si>
    <t xml:space="preserve">Check if quality circle formed and functional in the OT </t>
  </si>
  <si>
    <t>There is system of daily round by matron/hospital manager/ hospital superintendent/ OT in charge for monitoring of services</t>
  </si>
  <si>
    <t xml:space="preserve">Check for entries in Round Register. </t>
  </si>
  <si>
    <t>Can be prepared by junior surgeon and approved by HOD/OT in charge</t>
  </si>
  <si>
    <t>Look for version.</t>
  </si>
  <si>
    <t xml:space="preserve">Check SOP for adequacy </t>
  </si>
  <si>
    <t xml:space="preserve">Ask staff how they carry out a specific activity. </t>
  </si>
  <si>
    <t>Work instruction/clinical  protocols are  displayed</t>
  </si>
  <si>
    <t xml:space="preserve">processing and sterilization of equipment's, </t>
  </si>
  <si>
    <t xml:space="preserve">C-Section Audits are done on Monthly Bases </t>
  </si>
  <si>
    <t xml:space="preserve">Check with audit records </t>
  </si>
  <si>
    <t xml:space="preserve">with details of action to be taken,  responsibility, time line and Feedback mechanism. </t>
  </si>
  <si>
    <t xml:space="preserve">Check if core values of organization such as non discrimination, transparency, ethical clinical practices, competence etc. have been defined </t>
  </si>
  <si>
    <t xml:space="preserve">Review the records that action plan on quality objectives being reviewed at least once in month by departmental in charges and during the quality team meeting. The progress on quality objectives have been recorded in Action Plan tracking sheet </t>
  </si>
  <si>
    <t>Identified risks are treated based on severity and resources available</t>
  </si>
  <si>
    <t xml:space="preserve">C-Section Rate </t>
  </si>
  <si>
    <t>Total LSCS done x 100/Total deliveries conducted (Normal +LSCS)</t>
  </si>
  <si>
    <t xml:space="preserve">Percentage of C-Sections done in the night </t>
  </si>
  <si>
    <t>Total C-Section  done in night x 100/Total surgeries conducted (Day Night)</t>
  </si>
  <si>
    <t xml:space="preserve">Downtime critical equipment </t>
  </si>
  <si>
    <t xml:space="preserve">Sum total of time Elapsed between when equipment had problem and when the problem is sorted out for critical equipment. </t>
  </si>
  <si>
    <t xml:space="preserve">No of C-Section  per OBG surgeon </t>
  </si>
  <si>
    <t xml:space="preserve">Total number of C-Section  done/No. of OBG Surgeon available </t>
  </si>
  <si>
    <t>Percentage of elective C-Sections</t>
  </si>
  <si>
    <t>No. of elective LSCS x 100/Total LSCS (Elective + Emergency)</t>
  </si>
  <si>
    <t xml:space="preserve">No of drug stock out in the month </t>
  </si>
  <si>
    <t xml:space="preserve">Surgical Site infection Rate </t>
  </si>
  <si>
    <t>No. of observed surgical site infections*100/total no. of Major surgeries</t>
  </si>
  <si>
    <t>No of Adverse events reported x 1000/total no of patient treated in OT</t>
  </si>
  <si>
    <t>% of environmental swab culture reported positive</t>
  </si>
  <si>
    <t xml:space="preserve">No. of swab culture reported positive x 100/Total no. of swab sent for culture </t>
  </si>
  <si>
    <t>Perioperative Death Rate</t>
  </si>
  <si>
    <t>Deaths occurred from pre operative procedure to discharge of the patient</t>
  </si>
  <si>
    <t xml:space="preserve">Percentage of C-Sections conducted using Safe Surgery Checklist </t>
  </si>
  <si>
    <t xml:space="preserve">No. of C- Section Conducted using safe surgery checklist *100/Total no. C-Section Conducted </t>
  </si>
  <si>
    <t xml:space="preserve">Operation Cancellation rates </t>
  </si>
  <si>
    <t xml:space="preserve">No. of cancelled operation*1000 /total operation done </t>
  </si>
  <si>
    <t xml:space="preserve">NRC Score Card </t>
  </si>
  <si>
    <t xml:space="preserve">Checklist for NRC   </t>
  </si>
  <si>
    <t>Reference no.</t>
  </si>
  <si>
    <t>Measurable Elements</t>
  </si>
  <si>
    <t>Availability of functional NRC</t>
  </si>
  <si>
    <t>Management of hypoglycaemia as per the  guideline</t>
  </si>
  <si>
    <t>Management of hypothermia as per the  guideline</t>
  </si>
  <si>
    <t>Management  of dehydration in the children with SAM, without shock as per the guideline</t>
  </si>
  <si>
    <t>Management of SAM child with shock as per the guideline</t>
  </si>
  <si>
    <t>Management of infection is done as per the guideline.</t>
  </si>
  <si>
    <t>Management of SAM children less than 6 month</t>
  </si>
  <si>
    <t>Management of SAM in HIV exposed/HIV infected and TB infected children as per the guideline</t>
  </si>
  <si>
    <t>Provision of Therapeutic feeding as per guideline</t>
  </si>
  <si>
    <t>Availability of functional nutritional services</t>
  </si>
  <si>
    <t>Visiting hours  and visitor policy are displayed</t>
  </si>
  <si>
    <t>Counselling aids are available for education of the mother/care taker</t>
  </si>
  <si>
    <t>Cots in NRC are large enough for stay of mother with child</t>
  </si>
  <si>
    <t xml:space="preserve">PI/OB </t>
  </si>
  <si>
    <t xml:space="preserve">NRC has system in place to take informed consent from patient relative whenever required </t>
  </si>
  <si>
    <t>NRC has system in place to provide communication of child condition to parents/ relatives at least once in day</t>
  </si>
  <si>
    <t>NRC has adequate space as per guideline</t>
  </si>
  <si>
    <t>Availability of sitting arrangement for patient attendant</t>
  </si>
  <si>
    <t>Availability of separate  Bathing area and laundry area for mothers</t>
  </si>
  <si>
    <t>Availability of  dirty utility area</t>
  </si>
  <si>
    <t>Availability of breast feeding corner/ Area for expression of breast milk</t>
  </si>
  <si>
    <t>Availability of adequate beds as per case load</t>
  </si>
  <si>
    <t>NRC  does not have temporary connections and loosely hanging wires</t>
  </si>
  <si>
    <t>Availability of Medical officer</t>
  </si>
  <si>
    <t>Availability of 1 Medical officer per 10 bed</t>
  </si>
  <si>
    <t>Availability of 4 Nursing staff for 10 bedded NRC</t>
  </si>
  <si>
    <t>Availability of nutrition counsellor</t>
  </si>
  <si>
    <t>Availability of 1 Nutrition Counsellor for 10 bedded NRC</t>
  </si>
  <si>
    <t>Ringer's lactate solution with 5% glucose,0.45%(half normal) saline with 5% glucose,0.9%saline(for soaking eye pads)</t>
  </si>
  <si>
    <t xml:space="preserve">Availability of other drugs </t>
  </si>
  <si>
    <t>Metronidazole, Tetracycline or Chloramphenicol eye drops, Atropine eye drops</t>
  </si>
  <si>
    <t>Electrolyte and minerals</t>
  </si>
  <si>
    <t>ORS, Potassium chloride, Magnesium chloride/sulphate, Iron syrup, multivitamin, folic acid, Vitamin A syrup, Zinc sulphate or dispersible Zinc tablets, Glucose(or sucrose)</t>
  </si>
  <si>
    <t>Availability of drugs for management of SAM in HIV exposed</t>
  </si>
  <si>
    <t>Antiretroviral drugs, cotrimoxazole prophylaxis</t>
  </si>
  <si>
    <t>Availability of dressings material</t>
  </si>
  <si>
    <t>Gauze piece and cotton swabs.</t>
  </si>
  <si>
    <t>Cannulas, IV sets, paediatric nasogastric tubes</t>
  </si>
  <si>
    <t>Cooking Gas, Dietary scales (to weigh to 5 gms.), Measuring jars, Electric Blender (or manual whisks),Water Filter,Refrigrator, Utensils (large containers, cooking utensils, feeding cups, saucers, spoons, jugs etc.)</t>
  </si>
  <si>
    <t>Availability of toys</t>
  </si>
  <si>
    <t>There is established system of timely  indenting of consumables ,drugs  and food material</t>
  </si>
  <si>
    <t>Food items are stored at recommended temperature</t>
  </si>
  <si>
    <t>Security arrangement in NRC</t>
  </si>
  <si>
    <t>No condemned/Junk material in the NRC</t>
  </si>
  <si>
    <t>NRC has system in place to assess appetite of baby based on their nutritional needs</t>
  </si>
  <si>
    <t xml:space="preserve">NRC has system to assess feeding problems of child and provide individual counselling to mother </t>
  </si>
  <si>
    <t xml:space="preserve">NRC has system to access requirement and dose of micronutrient of SAM children as per their age </t>
  </si>
  <si>
    <t>Starter diet (F-75) is given to child just after admission.</t>
  </si>
  <si>
    <t>Feeding should begin as soon as possible after admission with ‘Starter diet’ until the child is stabilized</t>
  </si>
  <si>
    <t>Catch up diet is started when child is clinically stable and can tolerate increased energy and protein intake .Quantity of catch up diet  given is equal to Quantity of starter diet given in stabilization phase</t>
  </si>
  <si>
    <t>F-75 and F-100 made as per the guideline.</t>
  </si>
  <si>
    <t>The cook prepare special diet for children  under the supervision of the Nutrition counsellor.</t>
  </si>
  <si>
    <t>Check raw material is kept in closed air tight containers</t>
  </si>
  <si>
    <t>Check all  perishable items are kept   refrigerator</t>
  </si>
  <si>
    <t>NRC has system to monitor  the amount of food served to baby as per guideline</t>
  </si>
  <si>
    <t>NRC has system to monitor  the amount of feed left over as per guideline</t>
  </si>
  <si>
    <t>Screening of children coming to OPDs using weight for height and/or MUAC</t>
  </si>
  <si>
    <t>Admission criteria for NRC is defined &amp; followed</t>
  </si>
  <si>
    <t xml:space="preserve">NRC has established criteria for re admission </t>
  </si>
  <si>
    <t>Child previously discharged from in-patient care but meets admission criteria again.</t>
  </si>
  <si>
    <t>There is fixed schedule for reassessment by Medical Officer/Nutrition Counsellor</t>
  </si>
  <si>
    <t>Patient  is counselled for self drug administration.</t>
  </si>
  <si>
    <t xml:space="preserve">Mother is advice by doctor/ Pharmacist /nurse about the dosages and timings . </t>
  </si>
  <si>
    <t xml:space="preserve">Treatment prescribed inj nursing records </t>
  </si>
  <si>
    <t xml:space="preserve">NRC has established criteria for discharge of the patient </t>
  </si>
  <si>
    <t xml:space="preserve">There is procedure for clinical follow up of the child  for assessment and monitoring of growth and development till the child recovers completely </t>
  </si>
  <si>
    <t xml:space="preserve">Counselling of mothers/caregiver before discharge </t>
  </si>
  <si>
    <t xml:space="preserve">NRC has critical values of various lab test </t>
  </si>
  <si>
    <t>Blood transfusion of SAM child is done as per standard Guideline</t>
  </si>
  <si>
    <t>Blood transfusion is required (1) Hb is less than 4 g/dl (2) or if there is respiratory distress and Hb is between 4 and 6 g/dl.</t>
  </si>
  <si>
    <t>Staff is aware of conditions in which blood transfusion is not done/repeated</t>
  </si>
  <si>
    <t xml:space="preserve">Death of admitted child is adequately recorded and communicated </t>
  </si>
  <si>
    <t>(1) Treat /Prevent Hypoglycaemia (2) treat and prevent Hypothermia (3) treat and prevent dehydration (4) Correct electrolyte imbalance (5) treat/ prevent infection (6) Correct micro nutrient deficiency (7) Start cautious diet (8) Achieve catch up growth (9) Provide sensory stimulation and emotional support (10) Prepare follow up after recovery</t>
  </si>
  <si>
    <t xml:space="preserve">Toys washed regularly, and after each child uses </t>
  </si>
  <si>
    <t xml:space="preserve">Check for decontamination and washing of toys </t>
  </si>
  <si>
    <t>F 5.5</t>
  </si>
  <si>
    <t>Department has documented procedure for receiving and initial assessment of the patient</t>
  </si>
  <si>
    <t xml:space="preserve">Department has documented procedure for admission, shifting and referral 0f patient </t>
  </si>
  <si>
    <t>Department has documented procedure for environmental cleaning and processing of the equipment</t>
  </si>
  <si>
    <t>Department has documented procedure for sorting,  and distribution of clean linen to patient</t>
  </si>
  <si>
    <t>Total admissions</t>
  </si>
  <si>
    <t xml:space="preserve">Bed Occupancy Rate   </t>
  </si>
  <si>
    <t>Proportion of admissions by gender</t>
  </si>
  <si>
    <t xml:space="preserve">Bed Turnover Rate </t>
  </si>
  <si>
    <t xml:space="preserve">Discharge Rate </t>
  </si>
  <si>
    <t>Defaulter rate</t>
  </si>
  <si>
    <r>
      <t>Acceptable-</t>
    </r>
    <r>
      <rPr>
        <sz val="11"/>
        <color theme="1"/>
        <rFont val="Arial"/>
        <family val="2"/>
      </rPr>
      <t>&lt;15%
Not Acceptable-&gt;25%</t>
    </r>
  </si>
  <si>
    <t>Relapse rate</t>
  </si>
  <si>
    <t>Average length of stay in (weeks)</t>
  </si>
  <si>
    <r>
      <t xml:space="preserve">Acceptable- </t>
    </r>
    <r>
      <rPr>
        <sz val="11"/>
        <color theme="1"/>
        <rFont val="Arial"/>
        <family val="2"/>
      </rPr>
      <t xml:space="preserve">1-4 week
Not Acceptable-&lt;1 and &gt;6 </t>
    </r>
  </si>
  <si>
    <t>Death rate following discharge from NRC</t>
  </si>
  <si>
    <t>Acceptable- &lt;5%  Not Acceptable- &gt;15%</t>
  </si>
  <si>
    <t>Recovery rate</t>
  </si>
  <si>
    <t>Acceptable- &gt;75%                       Not Acceptable- &lt;50%</t>
  </si>
  <si>
    <t xml:space="preserve"> wrong drug administration, needle stick injury, absconding patients etc</t>
  </si>
  <si>
    <t xml:space="preserve">H </t>
  </si>
  <si>
    <t>Checklist for Post Partum Unit</t>
  </si>
  <si>
    <t xml:space="preserve">Post Partum Unit Score Card </t>
  </si>
  <si>
    <t>Post Partum Unit Score</t>
  </si>
  <si>
    <t xml:space="preserve">Checklist for Post Partum Unit </t>
  </si>
  <si>
    <t xml:space="preserve">Means of Verification </t>
  </si>
  <si>
    <t xml:space="preserve">Days for FP Surgeries are fixed </t>
  </si>
  <si>
    <t xml:space="preserve">As per Operational Guidelines for Fixed Day Surgery ( At least one day per week) </t>
  </si>
  <si>
    <t xml:space="preserve">Availability of Spacing methods of family planning </t>
  </si>
  <si>
    <t xml:space="preserve">Availability of Female Limiting Methods of family Planning </t>
  </si>
  <si>
    <t>Tubectomy (Minilap and Laparoscopic)</t>
  </si>
  <si>
    <t>Availability of Male Limiting Method for Family Planning</t>
  </si>
  <si>
    <t xml:space="preserve">NSV/Conventional </t>
  </si>
  <si>
    <t>Tubal Ligation and PPIUD</t>
  </si>
  <si>
    <t>Availability of Family Planning Counselling and Promotive services</t>
  </si>
  <si>
    <t>Counselling and IEC</t>
  </si>
  <si>
    <t xml:space="preserve">Abortion and Contraception services for Ist and 2nd trimester </t>
  </si>
  <si>
    <t xml:space="preserve">Postpartum ward </t>
  </si>
  <si>
    <t xml:space="preserve">Dedicated postpartum ward for FP surgeries and abortion clients </t>
  </si>
  <si>
    <t>Availability of post natal counselling and follow up services</t>
  </si>
  <si>
    <t xml:space="preserve">Availability/Linkage to immunization services </t>
  </si>
  <si>
    <t>Availability of Abortion services for adolescent</t>
  </si>
  <si>
    <t>Availability of Contraception services</t>
  </si>
  <si>
    <t>Restricted area signage are displayed</t>
  </si>
  <si>
    <t>List of Family Planning Services available</t>
  </si>
  <si>
    <t>Compensation for family planning indemnity scheme</t>
  </si>
  <si>
    <t xml:space="preserve">Compensation for family planning services are displayed </t>
  </si>
  <si>
    <t>IEC Material regarding family planning displayed</t>
  </si>
  <si>
    <t xml:space="preserve">IEC materials such as posters, banners, and handbills 
available at the site and displayed
</t>
  </si>
  <si>
    <t>Education material for counselling are available in Counselling room</t>
  </si>
  <si>
    <t xml:space="preserve">Flip charts, models, specimens, and samples of  
contraceptives available </t>
  </si>
  <si>
    <t>There is no over emphasis on one method</t>
  </si>
  <si>
    <t xml:space="preserve">Ask Staff/client whether they were convinced for one method or given informed choice </t>
  </si>
  <si>
    <t>Availability of Wheel chair or stretcher for easy Access to the OT</t>
  </si>
  <si>
    <t>Availability of screens at IUD insertion room</t>
  </si>
  <si>
    <t>Availability of screens at family planning OT</t>
  </si>
  <si>
    <t>Privacy at the counselling room is maintained</t>
  </si>
  <si>
    <t>Confidentiality of Abortion cases</t>
  </si>
  <si>
    <t>No entry shall be made in any case sheet , PT register , follow-up card or any other document, register indicating there in the name of the pregnant women . Only reference serial no. is mentioned on all the document</t>
  </si>
  <si>
    <t>Informed consent for IUD insertion</t>
  </si>
  <si>
    <t>Informed consent for family planning surgeries</t>
  </si>
  <si>
    <t>Informed consent on prescribed form C for abortion</t>
  </si>
  <si>
    <t>Display of reproductive rights of clients</t>
  </si>
  <si>
    <t>Staff about awareness reproductive rights of clients</t>
  </si>
  <si>
    <t>Client is informed about various options of family planning and assisted in decision making</t>
  </si>
  <si>
    <t xml:space="preserve">Drugs, consumables and contraceptives are  available free </t>
  </si>
  <si>
    <t xml:space="preserve">All surgical procedure for family planning are free of cost </t>
  </si>
  <si>
    <t xml:space="preserve">Timely payment of family planning compensation </t>
  </si>
  <si>
    <t>Adequate Space is  for counselling and examination</t>
  </si>
  <si>
    <t>Availability of dedicated OT for Family planning surgeries in PP unit</t>
  </si>
  <si>
    <t xml:space="preserve">Functional toilets with running water and flush are available as per bed strength and patient load of ward </t>
  </si>
  <si>
    <t>Availability of seating arrangement</t>
  </si>
  <si>
    <t xml:space="preserve">Demarcated of Protective Zone </t>
  </si>
  <si>
    <t xml:space="preserve">Availability of Pre Operative Room </t>
  </si>
  <si>
    <t>Availability of  earmarked area for newborn Corner</t>
  </si>
  <si>
    <t xml:space="preserve">Availability of Post Operative Room </t>
  </si>
  <si>
    <t xml:space="preserve">Availability of Autoclave room/ TSSU </t>
  </si>
  <si>
    <t>Availability of dirty utility area</t>
  </si>
  <si>
    <t>Availability of dedicated counselling area</t>
  </si>
  <si>
    <t>Availability of examination cum minor procedure area for IUD insertion</t>
  </si>
  <si>
    <t xml:space="preserve">Corridors are wide enough for movement of trolleys and stretchers </t>
  </si>
  <si>
    <t>OT tables are available as per load</t>
  </si>
  <si>
    <t xml:space="preserve">Floors of the ward are non slippery and even </t>
  </si>
  <si>
    <t>Walls and floor of the OT covered with joint less tiles</t>
  </si>
  <si>
    <t>Windows if any in the OT are intact and sealed</t>
  </si>
  <si>
    <t>PP unit  has installed fire Extinguisher  that is Class A , Class BC type or ABC type</t>
  </si>
  <si>
    <t>Availability of trained surgeon for Minilap/ Laparoscopic/NSV</t>
  </si>
  <si>
    <t>Minilap - MBBS trained in procedure
Laparoscopic- DGO,MS, MD
trained in laparoscopic surgery</t>
  </si>
  <si>
    <t>Viability of Counsellor for family planning</t>
  </si>
  <si>
    <t>Availability of OT attendant/assistant</t>
  </si>
  <si>
    <t>Availability of Security staff</t>
  </si>
  <si>
    <t>Family planning counselling</t>
  </si>
  <si>
    <t>Laparoscopic surgery/Minilap</t>
  </si>
  <si>
    <t>NSV</t>
  </si>
  <si>
    <t>Bio medical waste Management</t>
  </si>
  <si>
    <t xml:space="preserve">Staff is skill for counselling services </t>
  </si>
  <si>
    <t xml:space="preserve">Staff is skilled  for resuscitation </t>
  </si>
  <si>
    <t>Staff is Skilled to operate  OT equipments</t>
  </si>
  <si>
    <t>Staff is skilled for processing and packing instrument</t>
  </si>
  <si>
    <t>Availability of Oral Contraceptive Pills</t>
  </si>
  <si>
    <t>Stock for Month</t>
  </si>
  <si>
    <t>Availability of emergency Contraceptive Pills</t>
  </si>
  <si>
    <t>Availability of IUD devices</t>
  </si>
  <si>
    <t>Availability of Condoms</t>
  </si>
  <si>
    <t xml:space="preserve">Availability of  anaesthetics </t>
  </si>
  <si>
    <t>Sterilized consumables in dressing drum</t>
  </si>
  <si>
    <t xml:space="preserve">At OT </t>
  </si>
  <si>
    <t xml:space="preserve">Availability of  emergency drugs tray </t>
  </si>
  <si>
    <t xml:space="preserve">BP apparatus, Thermometer, Pulse Oxymeter, Multiparameter </t>
  </si>
  <si>
    <t>Availability of Instruments/Equipments  for Gynae and obstetric</t>
  </si>
  <si>
    <t>PV examination kit</t>
  </si>
  <si>
    <t>Availability of Sterile IUD insertion and removal Kits</t>
  </si>
  <si>
    <t xml:space="preserve"> Operation Table with Trendelenburg facility</t>
  </si>
  <si>
    <t>Minilap instrument</t>
  </si>
  <si>
    <t>Laparoscopic set</t>
  </si>
  <si>
    <t>NSV sets</t>
  </si>
  <si>
    <t>Instruments for Laparoscopy</t>
  </si>
  <si>
    <t>Availability of  functional Instruments Resuscitation</t>
  </si>
  <si>
    <t>Bag and mask, Oxygen, Suction machine , laryngoscope scope. LMA, ET Tube , Airway ,Defibrillator</t>
  </si>
  <si>
    <t xml:space="preserve">Buckets for mopping, Separate mops for patient care area and circulation area duster, waste trolley, Deck brush </t>
  </si>
  <si>
    <t>Availability of attachment/ accessories  with OT table</t>
  </si>
  <si>
    <t>Hospital graded mattress , IV stand, Bed pan</t>
  </si>
  <si>
    <t>Tray for  monitors, Electrical panel for anaesthesia machine, cardiac monitor etc, panel with outlet for Oxygen and vacuum,  X ray view box.</t>
  </si>
  <si>
    <t>Cupboard, table for preparation of medicines, chair, racks,</t>
  </si>
  <si>
    <t>Up to date instructions for operation and maintenance of equipments are readily available with staff.</t>
  </si>
  <si>
    <t xml:space="preserve">Laparoscope, MVA etc </t>
  </si>
  <si>
    <t xml:space="preserve">There is process indenting consumable and drugs </t>
  </si>
  <si>
    <t>Contraceptives are stored away from water and sources of  heat,
direct sunlight etc.</t>
  </si>
  <si>
    <t>Are expired contraceptives destroyed to prevent resale 
or other inappropriate use</t>
  </si>
  <si>
    <t>There is practice of calculating and maintaining buffer stock  of  contraceptives</t>
  </si>
  <si>
    <t>Department maintained stock and expenditure register of contraceptives</t>
  </si>
  <si>
    <t>There is no stock out of contraceptives</t>
  </si>
  <si>
    <t>Anaesthetic agents are kept at secure place</t>
  </si>
  <si>
    <t>At IUD insertion area</t>
  </si>
  <si>
    <t>Entry to OT is restricted</t>
  </si>
  <si>
    <t>Only one client is allowed one time at clinic</t>
  </si>
  <si>
    <t>Warning light is provided outside OT and its been used when OT  is functional</t>
  </si>
  <si>
    <t>Temperature is maintained  and record of same is maintainted</t>
  </si>
  <si>
    <t>20-25OC, ICU has functional room thermometer and temperature is regularly maintained</t>
  </si>
  <si>
    <t>Appropriate humidity level is maintained</t>
  </si>
  <si>
    <t>Security arrangement at PP unit</t>
  </si>
  <si>
    <t>No condemned/Junk material in the PP unit</t>
  </si>
  <si>
    <t>No pests are noticed</t>
  </si>
  <si>
    <t xml:space="preserve"> Unique  identification number  is given to each client during process of registration</t>
  </si>
  <si>
    <t>Client demographic details are recorded in admission records</t>
  </si>
  <si>
    <t xml:space="preserve">Age criteria for family planning surgeries is adhered </t>
  </si>
  <si>
    <t>There is established criteria for admission of abortion cases</t>
  </si>
  <si>
    <t>There is provision of extra beds during fixed day family planning surgery</t>
  </si>
  <si>
    <t>History of  illness to screen for the diseases mentioned under the medical 
eligibility criteria</t>
  </si>
  <si>
    <t>Immunization status of  women for tetanus</t>
  </si>
  <si>
    <t>Current medications</t>
  </si>
  <si>
    <t>Menstrual history: Date of  last menstrual period</t>
  </si>
  <si>
    <t xml:space="preserve">Pulse, blood pressure, respiratory rate, temperature, body 
weight, general condition and pallor, auscultation of  heart and lungs, examination 
of  abdomen, pelvic examination, and other examinations as indicated by the
client’s medical history or general physical examination. </t>
  </si>
  <si>
    <t xml:space="preserve">There is fixed schedule for assessment of  patients </t>
  </si>
  <si>
    <t>Facility has established procedure for handing over form OT to ward</t>
  </si>
  <si>
    <t>Facility has functional referral linkages to higher facilities for cases which  can not be managed at the facility</t>
  </si>
  <si>
    <t xml:space="preserve">A nurse /doctor is identified responsible for each case </t>
  </si>
  <si>
    <t>Patient id band/ verbal confirmation etc.</t>
  </si>
  <si>
    <t>Drugs administered are recorded</t>
  </si>
  <si>
    <t>Anaesthesia and surgery note recorded</t>
  </si>
  <si>
    <t>Standard Formats available</t>
  </si>
  <si>
    <t>Check for availability of eligible couple and sterilization register</t>
  </si>
  <si>
    <t>Records on family planning (FP) (including the number
of  clients counselled and the number of  acceptors)</t>
  </si>
  <si>
    <t xml:space="preserve">Follow-up records for FP clients
</t>
  </si>
  <si>
    <t xml:space="preserve">Counselling of client before discharge </t>
  </si>
  <si>
    <t>Local anaesthesia is given as per guidelines</t>
  </si>
  <si>
    <t>Preoperative instructions given to the client</t>
  </si>
  <si>
    <t xml:space="preserve">Part preparation is done as per guidelines </t>
  </si>
  <si>
    <t>Post operative care as per guidelines</t>
  </si>
  <si>
    <t xml:space="preserve">The client is given full information about optimal pregnancy spacing and
the benefits of it as a part of FP health education and counselling. </t>
  </si>
  <si>
    <t>The importance of timely initiation of an FP method after childbirth, miscarriage,
or abortion will be emphasized.</t>
  </si>
  <si>
    <t>Client is counselled about the options for family planning available</t>
  </si>
  <si>
    <t>The client is informed that condoms prevent sexually transmitted infections (STIs) &amp; HIV</t>
  </si>
  <si>
    <t>Pills should be given only to those who meet the Medical Eligibility Criteria</t>
  </si>
  <si>
    <t xml:space="preserve">Contraindication of COC in Breastfeeding mothers within 6week and hypertension </t>
  </si>
  <si>
    <t>The client should be given full information about the risks, advantages, and possible side effects before OCPs are prescribed for her.</t>
  </si>
  <si>
    <t>Staff is aware of what to do if dose of contraceptive is missed</t>
  </si>
  <si>
    <t>Staff is aware of indication and method of administration of ECP</t>
  </si>
  <si>
    <t>IUD insertion is done as per standard protocol</t>
  </si>
  <si>
    <t>No touch technique, Speculum and bimanual examination, sounding of uterus and placement</t>
  </si>
  <si>
    <t>Client is informed about the adverse effect that can happen and their remedy</t>
  </si>
  <si>
    <t>Cramping, vaginal discharge, heavier menstruation, checking of IUD</t>
  </si>
  <si>
    <t>Follow up services are provided as per protocols</t>
  </si>
  <si>
    <t>Removal of IUD, Instructions for when to return</t>
  </si>
  <si>
    <t>Staff is aware of case selection criteria for family planning</t>
  </si>
  <si>
    <t>Assessment of client done before surgery for any Delay, refer of caution signs</t>
  </si>
  <si>
    <t>Physical examination and Medical History taken,</t>
  </si>
  <si>
    <t>Consent is confirmed before the procedure</t>
  </si>
  <si>
    <t>surgeon check for informed consent signed and ask client for the same</t>
  </si>
  <si>
    <t>Client is informed about post operative care, complication and follow up</t>
  </si>
  <si>
    <t>use of another family planning method for 3 months only,</t>
  </si>
  <si>
    <t>Follow up visits done as per GoI guidelines</t>
  </si>
  <si>
    <t>Visit after 48 hours, first follow up visit at 7th day and semen analysis after 3 months, emergency follow up</t>
  </si>
  <si>
    <t>Pre procedure Counselling provided</t>
  </si>
  <si>
    <t xml:space="preserve">As per national Guidelines
Transition phase after family planning surgery specially vasectomy defined </t>
  </si>
  <si>
    <t>Post procedure Counselling provided</t>
  </si>
  <si>
    <t>As per national guidelines</t>
  </si>
  <si>
    <t>Counselling on the follow-up visit</t>
  </si>
  <si>
    <t>MVA procedures are done as per guidelines</t>
  </si>
  <si>
    <t>Surgical Procedures procedures are done as per guidelines</t>
  </si>
  <si>
    <t xml:space="preserve">procedure should be repeated several times so that the scrub lasts for 3 to 5
minutes. The hands and forearms should be dried with a sterile towel only.  </t>
  </si>
  <si>
    <t>Cleaning of cervix before IUD insertion with antiseptic solution</t>
  </si>
  <si>
    <t>Check sterile filled is maintained during surgery</t>
  </si>
  <si>
    <t>Sterile s gloves are available at OT and Critical areas</t>
  </si>
  <si>
    <t>Ask stff about how they decontaminate the procedure surface like OT Table, Stretcher/Trolleys  etc. 
(Wiping with .5% Chlorine solution</t>
  </si>
  <si>
    <t xml:space="preserve">
Ask staff how they decontaminate the instruments like ambubag, suction canulae, Surgical Instruments 
(Soaking in 0.5% Chlorine Solution, Wiping with 0.5% Clorine Solution or 70% Alcohal as applicable </t>
  </si>
  <si>
    <t>Ask staff about method and time required for bioling</t>
  </si>
  <si>
    <t xml:space="preserve">Formaldehyde or glutaraldehyde solution replaced as per manufacturer instructions </t>
  </si>
  <si>
    <t xml:space="preserve">Instruments are packed according for autoclaving as per standard protocol </t>
  </si>
  <si>
    <t xml:space="preserve">Regular validation of sterilization through biological and chemical indicators </t>
  </si>
  <si>
    <t>There is a procedure to enusure the tracibility of sterilized packs</t>
  </si>
  <si>
    <t xml:space="preserve">Faculty layout ensures separation of general traffic from patient traffic </t>
  </si>
  <si>
    <t xml:space="preserve">Zoning of High risk areas </t>
  </si>
  <si>
    <t xml:space="preserve">Floors and wall surfaces of ICU are easily cleanable </t>
  </si>
  <si>
    <t>Use of double bucket system for mopping</t>
  </si>
  <si>
    <t xml:space="preserve">External footwares are restricted </t>
  </si>
  <si>
    <t xml:space="preserve">Client satisfaction survey done on monthly basis </t>
  </si>
  <si>
    <t>There is system daily round by Hospital superintendent/ Hospital Manager/ Matron in charge for monitoring of services</t>
  </si>
  <si>
    <t xml:space="preserve">Department has documented procedure for registration, admission and discharge </t>
  </si>
  <si>
    <t xml:space="preserve">Department has documented procedure for initial assessment of the patient </t>
  </si>
  <si>
    <t>Department has documented procedure for providing appointment/day and date  for the surgery</t>
  </si>
  <si>
    <t>Department has documented procedure for preparation of patient for surgery</t>
  </si>
  <si>
    <t>Department has documented procedure for IUD insertion</t>
  </si>
  <si>
    <t>Department has documented procedure for taking consent of the patient for procedure</t>
  </si>
  <si>
    <t xml:space="preserve">Department has documented procedure for record maintenance </t>
  </si>
  <si>
    <t xml:space="preserve">Department has documented procedure for counselling of the patient </t>
  </si>
  <si>
    <t xml:space="preserve">Department has manual for male and female sterilization </t>
  </si>
  <si>
    <t>Department has manual  for Quality assurance  for sterilization</t>
  </si>
  <si>
    <t>Department has guideline for  administration of Emergency contraceptive</t>
  </si>
  <si>
    <t xml:space="preserve">Department has standard for various technique of contraception </t>
  </si>
  <si>
    <t>Department has standard IEC material for patient education and counselling</t>
  </si>
  <si>
    <t>Department has manual for FP indemnity scheme</t>
  </si>
  <si>
    <t>IUD insertion, Processing of instruments</t>
  </si>
  <si>
    <t>IUD insertion per 1000 eligible female</t>
  </si>
  <si>
    <t>Denominator to be discussed</t>
  </si>
  <si>
    <t xml:space="preserve">Vasectomy performed </t>
  </si>
  <si>
    <t xml:space="preserve">Tubectomy performed </t>
  </si>
  <si>
    <t xml:space="preserve">No of First Trimester MTP </t>
  </si>
  <si>
    <t xml:space="preserve">No. of Second Trimester MTP </t>
  </si>
  <si>
    <t xml:space="preserve">OCP Users </t>
  </si>
  <si>
    <t xml:space="preserve">Proportion of users using limiting method </t>
  </si>
  <si>
    <t>Proportion of target met for male sterilization surgery</t>
  </si>
  <si>
    <t>Proportion of target met for female sterilization surgery</t>
  </si>
  <si>
    <t>No. of family planning counselling done per 1000 client</t>
  </si>
  <si>
    <t xml:space="preserve">Skin to Skin time </t>
  </si>
  <si>
    <t>Proportion of clients agreed for family planning methods out of total counselled</t>
  </si>
  <si>
    <t xml:space="preserve">Surgical Site Infection rate </t>
  </si>
  <si>
    <t xml:space="preserve">Medical Audit Score </t>
  </si>
  <si>
    <t>No. of complication per 1000 male sterilization surgeries</t>
  </si>
  <si>
    <t>No. of complication per 1000 female sterilization surgeries</t>
  </si>
  <si>
    <t>Surgical site infection rate</t>
  </si>
  <si>
    <t xml:space="preserve">No. of post operative deaths per 1000 surgeries </t>
  </si>
  <si>
    <t>No. of sterilization failure per 1000 surgeries</t>
  </si>
  <si>
    <t xml:space="preserve">Client Satisfaction score </t>
  </si>
  <si>
    <t>Average counselling time</t>
  </si>
  <si>
    <t>Checklist for Intensive Care Unit</t>
  </si>
  <si>
    <t xml:space="preserve">Intensive Care  Unit Score Card </t>
  </si>
  <si>
    <t>Intensive Care  Unit Score</t>
  </si>
  <si>
    <t xml:space="preserve">Checklist for Intensive Care Unit </t>
  </si>
  <si>
    <t>Compliance 
Full/Partial/No</t>
  </si>
  <si>
    <t>Availability of Intensive care services  for medical cases</t>
  </si>
  <si>
    <t>Major medical cases like CVA,Haematomas, CAD, Haemoptysis, Snake bite, Br. Asthma Poisoning etc</t>
  </si>
  <si>
    <t>Availability of Intensive care services for Surgical cases</t>
  </si>
  <si>
    <t>Major surgical cases including trauma</t>
  </si>
  <si>
    <t>Availability of Intensive care services for Gynae and obstetrics cases</t>
  </si>
  <si>
    <t>If ICU services are not available then facility ensure linkages (Partial Compliance)</t>
  </si>
  <si>
    <t>Availability of ICU services 24X7</t>
  </si>
  <si>
    <t>Availability of  Intensive care services.</t>
  </si>
  <si>
    <t>Intubation, Tracheotomy, Mechanical Ventilation, short term cardio respiratory support, Defibrillation, CPR, Mobilization, Chest Tube, ventilator</t>
  </si>
  <si>
    <t>Availability of Portable X ray services</t>
  </si>
  <si>
    <t>Availability of USG services</t>
  </si>
  <si>
    <t>Functional side laboratory services are available</t>
  </si>
  <si>
    <t xml:space="preserve">ABG &amp; Electrolyte </t>
  </si>
  <si>
    <t xml:space="preserve">Functional ECG Services are available </t>
  </si>
  <si>
    <t xml:space="preserve">12 lead ECG </t>
  </si>
  <si>
    <t>Availability of cardiac care unit</t>
  </si>
  <si>
    <t xml:space="preserve"> 5 bedded ICU</t>
  </si>
  <si>
    <t>Availability of Directional  Signage's</t>
  </si>
  <si>
    <t>Signage for restricted area</t>
  </si>
  <si>
    <t>Services provision in ICU are displayed</t>
  </si>
  <si>
    <t>Services not available in ICU are displayed</t>
  </si>
  <si>
    <t>Important  numbers including ambulance, blood bank and referral centres displayed</t>
  </si>
  <si>
    <t xml:space="preserve">User charges in r/o lCU services are displayed </t>
  </si>
  <si>
    <t>IEC material  displayed in waiting area</t>
  </si>
  <si>
    <t xml:space="preserve">Availability of female staff if a male doctor examination a female patients </t>
  </si>
  <si>
    <t>Availability of Wheel chair or stretcher for easy Access to the ICU</t>
  </si>
  <si>
    <t xml:space="preserve">ICU is connected to lift/ramp </t>
  </si>
  <si>
    <t>for easy , safe and fast transport of bed/trolley of critically sick patient</t>
  </si>
  <si>
    <t>Privacy and confidentiality of HIV cases</t>
  </si>
  <si>
    <t>Informed consent for ICU</t>
  </si>
  <si>
    <t>Admission, intubation, blood transfusion</t>
  </si>
  <si>
    <t xml:space="preserve"> Consent for Invasive procedure</t>
  </si>
  <si>
    <t>Staff is aware of patients  rights  and responsibilities</t>
  </si>
  <si>
    <t>ICU has system in place to communicate with patient/ their family member the nature and seriousness of the illness at least once in day</t>
  </si>
  <si>
    <t>Ask patients relative about whether they have been communicated about the treatment plan and progress</t>
  </si>
  <si>
    <t>ICU services are free for JSSK beneficiaries</t>
  </si>
  <si>
    <t>Check that  patient party has not incurred expenditure  on purchasing drugs or consumables from outside.</t>
  </si>
  <si>
    <t>Check that  patient party has not incurred expenditure on diagnostics from outside.</t>
  </si>
  <si>
    <t>ICU services are free for BPL patients</t>
  </si>
  <si>
    <t xml:space="preserve">ICU has adequate space as per requirement </t>
  </si>
  <si>
    <t>Space requirement in ICU is 100-125 sq feet area per bed in patient care area including space for storage and duty room etc</t>
  </si>
  <si>
    <t xml:space="preserve">Availability of adequate waiting area
</t>
  </si>
  <si>
    <t xml:space="preserve">Availability of seating arrangement </t>
  </si>
  <si>
    <t xml:space="preserve">ICU has single entry and exit </t>
  </si>
  <si>
    <t>There is no thoroughfare  through ICU</t>
  </si>
  <si>
    <t>Central nursing station is available in ICU</t>
  </si>
  <si>
    <t xml:space="preserve">All monitors/ patients must be observable from nursing station either directly or through central monitoring station </t>
  </si>
  <si>
    <t xml:space="preserve">ICU has designated  Isolation room </t>
  </si>
  <si>
    <t xml:space="preserve">Availability of Ancillary area </t>
  </si>
  <si>
    <t xml:space="preserve">Ancillary area includes: Nursing station,  clean and dirty utility area, Unit stores, Hand washing and  gowning area, </t>
  </si>
  <si>
    <t>ICU has dedicated  change room for staff</t>
  </si>
  <si>
    <t>Separate doctor and nurse change room are available</t>
  </si>
  <si>
    <t>ICU has dedicated counselling room</t>
  </si>
  <si>
    <t xml:space="preserve">Corridors are wide enough for easy movement of Trolleys </t>
  </si>
  <si>
    <t xml:space="preserve">2-3 Meters </t>
  </si>
  <si>
    <t xml:space="preserve">Availability of ICU beds as per load </t>
  </si>
  <si>
    <t>Unidirectional flow of services</t>
  </si>
  <si>
    <t xml:space="preserve">ICU is in Proximity of OT and has functional  linkage with OT </t>
  </si>
  <si>
    <t>ICU building does not have temporary connections and loose hanging wires</t>
  </si>
  <si>
    <t xml:space="preserve">ICU has  mechanism for periodical check / test of all electrical installation  by competent electrical Engineer </t>
  </si>
  <si>
    <t xml:space="preserve">ICU has dedicated earthling pit system available </t>
  </si>
  <si>
    <t>Wall mounted digital display is available in ICU to show earth to neutral voltage</t>
  </si>
  <si>
    <t xml:space="preserve">Floors of the ICU are non slippery and even </t>
  </si>
  <si>
    <t>ICU has sufficient fire  exit to permit safe escape to its occupant at time of fire</t>
  </si>
  <si>
    <t>OPD has installed fire Extinguisher  that is Class A , Class B C type or ABC type</t>
  </si>
  <si>
    <t>ICU has provision of  Smoke and heat detector</t>
  </si>
  <si>
    <t>ICU  has electrical and automatic fire alarm system or alarm system sounded by actuation of any automatic fire extinguisher</t>
  </si>
  <si>
    <t xml:space="preserve">Availability of full time intensivist </t>
  </si>
  <si>
    <t xml:space="preserve">Availability of General duty doctor  </t>
  </si>
  <si>
    <t>Duty doctor in 1: 5 ratio</t>
  </si>
  <si>
    <t>Availability of Nursing staff as per requirement</t>
  </si>
  <si>
    <t>As per  guideline</t>
  </si>
  <si>
    <t>Availability of  paramedic staff</t>
  </si>
  <si>
    <t>1: 5 ratio</t>
  </si>
  <si>
    <t>Availability of ICU attendant</t>
  </si>
  <si>
    <t>1 in each shift</t>
  </si>
  <si>
    <t>Availability of housekeeping staff</t>
  </si>
  <si>
    <t>Advance life support Training</t>
  </si>
  <si>
    <t>Code Blue</t>
  </si>
  <si>
    <t>Staff is skilled to operate  ICU equipments</t>
  </si>
  <si>
    <t>Staff is skilled  for resuscitation and intubation</t>
  </si>
  <si>
    <t xml:space="preserve">As per State EDL </t>
  </si>
  <si>
    <t>Availability of drugs action on nervous system</t>
  </si>
  <si>
    <t xml:space="preserve">Availability of disposables </t>
  </si>
  <si>
    <t xml:space="preserve">examination gloves, Syringes, </t>
  </si>
  <si>
    <t xml:space="preserve">Emergency and resuscitation tray are maintained </t>
  </si>
  <si>
    <t>Bed side monitor, pluse oximeter, thermometer, BP apparatus, ECG</t>
  </si>
  <si>
    <t>Availability of dressing tray for Surgical Ward</t>
  </si>
  <si>
    <t xml:space="preserve">ABG Machine, Glucometer, </t>
  </si>
  <si>
    <t>Availability of Functional  Intensive care equipment and instruments</t>
  </si>
  <si>
    <t xml:space="preserve">Ventilator, Infusion pump,  C-PAP, </t>
  </si>
  <si>
    <t>Availability of Functional Resuscitation equipments</t>
  </si>
  <si>
    <t>Bag and mask, laryngoscope, ET tubes, fibro optic bronchoscope Oxygen cylinder/central line, oxygen hood, Trey for procedures like central line, Defibrillator (Ambu bag)</t>
  </si>
  <si>
    <t>Availability of specialized ICU bed</t>
  </si>
  <si>
    <t>ICU bed (shock proof -fibre).</t>
  </si>
  <si>
    <t xml:space="preserve">Over bed tables, Head end panel,   IV stand, Bed pan, bed rail, </t>
  </si>
  <si>
    <t>Trey for  monitors, Electrical panel with bed, bedhead panel with outlet for Oxygen and vacuum,  X ray view box.</t>
  </si>
  <si>
    <t>Cupboard, nursing counter, table for preparation of medicines, chair.</t>
  </si>
  <si>
    <t>Check the down time of equipments</t>
  </si>
  <si>
    <t>Records for expiry and near expiry drugs are maintained for drug stored in ICU</t>
  </si>
  <si>
    <t xml:space="preserve">Department maintains stock and expenditure register of drugs and consumables </t>
  </si>
  <si>
    <t xml:space="preserve">Narcotic and Psychotropic drugs are kept in lock and key </t>
  </si>
  <si>
    <t xml:space="preserve">General Patient Care - 200-50 Lux 
Procedure Spot Light - 1500 Lux </t>
  </si>
  <si>
    <t>Entry to ICU is restricted</t>
  </si>
  <si>
    <t>Temperature is maintained in ICU and record of same is kept</t>
  </si>
  <si>
    <t>Humidity is maintained in ICU and record of same is maintained</t>
  </si>
  <si>
    <t>50-60%</t>
  </si>
  <si>
    <t>ICU has system to maintain its ventilation and its environment is dust free</t>
  </si>
  <si>
    <t>ICU has system to control the sound producing activities and gadgets' (like telephone sounds, staff area and equipments)</t>
  </si>
  <si>
    <t>Security arrangement at ICU</t>
  </si>
  <si>
    <t xml:space="preserve">Building is painted/whitewashed in uniform color </t>
  </si>
  <si>
    <t>All area are clean  with no dirt,grease,littering and cowebs</t>
  </si>
  <si>
    <t>No condemned/Junk material in the ICU</t>
  </si>
  <si>
    <t>No rodent/pests are  noticed</t>
  </si>
  <si>
    <t xml:space="preserve">Availability of power back up in ICU </t>
  </si>
  <si>
    <t>Power back for all critical equipments</t>
  </si>
  <si>
    <t>Check that all items are as per clinical advice</t>
  </si>
  <si>
    <t>Check for the Quality of diet provided in ICU</t>
  </si>
  <si>
    <t>Gown is provided to all patients</t>
  </si>
  <si>
    <t>There is established criteria for admission  at ICU</t>
  </si>
  <si>
    <t>Criteria based on Vital sign, Laboratory value/ Diagnostic values and Physical finding</t>
  </si>
  <si>
    <t xml:space="preserve">Admission is done on written order by authorized doctor </t>
  </si>
  <si>
    <t>Check for admission criteria. Check for linkage with higher facilities</t>
  </si>
  <si>
    <t>Assessment criteria of different kind of medical /surgical conditions  is defined and practiced</t>
  </si>
  <si>
    <t>Initial assessment is documented preferably within 1 hours</t>
  </si>
  <si>
    <t xml:space="preserve">There is fixed schedule for reassessment of stable patients </t>
  </si>
  <si>
    <t xml:space="preserve">For critical patients admitted in the ward there  is provision of reassessments as per need </t>
  </si>
  <si>
    <t>There is procedure for hand over for patient transferred from ICU to IPD /OT/ Emergency and vice versa</t>
  </si>
  <si>
    <t>Check for how hand over is given from ICU to ward and vice versa etc.</t>
  </si>
  <si>
    <t xml:space="preserve">Check for the procedure if patient is to be consulted with other specialist </t>
  </si>
  <si>
    <t>Check for the procedure for calling specialist on call to ICU for opinion /advice. Is there any list of specialist with phone no. available</t>
  </si>
  <si>
    <t>Check for whom it is referred. List of higher centres is available with phone no.</t>
  </si>
  <si>
    <t xml:space="preserve">Doctor and nurse is designated for each patient admitted to ICU ward </t>
  </si>
  <si>
    <t xml:space="preserve"> Treating doctor is designated</t>
  </si>
  <si>
    <t>There is established procedure for co ordination of care between duty doctor and treating doctor/specialist</t>
  </si>
  <si>
    <t xml:space="preserve">Duty doctor takes round with treating doctor </t>
  </si>
  <si>
    <t>Patient condition is reviewed during hand over between duty doctors</t>
  </si>
  <si>
    <t>Unconscious and comatose patient, stuprose patient,  patient with suppressed immune system</t>
  </si>
  <si>
    <t>Electrolytes like Potassium chloride, Uploads, Neuro muscular blocking agent, Anti thrombolytic agent, insulin, warfarin, Heparin, Adrenergic agonist etc. as applicable</t>
  </si>
  <si>
    <t>A system of independent double check before administration, Error prone medical abbreviations are not used</t>
  </si>
  <si>
    <t xml:space="preserve">Treatment given is recorded in treatment chart </t>
  </si>
  <si>
    <t>Check for the availability of ICU slip, Requisition slips etc.</t>
  </si>
  <si>
    <t xml:space="preserve">ICU has established criteria for discharge of the patient </t>
  </si>
  <si>
    <t>Discharge is done by an authorised doctor</t>
  </si>
  <si>
    <t>Discharge summary is give to patients going in LAMA/Refered out</t>
  </si>
  <si>
    <t>Time of discharge is communicated to patient before hand</t>
  </si>
  <si>
    <t>Declaration is taken from the LAMA patient and the consequences are explained</t>
  </si>
  <si>
    <t>ICU has procedure for step down of the patient.</t>
  </si>
  <si>
    <t>Step down of the patient is planned by on duty doctor in consultation with treating doctor</t>
  </si>
  <si>
    <t>ICU has protocols for pain management</t>
  </si>
  <si>
    <t>ICU has protocol for sedation</t>
  </si>
  <si>
    <t>ICU has procedure for starting Central lines</t>
  </si>
  <si>
    <t>ICU has protocol for early eternal nutrition</t>
  </si>
  <si>
    <t>Protocol for Care of unconscious paraplegic patients is available</t>
  </si>
  <si>
    <t xml:space="preserve"> Prevention of decubits in ICU patient</t>
  </si>
  <si>
    <t>ICU has protocol for management of anaphylactic shock</t>
  </si>
  <si>
    <t>ICU has criteria defined for non invasive ventilation in case of respiratory failure</t>
  </si>
  <si>
    <t>C -PEP and V -PEP</t>
  </si>
  <si>
    <t xml:space="preserve">Criteria for intubation </t>
  </si>
  <si>
    <t xml:space="preserve">Criteria for extubation </t>
  </si>
  <si>
    <t>Criteria of tracheotomy</t>
  </si>
  <si>
    <t>ICU has protocols for care and Monitoring of patient on ventilator</t>
  </si>
  <si>
    <t>Monitoring include subjective responses, physiological responses, blood gas measurement</t>
  </si>
  <si>
    <t xml:space="preserve">ICU has critical values of various lab test </t>
  </si>
  <si>
    <t>ICU has procedure to inform patient relatives about poor prognostic status of inpatient</t>
  </si>
  <si>
    <t>ICU has system for conducting grievance counselling of patient's relative in case of mortality and at initiation of End of life care</t>
  </si>
  <si>
    <t xml:space="preserve">The is a standard procedure of removal of life sustaining treatment as per law </t>
  </si>
  <si>
    <t xml:space="preserve">
Ask staff how they decontaminate the instruments like abusage, suction cannula, Airways, Face Masks, Surgical Instruments 
(Soaking in 0.5% Chlorine Solution, Wiping with 0.5% Chlorine Solution or 70% Alcohol as applicable </t>
  </si>
  <si>
    <t xml:space="preserve">External footwares are resitricated </t>
  </si>
  <si>
    <t>Negative pressure is maintained in Isolation</t>
  </si>
  <si>
    <t>There is system daily round by  hospital superintendent/ Hospital Manager/ Matron in charge for monitoring of services</t>
  </si>
  <si>
    <t>Department has documented procedure for receiving and initial assessment</t>
  </si>
  <si>
    <t xml:space="preserve">registration, consultation, Procedures, assessment of patient , counselling, Monitoring etc. </t>
  </si>
  <si>
    <t>Department has documented procedure for admission</t>
  </si>
  <si>
    <t>Department has documented procedure for clinical assessment and reassessment of patient in ICU</t>
  </si>
  <si>
    <t>Department has documented procedure for discharge of the patient</t>
  </si>
  <si>
    <t>ICU has documented procedure  nursing care for critical patient</t>
  </si>
  <si>
    <t>ICU has documented procedure for collection, transfer and reporting the sample to laboratory</t>
  </si>
  <si>
    <t>ICU has documented procedure for  nutrition in critical illness</t>
  </si>
  <si>
    <t>ICU has documented procedure for key clinical protocols</t>
  </si>
  <si>
    <t>ICU has documented procedure for preventive- break down maintenance and calibration  of equipments</t>
  </si>
  <si>
    <t>ICU has documented system for storage, retaining ,retrieval  of  records</t>
  </si>
  <si>
    <t xml:space="preserve">ICU has documented procedure for purchase of External  services and supplies  </t>
  </si>
  <si>
    <t>ICU has documented procedure for Maintenance of infrastructure of SNCU</t>
  </si>
  <si>
    <t xml:space="preserve">ICU has documented procedure for thermoregulation </t>
  </si>
  <si>
    <t>ICU has documented procedure for drugs,intravenous,and fluid management of patient</t>
  </si>
  <si>
    <t xml:space="preserve">ICU has documented procedure for counselling of the patient attendant </t>
  </si>
  <si>
    <t>ICU has documented procedure for infection control practices</t>
  </si>
  <si>
    <t xml:space="preserve">ICU has documented procedure for inventory management </t>
  </si>
  <si>
    <t>ICU has documented procedure for entry of visitor in ICU</t>
  </si>
  <si>
    <t>Admission and discharge criteria, Intubation protocol, CPR</t>
  </si>
  <si>
    <t xml:space="preserve">Proportion of BPL patients admitted </t>
  </si>
  <si>
    <t xml:space="preserve">Downtime critical equipments </t>
  </si>
  <si>
    <t xml:space="preserve">Transfer Rate </t>
  </si>
  <si>
    <t>Re admission rate</t>
  </si>
  <si>
    <t xml:space="preserve">Risk Adjusted Mortality Rate/Standard Mortality Rate  </t>
  </si>
  <si>
    <t xml:space="preserve">No of Pressure Ulcer developed per thousand cases </t>
  </si>
  <si>
    <t>UTI rate</t>
  </si>
  <si>
    <t xml:space="preserve">VAP rate </t>
  </si>
  <si>
    <t xml:space="preserve">Adverse events are identified </t>
  </si>
  <si>
    <t>Injection room : Post exposure prophylaxis, medication error, patient fall.</t>
  </si>
  <si>
    <t xml:space="preserve">Reintubation Rate </t>
  </si>
  <si>
    <t>Culture Surveillance sterility rate</t>
  </si>
  <si>
    <t>Checklist for Indoor Patient Department</t>
  </si>
  <si>
    <t xml:space="preserve">Indoor Patient Department Score Card </t>
  </si>
  <si>
    <t xml:space="preserve">IPD Score </t>
  </si>
  <si>
    <t>Checklist for IPD</t>
  </si>
  <si>
    <t>Reference No/</t>
  </si>
  <si>
    <t>Availability of  general medicine indoor services</t>
  </si>
  <si>
    <t>Availability of  isolation ward services</t>
  </si>
  <si>
    <t>Availability of  general surgery indoor services</t>
  </si>
  <si>
    <t>Availability of burn ward indoor services</t>
  </si>
  <si>
    <t>Availability of  ophthalmology indoor services</t>
  </si>
  <si>
    <t>Availability of Orthopaedics indoor services</t>
  </si>
  <si>
    <t xml:space="preserve">Availability of Psychiatry Indoor services </t>
  </si>
  <si>
    <t xml:space="preserve">Availability of Indoor Physiotherapy Procedures </t>
  </si>
  <si>
    <t>Availability of dialysis services</t>
  </si>
  <si>
    <t>Availability of accident &amp; trauma ward</t>
  </si>
  <si>
    <t>Availability of Indoor services for Management</t>
  </si>
  <si>
    <t xml:space="preserve">Maleria Kalaazar Dengue &amp; Chikunguna  AES/Japanese Encephalitis as prevelant locally </t>
  </si>
  <si>
    <t xml:space="preserve">Indoor treatment of TB patients requires hospitalization </t>
  </si>
  <si>
    <t xml:space="preserve">Inpatient Management of severly ill cases </t>
  </si>
  <si>
    <t xml:space="preserve">Inpatient care for cases require hospitilization </t>
  </si>
  <si>
    <t>Availabily of Opthalmic ward</t>
  </si>
  <si>
    <t xml:space="preserve">Availbilty of Geriatic ward </t>
  </si>
  <si>
    <t xml:space="preserve">Availability of indoor Services as per local prevalent disease </t>
  </si>
  <si>
    <t xml:space="preserve">Display of layout/floor directory </t>
  </si>
  <si>
    <t>List of services available are displayed</t>
  </si>
  <si>
    <t xml:space="preserve">Entitlement under different national health program </t>
  </si>
  <si>
    <t>List of drugs available are  displayed and updated</t>
  </si>
  <si>
    <t xml:space="preserve">User charges if any displayed </t>
  </si>
  <si>
    <t xml:space="preserve">Relevant IEC material displayed at wards </t>
  </si>
  <si>
    <t xml:space="preserve">Services are delivered in a manner that is sensitive to gender, religious and cultural needs, and there are no barrier on account of physical , economic, cultural or social reasons. </t>
  </si>
  <si>
    <t>Separate male &amp; female wards</t>
  </si>
  <si>
    <t xml:space="preserve">Where ever male and female are kept in same wards male and female area are demarcated </t>
  </si>
  <si>
    <t xml:space="preserve">Male and female toilets are demarcated </t>
  </si>
  <si>
    <t xml:space="preserve">Access to toilet should not go through opposite sex patient care area </t>
  </si>
  <si>
    <t xml:space="preserve">Male attendants are not allowed to stay at night in female ward </t>
  </si>
  <si>
    <t>There is no discrimination with transgender patients</t>
  </si>
  <si>
    <t>No unnecessary /non-essential disclosure of a person’s trans status</t>
  </si>
  <si>
    <t>SI/PI/RR</t>
  </si>
  <si>
    <t xml:space="preserve">Availability of screens / Curtains </t>
  </si>
  <si>
    <t xml:space="preserve">Examination/ Dressing of patient is done in enclosed area </t>
  </si>
  <si>
    <t>Availability of complaint box and display of process for grievance  redressal and whom to contact is displayed</t>
  </si>
  <si>
    <t>Partitions separating men and women are robust enough to
prevent casual overlooking and overhearing</t>
  </si>
  <si>
    <t xml:space="preserve">Patient is informed about clinical condition and treatment been provided </t>
  </si>
  <si>
    <t>Availability of complaint box and display of process for grievance re redressal and whom to contact is displayed</t>
  </si>
  <si>
    <t>Stay in wards is free for entitled patients under NHP and state scheme</t>
  </si>
  <si>
    <t>Drugs and consumables under NHP are free of cost</t>
  </si>
  <si>
    <t xml:space="preserve">All treatments are free of cost for BPL Patients </t>
  </si>
  <si>
    <t>Cashless treatment been provide to smart card holders</t>
  </si>
  <si>
    <t>Surgical wards has functional linkages with OT</t>
  </si>
  <si>
    <t>Ward has sufficient fire  exit to permit safe escape to its occupant at time of fire</t>
  </si>
  <si>
    <t>IPD has installed fire Extinguisher  that is Class A , Class B, C type or ABC type</t>
  </si>
  <si>
    <t>Availability of specialist doctor on call</t>
  </si>
  <si>
    <t>Availability of dresser in surgical ward</t>
  </si>
  <si>
    <t xml:space="preserve">Availability of dressing material in surgical wards </t>
  </si>
  <si>
    <t xml:space="preserve">Availability of emergency drug tray </t>
  </si>
  <si>
    <t xml:space="preserve">BP apparatus, Thermometer, foetoscope, baby and adult  weighing scale, Stethoscope , Doppler </t>
  </si>
  <si>
    <t>Adult  bag and mask, Oxygen, Suction machine, Airway,nebulizer, suction apparatus , LMA, Laryngoscope, ET tube</t>
  </si>
  <si>
    <t xml:space="preserve">Narcotic and psychotropic  drugs are identified and stored in lock and key </t>
  </si>
  <si>
    <t>One family members is allowed to stay with the patient</t>
  </si>
  <si>
    <t xml:space="preserve"> Fans/ Air conditioning/Heating/Exhaust/Ventilators as per environment condition and requirement</t>
  </si>
  <si>
    <t>Security arrangement in IPD</t>
  </si>
  <si>
    <t xml:space="preserve">Facility has established procedure for handing over of patients from one department to other department </t>
  </si>
  <si>
    <t xml:space="preserve">Facility has a standard procedure to decent communication of death to relatives </t>
  </si>
  <si>
    <t>Weekly reporting of Presumptive cases on form "P" from IPD</t>
  </si>
  <si>
    <t xml:space="preserve">Department has documented procedure for transfusion of blood </t>
  </si>
  <si>
    <t>Department has documented procedure for maintenance of rights and dignity of Patient</t>
  </si>
  <si>
    <t>Department has documented procedure for record eminence including   taking consent</t>
  </si>
  <si>
    <t xml:space="preserve">Patient safety, CPR </t>
  </si>
  <si>
    <t xml:space="preserve">Bed Occupancy Rate of Medical Wards  </t>
  </si>
  <si>
    <t xml:space="preserve">Bed Occupancy Rate for surgical wards </t>
  </si>
  <si>
    <t>Average length of stay for Medical wards</t>
  </si>
  <si>
    <t xml:space="preserve">Average length for surgical wards </t>
  </si>
  <si>
    <t xml:space="preserve">Checklist for Blood Bank </t>
  </si>
  <si>
    <t xml:space="preserve">Blood Bank Score Card </t>
  </si>
  <si>
    <t>Blood Bank Score</t>
  </si>
  <si>
    <t xml:space="preserve">Assessment  Method </t>
  </si>
  <si>
    <t>Blood bank services available 24X7</t>
  </si>
  <si>
    <t>ME A1.18.</t>
  </si>
  <si>
    <t xml:space="preserve">Blood bank has facility of whole blood collection and Storage </t>
  </si>
  <si>
    <t>Blood Bank Has facility for Blood Components</t>
  </si>
  <si>
    <t xml:space="preserve">PRC, Platelets Concentrate, FMP, Plasma&amp;  Single donor Cryo Precipitate </t>
  </si>
  <si>
    <t xml:space="preserve">Blood bank has emergency stock of blood </t>
  </si>
  <si>
    <t xml:space="preserve">For A+, B+, O+ and O- </t>
  </si>
  <si>
    <t>Provision of blood donation camps</t>
  </si>
  <si>
    <t>Availability of transfusion services</t>
  </si>
  <si>
    <t>Availability of screening and cross matching services</t>
  </si>
  <si>
    <t>Availability of platelets for management of Dengue cases</t>
  </si>
  <si>
    <t xml:space="preserve">Blood Bank provides blood components  for thalassemia, dengue, haemophilia etc. as per local need </t>
  </si>
  <si>
    <t>ME A6.2.</t>
  </si>
  <si>
    <t>Availability of Departmental signages</t>
  </si>
  <si>
    <t xml:space="preserve">Blood bank has displayed  of Information regarding donors eligibility </t>
  </si>
  <si>
    <t>Blood bank has displayed  information regarding number of blood units available</t>
  </si>
  <si>
    <t>User services charges in r/o blood are displayed at entrance</t>
  </si>
  <si>
    <t>ME B1.5.</t>
  </si>
  <si>
    <t>IEC material is available in blood bank to provide information and to promote blood donation</t>
  </si>
  <si>
    <t xml:space="preserve">Services are delivered in a manner that is sensitive to gender, religious and cultural needs, and there are no barrier on account of physical economic, cultural or social reasons </t>
  </si>
  <si>
    <t>Availability of ramp or alternate  for easy access to the blood bank</t>
  </si>
  <si>
    <t>Privacy at blood donation and counselling room</t>
  </si>
  <si>
    <t>Blood Bank has system to ensure the confidentiality of results of screening test done</t>
  </si>
  <si>
    <t xml:space="preserve">Blood bank staff do not discuss the lab result outside. reports are kept in secure place </t>
  </si>
  <si>
    <t xml:space="preserve">Confidentiality and privacy of HIV patients </t>
  </si>
  <si>
    <t xml:space="preserve">Blood bank is taking informed consent of donor </t>
  </si>
  <si>
    <t>In consent form, procedure of donation is explained along with informing the donor regarding testing of blood is mandatory for safety of recipient</t>
  </si>
  <si>
    <t xml:space="preserve">Awareness of staff on donor rights and donor responsibilities </t>
  </si>
  <si>
    <t>About the confidentiality and privacy of donor information</t>
  </si>
  <si>
    <t xml:space="preserve">Post donation counselling for sero reactive donors </t>
  </si>
  <si>
    <t>Post donation counselling also include counselling on HIV for which blood bank may refer the donor to ICTC /SACS</t>
  </si>
  <si>
    <t>Pre donation counselling is done before donation</t>
  </si>
  <si>
    <t>Procedure include preparation of venepuncture site, use of blood bags and anticoagulant solution, collecting sample for laboratory test</t>
  </si>
  <si>
    <t>Availabilty of complaint box and display of process for grievance re addressal and whom to contact is displayed</t>
  </si>
  <si>
    <t>ME B5.1.</t>
  </si>
  <si>
    <t>Free blood for Pregnant woman, Mothers and New Borns</t>
  </si>
  <si>
    <t>Check that  patient party has not spent on purchasing blood  from outside.</t>
  </si>
  <si>
    <t xml:space="preserve">Free blood  for BPL patients </t>
  </si>
  <si>
    <t>Area of Concern C: Inputs</t>
  </si>
  <si>
    <t xml:space="preserve">Blood bank has adequate space as per requirement </t>
  </si>
  <si>
    <t>Space required is more than 100 sq meters</t>
  </si>
  <si>
    <t>Availability of waiting area in blood bank</t>
  </si>
  <si>
    <t>Separate toilet facilities for male &amp; female  are available</t>
  </si>
  <si>
    <t>Seating arrangement in waiting area</t>
  </si>
  <si>
    <t>Dedicated examination room</t>
  </si>
  <si>
    <t>Dedicated Blood collection room</t>
  </si>
  <si>
    <t>Dedicated transfusion transmissible infection  (TTI) lab</t>
  </si>
  <si>
    <t>Availability of  refreshment cum rest room</t>
  </si>
  <si>
    <t>Dedicated sterilization area</t>
  </si>
  <si>
    <t>Dedicated store cum record room</t>
  </si>
  <si>
    <t xml:space="preserve">Availability of Duty room for staff </t>
  </si>
  <si>
    <t>Adequate Donor couches/ donor units  as per load</t>
  </si>
  <si>
    <t>Blood bank layout ensures smooth flow of donor  and services</t>
  </si>
  <si>
    <t>Blood bank does not have temporary connections and loosely hanging wires</t>
  </si>
  <si>
    <t xml:space="preserve">Adequate electrical socket provided for safe and smooth operation of lab equipments </t>
  </si>
  <si>
    <t>Work benches are chemical resistant</t>
  </si>
  <si>
    <t xml:space="preserve">Floors of the Laboratory are non slippery and even </t>
  </si>
  <si>
    <t>Blood bank  has sufficient fire  exit to permit safe escape to its occupant at time of fire</t>
  </si>
  <si>
    <t>Blood bank has plan for  safe storage and handling of potentially flammable materials.</t>
  </si>
  <si>
    <t>Blood Bank has installed fire Extinguisher  that is Class A , Class BC type or ABC type</t>
  </si>
  <si>
    <t xml:space="preserve">Availability of dedicated blood bank medical officer </t>
  </si>
  <si>
    <t>MBBS doctor with one year experience</t>
  </si>
  <si>
    <t xml:space="preserve">Availability of dedicated Nursing Staff </t>
  </si>
  <si>
    <t xml:space="preserve">Availability of dedicated Blood Bank Technician round the clock </t>
  </si>
  <si>
    <t>Availability of security staff</t>
  </si>
  <si>
    <t>Staff is skilled for operating the equipments</t>
  </si>
  <si>
    <t xml:space="preserve">Departments have availability of adequate emergency drugs  at point of use </t>
  </si>
  <si>
    <t>Inj Adrenaline,Inj Deriphylline,Inj Dexamethasone ,Inj Chlorpheniramine,Inj Metochlorpromide</t>
  </si>
  <si>
    <t xml:space="preserve">Availability Laboratory materials </t>
  </si>
  <si>
    <t>Evacuated Blood collection tubes, Swabs, Syringes, Glass slides, Glass marker/paper stickers</t>
  </si>
  <si>
    <t>Availability of Reagents /Kits for lab</t>
  </si>
  <si>
    <t>Standard Grouping Sera Anti A, Anti B &amp; Anti D ,VDRL/RPR Kit for Syphillis,RDK/ ELISA for Malarial Antigen, ELISA kit for Hep B &amp;C, ELISA kit for HIV1 &amp; 2, malarial parasite stains</t>
  </si>
  <si>
    <t>Adult Weighing machine, BP apparatus , clinical thermometer</t>
  </si>
  <si>
    <t>Availability of laboratory  equipment &amp; instruments for laboratory</t>
  </si>
  <si>
    <t xml:space="preserve">Microscope with  water bath, ELISA reader with washer, RH viewer, Sahli's Haemoglobino meter/Others </t>
  </si>
  <si>
    <t>Adult  bag and mask and Oxygen</t>
  </si>
  <si>
    <t xml:space="preserve">Check for availability of storage equipments for blood products </t>
  </si>
  <si>
    <t xml:space="preserve">Blood bags refrigerator with thermo graph and alarm device, Insulated carrier boxes with ice packs, Blood bag weighting machine, deep freezer, Platelets agitators </t>
  </si>
  <si>
    <t>ME C6.6.</t>
  </si>
  <si>
    <t>Availability of beds in blood bank</t>
  </si>
  <si>
    <t>Blood collection bed, recovery beds</t>
  </si>
  <si>
    <t xml:space="preserve">Availability of attachment/ accessories  </t>
  </si>
  <si>
    <t>Hospital graded Mattress, bed sheet, blanket, and bed side table</t>
  </si>
  <si>
    <t>Electrical fixture for equipments lab and storage equipments</t>
  </si>
  <si>
    <t>cupboard, counter for issuing blood, work benches for lab, chair.</t>
  </si>
  <si>
    <t>Agency/ ies identified for maintenance for equipments</t>
  </si>
  <si>
    <t>Blood bank has system to update correction factor after calibration wherever required</t>
  </si>
  <si>
    <t>Check for records</t>
  </si>
  <si>
    <t>Each lot of reagents has to be checked against earlier tested in use reagent lot or with suitable reference material before being placed in service and result should be recorded.</t>
  </si>
  <si>
    <t>ME D2.1.</t>
  </si>
  <si>
    <t>There is established system of timely  indenting of consumables and reagents</t>
  </si>
  <si>
    <t xml:space="preserve">Reagents and consumables are kept away from water and sources of  heat,
direct sunlight </t>
  </si>
  <si>
    <t>Reagents are labelled appropriately</t>
  </si>
  <si>
    <t>Reagents label contain name, concentration, date of preparation/opening, date of expiry, storage conditions and warning</t>
  </si>
  <si>
    <t>Expiry dates' of the blood bags are maintained</t>
  </si>
  <si>
    <t>No expired blood  is found  in storage</t>
  </si>
  <si>
    <t xml:space="preserve">Records for expiry and near expiry blood  are maintained </t>
  </si>
  <si>
    <t>There is practice of calculating and maintaining buffer stock of reagents</t>
  </si>
  <si>
    <t>Department maintained stock and expenditure register of reagents</t>
  </si>
  <si>
    <t>There is no stock out of reagents</t>
  </si>
  <si>
    <t>Temperature of refrigerators used for storing lab reagents are kept as per storage requirement  and records are maintained</t>
  </si>
  <si>
    <t xml:space="preserve">Check for temperature charts are maintained and updated periodically  for refrigerators used storing lab reagents </t>
  </si>
  <si>
    <t>Regular Defrosting is done</t>
  </si>
  <si>
    <t>Adequate illumination  at work station in laboratory</t>
  </si>
  <si>
    <t>Illumination level of blood bank is as per recommendation/ sufficient to carry out blood bank  activities</t>
  </si>
  <si>
    <t>Adequate illumination at donation area</t>
  </si>
  <si>
    <t>Entry  is restricted in storage and lab area of the blood bank</t>
  </si>
  <si>
    <t>ME D3.3.</t>
  </si>
  <si>
    <t>Temperature is maintained  and record of same is kept</t>
  </si>
  <si>
    <t>Air conditioned blood collection room, blood group serology lab, testing lab for Transfusion Transmissible Diseases, refreshment cum rest room</t>
  </si>
  <si>
    <t>No condemned/Junk material in the lab</t>
  </si>
  <si>
    <t>Blood bank provides Linen for donors</t>
  </si>
  <si>
    <t>Blankets</t>
  </si>
  <si>
    <t>Blood bank has valid license under Rule 122(G) Drug and cosmetic act</t>
  </si>
  <si>
    <t xml:space="preserve">Doctor, technician and support staff adhere to their respective dress code </t>
  </si>
  <si>
    <t>Standard D12.</t>
  </si>
  <si>
    <t xml:space="preserve"> Unique  identification number  is given to each donor during process of registration</t>
  </si>
  <si>
    <t xml:space="preserve">Donors demographic details are recorded </t>
  </si>
  <si>
    <t>Check for that patient demographics like Name, age, Sex, Address  etc.</t>
  </si>
  <si>
    <t>ME E1.2.</t>
  </si>
  <si>
    <t>There is procedure for assessment of patient before donation</t>
  </si>
  <si>
    <t>Initial assessment is recorded</t>
  </si>
  <si>
    <t>There is procedure for referral of cases for which requested blood group is not available</t>
  </si>
  <si>
    <t>Facility has functional referral linkages to blood storage unit</t>
  </si>
  <si>
    <t>Procedure to handover test/ results during shift change</t>
  </si>
  <si>
    <t>Records of donor assessment is maintained</t>
  </si>
  <si>
    <t>Format for consent, requisition form, blood transfusion reaction form, referral slip</t>
  </si>
  <si>
    <t xml:space="preserve">Blood bank records are labelled and indexed </t>
  </si>
  <si>
    <t xml:space="preserve">Records are maintained for blood bank </t>
  </si>
  <si>
    <t>Records includes daily group wise stock register, daily temperature recording of temperature dependent equipment, stock register of consumables and non consumables, documents of proficiency testing, records of equipment maintenance, records of recipient, compatibility records, transfusion reaction records, donors records etc.</t>
  </si>
  <si>
    <t xml:space="preserve">Blood bank has facility to store records  for 5 year </t>
  </si>
  <si>
    <t>Blood bank has system of coping with extra demand of blood in case of disaster</t>
  </si>
  <si>
    <t>ME E13.1.</t>
  </si>
  <si>
    <t>Blood bank has defined criteria for donor selection</t>
  </si>
  <si>
    <t xml:space="preserve">Based on Physical examination, Medical history, condition that affects safety of recipients, donation intervals, </t>
  </si>
  <si>
    <t xml:space="preserve">Blood bank ensures that blood is taken from voluntary donors only </t>
  </si>
  <si>
    <t>RR/PI/SI</t>
  </si>
  <si>
    <t xml:space="preserve">Check for questionnaire is available in local language for taking pre donation information </t>
  </si>
  <si>
    <t>ME E13.2.</t>
  </si>
  <si>
    <t>Blood bank has standardized procedure for collection of blood from donor</t>
  </si>
  <si>
    <t>Instructions for collection and handling the collected blood  are communicated to those responsible for collection</t>
  </si>
  <si>
    <t>Mostly numeric or alpha numeric label should be used for tracing</t>
  </si>
  <si>
    <t xml:space="preserve">Blood bank has identified procedure for labelling of blood bag/blood component /pilot tubes </t>
  </si>
  <si>
    <t>Blood bank has system to trace of unit of blood /component from source to final destination</t>
  </si>
  <si>
    <t>Blood should be kept at 4oC to 6oC except if it is used for component preparation it will be stored at 22oC until platelet are separated</t>
  </si>
  <si>
    <t>Blood bank has system to maintain temperature of collected blood immediately after donation</t>
  </si>
  <si>
    <t xml:space="preserve">Blood bank  has system in place to  monitor the transportation of the  blood from camp site </t>
  </si>
  <si>
    <t>ME E13.3.</t>
  </si>
  <si>
    <t xml:space="preserve">Determination of ABO group is done by recommended methods </t>
  </si>
  <si>
    <t xml:space="preserve">Tube or Microplate or gel technology </t>
  </si>
  <si>
    <t xml:space="preserve">Determination of Rh (D) Type done as per recommended method </t>
  </si>
  <si>
    <t xml:space="preserve">Check for the protocol/ Algorithm followed for determining RH + or RH- Blood type </t>
  </si>
  <si>
    <t xml:space="preserve">Laboratory tests for Infectious diseases done as per recommended method </t>
  </si>
  <si>
    <t>or infectious diseases (VDRL/RPR/TPHAfor syphilis, ELISA/Rapid test for Hep A, Hep B, HIV and Malaria for malarial parasite</t>
  </si>
  <si>
    <t xml:space="preserve">There is provision of Quarantine Storage untested blood </t>
  </si>
  <si>
    <t>RR/OB/SI</t>
  </si>
  <si>
    <t xml:space="preserve">Check for untested blood is stored in different refrigerator </t>
  </si>
  <si>
    <t xml:space="preserve">Blood units with reactive test result area kept separately </t>
  </si>
  <si>
    <t xml:space="preserve">In dedicate secure area with biohazard sign until disposal </t>
  </si>
  <si>
    <t xml:space="preserve">Sterility of Blood units checked with adequate sample size </t>
  </si>
  <si>
    <t xml:space="preserve">Check Sterility is checked at least for 1% of blood unit collected or 4 per month which ever higher by appropriate culture method </t>
  </si>
  <si>
    <t xml:space="preserve">Sterility of Blood component is insured during processing </t>
  </si>
  <si>
    <t xml:space="preserve">Check for use of aseptic method and availability of Sterile pyrogen free disposable bags and solutions </t>
  </si>
  <si>
    <t xml:space="preserve">Transfusion time limits are adhered one frozen component have been thawed </t>
  </si>
  <si>
    <t xml:space="preserve">Within 6 hours </t>
  </si>
  <si>
    <t xml:space="preserve">Blood components are prepared as per technical standards </t>
  </si>
  <si>
    <t xml:space="preserve">Check availability and adherence to NACO standards </t>
  </si>
  <si>
    <t xml:space="preserve">Approximate volume of the component is indicated on bag </t>
  </si>
  <si>
    <t>Blood bank has system to ensure that final blood bags are labelled only after all mandatory testing is completed.</t>
  </si>
  <si>
    <t>Blood bank has system of identification traceability of its products</t>
  </si>
  <si>
    <t xml:space="preserve">Blood bags are Identified with a numeric or alpha numeric system / Barcode </t>
  </si>
  <si>
    <t xml:space="preserve">Blood bank has system to the affix the product information on bag, after processing </t>
  </si>
  <si>
    <t xml:space="preserve">Name of product, numeric information, date of collection and expiry, amount of anticoagulant and approximate blood collected, Name, address and manufacturing license number of collecting facility, storage temperature and expiry date </t>
  </si>
  <si>
    <t xml:space="preserve">Instruction for transfusion are printed on label </t>
  </si>
  <si>
    <t xml:space="preserve">Blood bank has colour coded scheme for differentiate ABO groups </t>
  </si>
  <si>
    <t>Blood group O -blue, Blood group A- yellow, Blood group B- Pink, Blood group AB- White</t>
  </si>
  <si>
    <t xml:space="preserve">Check for refrigerators or freezers for blood storage are not used for storing other items </t>
  </si>
  <si>
    <t xml:space="preserve">Lab reagents etc. </t>
  </si>
  <si>
    <t xml:space="preserve">Check for refrigerators used for blood storage are kept at recommended temperature </t>
  </si>
  <si>
    <t xml:space="preserve">Check records that temperature is maintained at 4c + 2 C </t>
  </si>
  <si>
    <t xml:space="preserve">Storage temperature is monitored at every 4 hours </t>
  </si>
  <si>
    <t xml:space="preserve">Check the records </t>
  </si>
  <si>
    <t xml:space="preserve">Alarm system has been provided with refrigerator </t>
  </si>
  <si>
    <t xml:space="preserve">Adequate alternate storage facility available </t>
  </si>
  <si>
    <t>Shelf life of blood and components is adhered as per NACO protocols</t>
  </si>
  <si>
    <t>ME E13.7.</t>
  </si>
  <si>
    <t xml:space="preserve">Blood bank has system to testing and cross matching the recipient blood </t>
  </si>
  <si>
    <t>Testing of recipient blood includes Determination ABO type, Rh (D) type, detection of unexpected antibodies etc.</t>
  </si>
  <si>
    <t xml:space="preserve">There is established procedure for selection of blood and components for transfusion </t>
  </si>
  <si>
    <t xml:space="preserve">Check for practice in case of ABO type specific groups are not available. Issue of blood to RH+ and Negative recipient </t>
  </si>
  <si>
    <t xml:space="preserve">There is established procedure for re cross matching in case of massive transfusion  </t>
  </si>
  <si>
    <t xml:space="preserve">Paediatric blood collection bags are available </t>
  </si>
  <si>
    <t>ME E13.8.</t>
  </si>
  <si>
    <t>Instructions for collection and handling blood  sample of recipient are communicated to those responsible for collection</t>
  </si>
  <si>
    <t>Blood sample collection vial is label with Patient Name, identification no, name of hospital, ward/bed number, date time , Phlebotomist signature</t>
  </si>
  <si>
    <t>Blood bank has system to confirm that information on transfusion requisition form and recipients blood sample label  is same</t>
  </si>
  <si>
    <t>Blood bank has system to retain recipient and donor blood sample for 7 days at specified temperature (2-8 c) after each transfusion</t>
  </si>
  <si>
    <t>Blood bank has system to issue the blood along with cross matching report</t>
  </si>
  <si>
    <t xml:space="preserve">Blood bank has system to identify the person who is performing the cross matching test and issue the blood </t>
  </si>
  <si>
    <t>Record of same should be available</t>
  </si>
  <si>
    <t>Blood bank has procedure to issue the blood in case of its urgent requirement</t>
  </si>
  <si>
    <t>ME E13.10.</t>
  </si>
  <si>
    <t>Transfusion reaction form is provided when blood is issued</t>
  </si>
  <si>
    <t>Blood bank has system of detection, reporting and evaluations of transfusion errors</t>
  </si>
  <si>
    <t>Standard E14.</t>
  </si>
  <si>
    <t>Standard E17.</t>
  </si>
  <si>
    <t>ME E17.1.</t>
  </si>
  <si>
    <t>.ME F1.5.</t>
  </si>
  <si>
    <t>All personal use gloves while drawing sample, examining and disposable of the samples</t>
  </si>
  <si>
    <t>Availability of lab aprons/coats</t>
  </si>
  <si>
    <t>Ask staff about how they decontaminate work benches 
(Wiping with .5% Chlorine solution</t>
  </si>
  <si>
    <t>Proper Decontamination of instruments after use</t>
  </si>
  <si>
    <t>Decontamination of instruments and reusable of glassware are done after procedure in 1% chlorine solution/ any other appropriate method</t>
  </si>
  <si>
    <t>Disinfection of reusable glassware</t>
  </si>
  <si>
    <t>Disinfection by hot air oven at 160 oC for 1 hour</t>
  </si>
  <si>
    <t>Disposal of discarded blood bags as per guideline</t>
  </si>
  <si>
    <t>Standard G1.</t>
  </si>
  <si>
    <t>ME G1.1.</t>
  </si>
  <si>
    <t>There is system to take feed back from clinician about quality of services</t>
  </si>
  <si>
    <t>Feedback from donor  are taken on periodic basis</t>
  </si>
  <si>
    <t>Internal Quality assurance program is in place</t>
  </si>
  <si>
    <t>Standards are run at defined interval</t>
  </si>
  <si>
    <t>Control charts are prepared and outliers are identified.</t>
  </si>
  <si>
    <t>Corrective action is taken on the identified outliers</t>
  </si>
  <si>
    <t xml:space="preserve">Cross validation of lab test are done and reports are maintained </t>
  </si>
  <si>
    <t>It includes participation of laboratory in inter laboratory comparison</t>
  </si>
  <si>
    <t>Corrective actions are taken on abnormal values</t>
  </si>
  <si>
    <t>Blood bank takes corrective action when control criteria are not fulfilled in Interlaboratory comparisons and records of same is maintained</t>
  </si>
  <si>
    <t>Blood bank has documented procedure for Donor selection and collection of blood from donor</t>
  </si>
  <si>
    <t>Blood bank has documented procedure for testing of donated blood</t>
  </si>
  <si>
    <t>Blood bank has documented procedure for preparation of blood components</t>
  </si>
  <si>
    <t>Blood bank has documented procedure for storage, transportations of blood and issue of blood for transfusion</t>
  </si>
  <si>
    <t>Blood bank has documented procedure for issue of blood in case of urgent requirement</t>
  </si>
  <si>
    <t>Blood bank has documented procedure to address the transfusion reactions</t>
  </si>
  <si>
    <t>Blood bank has documents procedure for calibration and maintenance of equipment</t>
  </si>
  <si>
    <t>Blood bank has documented procedure for HAI and disposal of BMW</t>
  </si>
  <si>
    <t>Blood bank has documented system for storage, retaining and retrieval of laboratory records, primary sample, Examination sample and reports of results.</t>
  </si>
  <si>
    <t>Blood bank has documented system for internal and external Quality control of Equipments, reagent and tests</t>
  </si>
  <si>
    <t xml:space="preserve">work instruction for screening of blood, storage of blood, maintaining blood and component in event of power failure </t>
  </si>
  <si>
    <t>ME G5.3.</t>
  </si>
  <si>
    <t>ME G6.2.</t>
  </si>
  <si>
    <t xml:space="preserve">There is procedure to conduct Traceability audit for Blood issue </t>
  </si>
  <si>
    <t>ME G6.3.</t>
  </si>
  <si>
    <t xml:space="preserve">No. of Blood unit issued per thousand population </t>
  </si>
  <si>
    <t xml:space="preserve">No. of Unit issued X1000/ Population of serving area </t>
  </si>
  <si>
    <t xml:space="preserve">% of units issued for the transfusion at facility </t>
  </si>
  <si>
    <t xml:space="preserve">No. of Unit issued for facility*100/Total no of units issued in the period </t>
  </si>
  <si>
    <t>No of voluntary donation done per thousand population</t>
  </si>
  <si>
    <t xml:space="preserve">No of Voluntary Donation X1000/Population of the serving area </t>
  </si>
  <si>
    <t>No. of units supplied to storage units</t>
  </si>
  <si>
    <t xml:space="preserve">Self Explanatory </t>
  </si>
  <si>
    <t>Blood donation camps held</t>
  </si>
  <si>
    <t>Proportion of blood units issued in emergency cases out of total unit issued in month</t>
  </si>
  <si>
    <t>No of blood units issued for  free of cost</t>
  </si>
  <si>
    <t xml:space="preserve">JSSK, Thalassemia , BPL </t>
  </si>
  <si>
    <t xml:space="preserve">Time period for which equipment was out of order/Total no of working hours for equipments </t>
  </si>
  <si>
    <t>% of Blood Units discarded</t>
  </si>
  <si>
    <t>No of unit discarded *100/ Total no of unit collected</t>
  </si>
  <si>
    <t xml:space="preserve">% of unit issued against replacement </t>
  </si>
  <si>
    <t xml:space="preserve">No of unit issued on replacement *100/ Total no of unit issued </t>
  </si>
  <si>
    <t xml:space="preserve">% of unit tested seroreactive </t>
  </si>
  <si>
    <t xml:space="preserve">No of unit found sero reactiveX100/ No of unit tested </t>
  </si>
  <si>
    <t xml:space="preserve">Blood transfusion reaction rate </t>
  </si>
  <si>
    <t xml:space="preserve">No of Blood Transfusion reactions 1000/ No of patient blood issued </t>
  </si>
  <si>
    <t>Adverse events are identifies and reported</t>
  </si>
  <si>
    <t>Chemical splash, Needle stick injuries. Major blood transfusion reaction, wrong cross matching, wrong blood issue</t>
  </si>
  <si>
    <t xml:space="preserve">Component to whole blood ratio </t>
  </si>
  <si>
    <t xml:space="preserve">No of component unit issued/No of whole blood issued </t>
  </si>
  <si>
    <t xml:space="preserve">Cross matched/ Transfused Ratio </t>
  </si>
  <si>
    <t xml:space="preserve">No of unit are cross matched on request/ No of unit actually transfused </t>
  </si>
  <si>
    <t>% of single unit transfusion</t>
  </si>
  <si>
    <t xml:space="preserve">% of single use transfusionX 100/ Total no of units transfused </t>
  </si>
  <si>
    <t>Time gap between issuing and requisition of blood in routine conditions</t>
  </si>
  <si>
    <t>Time gap between issuing and requisition of blood in emergency conditions</t>
  </si>
  <si>
    <t xml:space="preserve">Donor Satisfaction Score at Blood Bank </t>
  </si>
  <si>
    <t xml:space="preserve">No of refusal cases </t>
  </si>
  <si>
    <t xml:space="preserve">No of requisition refused/ referred due to non availability of blood group or any other reason </t>
  </si>
  <si>
    <t>Checklist for Laboratory</t>
  </si>
  <si>
    <t xml:space="preserve">Laboratory Score Card </t>
  </si>
  <si>
    <t xml:space="preserve">Laboratory Score </t>
  </si>
  <si>
    <t xml:space="preserve">Standard </t>
  </si>
  <si>
    <t xml:space="preserve">Audit Method </t>
  </si>
  <si>
    <t>ME A 2.1</t>
  </si>
  <si>
    <t>ME A 2.2</t>
  </si>
  <si>
    <t>ME A 2.3</t>
  </si>
  <si>
    <t>ME A 2.4</t>
  </si>
  <si>
    <t>ME A 2.5</t>
  </si>
  <si>
    <t xml:space="preserve">All lab services are available in routine working hours </t>
  </si>
  <si>
    <t>Emergency lab services are available for selected tests of Haematology, Biochemistry and Serology 24X7</t>
  </si>
  <si>
    <t>Availability of Haematology services</t>
  </si>
  <si>
    <t>Availability of Bio chemistry services</t>
  </si>
  <si>
    <t>Availability of Microbiology services</t>
  </si>
  <si>
    <t>Availability of Cytology services</t>
  </si>
  <si>
    <t>Availability of Histopathology  services</t>
  </si>
  <si>
    <t>Availability of  Clinical Pathology services</t>
  </si>
  <si>
    <t>Availability of Serology services</t>
  </si>
  <si>
    <t>ME A 3.3</t>
  </si>
  <si>
    <t xml:space="preserve">Tests for Diagnosis of maleria (Smear and RDTK) </t>
  </si>
  <si>
    <t xml:space="preserve">Tests for Kala Azar, Dengue, JE, Chikengunia  </t>
  </si>
  <si>
    <t>As per prevalant endemic</t>
  </si>
  <si>
    <t>Availability of Designated Microscoy Center (AFB)</t>
  </si>
  <si>
    <t>ME  A4.3</t>
  </si>
  <si>
    <t xml:space="preserve">Availability of Skin Smear Examination </t>
  </si>
  <si>
    <t>ME A 4.6</t>
  </si>
  <si>
    <t xml:space="preserve">Haemogram,  BT CT, Fasting/PP Sugar, Lipid Profile, Blood Urea , LFT Kidney Function Test </t>
  </si>
  <si>
    <t xml:space="preserve">ME A4.9 </t>
  </si>
  <si>
    <t>The facility provide services under National health Programme for Prevention and Control of deafness</t>
  </si>
  <si>
    <t>ME A 6.1</t>
  </si>
  <si>
    <t>Laboratory provides specific test  for local health problems/ diseases e.g.. Dengue, swine flu etc.</t>
  </si>
  <si>
    <t>ME A 6.2</t>
  </si>
  <si>
    <t xml:space="preserve">Availability  departmental  signage's </t>
  </si>
  <si>
    <t>List of services available are displayed at the entrance</t>
  </si>
  <si>
    <t>Timing for collection of sample and delivery of reports are displayed</t>
  </si>
  <si>
    <t xml:space="preserve">User charges in r/o laboratory services are displayed </t>
  </si>
  <si>
    <t xml:space="preserve">Lab Reports are provided to Patient in proper printed format </t>
  </si>
  <si>
    <t xml:space="preserve">Services are delivered in a manner that is sensitive to gender, religiousand cultural needs, and there are no barrier on account of physical , economic, cultural or social reasons. </t>
  </si>
  <si>
    <t>Separate queue for females at lab</t>
  </si>
  <si>
    <t xml:space="preserve">Check the availability of ramp in lab building area /sample collection area </t>
  </si>
  <si>
    <t xml:space="preserve">Laboratory has system to ensure the confidentiality of the reports generated </t>
  </si>
  <si>
    <t xml:space="preserve">Laboratory staff do not discuss the lab result outside. And reports are kept in secure place </t>
  </si>
  <si>
    <t xml:space="preserve">HIV positive reports/pregnancy reports are communicated as per NACO guidelines </t>
  </si>
  <si>
    <t xml:space="preserve">Informed Consent is taken before HIV  testing, Biopsy and any other invasive procedure </t>
  </si>
  <si>
    <t>Before testing HIV patient is informed that  test is voluntary and result will be disclosed to  him/her only</t>
  </si>
  <si>
    <t>Pre test counselling is given before HIV testing</t>
  </si>
  <si>
    <t xml:space="preserve">Free Diagnostic tests for Pregnant women &amp; Infant </t>
  </si>
  <si>
    <t>Check that  patient party has not incurred expenditure on purchasing consumables from outside.</t>
  </si>
  <si>
    <t>Laboratory provides complete list of diagnostic test available to all department of the hospital</t>
  </si>
  <si>
    <t xml:space="preserve">Tests are free of cost for BPL patients </t>
  </si>
  <si>
    <t xml:space="preserve">Cashless investigation by empanelled lab for JSSK beneficiaries for test not available within the facility </t>
  </si>
  <si>
    <t xml:space="preserve">Laboratory space is adequate for carrying out activities </t>
  </si>
  <si>
    <t xml:space="preserve">Adequate area for sample collection, waiting, performing test, keeping equipment and storage of drugs and records </t>
  </si>
  <si>
    <t xml:space="preserve">Availability of sitting arrangement of sub waiting area
</t>
  </si>
  <si>
    <t xml:space="preserve">Availability of patient calling system at lab </t>
  </si>
  <si>
    <t>Availability of drinking water</t>
  </si>
  <si>
    <t>ME C 1.3</t>
  </si>
  <si>
    <t xml:space="preserve">Demarcated sample collection area </t>
  </si>
  <si>
    <t xml:space="preserve">Demarcated testing area </t>
  </si>
  <si>
    <t xml:space="preserve">Designated report writing area </t>
  </si>
  <si>
    <t xml:space="preserve">Demarcated washing and waste disposal area </t>
  </si>
  <si>
    <t>ME C 1.4</t>
  </si>
  <si>
    <t>ME C 1.5</t>
  </si>
  <si>
    <t>ME C 1.6</t>
  </si>
  <si>
    <t xml:space="preserve">Availability of collection counters as per load </t>
  </si>
  <si>
    <t>ME C 1.7</t>
  </si>
  <si>
    <t xml:space="preserve">Unidirectional flow of services </t>
  </si>
  <si>
    <t>Sample collection- Sample processing- Analytical area- reporting.</t>
  </si>
  <si>
    <t>Standard C 2</t>
  </si>
  <si>
    <t>Laboratory does not have temporary connections and loose hanging wires</t>
  </si>
  <si>
    <t>ME C2..4</t>
  </si>
  <si>
    <t>Floors of the Laboratory are non slippery and even surfaces and acid resistent</t>
  </si>
  <si>
    <t>Laboratory has plan for  safe storage and handling of potentially flammable materials.</t>
  </si>
  <si>
    <t>Department has sufficient fire  exit with signage to permit safe escape to its occupant at time of fire</t>
  </si>
  <si>
    <t>Lab has installed fire Extinguisher  that is Class A , Class B C type or ABC type</t>
  </si>
  <si>
    <t xml:space="preserve">Availability of dedicated pathologist </t>
  </si>
  <si>
    <t>For 100 bed - 1 , 200-1, 300-3, 400-3, 500-4.</t>
  </si>
  <si>
    <t>Availability of dedicated Microbiologist</t>
  </si>
  <si>
    <t>For 300-500 bed -1</t>
  </si>
  <si>
    <t>Availability of Lab Technician 24X7</t>
  </si>
  <si>
    <t>For 100 beds- 6, 200-9, 300- 12, 400-15, 500-18</t>
  </si>
  <si>
    <t>Availability of Lab assistant</t>
  </si>
  <si>
    <t>Training on automated Diagnostic Equipments like auto analyzer</t>
  </si>
  <si>
    <t>Training on Internal and External Quality Assurance</t>
  </si>
  <si>
    <t>Laboratory Safety</t>
  </si>
  <si>
    <t>Staff is skilled to run automated equipments</t>
  </si>
  <si>
    <t>Staff is skilled for maintaining Laboratory records</t>
  </si>
  <si>
    <t>Standard C 5</t>
  </si>
  <si>
    <t xml:space="preserve">Availability of stains </t>
  </si>
  <si>
    <t>Iodine Solution, Gram Romanowsky ,StainZiehl- neelsen, Acridine orange, Acridine orange (?)</t>
  </si>
  <si>
    <t xml:space="preserve">Availability of reagents </t>
  </si>
  <si>
    <t xml:space="preserve">Reagents for auto analyzers, ELISA Readers </t>
  </si>
  <si>
    <t xml:space="preserve">Availability of other Chemicals </t>
  </si>
  <si>
    <t xml:space="preserve">Acetone, Alcohol, distilled water, Microscope gel etc. </t>
  </si>
  <si>
    <t>Standard C 6</t>
  </si>
  <si>
    <t>ME C 6.1</t>
  </si>
  <si>
    <t>BP apparatus, Stethoscope at sample collection area</t>
  </si>
  <si>
    <t>ME C 6.2</t>
  </si>
  <si>
    <t>ME C 6.3</t>
  </si>
  <si>
    <t xml:space="preserve">Availability of functional auto analyzers </t>
  </si>
  <si>
    <t xml:space="preserve">Auto/ Semi Auto analyzers according to need </t>
  </si>
  <si>
    <t xml:space="preserve">Availability of functional haematology equipments </t>
  </si>
  <si>
    <t xml:space="preserve">Cell Counters/ Counting Chambers , Heamoglobinometer , ESR stands with tubes </t>
  </si>
  <si>
    <t xml:space="preserve">Availability of functional  Biochemistry Equipment </t>
  </si>
  <si>
    <t xml:space="preserve"> Calorie meter,  Blood Gas Analyzer, Electrolyte analyzer </t>
  </si>
  <si>
    <t xml:space="preserve">Availability of functional  equipments for sample processing </t>
  </si>
  <si>
    <t>Micropipettes , Centrifuge, Water Bath, Hot air oven.</t>
  </si>
  <si>
    <t xml:space="preserve">Availability of functional Microscopy equipments </t>
  </si>
  <si>
    <t xml:space="preserve">Binocular Micro scope , FNAC, staining rack </t>
  </si>
  <si>
    <t xml:space="preserve">Availability functional   Histopathology equipments </t>
  </si>
  <si>
    <t xml:space="preserve">Microtome </t>
  </si>
  <si>
    <t xml:space="preserve">Availability of functional  Serology Equipments </t>
  </si>
  <si>
    <t>Elisa Reader, Elisa washer</t>
  </si>
  <si>
    <t xml:space="preserve">Availability of functional  Microbiology equipments </t>
  </si>
  <si>
    <t>Incubator , Inoculators, safety hood and bio safety cabinet</t>
  </si>
  <si>
    <t>ME C 6.4</t>
  </si>
  <si>
    <t>ME C 6.5</t>
  </si>
  <si>
    <t>Availability of equipment for storage of sample and reagents</t>
  </si>
  <si>
    <t>Refrigerators</t>
  </si>
  <si>
    <t>ME BC 6.7</t>
  </si>
  <si>
    <t xml:space="preserve">Availability of fixtures at lab </t>
  </si>
  <si>
    <t>Illumination at work stations, Electrical fixture for lab equipments and storage equipments</t>
  </si>
  <si>
    <t xml:space="preserve">Availability of furniture </t>
  </si>
  <si>
    <t>Lab stools, Work bench's,  rack and cupboard for storage of reagent ,Patient stool, Chair table</t>
  </si>
  <si>
    <t>ME D 1.1</t>
  </si>
  <si>
    <t>Agency/ is identified for maintenance for equipments</t>
  </si>
  <si>
    <t>Calibrators are available for Automated haematology analyzers</t>
  </si>
  <si>
    <t>Laboratory has system to update correction factor after calibration wherever required</t>
  </si>
  <si>
    <t>No expired reagent found</t>
  </si>
  <si>
    <t xml:space="preserve">Records for expiry and near expiry reagent are maintained </t>
  </si>
  <si>
    <t xml:space="preserve">There is procedure for replenishing drug tray </t>
  </si>
  <si>
    <t xml:space="preserve">There is no stock out of reagents </t>
  </si>
  <si>
    <t xml:space="preserve">Adequate illumination at work station </t>
  </si>
  <si>
    <t>Adequate illumination at Collection area</t>
  </si>
  <si>
    <t>Entry  is restricted in testing area</t>
  </si>
  <si>
    <t>Temperature control and ventilation in collection area</t>
  </si>
  <si>
    <t>Temperature control and ventilation testing area</t>
  </si>
  <si>
    <t xml:space="preserve">In histopathology, for tissue processing separate room with fume hood is available </t>
  </si>
  <si>
    <t xml:space="preserve">Availability of Eye washing facility </t>
  </si>
  <si>
    <t xml:space="preserve">Water use for analytical purpose should be of reagent grade </t>
  </si>
  <si>
    <t>Availability of power back up in laboratory</t>
  </si>
  <si>
    <t xml:space="preserve">Any positive report of notifiable disease is intimated to designated authorities </t>
  </si>
  <si>
    <t xml:space="preserve">Staff is aware of their role and responsibilities 
</t>
  </si>
  <si>
    <t xml:space="preserve"> Unique  laboratory identification number  is given to each patient sample </t>
  </si>
  <si>
    <t>Patient demographic details are recorded in laboratory records</t>
  </si>
  <si>
    <t xml:space="preserve">Laboratory has referral linkage for tests not available at the facility </t>
  </si>
  <si>
    <t xml:space="preserve">Facility gets referred patients from lower level of facility </t>
  </si>
  <si>
    <t>e.g.: linkage for disease surveillance and water testing</t>
  </si>
  <si>
    <t xml:space="preserve">Printed formats for requisition and reporting are available </t>
  </si>
  <si>
    <t xml:space="preserve">Lab records are labelled and indexed </t>
  </si>
  <si>
    <t>Records are maintained for laboratory</t>
  </si>
  <si>
    <t xml:space="preserve">Test registers, IQAS/EQAS Registers, Expenditure registers, Accession list etc. </t>
  </si>
  <si>
    <t xml:space="preserve">Laboratory has adequate facility for storage of records </t>
  </si>
  <si>
    <t>Samples of medico legal cases are identified</t>
  </si>
  <si>
    <t>Requisition and reports are marked with MLC and reports are handed over to authorized personnel only</t>
  </si>
  <si>
    <t>Requisition of all laboratory test is done in request form</t>
  </si>
  <si>
    <t xml:space="preserve">Request form contain information: Name and identification number of patient, name of authorized requester, type of primary sample, examination requested, date and time of primary sample collection and date and time of receipt of sample by laboratory, </t>
  </si>
  <si>
    <t>Instructions for collection and handling of primary sample are communicated to those responsible for collection</t>
  </si>
  <si>
    <t>Laboratory has system in place to label the primary sample</t>
  </si>
  <si>
    <t>Laboratory has system to trace the primary sample from requisition form</t>
  </si>
  <si>
    <t>Laboratory has system to record the identity of person collecting the primary sample</t>
  </si>
  <si>
    <t>Laboratory has system in place to  monitor the transportation of the  sample</t>
  </si>
  <si>
    <t xml:space="preserve">Transportation of sample includes:  Time frame, temperature and carrier specified for transportation </t>
  </si>
  <si>
    <t>testing procedure are readily available at work station and staff is aware of them</t>
  </si>
  <si>
    <t>Laboratory has Biological reference interval for its examination of various results</t>
  </si>
  <si>
    <t>Laboratory has identified critical intervals for which immediate notification is done to concerned physician</t>
  </si>
  <si>
    <t>Laboratory has system to review the results of examination by authorized person before release of report</t>
  </si>
  <si>
    <t>Laboratory has format for reporting of results</t>
  </si>
  <si>
    <t>Laboratory has system to provide the reports within defined cycle time/ or each category of patient -routine and emergency</t>
  </si>
  <si>
    <t>Laboratory results written in reports are legible without error in transcription</t>
  </si>
  <si>
    <t>Laboratory has defined the retention period and disposal of used sample</t>
  </si>
  <si>
    <t>Laboratory has system to retain the copies of reported result and promptly retrieved when required</t>
  </si>
  <si>
    <t>Maternal &amp; Child Health Services</t>
  </si>
  <si>
    <t xml:space="preserve">Weekly reporting of Confirmed cases on form "L" from laboratory </t>
  </si>
  <si>
    <t>Technician is trained for taking and processing surface  and air sample</t>
  </si>
  <si>
    <t>No reuse of disposable gloves and Masks.</t>
  </si>
  <si>
    <t>Autoclaving for used culture media and other infected material</t>
  </si>
  <si>
    <t>Precaution with infectious patients like TB</t>
  </si>
  <si>
    <t xml:space="preserve">Air quality in Lab </t>
  </si>
  <si>
    <t>Negative Pressure for microbiology</t>
  </si>
  <si>
    <t>Disposal of sputum cups as per guidelines</t>
  </si>
  <si>
    <t>Internal Quality assurance programme is in place</t>
  </si>
  <si>
    <t>Internal Quality Control for Public Health lab is in place</t>
  </si>
  <si>
    <t>Routine checking of equipments, new lots of regent, smear preparation, grading etc</t>
  </si>
  <si>
    <t>Proficiency Test / EQUAS is done</t>
  </si>
  <si>
    <t xml:space="preserve">For tests where Nationnal Proficiency Test program is available </t>
  </si>
  <si>
    <t xml:space="preserve">External / Internal split testing is done </t>
  </si>
  <si>
    <t xml:space="preserve">For test where PT program is not available </t>
  </si>
  <si>
    <t xml:space="preserve">EQAs reporst are analysed and evaluated </t>
  </si>
  <si>
    <t xml:space="preserve">Staff is aware of EQAS reporting system, how to evaluate, and compare </t>
  </si>
  <si>
    <t xml:space="preserve">Corrective actions are taken on abnormal values/ Outliers </t>
  </si>
  <si>
    <t xml:space="preserve">External quality assurance program implemented as per RNTCP program </t>
  </si>
  <si>
    <t>Onsite evaluation done Monthly
Random Blinded rechecking (RBRC) done Monthly</t>
  </si>
  <si>
    <t>External quality assurance program implemented for NVBDCP</t>
  </si>
  <si>
    <t>External quality assurance under NACP</t>
  </si>
  <si>
    <t>Standard operting procedure for department has been prepared and approved</t>
  </si>
  <si>
    <t>Laboratory has documented process for Collection and handling of primary sample</t>
  </si>
  <si>
    <t>Laboratory has documented procedure for transportation of primary sample with specification about time frame, temperature and carrier</t>
  </si>
  <si>
    <t>Laboratory has documented process on acceptance and rejection of primary samples</t>
  </si>
  <si>
    <t>Laboratory has documented procedure on receipt, labeling, processing and reporting of primary sample</t>
  </si>
  <si>
    <t>Laboratory has documented procedure on receipt, labeling, processing and reporting of primary sample for emergency cases</t>
  </si>
  <si>
    <t>Laboratory has documented system for storage of examined samples</t>
  </si>
  <si>
    <t>Laboratory has documented system for repeat tests due to analytical failure</t>
  </si>
  <si>
    <t xml:space="preserve">Laboratory has documented validated procedure for examination of samples </t>
  </si>
  <si>
    <t>Laboratory has documented biological reference intervals</t>
  </si>
  <si>
    <t>Laboratory has documented critical reference values and procedure for immediate reporting of results</t>
  </si>
  <si>
    <t>Laboratory has documented procedure for release of reports including details of who may release result and to whom</t>
  </si>
  <si>
    <t>Laboratory has documented internal quality control system to verify the quality of results</t>
  </si>
  <si>
    <t>Laboratory has  documented External Quality assurance program</t>
  </si>
  <si>
    <t>Laboratory has documented procedure for calibration of equipments</t>
  </si>
  <si>
    <t>Laboratory has documented procedure for validation of results of reagents ,stains , media and kits etc. wherever required</t>
  </si>
  <si>
    <t>Laboratory has documented system of resolution of complaints and other feedback received from stakeholders</t>
  </si>
  <si>
    <t>Laboratory has documented procedure for examination by referral laboratories</t>
  </si>
  <si>
    <t>Laboratory has documented system for storage, retaining and retrieval of laboratory records, primary sample, Examination sample and reports of results.</t>
  </si>
  <si>
    <t>Laboratory has documented system to control of its documents</t>
  </si>
  <si>
    <t>Laboratory has documented procedure for preventive and break down maintenance</t>
  </si>
  <si>
    <t>Laboratory has documented procedure for internal audits</t>
  </si>
  <si>
    <t xml:space="preserve">Laboratory has documented procedure for purchase of External  services and supplies  </t>
  </si>
  <si>
    <t>Work instruction/clincal  protocols are displayed</t>
  </si>
  <si>
    <t xml:space="preserve">Work instruction for Internal Quality control, </t>
  </si>
  <si>
    <t>No. of HIV test done per 1000 population</t>
  </si>
  <si>
    <t>No. of VDRL test done per 1000 population</t>
  </si>
  <si>
    <t>No. of Blood Smear Examined per 1000 population</t>
  </si>
  <si>
    <t>No. of AFB Examined per 1000 population</t>
  </si>
  <si>
    <t>No. of HB test done per 1000 population</t>
  </si>
  <si>
    <t>Lab test done per patients in  100 OPD</t>
  </si>
  <si>
    <t>Lab test done per patients100  IPD</t>
  </si>
  <si>
    <t>Percentage of lab test done at night</t>
  </si>
  <si>
    <t xml:space="preserve">Proportion of test done for BPL patients </t>
  </si>
  <si>
    <t xml:space="preserve">State Benchmark </t>
  </si>
  <si>
    <t xml:space="preserve">No of test not matched in validation </t>
  </si>
  <si>
    <t>Z score for biochemistry or equivalent</t>
  </si>
  <si>
    <t xml:space="preserve">Percentage  of test not matched in Split test </t>
  </si>
  <si>
    <t xml:space="preserve">VIS / Z scores </t>
  </si>
  <si>
    <t xml:space="preserve">Down time of critical equipments </t>
  </si>
  <si>
    <t xml:space="preserve">Turn around time for emergency lab investigations </t>
  </si>
  <si>
    <t xml:space="preserve">Z score for haematology or equivalent </t>
  </si>
  <si>
    <t xml:space="preserve">Turn around time for routine lab investigations </t>
  </si>
  <si>
    <t xml:space="preserve">Test demography </t>
  </si>
  <si>
    <t>Proportion of Haematology, biochemistry, serology, Microbiology, cytology, clinical pathology</t>
  </si>
  <si>
    <t>% of critical values reported within one hour</t>
  </si>
  <si>
    <t xml:space="preserve">Report correlation rate </t>
  </si>
  <si>
    <t>Proportion of lab report co related with clinical examination</t>
  </si>
  <si>
    <t xml:space="preserve">Proportion of false positive /false negative </t>
  </si>
  <si>
    <t xml:space="preserve"> For Rapid diagnostic Kit test</t>
  </si>
  <si>
    <t xml:space="preserve">Waiting time at sample collection area </t>
  </si>
  <si>
    <t>Number of stock out incidences of reagents</t>
  </si>
  <si>
    <t xml:space="preserve">Checklist for Radiology Department </t>
  </si>
  <si>
    <t xml:space="preserve">Radiology Score Card </t>
  </si>
  <si>
    <t>Radiology Score</t>
  </si>
  <si>
    <t xml:space="preserve">All radiology services are available in routine working hours </t>
  </si>
  <si>
    <t>Emergency radiology  services are available for selected procedure 24X7</t>
  </si>
  <si>
    <t>Availability of USG services for Pregnant women</t>
  </si>
  <si>
    <t>Availability of X ray services</t>
  </si>
  <si>
    <t>for chest, bones, skull, spine and  abdomen.</t>
  </si>
  <si>
    <t>Availability of special radio graphy services</t>
  </si>
  <si>
    <t>Barium Swallow, Barium enema, Barium meal,MMR (Miniature mass radiography) Chest</t>
  </si>
  <si>
    <t>Availability of Dental X ray Services</t>
  </si>
  <si>
    <t>Dental X-ray. OPG services</t>
  </si>
  <si>
    <t>Availability of ultrasound services</t>
  </si>
  <si>
    <t xml:space="preserve"> Pre natal diagnostic procedure: Ultrasonography, Fetoscopy</t>
  </si>
  <si>
    <t>Availability of CT scan facility</t>
  </si>
  <si>
    <t>Display of PNDT Notice at USG</t>
  </si>
  <si>
    <t>Notice in local language is displayed at entrance of  USG department that  All persons including the employer, 
employee or any other person associated with department shall not conduct or associate with or help in carrying out detection or disclosure of sex of foetus in any manner</t>
  </si>
  <si>
    <t>Display of cautionary signage outside the X ray department</t>
  </si>
  <si>
    <t>Radiation hazard sign and caution for pregnant women and children</t>
  </si>
  <si>
    <t>Timing for taking X ray  and collection of reports are displayed outside the X ray department</t>
  </si>
  <si>
    <t>User charges in r/o X ray services are displayed at entrance</t>
  </si>
  <si>
    <t xml:space="preserve">Reports are provided to Patient in proper printed format </t>
  </si>
  <si>
    <t>Services are delivered in a manner that is sensitive to gender, religious and cultural needs, and there are no barrier on account of physical  economic, cultural or social reasons</t>
  </si>
  <si>
    <t xml:space="preserve">Female attendant should accompany female patients during radiological procedures </t>
  </si>
  <si>
    <t>Check the availability of ramp in OPD/ X ray room</t>
  </si>
  <si>
    <t>X ray department  has provision of privacy while taking  X ray.</t>
  </si>
  <si>
    <t>USG  department  has provision of privacy while taking  sonography</t>
  </si>
  <si>
    <t xml:space="preserve">provision of screen </t>
  </si>
  <si>
    <t xml:space="preserve">Radiology  has system to ensure the confidentiality of the reports generated </t>
  </si>
  <si>
    <t xml:space="preserve">Radiology staff do not discuss the lab result outside. And reports are kept in secure place </t>
  </si>
  <si>
    <t>Form F for USG under PNDT maintained for scan of pregnant woman</t>
  </si>
  <si>
    <t xml:space="preserve">Free radiology services for Pregnant women and infant </t>
  </si>
  <si>
    <t>Room Size of X ray unit is  as per AERB safety code</t>
  </si>
  <si>
    <t xml:space="preserve">Attached toilet facility available </t>
  </si>
  <si>
    <t>For USG</t>
  </si>
  <si>
    <t>Waiting area with sitting facility</t>
  </si>
  <si>
    <t>2-3 meters</t>
  </si>
  <si>
    <t xml:space="preserve">No of X ray machines as per load </t>
  </si>
  <si>
    <t>Check for the adequacy X-ray machines as per load</t>
  </si>
  <si>
    <t xml:space="preserve">No cris cross in the movement patient traffic and services flow Should be near emergency department </t>
  </si>
  <si>
    <t>X-ray - does not have temporary connections and loosely hanging wires</t>
  </si>
  <si>
    <t xml:space="preserve">Switch Boards other electrical installation are intact </t>
  </si>
  <si>
    <t>Stabilizer is provided for X-ray machine</t>
  </si>
  <si>
    <t xml:space="preserve">Floors of the Radiology department are non slippery and even </t>
  </si>
  <si>
    <t>X ray department should not be located adjacent to patient care area</t>
  </si>
  <si>
    <t>Radiology has sufficient fire  exit to permit safe escape to its occupant at time of fire</t>
  </si>
  <si>
    <t>Radiology department  has installed fire Extinguisher  that is Class A , Class B C type or ABC type</t>
  </si>
  <si>
    <t>Availability of Radiologist</t>
  </si>
  <si>
    <t>100-200 -1
200-400- 2
&gt;400 - 3</t>
  </si>
  <si>
    <t>Availability of Radiographer</t>
  </si>
  <si>
    <t>100-2, 200-3, 300-5, 400-7, 500-9</t>
  </si>
  <si>
    <r>
      <t xml:space="preserve"> Availability of </t>
    </r>
    <r>
      <rPr>
        <sz val="11"/>
        <color indexed="8"/>
        <rFont val="Calibri"/>
        <family val="2"/>
        <scheme val="minor"/>
      </rPr>
      <t xml:space="preserve">Darkroom Asset. </t>
    </r>
    <r>
      <rPr>
        <sz val="11"/>
        <rFont val="Calibri"/>
        <family val="2"/>
        <scheme val="minor"/>
      </rPr>
      <t xml:space="preserve"> </t>
    </r>
  </si>
  <si>
    <t>Training on radiation safety</t>
  </si>
  <si>
    <t xml:space="preserve">Radiographers are skilled to operating equipment </t>
  </si>
  <si>
    <t>Availability Consumables</t>
  </si>
  <si>
    <t>X ray films, Developer, Fixer, USG gel, printing paper</t>
  </si>
  <si>
    <t xml:space="preserve">Availability of personal protective equipments </t>
  </si>
  <si>
    <t>TLD badges</t>
  </si>
  <si>
    <t xml:space="preserve">Availability of  functional X-ray machines </t>
  </si>
  <si>
    <t>300 MA X ray machine &amp; 100 MA X ray machine</t>
  </si>
  <si>
    <t>Availability of functional Dental X-Ray Machine</t>
  </si>
  <si>
    <t>At least 1</t>
  </si>
  <si>
    <t>Availability of functional Ultrasonography</t>
  </si>
  <si>
    <t xml:space="preserve">2 one general purpose &amp; one for Obstetric purpose
</t>
  </si>
  <si>
    <t>Availability of functional Portable X-ray Machine</t>
  </si>
  <si>
    <t>60 MA X ray machine (Mobile)</t>
  </si>
  <si>
    <t>Availability of functional CT-scan machine</t>
  </si>
  <si>
    <t>Availability of Accessories for X ray</t>
  </si>
  <si>
    <t xml:space="preserve">Availability of attachment/ accessories </t>
  </si>
  <si>
    <t xml:space="preserve">X-ray View box, Electrical fixture for equipments </t>
  </si>
  <si>
    <t xml:space="preserve">  rack and cupboard , Chair table</t>
  </si>
  <si>
    <t xml:space="preserve">Operating instructions  and factor charts are available with the equipments </t>
  </si>
  <si>
    <t>There is no stock out of x-ray films</t>
  </si>
  <si>
    <t>Adequate illumination at work station at X ray room</t>
  </si>
  <si>
    <t>Adequate illumination at workstation at USG</t>
  </si>
  <si>
    <t>Only one patient is allowed one time at X room</t>
  </si>
  <si>
    <t>Warning light is provided outside X ray room and its been used when unit is functional</t>
  </si>
  <si>
    <t>Protective apron and gloves are being provided to relative of the child patient who escort the child for X ray examination/ immobilisation support is provided to children</t>
  </si>
  <si>
    <t>X ray room has been kept closed at the time of radiation exposure</t>
  </si>
  <si>
    <t>Lead apron and other protective equipments are available with radiation workers and they are using it</t>
  </si>
  <si>
    <t>Temperature control and ventilation in X ray room</t>
  </si>
  <si>
    <t>Temperature control and ventilation  USG</t>
  </si>
  <si>
    <t>No condemned/Junk material in the X-ray and USG</t>
  </si>
  <si>
    <t>Availability of power back up in Radiology and USG room</t>
  </si>
  <si>
    <t>X ray department has registration from AERB.</t>
  </si>
  <si>
    <t xml:space="preserve">X ray department has layout approval </t>
  </si>
  <si>
    <t>X ray department has type approval of equipment with QA test report for X ray machine</t>
  </si>
  <si>
    <t xml:space="preserve">USG department has registration under PCPNDT </t>
  </si>
  <si>
    <t>Duplicate copy of Certificate of registration under  Form B is displayed inside the department</t>
  </si>
  <si>
    <t xml:space="preserve">USG is taken by person Qualified as per PCPNDT </t>
  </si>
  <si>
    <t>X ray department has Radiological  safety officer (RSO) approved by competent authority</t>
  </si>
  <si>
    <t>X ray department has certification from AERB for  any person discharging duties and functions of RSO.</t>
  </si>
  <si>
    <t>Records of submission of Form F to appropriate district authorities</t>
  </si>
  <si>
    <t>Verification of outsourced services (cleaning/Laundry/Security/Maintenance)  provided are done by designated in-house staff</t>
  </si>
  <si>
    <t xml:space="preserve"> Unique  identification number  is given to each patient  </t>
  </si>
  <si>
    <t>Patient demographic details are recorded in radiology/USG records</t>
  </si>
  <si>
    <t xml:space="preserve">Facility has established procedure for handing over of patients during transfer to X-Ray department   </t>
  </si>
  <si>
    <t xml:space="preserve">There is procedure for referral of patient for which services can not be provided  at the facility  </t>
  </si>
  <si>
    <t>Women in reproductive age are asked for pregnancy (LMP)before X-ray</t>
  </si>
  <si>
    <t>Notice in local language is displayed at entrance of  X ray department asking every female to inform radiographer/radiologist whether she is likely to be pregnant</t>
  </si>
  <si>
    <t xml:space="preserve">Radiology records are labelled and indexed </t>
  </si>
  <si>
    <t>Records are maintained for radiology</t>
  </si>
  <si>
    <t xml:space="preserve">Radiology has adequate facility for storage of records </t>
  </si>
  <si>
    <t xml:space="preserve">Procedure for handling of  MLC </t>
  </si>
  <si>
    <t>Requisition and reports are marked with MLC and reports are handed over to authorize person</t>
  </si>
  <si>
    <t>Requisition of all X ray examination  is done in request form</t>
  </si>
  <si>
    <t>Request form contain information: Name and identification number of patient, name of authorized requester, examination requested,  type of X ray, date and time of X ray taken and date and time of receipt of X ray from X ray department</t>
  </si>
  <si>
    <t>Records of type of X ray prescribed is made at the time of reception</t>
  </si>
  <si>
    <t>Requisition of all USG examination  is done in request form</t>
  </si>
  <si>
    <t xml:space="preserve">USG department has system in place to label the USGs </t>
  </si>
  <si>
    <t>Preparation of the patient is done as per requirement</t>
  </si>
  <si>
    <t xml:space="preserve">Instructions to be followed by patient for USG are displayed in local language at reception </t>
  </si>
  <si>
    <t>X ray taking and processing procedure are readily available at work station and staff is aware of it</t>
  </si>
  <si>
    <t>Necessary Instruction for taking  X ray and its processing are displayed at work station in language understood by staff</t>
  </si>
  <si>
    <t>X ray department has system in place to take X ray of patients in case of Emergency.</t>
  </si>
  <si>
    <t>Radiographer is aware of operation of X ray machine</t>
  </si>
  <si>
    <t>Necessary Instruction for USG Examination are displayed at work station in language understood by staff</t>
  </si>
  <si>
    <t>USG of the patient is taken as per consultant requirement</t>
  </si>
  <si>
    <t>USG department has system in place to take sonograph of patients in case of Emergency.</t>
  </si>
  <si>
    <t>X ray department has format for reporting of results</t>
  </si>
  <si>
    <t>X ray department has system to provide the reports within defined time intervals</t>
  </si>
  <si>
    <t>USG department has format for reporting of results</t>
  </si>
  <si>
    <t xml:space="preserve">USG report is signed by Radiologist/Sonologist </t>
  </si>
  <si>
    <t>USG department has system to provide the reports within defined time intervals</t>
  </si>
  <si>
    <t xml:space="preserve">Facility has established procedures for regular monitoring of infection control practicices </t>
  </si>
  <si>
    <t>Ask stff about how they decontaminate the procedure surface stretcher/Trolleys  etc. 
(Wiping with .5% Chlorine solution</t>
  </si>
  <si>
    <t>Disposal of Fixer and Developer</t>
  </si>
  <si>
    <t xml:space="preserve">Patient satisfaction survey done on monthly basis </t>
  </si>
  <si>
    <t xml:space="preserve">Internal quality Assurance program is established in Radiology </t>
  </si>
  <si>
    <t>Department has documented procedure for process of taking and handling X ray</t>
  </si>
  <si>
    <t>Department has documented procedure for acceptance and rejection of X ray taken</t>
  </si>
  <si>
    <t xml:space="preserve">Department has documented procedure for receipt, labelling , Processing and reporting of X ray </t>
  </si>
  <si>
    <t>Department has documented procedure for taking X ray in emergency conditions</t>
  </si>
  <si>
    <t>Department has documented procedure for quality control system to verify the quality of results</t>
  </si>
  <si>
    <t>Radiology has documented system for repeat X ray.</t>
  </si>
  <si>
    <t xml:space="preserve">Department has documented procedure for storage, retaining and retrieval of department records, and reports of results. </t>
  </si>
  <si>
    <t>Department has documented procedure preventive and break down maintenance</t>
  </si>
  <si>
    <t>Department has documented procedure for purchase of External  services and supplies</t>
  </si>
  <si>
    <t>Department has documented procedure for inventory management</t>
  </si>
  <si>
    <t>Department has documented procedure for upkeep management of department</t>
  </si>
  <si>
    <t>Department has documented procedure for radiation safety of staff , patients and visitors</t>
  </si>
  <si>
    <t xml:space="preserve">Work Instructions are displayed for radiation safety </t>
  </si>
  <si>
    <t>Factor chart, radiation safety, development for x-ray films</t>
  </si>
  <si>
    <t xml:space="preserve">Check if periodic assessment of Physical and electrical safety risk is done using the risk assessment checklist </t>
  </si>
  <si>
    <t xml:space="preserve">Verify with the assessment records. Comprehensive of physical and electrical safety should be done at least once in three month </t>
  </si>
  <si>
    <t xml:space="preserve">X ray done per 1000 OPD patient </t>
  </si>
  <si>
    <t xml:space="preserve">X ray done per 1000 IPD patient </t>
  </si>
  <si>
    <t>Ultrasound done per 1000 OPD patient</t>
  </si>
  <si>
    <t>Proporation of X ray done at night</t>
  </si>
  <si>
    <t>No. of dental X ray per 1000 dental OPD</t>
  </si>
  <si>
    <t>Proportion of BPL Patients screened</t>
  </si>
  <si>
    <t xml:space="preserve">Downtime for  critical equipments </t>
  </si>
  <si>
    <t xml:space="preserve">Turn around time for X-Ray film development </t>
  </si>
  <si>
    <t xml:space="preserve">Proportion of waste of films </t>
  </si>
  <si>
    <t>Proportion of X ray rejected/repeated</t>
  </si>
  <si>
    <t>X ray done per radiographer</t>
  </si>
  <si>
    <t>Proportion of X rays for which report is signed by radiologist</t>
  </si>
  <si>
    <t>Proportion of scans for which F form is filled out of pregnant women scanned</t>
  </si>
  <si>
    <t>Examination Demography</t>
  </si>
  <si>
    <t>Proportion of General, Chest examination and specialised examination</t>
  </si>
  <si>
    <t>Proportion of radiology report co related with clinical examination/laboratory reports out of Total X ray reported</t>
  </si>
  <si>
    <t xml:space="preserve">No of events of over limit of radiation exposure </t>
  </si>
  <si>
    <t>Average waiting time at radiology</t>
  </si>
  <si>
    <t>Average waiting time at USG</t>
  </si>
  <si>
    <t>Number of stock out incidences of x ray films</t>
  </si>
  <si>
    <t>Facility endavours to improve its  service Quality indicators to meet benchmarks</t>
  </si>
  <si>
    <t xml:space="preserve">Checklist for Pharmacy Department </t>
  </si>
  <si>
    <t xml:space="preserve">Pharmacy Score Card </t>
  </si>
  <si>
    <t>Pharmacy Score</t>
  </si>
  <si>
    <t xml:space="preserve">Dispensary services are available in OPD hours </t>
  </si>
  <si>
    <t xml:space="preserve">Facility ensure access to drug store after OPD hours
</t>
  </si>
  <si>
    <t xml:space="preserve">Generic Drug store is operational 24X7 </t>
  </si>
  <si>
    <t>Availability of Drugs under NVBDCP</t>
  </si>
  <si>
    <t>Chloroquine, Primaquine, ACT (Artemisinin Combination Therapy)</t>
  </si>
  <si>
    <t>Availability of Drugs under RNTBCP</t>
  </si>
  <si>
    <t xml:space="preserve">Availability of Drugs under NLEP </t>
  </si>
  <si>
    <t xml:space="preserve">Rifampicin, Clofazimine, Dapsone </t>
  </si>
  <si>
    <t xml:space="preserve">Availability of ARV Drugs under NACP </t>
  </si>
  <si>
    <t xml:space="preserve">Zidovudine, Stavudine, Lamivudine, Nevirapine in combination as per NACO </t>
  </si>
  <si>
    <t xml:space="preserve">Availability of Drugs for Paediatric HIV management </t>
  </si>
  <si>
    <t xml:space="preserve">Paediatric Dosages FDC 6, FDC 10, Efavirenz, Cotrimoxazole </t>
  </si>
  <si>
    <t>Dispensing of Medicines and consumables for OPD Patients</t>
  </si>
  <si>
    <t xml:space="preserve">Functional dispensary </t>
  </si>
  <si>
    <t>Generic Drug Store</t>
  </si>
  <si>
    <t>Functional jan ayushdhalya in premises or equivalent</t>
  </si>
  <si>
    <t>Storage of drugs</t>
  </si>
  <si>
    <t>Cold chain management services</t>
  </si>
  <si>
    <t>Directional signage's are displayed in hospital for easy access to Pharmacy/Generic drug store</t>
  </si>
  <si>
    <t>List of Drugs available displayed at Pharmacy</t>
  </si>
  <si>
    <t xml:space="preserve">Status of availability of drugs  is updated daily </t>
  </si>
  <si>
    <t>Timing for dispensing counter of pharmacy   are displayed</t>
  </si>
  <si>
    <t>User charges in r/o services are displayed at entrance of generic drug store</t>
  </si>
  <si>
    <t>Availability of separate Queue for Male and female at dispensing counter</t>
  </si>
  <si>
    <t>Pharmacy has easy access for moment of goods</t>
  </si>
  <si>
    <t>Check for availability of ramp and goods trolley/ cart</t>
  </si>
  <si>
    <t>Method of Administration /taking of  the medicines is informed to patient/ their relative by pharmacist as per  doctors prescription in OPD Pharmacy</t>
  </si>
  <si>
    <t>Free drugs and consumables for JSSK beneficiaries</t>
  </si>
  <si>
    <t>Pharmacy provides generic drug list to all hospital department</t>
  </si>
  <si>
    <t>Check that  patient party has not incurred expenditure on purchasing drugs or consumables from outside.</t>
  </si>
  <si>
    <t xml:space="preserve">Free drugs  for BPL patients </t>
  </si>
  <si>
    <t>Local purchase of stock out drugs/ Reimbursement of expenditure to the beneficiaries</t>
  </si>
  <si>
    <t>Hospital has allocated space for Pharmacy in OPD</t>
  </si>
  <si>
    <t xml:space="preserve">Minimum space required is 250sq F or                          5% of average OPD X 0.8 sq m.                     </t>
  </si>
  <si>
    <t xml:space="preserve">Dispensary  has adequate waiting space  as per load </t>
  </si>
  <si>
    <t>Pharmacy has  patients sitting  arrangement as per requirement</t>
  </si>
  <si>
    <t xml:space="preserve">Dispensary counter has provision of shade    </t>
  </si>
  <si>
    <t>Dedicated area for keeping medical gases</t>
  </si>
  <si>
    <t>Dedicated area for keeping inflammables</t>
  </si>
  <si>
    <t>Storage of sprit etc.</t>
  </si>
  <si>
    <t>Demarcated are of keeping near expiry drugs</t>
  </si>
  <si>
    <t>Demarcated area for keeping instruments and consumables</t>
  </si>
  <si>
    <t>Dedicated area for cold chain management</t>
  </si>
  <si>
    <t>Availability of adequate circulation area for easy moment of staff , drugs and carts</t>
  </si>
  <si>
    <t>Adeqauate No of drug dispensing counter as per load</t>
  </si>
  <si>
    <t>Unidirectional flow of goods in the Pharmacy .</t>
  </si>
  <si>
    <t>Receipt and Inspection area at one side and issue area on the other side</t>
  </si>
  <si>
    <t>Pharmacy does not have temporary connections and loosely hanging wires</t>
  </si>
  <si>
    <t>Stabilizer is provided for cold chain room</t>
  </si>
  <si>
    <t>Windows of drug store have grills and wire meshwork</t>
  </si>
  <si>
    <t xml:space="preserve">Floors of the Pharmacy department are non slippery and even </t>
  </si>
  <si>
    <t>Pharmacy has plan for  safe storage and handling of potentially flammable materials.</t>
  </si>
  <si>
    <t>Department has sufficient fire  exit to permit safe escape to its occupant at time of fire</t>
  </si>
  <si>
    <t>Pharmacy has installed fire Extinguisher  that is Class A , Class B C type or ABC type</t>
  </si>
  <si>
    <t>Availability of Pharmacist</t>
  </si>
  <si>
    <t>Inventory management</t>
  </si>
  <si>
    <t xml:space="preserve"> Cold chain management  of ILR and deep freezer</t>
  </si>
  <si>
    <t xml:space="preserve">Rational use of drugs </t>
  </si>
  <si>
    <t xml:space="preserve">Prescription Audit </t>
  </si>
  <si>
    <t>Staff is skilled for estimation of the requirement and proper storage of the drugs</t>
  </si>
  <si>
    <t>Staff is skilled for maintaining pharmacy records and bin  cards</t>
  </si>
  <si>
    <t>Analgesics/ Antipyretics/Anti inflammatory</t>
  </si>
  <si>
    <t>As per State EDL</t>
  </si>
  <si>
    <t>Antibiotics</t>
  </si>
  <si>
    <t>Anti Diarrhoeal</t>
  </si>
  <si>
    <t>Dressing material</t>
  </si>
  <si>
    <t>IV fluids and plasma expenders</t>
  </si>
  <si>
    <t>Eye and ENT drops</t>
  </si>
  <si>
    <t>Anti allergic</t>
  </si>
  <si>
    <t>Drugs acting on Digestive system</t>
  </si>
  <si>
    <t>Drugs acting on cardio vascular system</t>
  </si>
  <si>
    <t>Drugs acting on central/Peripheral Nervous system</t>
  </si>
  <si>
    <t>Drugs acting on respiratory system</t>
  </si>
  <si>
    <t>Drugs acting on uro genital system</t>
  </si>
  <si>
    <t>Drugs used on Obstetrics and Gynaecology</t>
  </si>
  <si>
    <t>Hormonal Preparation</t>
  </si>
  <si>
    <t>Other drugs and materials</t>
  </si>
  <si>
    <t>Vaccine drug and logistics</t>
  </si>
  <si>
    <t>Surgical accessories for Eye</t>
  </si>
  <si>
    <t>Vitamins and nutritional supplement</t>
  </si>
  <si>
    <t xml:space="preserve">Availability of Consumables </t>
  </si>
  <si>
    <t>As per Sate EDL</t>
  </si>
  <si>
    <t xml:space="preserve">Availability of Equipment for maintenance of Cold chain </t>
  </si>
  <si>
    <t>ILR, Deep Freezers, Insulated carrier boxes with ice packs,</t>
  </si>
  <si>
    <t>Storage furniture for drug store</t>
  </si>
  <si>
    <t>Racks ,Cupboards, Sectional Drawer cabinet/ Shelves, Work table</t>
  </si>
  <si>
    <t>ILR, Deep freezer and Refrigerator</t>
  </si>
  <si>
    <t xml:space="preserve">Calibration of thermometers at cold chain room </t>
  </si>
  <si>
    <t xml:space="preserve">Operating instructions for ILR/ Deep Freezers are available at cold chain room </t>
  </si>
  <si>
    <t xml:space="preserve">Drug store has process to consolidate and calculate the consumption of all drugs and consumables </t>
  </si>
  <si>
    <t>Forecasting  of drugs and consumables  is done scientifically  based on consumption and disease load</t>
  </si>
  <si>
    <t>Staff is trained for forecast  the requirement using scientific system</t>
  </si>
  <si>
    <t xml:space="preserve">Facility has a established procedures for local purchase of drugs in emergency conditions </t>
  </si>
  <si>
    <t>Hospital has system for placing requisition to district drug store</t>
  </si>
  <si>
    <t>There is specified place to store medicines in Pharmacy and drug store</t>
  </si>
  <si>
    <t>All the shelves/racks containing medicines  are labelled in  pharmacy and drug store</t>
  </si>
  <si>
    <t>Stock is arranged neatly in alphabetic order with name facing the front.</t>
  </si>
  <si>
    <t xml:space="preserve">Product of similar name and different strength are stored separately </t>
  </si>
  <si>
    <t>Heavy items are stored at lower shelves/racks</t>
  </si>
  <si>
    <r>
      <rPr>
        <sz val="7"/>
        <color theme="1"/>
        <rFont val="Times New Roman"/>
        <family val="1"/>
      </rPr>
      <t xml:space="preserve"> </t>
    </r>
    <r>
      <rPr>
        <sz val="11"/>
        <color theme="1"/>
        <rFont val="Calibri"/>
        <family val="2"/>
        <scheme val="minor"/>
      </rPr>
      <t>Fragile items are not stored at the edges of the shelves.</t>
    </r>
  </si>
  <si>
    <t>Sound alike and look alike medicines are stored separately in patient care area and pharmacy</t>
  </si>
  <si>
    <t xml:space="preserve">There is separate shelf /rack for storage near expiry drugs </t>
  </si>
  <si>
    <t xml:space="preserve">Drug store and pharmacy has system of inventory Management </t>
  </si>
  <si>
    <t>Drugs and consumables are stored away from water and sources of  heat,
direct sunlight etc.</t>
  </si>
  <si>
    <t>Medications that are considered light-sensitive will be stored in closed drawers.</t>
  </si>
  <si>
    <t>Drugs are not stored at floor and adjacent to wall</t>
  </si>
  <si>
    <t>Pallets are provided if required to store at floor</t>
  </si>
  <si>
    <t>Dispensing counter has system to check the expiry of drugs</t>
  </si>
  <si>
    <t>Drug store has system to check the expiry of drugs</t>
  </si>
  <si>
    <t>Drug store has system to inform the patient care areas about near expiry/expired drugs</t>
  </si>
  <si>
    <t xml:space="preserve">There is a system of  periodic random quality testing of drugs </t>
  </si>
  <si>
    <t xml:space="preserve">Physical verification of inventory is done periodically </t>
  </si>
  <si>
    <t>Facility uses bin card system</t>
  </si>
  <si>
    <t xml:space="preserve">First expiry first out system is established for drugs </t>
  </si>
  <si>
    <t xml:space="preserve">Stores has defined minimum stock for each category of drug as per there consumption pattern </t>
  </si>
  <si>
    <t xml:space="preserve">Reorder level is defined for each category of drugs </t>
  </si>
  <si>
    <t xml:space="preserve">Drug store has  inventory management software </t>
  </si>
  <si>
    <t>Drugs are categorized in Vital, Essential and Desirable</t>
  </si>
  <si>
    <t>Hospital has system to take medicines from store in case of emergency or if required urgently</t>
  </si>
  <si>
    <t xml:space="preserve">Check vaccines are kept in sequence </t>
  </si>
  <si>
    <t>(Top to bottom) : Hep B, DPT, DT, TT, BCG, Measles, OPV</t>
  </si>
  <si>
    <t>Work instruction for storage of vaccines are displayed at point of use</t>
  </si>
  <si>
    <t>ILR and deep freezer have functional  temperature monitoring devices</t>
  </si>
  <si>
    <t xml:space="preserve">There is system in place to maintain temperature chart of ILR  </t>
  </si>
  <si>
    <t>Temp. of ILR: Min +2OC to 8Oc in case of power failure min temp. +10OC . Daily temperature log are maintained</t>
  </si>
  <si>
    <t xml:space="preserve">There is system in place to maintain temperature chart of  deep freezers </t>
  </si>
  <si>
    <t>Temp. of Deep freezer cabinet is maintained between -15OC to -25OC.Daily temperature log are maintained</t>
  </si>
  <si>
    <t>Check thermometer in ILR is in hanging position</t>
  </si>
  <si>
    <t>ILR and deep freezer has functional alarm system</t>
  </si>
  <si>
    <t xml:space="preserve">Staff is aware of Hold over time of cold storage equipments </t>
  </si>
  <si>
    <t xml:space="preserve">Narcotic medicines are kept in double lock </t>
  </si>
  <si>
    <t>As per Narcotic act, Narcotic medicines are kept in 2 Keys with 2 locks kept by 2 different persons</t>
  </si>
  <si>
    <t>Empty ampoules/strips are returned along with narcotic administration detail sheet</t>
  </si>
  <si>
    <t>Hospital has system to discard the expired narcotic drugs</t>
  </si>
  <si>
    <t>Discarded narcotic drugs are documented with  witness.</t>
  </si>
  <si>
    <t>Facility maintains the list of narcotic and psychotropic drugs available at facility</t>
  </si>
  <si>
    <t>Adequate Illumination at drug store</t>
  </si>
  <si>
    <t>Adequate Illumination at dispensing counter</t>
  </si>
  <si>
    <t>Temperature control and ventilation in pharmacy</t>
  </si>
  <si>
    <t>Security arrangement at pharmacy</t>
  </si>
  <si>
    <t>No condemned/Junk material in the Pharmacy and drug store</t>
  </si>
  <si>
    <t xml:space="preserve">Availability of power back in Pharmacy </t>
  </si>
  <si>
    <t>Availability of power back for cold chain</t>
  </si>
  <si>
    <t>License for storing spirit</t>
  </si>
  <si>
    <t xml:space="preserve">Pharmacist adhere to their respective dress code </t>
  </si>
  <si>
    <t xml:space="preserve">Drugs are purchased in generic name only </t>
  </si>
  <si>
    <t>Facility has essential drug list as per State guideline</t>
  </si>
  <si>
    <t xml:space="preserve">Facility provide list of drugs available to different departments as per essential drug list </t>
  </si>
  <si>
    <t xml:space="preserve">Facility  has enabling order from state for writing drugs in generic name only </t>
  </si>
  <si>
    <t>There is system of conducting periodic prescription audit to ensure that only generic drugs are prescribed</t>
  </si>
  <si>
    <t>Hospital has its own drug formulary based on EDL</t>
  </si>
  <si>
    <t xml:space="preserve">Drug formulary is available with doctors and nurses/ clinical table </t>
  </si>
  <si>
    <t>Hospital has system to review the drug formulary as per EDL at defined intervals</t>
  </si>
  <si>
    <t>Hospital has system to review the prescription as per drug formulary and STG</t>
  </si>
  <si>
    <t>Pharmacy has list of high risk drugs are available</t>
  </si>
  <si>
    <t>Bin cards, indent forms etc</t>
  </si>
  <si>
    <t xml:space="preserve">Pharmacy  records are labeled and indexed </t>
  </si>
  <si>
    <t>Records are maintained for  Pharmacy</t>
  </si>
  <si>
    <t xml:space="preserve">Pharmacy has adequate facility for storage of records </t>
  </si>
  <si>
    <t xml:space="preserve">Check for Pharmacist are aware of Hospital Antibiotic Policy </t>
  </si>
  <si>
    <t>Disposal of expired drugs as per state guidelines</t>
  </si>
  <si>
    <t>Physical verification of the inventory by Pharmacist/hospital manager at periodic intervals</t>
  </si>
  <si>
    <t>Periodic and random sampling of the drugs for Quality Assurance</t>
  </si>
  <si>
    <t>By drug controller/State Drug quality Assurance</t>
  </si>
  <si>
    <t>Department has documented procedure for indent the drugs and items from district drug  warehouse</t>
  </si>
  <si>
    <t>Department has documented procedure for local purchase of drugs/ generic drug stores</t>
  </si>
  <si>
    <t xml:space="preserve">Department has documented procedure for  reception of drugs and items </t>
  </si>
  <si>
    <t>Department has documented procedure for storage of drugs</t>
  </si>
  <si>
    <t>Department has documented procedure for disposal of expired drugs</t>
  </si>
  <si>
    <t>Department has documented procedure for dispensing of medicines at Pharmacy</t>
  </si>
  <si>
    <t>Department has documented procedure of indenting the drugs to patient care area</t>
  </si>
  <si>
    <t>Department has documented procedure for issue of the drugs in emergency condition</t>
  </si>
  <si>
    <t>Department has documented procedure for maintenance of temperature of ILR/Deep freezer /refrigerators</t>
  </si>
  <si>
    <t>Department has documented procedure for maintaining near expiry drugs at store and pharmacy</t>
  </si>
  <si>
    <t>Department has documented procedure for rational use of drugs and prescription audit</t>
  </si>
  <si>
    <t>Department has documented procedure for storage of narcotic and psychotropic drugs</t>
  </si>
  <si>
    <t xml:space="preserve">Department has documented   system for  periodic random check and quality  testing of drugs </t>
  </si>
  <si>
    <t>Work instruction for storing drugs, Cold chain management</t>
  </si>
  <si>
    <t>Pharmacy department co ordinate the prescription audit</t>
  </si>
  <si>
    <t>Storage and compilation of records of prescription audit</t>
  </si>
  <si>
    <t>Percentage of drugs available against essential drug list for OPD</t>
  </si>
  <si>
    <t xml:space="preserve">Percentage of drugs available against essential drug list for IPD </t>
  </si>
  <si>
    <t>Expenditure on drugs procured throughlocal purchase for BPL patient</t>
  </si>
  <si>
    <t>Number of stock out situations in Vital  category medicines</t>
  </si>
  <si>
    <t xml:space="preserve">Turn Around time for dispensing medicine at Pharmacy </t>
  </si>
  <si>
    <t>% of drugs expired during the months</t>
  </si>
  <si>
    <t xml:space="preserve">Proportion of prescription found prescribing non generic drugs </t>
  </si>
  <si>
    <t xml:space="preserve">No of advere drug reaction per thosuand patients </t>
  </si>
  <si>
    <t>Antibiotic rate</t>
  </si>
  <si>
    <t>No. of antibiotic prescribed /No. of patient admiited or consulted</t>
  </si>
  <si>
    <t>Percentage of irrational use of drugs/overprescription</t>
  </si>
  <si>
    <t xml:space="preserve">Waiting time for Pharmacy Counter </t>
  </si>
  <si>
    <t xml:space="preserve">Checklist for Auxillary Services </t>
  </si>
  <si>
    <t xml:space="preserve">Auxillary Services Score Card </t>
  </si>
  <si>
    <t xml:space="preserve">Auxillary Services Score </t>
  </si>
  <si>
    <t xml:space="preserve">Availability of operational  Kitchen </t>
  </si>
  <si>
    <t>Functional Kitchen within the premise of the hospital</t>
  </si>
  <si>
    <t>Availability of functional laundry</t>
  </si>
  <si>
    <t>Arrangement of laundry services inhouse or outsourced</t>
  </si>
  <si>
    <t>Availability of functional security services 24 X7</t>
  </si>
  <si>
    <t>Availability of Housekeeping  services 24X7</t>
  </si>
  <si>
    <t>Availability of waste disposal services</t>
  </si>
  <si>
    <t>Arrangement for disposal of Bio medical and general waste Inhouse or outsouced</t>
  </si>
  <si>
    <t>Availability of maintenance  services 24X7</t>
  </si>
  <si>
    <t>Includes Physical infrastructure maintenance and equipment maintenance</t>
  </si>
  <si>
    <t>Availability of Medical record department</t>
  </si>
  <si>
    <t>Availability of departmental signage for support service department</t>
  </si>
  <si>
    <t>Medical records are provided  to patient/ Next to kin on request</t>
  </si>
  <si>
    <t>MRD has system to maintain Confidentiality of patient records</t>
  </si>
  <si>
    <t>Patient records are not shared except the patient until it is authorized by law</t>
  </si>
  <si>
    <t>Availability of free diet</t>
  </si>
  <si>
    <t>Free diet for BPL patients and JSSK beneficiaries</t>
  </si>
  <si>
    <t>Dietary Department has adequate space as per requirement</t>
  </si>
  <si>
    <t>15-20 sq ft/bed space requirement for 100 and more than 100 bed hospital.</t>
  </si>
  <si>
    <t>Laundry  Department has adequate space as per requirement</t>
  </si>
  <si>
    <t>Minimum space requirement 10sq ft/bed</t>
  </si>
  <si>
    <t>Medical record Department has adequate space as per requirement</t>
  </si>
  <si>
    <t>Minimum space requirement is 2.5 to 3,5 sq ft per bed</t>
  </si>
  <si>
    <t>Check Dietary department has demarcated and dedicated area for various activities</t>
  </si>
  <si>
    <t xml:space="preserve"> Layout as per functional flow that is receipt, storage, daily storage, preparation, Cooking   area ,Service area, dish washing area, Garbage collection area and administrative area.</t>
  </si>
  <si>
    <t>Check laundry department has demarcated and dedicated area for its various activities</t>
  </si>
  <si>
    <t>Layout as per functional flow that is  from dirty end (receipt) to clean end (Issue). That is receipt, sorting, sluicing, washing, drying, ironing and issue</t>
  </si>
  <si>
    <t xml:space="preserve">Layout as per functional flow that is receipt,  checking of completion of records, indexing and filling of records, storage. </t>
  </si>
  <si>
    <t>Availability of adequate circulation area for easy moment of staff , goods and food trolley in dietary department</t>
  </si>
  <si>
    <t xml:space="preserve">Availability of adequate circulation area for easy moment of staff, equipments and carts in laundry </t>
  </si>
  <si>
    <t>Availability of adequate circulation area in MRD</t>
  </si>
  <si>
    <t xml:space="preserve">All support services department are connected with intercom </t>
  </si>
  <si>
    <t>Unidirectional flow of goods and services in dietary services</t>
  </si>
  <si>
    <t>Unidirectional flow of goods and services in laundry services</t>
  </si>
  <si>
    <t>Support services departments does not have temporary connections and loosely hanging wires</t>
  </si>
  <si>
    <t>Equipments in wet areas like Laundry and Kitchen are equipped with ground fault protection and designed for wet conditions</t>
  </si>
  <si>
    <t xml:space="preserve">Floors of the Support services are non slippery and even </t>
  </si>
  <si>
    <t>Building  has sufficient fire  exit to permit safe escape to its occupant at time of fire</t>
  </si>
  <si>
    <t>dietary department laundry and Medical record department</t>
  </si>
  <si>
    <t>Dietary Department has plan for  safe storage and handling of potentially flammable materials.</t>
  </si>
  <si>
    <t>Dietary Department</t>
  </si>
  <si>
    <t>Support services has installed fire Extinguisher  that is Class A , Class B C type or ABC type are installed in adeqaute number at every strategic points</t>
  </si>
  <si>
    <t>dietary department and Medical record department</t>
  </si>
  <si>
    <t>Availability of Dietician</t>
  </si>
  <si>
    <t>Availability of MRD technician</t>
  </si>
  <si>
    <t>Availability of washer man</t>
  </si>
  <si>
    <t>Availability of Cook</t>
  </si>
  <si>
    <t>Availability of Data Entry operator for MRD</t>
  </si>
  <si>
    <t xml:space="preserve"> Bio Medical waste Management</t>
  </si>
  <si>
    <t>Infection Control Management</t>
  </si>
  <si>
    <t>Training on Medical record Management</t>
  </si>
  <si>
    <t>MRD Staff is skilled for indexing and storage of Medical records</t>
  </si>
  <si>
    <t>Laundry staff is skilled for segregating and processing of soiled and infectious linen</t>
  </si>
  <si>
    <t>Availability of consumables at dietary department</t>
  </si>
  <si>
    <t>Cap, gowns, gloves, Detergent for cleaning of utensil and Soap for hand washing</t>
  </si>
  <si>
    <t>Availability of consumables at laundry department</t>
  </si>
  <si>
    <t>Detergent and disinfectant, Heavy utility gloves, apron.</t>
  </si>
  <si>
    <t>Refrigerator</t>
  </si>
  <si>
    <t>Availability of Equipments &amp; utensils for Dietary department</t>
  </si>
  <si>
    <t xml:space="preserve">Refrigerator, LPG, food trolley and cooking utensils </t>
  </si>
  <si>
    <t>Availability of Equipments for Laundry</t>
  </si>
  <si>
    <t>Washing machine, drier, Iron, Separate trolley for clean and dirty linen</t>
  </si>
  <si>
    <t>Availability of Equipments for Medical record department</t>
  </si>
  <si>
    <t>Computer with scanner</t>
  </si>
  <si>
    <t>Availability of furniture and fixtures for Dietary department</t>
  </si>
  <si>
    <t>Exhaust fan, Storage containers, Work bench/slab, Utensil stand</t>
  </si>
  <si>
    <t>Availability of furniture and fixtures for laundry department</t>
  </si>
  <si>
    <t>Stand/ Hanger for drying of linen, Iron table, Cupboard</t>
  </si>
  <si>
    <t>Availability of furniture and fixtures for Medical record department</t>
  </si>
  <si>
    <t>Racks and cupboard, table, Sectional Drawer cabinet/ Shelves,</t>
  </si>
  <si>
    <t xml:space="preserve">All equipments are covered under AMC including preventive maintenance </t>
  </si>
  <si>
    <t>Adequate Illumination at Kitchen</t>
  </si>
  <si>
    <t>Adequate Illumination at Laundry</t>
  </si>
  <si>
    <t>Adequate Illumination at Medical record department</t>
  </si>
  <si>
    <t xml:space="preserve">Hospital ensures unauthorised entry into  dietary department is not permitted </t>
  </si>
  <si>
    <t xml:space="preserve">Hospital ensures unauthorised entry into  Laundry department is not permitted </t>
  </si>
  <si>
    <t xml:space="preserve">Hospital ensures unauthorised entry into  Medical record department is not permitted </t>
  </si>
  <si>
    <t>Temperature control and ventilation in dietary department</t>
  </si>
  <si>
    <t>Temperature control and ventilation in Laundry</t>
  </si>
  <si>
    <t>Temperature control and ventilation in Medical record Department</t>
  </si>
  <si>
    <t>Dietary department, laundry and medical record department</t>
  </si>
  <si>
    <t>No condemned/Junk material in the Diet department</t>
  </si>
  <si>
    <t>No condemned/Junk material in the Laundry</t>
  </si>
  <si>
    <t>No condemned/Junk material in the MRD</t>
  </si>
  <si>
    <t>No stray animal/rodent/birds/pests</t>
  </si>
  <si>
    <t>Dietary and laundry department</t>
  </si>
  <si>
    <t>Availability of power back up</t>
  </si>
  <si>
    <t>For Laundry, Diet and MRD department</t>
  </si>
  <si>
    <t>Hospital has defined diet schedule for the patients.</t>
  </si>
  <si>
    <t xml:space="preserve">                                                                             </t>
  </si>
  <si>
    <t>Hospital has Special diet schedule for the critical ill patients suffering from Heart Disease, Hypertension, Diabetes, Pregnant Women, diarrhoea and renal patients</t>
  </si>
  <si>
    <t>Dietary department has system to calculate the number of diets to be prepared</t>
  </si>
  <si>
    <t>Dietary department has procedure for procurement  of perishable and non perishable items</t>
  </si>
  <si>
    <t>Time interval for procurement of Perishable and non perishable items is fixed</t>
  </si>
  <si>
    <t>Perishable items  are stored in the cold room or refrigerators.</t>
  </si>
  <si>
    <t>Like milk, cheese, butter, egg, vegetables, and fruits</t>
  </si>
  <si>
    <t>Non perishable items are kept in racks/ storage container, in ventilated and rodent proof room</t>
  </si>
  <si>
    <t xml:space="preserve">All the food items are stored above floor level. </t>
  </si>
  <si>
    <t>Food is prepared by trained staff, ensuring  standards practices</t>
  </si>
  <si>
    <t xml:space="preserve">There is a procedure for the distribution of the diet </t>
  </si>
  <si>
    <t>Ensure diet is supplied at defined duration.</t>
  </si>
  <si>
    <t xml:space="preserve">Distribution of the food is done in covered food trolleys </t>
  </si>
  <si>
    <t>Dietary department has system to check the quality of food provided to patient</t>
  </si>
  <si>
    <t>There is designated person preferably nurse in Ward to check the Quality of food</t>
  </si>
  <si>
    <t>Dietary department has procedure to collect and dispose of kitchen garbage at defined interval and place</t>
  </si>
  <si>
    <t>There is practice of calculating and maintaining buffer stock in Kitchen</t>
  </si>
  <si>
    <t>Department maintained stock and expenditure register in Kitchen</t>
  </si>
  <si>
    <t>There is system to replenish raw food material</t>
  </si>
  <si>
    <t xml:space="preserve">Hospital has sufficient set of linen available per bed </t>
  </si>
  <si>
    <t xml:space="preserve">at least 5 sets for each functional bed </t>
  </si>
  <si>
    <t>Hospital/ department has inventory of total linen available with category wise distribution in every area</t>
  </si>
  <si>
    <t>Patient, staff and bed linen</t>
  </si>
  <si>
    <t>Linen department has system for Periodic physical verification of linen inventory</t>
  </si>
  <si>
    <t>To check the theft and pilferage</t>
  </si>
  <si>
    <t>Linen department has separate trolley for distribution of clean linen and collection of dirty linen</t>
  </si>
  <si>
    <t>Linen are transported into closed leak proof containers /bags</t>
  </si>
  <si>
    <t xml:space="preserve">Infectious and non infectious linen are transported into separate containers / bags </t>
  </si>
  <si>
    <t>Linen department has system of sorting of different category of linen before putting in to washing machine</t>
  </si>
  <si>
    <t>Soiled, infected fouled type of linen</t>
  </si>
  <si>
    <t>Linen department has procedure for sluicing of soiled, infected and fouled linen</t>
  </si>
  <si>
    <t>Linen department has procedure to keep record of daily load received from each department</t>
  </si>
  <si>
    <t xml:space="preserve">Hospital has system/ designated person  to check quality of washed linen </t>
  </si>
  <si>
    <t>There is a fix time for collection for dirty linen and supply of clean linen</t>
  </si>
  <si>
    <t>There is a system for verifying the quantity of linen received</t>
  </si>
  <si>
    <t>There is procedure for condemnation of linen</t>
  </si>
  <si>
    <t xml:space="preserve">There is system to check pilferage of linen from ward </t>
  </si>
  <si>
    <t>Security guards keep vigil</t>
  </si>
  <si>
    <t>There is designated  in charge for Laundry department</t>
  </si>
  <si>
    <t>There is designated  in charge for Dietary department</t>
  </si>
  <si>
    <t>There is designated  in charge for MRD department</t>
  </si>
  <si>
    <t xml:space="preserve">Staff is  adhere to their respective dress code </t>
  </si>
  <si>
    <t xml:space="preserve">Diet Registers are maintained at Kitchen </t>
  </si>
  <si>
    <t xml:space="preserve">Laundry registers are maintained at laundry </t>
  </si>
  <si>
    <t>Hospital has procedure for collection, Compilation and maintenance of patient's records after discharge</t>
  </si>
  <si>
    <t xml:space="preserve">Medical record department has system to check for completion of records </t>
  </si>
  <si>
    <t>Checking the records as per checklist for completion</t>
  </si>
  <si>
    <t>Medical record department has system for ICD coding /indexing the records</t>
  </si>
  <si>
    <t>As per ICD coding / indexing name, disease, diagnosis, physician and surgical procedure carried out</t>
  </si>
  <si>
    <t>Medical record department has system to generate statistics for clinical  use</t>
  </si>
  <si>
    <t>Submitting the reports to required health authorities (Birth death notification, notification of communicable diseases etc)</t>
  </si>
  <si>
    <t>Medical record department has system to generate statistics for administrative  use</t>
  </si>
  <si>
    <t xml:space="preserve">Hospital information system </t>
  </si>
  <si>
    <t>Medical record department has system for filling and safe storage of records</t>
  </si>
  <si>
    <t xml:space="preserve">Medical record department has procedure for retention/Preservation of records </t>
  </si>
  <si>
    <t>Retention is as per state guideline</t>
  </si>
  <si>
    <t>Medical record department has procedure for destruction  of old records</t>
  </si>
  <si>
    <t>Medical records department has system for retrieval of records</t>
  </si>
  <si>
    <t xml:space="preserve">Medical record department has procedure for production of records in Courts of law when summoned </t>
  </si>
  <si>
    <t>In case of MLC</t>
  </si>
  <si>
    <t>Medical records are issued to authorized personnel only</t>
  </si>
  <si>
    <t>To patient/next kin to patient</t>
  </si>
  <si>
    <t>Availability of hand washing Facility in kitchen</t>
  </si>
  <si>
    <t>Preferably in preparation and cooking area</t>
  </si>
  <si>
    <t>Availability of Running Water (Hot and cold)</t>
  </si>
  <si>
    <t>Availability of soap with soap dish/ liquid antiseptic with dispenser</t>
  </si>
  <si>
    <t>Clean gloves are available for distribution of food</t>
  </si>
  <si>
    <t>Availability of apron</t>
  </si>
  <si>
    <t>Availability of caps</t>
  </si>
  <si>
    <t>Availability of Heavy duty gloves for laundry</t>
  </si>
  <si>
    <t>Availability of gum boats for laundry</t>
  </si>
  <si>
    <t xml:space="preserve">No reuse of disposable gloves,  caps and aprons. </t>
  </si>
  <si>
    <t xml:space="preserve">Cleaning and decontamination of food preparation surfaces like cutting board </t>
  </si>
  <si>
    <t xml:space="preserve">Ask the cleanliness and ask staff how frequent they clean it </t>
  </si>
  <si>
    <t xml:space="preserve">Cleaning of utensils and food trolleys </t>
  </si>
  <si>
    <t xml:space="preserve">Check the cleanliness and how frequent they clean it </t>
  </si>
  <si>
    <t>Decontamination of heavily soiled linen</t>
  </si>
  <si>
    <t xml:space="preserve">Cleaning of washing equipments </t>
  </si>
  <si>
    <t>Proper cleaning of items used for  preparation and cooking of food</t>
  </si>
  <si>
    <t>Facility layout ensures separation of routes for clean and dirty items in kitchen</t>
  </si>
  <si>
    <t>Facility layout ensures separation of routes for clean and dirty items in laundry</t>
  </si>
  <si>
    <t xml:space="preserve">Surface &amp; fixtures are visibly clean with no dust or debris </t>
  </si>
  <si>
    <t xml:space="preserve">Floors are clean </t>
  </si>
  <si>
    <t xml:space="preserve">No stray animals in the facility/ Patient Care areas </t>
  </si>
  <si>
    <t>Daily disposal of food waste with general waste</t>
  </si>
  <si>
    <t>Hospital has system to take feed back regarding quality of diet</t>
  </si>
  <si>
    <t>Hospital  has system to take feed back regarding cleanliness of linen provided</t>
  </si>
  <si>
    <t xml:space="preserve">Kitchen is has system of regular external inspection by Municipal/ FDA authorities </t>
  </si>
  <si>
    <t>Standard operating procedure for Dietary department has been prepared and approved</t>
  </si>
  <si>
    <t>Standard operating procedure for Laundry Department has been prepared and approved</t>
  </si>
  <si>
    <t>Standard operating procedure for Medical record Department has been prepared and approved</t>
  </si>
  <si>
    <t>Record Department has documented procedure for indexing of the records</t>
  </si>
  <si>
    <t>Record Department has documented procedure for receiving, compiling,  and maintaining records</t>
  </si>
  <si>
    <t>Record Department has documented procedure for issuing of the records</t>
  </si>
  <si>
    <t>Record Department has documented procedure for retention of records</t>
  </si>
  <si>
    <t xml:space="preserve">Record department has documented procedure for pest and rodent control </t>
  </si>
  <si>
    <t xml:space="preserve">Diet department has documented procedure for diet schedule </t>
  </si>
  <si>
    <t>Diet department has documented procedure for calculation of diet required in wards</t>
  </si>
  <si>
    <t xml:space="preserve">Diet department has documented procedure for procurement of food items </t>
  </si>
  <si>
    <t>Diet department has documented procedure for preparation and distribution of food</t>
  </si>
  <si>
    <t>Diet department has documented procedure to check the quality of food provided to the patient</t>
  </si>
  <si>
    <t>Diet department has documented procedure for disposal of remaining food</t>
  </si>
  <si>
    <t xml:space="preserve">Diet department has documented procedure for cleaning of kitchen and utensils </t>
  </si>
  <si>
    <t xml:space="preserve">Diet department has documented procedure for checkups of kitchen workers at defined intervals </t>
  </si>
  <si>
    <t>Linen department has documented procedure for collection, sorting and cleaning of linen</t>
  </si>
  <si>
    <t>Linen department has documented procedure for sluicing of the blood/ body fluid stained linen</t>
  </si>
  <si>
    <t>Linen department has documented procedure for distribution of linen in all patient care area</t>
  </si>
  <si>
    <t>Linen department has documented procedure for physical verification of the linen for cleanliness or torn out</t>
  </si>
  <si>
    <t>Linen department has documented procedure for condemnation of linen</t>
  </si>
  <si>
    <t>Linen department has documented procedure corrective and preventive maintenance of laundry equipments</t>
  </si>
  <si>
    <t>Security department has documented procedure for duty hours</t>
  </si>
  <si>
    <t xml:space="preserve">Security department has documented procedure for control of incoming and outgoing items  </t>
  </si>
  <si>
    <t>Security department has documented procedure for visiting hours in patient care area</t>
  </si>
  <si>
    <t>Security department has documented procedure for fire safety in hospital</t>
  </si>
  <si>
    <t>Security department has documented procedure for electrical safety</t>
  </si>
  <si>
    <t xml:space="preserve">Security department has documented procedure for training and drills of security staff </t>
  </si>
  <si>
    <t>Work instruction/clinical  protocols are displayed in Dietary Department</t>
  </si>
  <si>
    <t>Work instruction/clinical  protocols are displayed in Laundry Department</t>
  </si>
  <si>
    <t>Work instruction/clinical  protocols are  displayed in Medical Record Department</t>
  </si>
  <si>
    <t>Work instructions are displayed for hospital cleaniness</t>
  </si>
  <si>
    <t>Storage and compilation of records medical  audit</t>
  </si>
  <si>
    <t>Storage and compilation of records death audit</t>
  </si>
  <si>
    <t xml:space="preserve">No of cases for which medical audit done </t>
  </si>
  <si>
    <t xml:space="preserve">No of cases for which death audit is done </t>
  </si>
  <si>
    <t xml:space="preserve">Linen Index </t>
  </si>
  <si>
    <t>No. of bed sheet washed in a month/Patient bed days in month</t>
  </si>
  <si>
    <t>Diet Index</t>
  </si>
  <si>
    <t>No. of meals provided in the month/no. of times meal served in a day * bed days</t>
  </si>
  <si>
    <t xml:space="preserve">Proportion of maternal deaths audited </t>
  </si>
  <si>
    <t xml:space="preserve">Proportion of newborn deaths audited </t>
  </si>
  <si>
    <t>Cycle for laundry services</t>
  </si>
  <si>
    <t>Time elapsed between collection of used linen and receiving clean linen</t>
  </si>
  <si>
    <t>Proportion of special diets</t>
  </si>
  <si>
    <t>No. of special diets (diabetic, hypertensive, semi solid or other diet) in the month*100/tital no. of diets provided in the month</t>
  </si>
  <si>
    <t xml:space="preserve">Death Audit Score </t>
  </si>
  <si>
    <t>Waiting time for getting handicap certificate</t>
  </si>
  <si>
    <t>Waiting time for getting death certificate</t>
  </si>
  <si>
    <t>Patient feedback on cleanliness of linen</t>
  </si>
  <si>
    <t xml:space="preserve">Patient feedback on quality of food </t>
  </si>
  <si>
    <t xml:space="preserve">Checklist for Mortuary </t>
  </si>
  <si>
    <t xml:space="preserve">Mortuary Score Card </t>
  </si>
  <si>
    <t>Mortuary Score</t>
  </si>
  <si>
    <t>Checklist for Mortuary</t>
  </si>
  <si>
    <t xml:space="preserve">Checkpoints </t>
  </si>
  <si>
    <t>Audit Support</t>
  </si>
  <si>
    <t>Remark</t>
  </si>
  <si>
    <t>Availability of services 24X7</t>
  </si>
  <si>
    <t>Dead bodies are kept till the relatives take over the bodies</t>
  </si>
  <si>
    <t>Dead bodies are brought to hospital for medico legal post mortem work</t>
  </si>
  <si>
    <t>Unclaimed bodies are kept until disposal is arranged</t>
  </si>
  <si>
    <t>Facility for pathological post mortem</t>
  </si>
  <si>
    <t xml:space="preserve">Availability of departmental signage </t>
  </si>
  <si>
    <t xml:space="preserve">Signage's are available in local language and pictorial </t>
  </si>
  <si>
    <t xml:space="preserve">Post mortem records of deceased are issued to police/next kin of deceased as per state guideline </t>
  </si>
  <si>
    <t xml:space="preserve">Services are delivered in a manner that is sensitive to gender, religious and cultural needs, and there are no barrier on account of physical  economic, cultural or social reasons </t>
  </si>
  <si>
    <t>Religious and cultural preferences of deceased and relatives are taken in to consideration while handling over the body</t>
  </si>
  <si>
    <t>Availability of ramp/level ground for easy access of stretcher to mortuary/ post mortem room</t>
  </si>
  <si>
    <t>There are arrangements  that Post mortem room is not in direct line of sight of general public/ visitors</t>
  </si>
  <si>
    <t>Provision of curtain, screen or buffer area or any other in post mortem room</t>
  </si>
  <si>
    <t>Confidentiality of PM records are maintained  for all MLC cases</t>
  </si>
  <si>
    <t>Behaviour of staff is empathetic and courteous to deceased relative</t>
  </si>
  <si>
    <t xml:space="preserve">Privacy and confidentiality of   HIV and  suicidal cases </t>
  </si>
  <si>
    <t>The facility has defined and established grievance redressed system in place</t>
  </si>
  <si>
    <t>Availability of complaint box and display of process for grievance re redressed and whom to contact is displayed</t>
  </si>
  <si>
    <t xml:space="preserve">Adequate space to accommodate Post mortem and dead bodies  load </t>
  </si>
  <si>
    <t xml:space="preserve">Availability of Drinking water </t>
  </si>
  <si>
    <t>Mortuary  has reception and waiting area as per requirement</t>
  </si>
  <si>
    <t>Waiting area has space of 17.5 sq m along with toilet and drinking water facility</t>
  </si>
  <si>
    <t>Mortuary  has cold room for body preservation of bodies as per requirement</t>
  </si>
  <si>
    <t>Cold room has area of 14 sq m and 6 cabinets for 101-300 beds and 8 cabinets for 301-500 beds</t>
  </si>
  <si>
    <t>Mortuary has post mortem room as per requirement</t>
  </si>
  <si>
    <t>Post mortem room has area of 17.5 sq m  for 101-300 beds and 21 sq m for 301-500 beds</t>
  </si>
  <si>
    <t>Mortuary and post mortem has Ancillary area as per requirement</t>
  </si>
  <si>
    <t>Ancillary area consist of Consultant room, mortuary supervisor room and stores</t>
  </si>
  <si>
    <t>Cold room and autopsy room are interconnected</t>
  </si>
  <si>
    <t>Cold room should lead to entrance area into autopsy room</t>
  </si>
  <si>
    <t xml:space="preserve">Access way connected from hospital to mortuary is covered </t>
  </si>
  <si>
    <t>As protection in wet weather and as screen from adjoining area</t>
  </si>
  <si>
    <t>Corridors of Mortuary area are wide enough to allow passage of trolleys</t>
  </si>
  <si>
    <t>Not less than 8 ft</t>
  </si>
  <si>
    <t xml:space="preserve">Availability of telephone and Intercom Services </t>
  </si>
  <si>
    <t>Availability of deep freezer for storage  as per load</t>
  </si>
  <si>
    <t>Mortuary has functional linkage with hospital Emergency, OT and IPD etc.</t>
  </si>
  <si>
    <t>Mortuary building does not have temporary connections and loosely hanging wires</t>
  </si>
  <si>
    <t>Floors of the Mortuary are thick, durable and can be easily cleaned</t>
  </si>
  <si>
    <t>Window have wire meshwork and intact window panes</t>
  </si>
  <si>
    <t xml:space="preserve">Floors of the Mortuary are non slippery and even </t>
  </si>
  <si>
    <t xml:space="preserve"> Fire Extinguisher  that is Class A , Class C type or ABC type are installed in mortuary</t>
  </si>
  <si>
    <t>Availability of specialist/MO to conduct autopsy as per state norms</t>
  </si>
  <si>
    <t>Availability of post mortem technician/assistant as per state guideline</t>
  </si>
  <si>
    <t>Availability of  sweeper in Mortuary</t>
  </si>
  <si>
    <t>Availability of security staff in mortuary</t>
  </si>
  <si>
    <t>Staff is skilled for preservation of dead bodies in the mortuary</t>
  </si>
  <si>
    <t>Staff is skilled for maintaining post mortem records</t>
  </si>
  <si>
    <t>Repairing Material</t>
  </si>
  <si>
    <t>Thread, needle, cotton wool, wool waste, clothes, malleable wire, polythene bag, gloves, mask and apron</t>
  </si>
  <si>
    <t>Plastic bins</t>
  </si>
  <si>
    <t>for fixing specimens</t>
  </si>
  <si>
    <t xml:space="preserve"> Weighting Mechanise. Platform scale Weighting Whole body, Balance to weight 100gm to 10 Kg, Balance to weight 0.2 gm to 10gm</t>
  </si>
  <si>
    <t>Availability of Cutting Instruments trays</t>
  </si>
  <si>
    <t>Skull Cutter, Organ Knife blade, cartilage Knife, Caltin solid, Rib cutter, Brain knife, resection knife, Scissor (of varying sizes), forceps  (of varying sizes)</t>
  </si>
  <si>
    <t>Availability of Cabinets for storage of dead bodies</t>
  </si>
  <si>
    <t>Refrigerated body storage room, Instrument trolley</t>
  </si>
  <si>
    <t>Autoclave/ Boiler</t>
  </si>
  <si>
    <t>Availability of Post mortem table</t>
  </si>
  <si>
    <t>Electrical fixture for storage cabinet</t>
  </si>
  <si>
    <t xml:space="preserve">  Availability  of furniture</t>
  </si>
  <si>
    <t>cupboard, counter for delivery of reports, table for preparation of reports chair.</t>
  </si>
  <si>
    <t xml:space="preserve">All the monitoring equipments   are calibrated </t>
  </si>
  <si>
    <t xml:space="preserve">Department maintained stock and expenditure register </t>
  </si>
  <si>
    <t>Adequate illumination at post mortem table</t>
  </si>
  <si>
    <t>Adequate illumination at morgue</t>
  </si>
  <si>
    <t xml:space="preserve">Hospital ensures unauthorised entry into  mortuary is not permitted </t>
  </si>
  <si>
    <t>Temperature control and ventilation in Mortuary</t>
  </si>
  <si>
    <t>Hospital has sound security system to manage overcrowding in Mortuary</t>
  </si>
  <si>
    <t>Post-mortem table is intact and with out rust</t>
  </si>
  <si>
    <t>Hospital maintains  open area and landscaping</t>
  </si>
  <si>
    <t>No condemned/Junk material stored in the mortuary</t>
  </si>
  <si>
    <t>Availability of water in sinks, washbasin and post mortem table should be fitted with water hose</t>
  </si>
  <si>
    <t>Availability of power back in mortuary</t>
  </si>
  <si>
    <t>Standard D6</t>
  </si>
  <si>
    <t xml:space="preserve">Doctor and support staff adhere to their respective dress code </t>
  </si>
  <si>
    <t xml:space="preserve">Department has process for storage and retrieval of Medico-legal record </t>
  </si>
  <si>
    <t>MLC case reports etc.</t>
  </si>
  <si>
    <t xml:space="preserve">The facility has explicit clinical criteria for providing intubations &amp; extubation, and care of patients on ventilation and subsequently on its removal </t>
  </si>
  <si>
    <t>Mortuary has system for categorize the dead bodies before preservation.</t>
  </si>
  <si>
    <t>Main categorization in Non medico legal and medico legal which is further divided into Identified and Unknown</t>
  </si>
  <si>
    <t xml:space="preserve">Mortuary technician  to maintain full records of body brought to mortuary </t>
  </si>
  <si>
    <t>Check Mortuary register which contain details: Identification number, Name, Sex, age of deceased, date and time of death, identification mark of deceased and finger impression, details of near relative, weather autopsy is done or not, if done then date and time of autopsy, name of autopsy surgeon, date and time when body is placed in cold storage, length of body and breadth across should, list of valuables which have been removed from body, signature of technician, date and time of when body is removed &amp; Name of relative/police collecting body.</t>
  </si>
  <si>
    <t>Mortuary has system to provide identification tag/wrist band for each stored dead body</t>
  </si>
  <si>
    <t>Identification tag should be of plastic water proof type and carry information on full name,address,age,sex, registration number, date and time of death and when body kept for storage</t>
  </si>
  <si>
    <t xml:space="preserve">Mortuary has system for preparation  of body before cold storage </t>
  </si>
  <si>
    <t xml:space="preserve">Each cold storage door has holder for identification ticket </t>
  </si>
  <si>
    <t>Check identification  ticket is available on storage cabin containing dead body</t>
  </si>
  <si>
    <t>Name of deceased is written on board on wall of the room which list each cold storage compartment</t>
  </si>
  <si>
    <t xml:space="preserve">Cold storage room has system to maintain temperature of cabinets </t>
  </si>
  <si>
    <r>
      <t>Temperature should not be allowed to fall below 0</t>
    </r>
    <r>
      <rPr>
        <sz val="9"/>
        <color theme="1"/>
        <rFont val="Calibri"/>
        <family val="2"/>
        <scheme val="minor"/>
      </rPr>
      <t>o</t>
    </r>
    <r>
      <rPr>
        <sz val="11"/>
        <color theme="1"/>
        <rFont val="Calibri"/>
        <family val="2"/>
        <scheme val="minor"/>
      </rPr>
      <t>C for short duration preservation while to preserve the body for long time it must be deep frozen so -20</t>
    </r>
    <r>
      <rPr>
        <sz val="9"/>
        <color theme="1"/>
        <rFont val="Calibri"/>
        <family val="2"/>
        <scheme val="minor"/>
      </rPr>
      <t>o</t>
    </r>
    <r>
      <rPr>
        <sz val="11"/>
        <color theme="1"/>
        <rFont val="Calibri"/>
        <family val="2"/>
        <scheme val="minor"/>
      </rPr>
      <t>C temp must be kept for one compartment</t>
    </r>
  </si>
  <si>
    <t>Hospital has system to intimate mortuary staff before sending body to mortuary</t>
  </si>
  <si>
    <t xml:space="preserve"> All  bodies sent  to mortuary is accompanied  with copy of death certificate issued by hospital</t>
  </si>
  <si>
    <t>Death Certificate and label is marked MLC in bold if medico legal cases</t>
  </si>
  <si>
    <t>Check death certificate /dead body.</t>
  </si>
  <si>
    <t>Mortuary/Hospital has standard label fixed to winding cloth over upper part of body</t>
  </si>
  <si>
    <t xml:space="preserve">The upper part of the body is taken out of mortuary cold storage room i.e.  head for identification </t>
  </si>
  <si>
    <t>Mortuary has system for storage of unclaimed body for fixed duration  as per state guideline</t>
  </si>
  <si>
    <t>Mortuary has system for disposal of unclaimed bodies as per state guideline</t>
  </si>
  <si>
    <t>National Health Programmes</t>
  </si>
  <si>
    <t xml:space="preserve">Staff knows when to wear clean &amp; Sterile gloves  </t>
  </si>
  <si>
    <t xml:space="preserve">Decontamination of mortuary table </t>
  </si>
  <si>
    <t>Decontamination of instrument after use</t>
  </si>
  <si>
    <t>Sterilization of mortuary  equipment</t>
  </si>
  <si>
    <t>High level disinfection by boiling or chemical  done as per protocol at mortuary</t>
  </si>
  <si>
    <t>There is system daily round by  Hospital superintendent/ Hospital Manager/ Matron in charge for monitoring of services</t>
  </si>
  <si>
    <t xml:space="preserve">Department has documented procedure for death in ward and emergency </t>
  </si>
  <si>
    <t>Department  has documented procedure for  receiving the body in mortuary</t>
  </si>
  <si>
    <t>Department has documented procedure for  storage of the body in mortuary</t>
  </si>
  <si>
    <t>Department has documented  procedure for temperature maintenance in cold store</t>
  </si>
  <si>
    <t xml:space="preserve">Department has documented procedure for corrective and preventive  maintenance of cold stores </t>
  </si>
  <si>
    <t>Department has documented procedure for  tagging of the dead bodies</t>
  </si>
  <si>
    <t>Department has documented procedure for maintenance of records</t>
  </si>
  <si>
    <t>Department has documented procedure sending the bodies for autopsy</t>
  </si>
  <si>
    <t>Department has documented procedure for hand over the body to deceased relatives</t>
  </si>
  <si>
    <t>Department has documented procedure for issuing the records to police and patient relatives</t>
  </si>
  <si>
    <t>Department has documented procedure for storage and send the viscera/tissue  for further investigation</t>
  </si>
  <si>
    <t>Department has documented procedure for cleaning and upkeep of mortuary and post mortem room</t>
  </si>
  <si>
    <t>Work instructions are  displayed</t>
  </si>
  <si>
    <t>Work Instruction for Dead body storage, receiving and issue of dead body</t>
  </si>
  <si>
    <t>Action Plan is prepared</t>
  </si>
  <si>
    <t>Area of Concern - H Outcomes</t>
  </si>
  <si>
    <t>Proportion of non MLC cases</t>
  </si>
  <si>
    <t>Occupancy rate of cold storage for dead bodies</t>
  </si>
  <si>
    <t>Mean storage time for dead body in cold storage</t>
  </si>
  <si>
    <t>Down time Cold storage equipments</t>
  </si>
  <si>
    <t xml:space="preserve">Waiting time for carrying out post mortem </t>
  </si>
  <si>
    <t>Waiting time for getting post mortem report in MLC cases</t>
  </si>
  <si>
    <t>Checklist for Administration</t>
  </si>
  <si>
    <t xml:space="preserve">Administration Score Card </t>
  </si>
  <si>
    <t>Administration Score</t>
  </si>
  <si>
    <t xml:space="preserve">Checklist for General Administration </t>
  </si>
  <si>
    <t xml:space="preserve">Reference No. </t>
  </si>
  <si>
    <t>ME A1.15.</t>
  </si>
  <si>
    <t>Availability of functional A&amp; E department</t>
  </si>
  <si>
    <t>Availability of functional disaster management unit</t>
  </si>
  <si>
    <t>ME A1.17.</t>
  </si>
  <si>
    <t>Availability of functional Intensive care unit</t>
  </si>
  <si>
    <t xml:space="preserve">Availability of functional  Blood Bank </t>
  </si>
  <si>
    <t>ME A 2.1.</t>
  </si>
  <si>
    <t xml:space="preserve">Availability of Post Partum unit at the facility </t>
  </si>
  <si>
    <t>ME A2.2.</t>
  </si>
  <si>
    <t>ME A2.3.</t>
  </si>
  <si>
    <t xml:space="preserve">Availability of  functional SNCU </t>
  </si>
  <si>
    <t>ME A2.4.</t>
  </si>
  <si>
    <t xml:space="preserve">Availability of Functional NRC  </t>
  </si>
  <si>
    <t>Availability of dedicated paediatric ward</t>
  </si>
  <si>
    <t>Availability District Early Intervention Centre (DEIC)</t>
  </si>
  <si>
    <t>ME A2.5.</t>
  </si>
  <si>
    <t xml:space="preserve">Availability of X-Ray Unit </t>
  </si>
  <si>
    <t>Availability of in-house services. Partial Compliance if it is outsourced</t>
  </si>
  <si>
    <t xml:space="preserve">Availability of Ultrasound services </t>
  </si>
  <si>
    <t>Availability of CT scan</t>
  </si>
  <si>
    <t xml:space="preserve">Availability of In-house lab </t>
  </si>
  <si>
    <t>If lab is outsourced than give partial compliance</t>
  </si>
  <si>
    <t xml:space="preserve">Availability of ECG Services </t>
  </si>
  <si>
    <t xml:space="preserve">Formation of District Apex Group </t>
  </si>
  <si>
    <t xml:space="preserve">Headed by Dermatologist/ Physician along with specialists of Orthopaedics/ General Surgery, Ophthalmology, assisted by Physiotherapist and laboratory Technician </t>
  </si>
  <si>
    <t xml:space="preserve">Availability Functional ICTC is available </t>
  </si>
  <si>
    <t xml:space="preserve">Availability Functional ART centre is available </t>
  </si>
  <si>
    <t>ME A4.7.</t>
  </si>
  <si>
    <t>Availability of geriatric ward/Clinic</t>
  </si>
  <si>
    <t>ME A4.8.</t>
  </si>
  <si>
    <t xml:space="preserve">Availability of CCU </t>
  </si>
  <si>
    <t xml:space="preserve">Hospital has System for immediate reporting of any  disease out break authorities </t>
  </si>
  <si>
    <t xml:space="preserve">A Nodal person is designated for collecting and reporting data to IDSP cell </t>
  </si>
  <si>
    <t xml:space="preserve">Hospital disseminate the list of conditions to be reported to all clinical department </t>
  </si>
  <si>
    <t>ME A5.1.</t>
  </si>
  <si>
    <t>Availability of dietary service</t>
  </si>
  <si>
    <t>ME A5.2.</t>
  </si>
  <si>
    <t>Availability of laundry services</t>
  </si>
  <si>
    <t>Availability of security  services</t>
  </si>
  <si>
    <t>ME A5.4.</t>
  </si>
  <si>
    <t>Availability of Housekeeping  services</t>
  </si>
  <si>
    <t>ME A5.5.</t>
  </si>
  <si>
    <t>Availability of maintenance services</t>
  </si>
  <si>
    <t>ME A5.6.</t>
  </si>
  <si>
    <t>Availability of  drug storage and dispensing services</t>
  </si>
  <si>
    <t>Availability of Medical record services</t>
  </si>
  <si>
    <t xml:space="preserve">Availability of mortuary services </t>
  </si>
  <si>
    <t>ME A 6.1.</t>
  </si>
  <si>
    <t xml:space="preserve">Availability of 300 indoor functional beds per ten lakh population </t>
  </si>
  <si>
    <t>ME A 6.2.</t>
  </si>
  <si>
    <t>Community representative are Consulted while revising or expanding the scope of service</t>
  </si>
  <si>
    <t>User charges if any are decided in consultation with user groups /RKS</t>
  </si>
  <si>
    <t xml:space="preserve">Name of the facility prominently displayed at front of hospital building </t>
  </si>
  <si>
    <t xml:space="preserve">﻿Hospital lay out with location and name of the   
departments are displayed at the entrance.   
</t>
  </si>
  <si>
    <t xml:space="preserve">Hospital has established directional signage </t>
  </si>
  <si>
    <t xml:space="preserve">List of departments are displayed </t>
  </si>
  <si>
    <t>All signage are in uniform colour scheme</t>
  </si>
  <si>
    <t>Signage's are user friendly and pictorial</t>
  </si>
  <si>
    <t>Services not available are displayed</t>
  </si>
  <si>
    <t>Availability of administrative services like handicap certificate, death certificate services are displayed.</t>
  </si>
  <si>
    <t>Processing time for issuing documents and Medical records are displayed</t>
  </si>
  <si>
    <t>Mandatory information under RTI is displayed</t>
  </si>
  <si>
    <t>ME B1.3.</t>
  </si>
  <si>
    <t>Citizen charter is established in the facility</t>
  </si>
  <si>
    <t xml:space="preserve">Citizen charter includes the service Available at the facility </t>
  </si>
  <si>
    <t xml:space="preserve">Citizen Charter Includes the Timings of different services available </t>
  </si>
  <si>
    <t xml:space="preserve">Citizen Charter Includes Rights of Patients </t>
  </si>
  <si>
    <t xml:space="preserve">Citizen Charter Includes Responsibilities of Patients and Visitors </t>
  </si>
  <si>
    <t xml:space="preserve">Citizen Charters Includes Beds available </t>
  </si>
  <si>
    <t xml:space="preserve">Citizen Charter Includes the Standards and Quality of services Provided </t>
  </si>
  <si>
    <t>Citizen Charters Includes Complaints and Grievances Mechanism</t>
  </si>
  <si>
    <t xml:space="preserve">Citizen Charter Includes Mention of Services available on payment if any </t>
  </si>
  <si>
    <t xml:space="preserve">Citizen Charter Includes about person and place avail Information and assistance </t>
  </si>
  <si>
    <t xml:space="preserve">Citizen Charter Includes the Cycle time for Critical Processes </t>
  </si>
  <si>
    <t>Facility prepares a comprehensive list of user charges and display at strategic point in the hospital</t>
  </si>
  <si>
    <t>A dedicated facilitation counter/rogi sahayata kendra available</t>
  </si>
  <si>
    <t>Information regarding services available at the counter</t>
  </si>
  <si>
    <t>Important contact no. are available at the counter</t>
  </si>
  <si>
    <t>Availability of ASHA help desk</t>
  </si>
  <si>
    <t>Hospital has defined policy for non discrimination according to gender</t>
  </si>
  <si>
    <t xml:space="preserve">Environment of the health facility should be inclusive of all religious faiths  </t>
  </si>
  <si>
    <t xml:space="preserve">Staff is respectful to patients religious and cultural beliefs </t>
  </si>
  <si>
    <t>Hospital has defined policy  to ensure the religious and cultural preferences of the patient</t>
  </si>
  <si>
    <t>Approach road to hospital is accessible  without congestion  or encroachment</t>
  </si>
  <si>
    <t xml:space="preserve">Internal Pathways and corridors of the facility are without any obstruction / Protruding Object </t>
  </si>
  <si>
    <t xml:space="preserve">There are no open manholes/Potholes at access road and internal pathways </t>
  </si>
  <si>
    <t>Hospital has defined policy to provide barrier free services to patient</t>
  </si>
  <si>
    <t xml:space="preserve">Ramps shall have a slope of conducive for use </t>
  </si>
  <si>
    <t xml:space="preserve">Gradient not be steeper than 1:12 </t>
  </si>
  <si>
    <t xml:space="preserve">Ramps are provide with slip resistance surface </t>
  </si>
  <si>
    <t xml:space="preserve">Ramps shall have adequate width </t>
  </si>
  <si>
    <t xml:space="preserve">at least 120 cm </t>
  </si>
  <si>
    <t xml:space="preserve">Warning blocks have been provide at beginning and end of the ramp and Stairs </t>
  </si>
  <si>
    <t xml:space="preserve">To aid people with visual impairment </t>
  </si>
  <si>
    <t xml:space="preserve">Hand rails are provided with stairs </t>
  </si>
  <si>
    <t xml:space="preserve">Facility conducts periodic Access Audits </t>
  </si>
  <si>
    <t>Hospital has defined policy for providing disable friendly services</t>
  </si>
  <si>
    <t xml:space="preserve">Parking area is earmarked for People with disabilities </t>
  </si>
  <si>
    <t xml:space="preserve">Symbol of Access is displayed at the facilities available for people with disabilities </t>
  </si>
  <si>
    <t>Ramps, Wheel Chair Bay, Lifts, Toilets</t>
  </si>
  <si>
    <t>Hospital has defined policy for ensuring non discrimination  on basis of social and economic status of the patient</t>
  </si>
  <si>
    <t xml:space="preserve">There are arrangement and Linkages for care of terminally ill patients </t>
  </si>
  <si>
    <t xml:space="preserve">Linkage for Palliative Care , Hospice </t>
  </si>
  <si>
    <t>There are Linkages for care , Counselling and Protection of  Victims of Violence  including domestic violence</t>
  </si>
  <si>
    <t xml:space="preserve">Linkages with NGOS, Police Mediation Cell </t>
  </si>
  <si>
    <t>There are arrangements of for adequate care and post discharge support of Orphan patients including homeless children</t>
  </si>
  <si>
    <t>Linkages with NGOS , Orphan , old age home, Children home</t>
  </si>
  <si>
    <t>Hospital has defined policy for maintenance of privacy of patients</t>
  </si>
  <si>
    <t>Hospital has defined policy for maintenance of patient records and clinical information</t>
  </si>
  <si>
    <t>Hospital defines and communicate policy regarding decent communication and courteous behaviour towards the patient and visitors</t>
  </si>
  <si>
    <t>Hospital defines the policy for privacy and confidentiality of the patient and condition related with social stigma and vulnerable groups</t>
  </si>
  <si>
    <t>Hospital define policy for taking consent.</t>
  </si>
  <si>
    <t>Staff is aware of patients rights responsibilities</t>
  </si>
  <si>
    <t>Staff is regularly sensitize about rights and responsibilities of the patient</t>
  </si>
  <si>
    <t>Availability of complaint box at administrative office and display of process for grievance re Redressal and whom to contact is displayed</t>
  </si>
  <si>
    <t>Hospital defines policy for grievance redressal mechanism</t>
  </si>
  <si>
    <t>There is defined frequency of collecting complaints from complaint box</t>
  </si>
  <si>
    <t>Records of patient complaints suggestion are maintained</t>
  </si>
  <si>
    <t>There is system of periodic review of patient complaints</t>
  </si>
  <si>
    <t>There is evidence of action taken on complaints</t>
  </si>
  <si>
    <t>Action taken are informed to the complainant</t>
  </si>
  <si>
    <t>Hospital establish policy for providing free services for GoI and state scheme</t>
  </si>
  <si>
    <t>Hospital has established policy for providing all drugs in the EDL  free of cost</t>
  </si>
  <si>
    <t>Hospital has established policy for providing all diagnostics   free of cost</t>
  </si>
  <si>
    <t>Methods for verification of documents of patient is user friendly</t>
  </si>
  <si>
    <t>Hospital has established policy to provide free of cost treatment to BPL patients</t>
  </si>
  <si>
    <t xml:space="preserve">Hospital has establish policy for timely Reimbursement and payment to beneficiaries </t>
  </si>
  <si>
    <t xml:space="preserve">Availability of dedicated RSBY help desk </t>
  </si>
  <si>
    <t xml:space="preserve">Finger print verification is done through a finger print scanner </t>
  </si>
  <si>
    <t>All tests and drugs are covered under RSBY</t>
  </si>
  <si>
    <t xml:space="preserve">Services and entitlements available under RSBY are prominently displayed </t>
  </si>
  <si>
    <t xml:space="preserve">Manual process is in place in case smart card is not working </t>
  </si>
  <si>
    <t xml:space="preserve">Residential quarters are for clinical and support staff </t>
  </si>
  <si>
    <t>Hospital has adequate space as per bed strength</t>
  </si>
  <si>
    <t>80 to 85 sqm per bed .</t>
  </si>
  <si>
    <t xml:space="preserve">Availability of public toilet for visitors </t>
  </si>
  <si>
    <t xml:space="preserve">Availability  of dharmshala/stay facility for attendants </t>
  </si>
  <si>
    <t>Adequate number of Staff toilets available in proximity to duty area</t>
  </si>
  <si>
    <t>Adequate number of Staff change room available in proximity to duty area</t>
  </si>
  <si>
    <t xml:space="preserve">Separate cafeteria for patient and their relatives </t>
  </si>
  <si>
    <t xml:space="preserve">Cafeteria/ Recreation room for staff </t>
  </si>
  <si>
    <t>Availability of Staff amenities at nursing station and duty room</t>
  </si>
  <si>
    <t xml:space="preserve">Hospital has independent entry for emergency, OPD and support services/staff </t>
  </si>
  <si>
    <t xml:space="preserve">Corridors shall be at  Wide to accommodate the daily traffic. 
</t>
  </si>
  <si>
    <t>The general traffic should not pass through the indoor/ critical patient care area</t>
  </si>
  <si>
    <t xml:space="preserve">Ambulatory services are located in outermost zone </t>
  </si>
  <si>
    <t>OPD, Emergency and Administrative offices are situated in near the entry/ exit of the hospital with direct access from approach road</t>
  </si>
  <si>
    <t xml:space="preserve">Clinical support Services are located in proximity to outer zone </t>
  </si>
  <si>
    <t xml:space="preserve">Lab , Radiology and Pharmacy </t>
  </si>
  <si>
    <t xml:space="preserve">Procedure and Intensive Care  areas are located in Middle zone of the Hospital </t>
  </si>
  <si>
    <t>Operation Theatre, ICU, SNCU, Labour Room</t>
  </si>
  <si>
    <t xml:space="preserve">Indoor area are located in Inner zone of the Hospital </t>
  </si>
  <si>
    <t xml:space="preserve">Wards and Nursing Units are located in inner most area </t>
  </si>
  <si>
    <t xml:space="preserve">Corridors shall be at  Wide to   
accommodate the daily traffic. 
</t>
  </si>
  <si>
    <t>Facility maintains open area as per floor area ratio mandated by authorities</t>
  </si>
  <si>
    <t xml:space="preserve">Hospital has 24X7 functional telephone connection </t>
  </si>
  <si>
    <t>There is designated person to answer the telephone enquiries</t>
  </si>
  <si>
    <t>Hospital has broadband internet connectivity</t>
  </si>
  <si>
    <t>There is establish system for managing postal communication</t>
  </si>
  <si>
    <t>Records are maintained for received and dispatched communication</t>
  </si>
  <si>
    <t>There is established system for internal movement  of documents and communication</t>
  </si>
  <si>
    <t>System for communicating circulars, notices and orders etc.</t>
  </si>
  <si>
    <t>There is assigned person for managing internal and external movement of documents and communications</t>
  </si>
  <si>
    <t>General notices and information are displayed at notice boards at relevant points</t>
  </si>
  <si>
    <t xml:space="preserve">There is system of removal of old notices and updating the notice board </t>
  </si>
  <si>
    <t>Availability of admission counter as per load</t>
  </si>
  <si>
    <t xml:space="preserve">There is no crises cross between General and Patient Traffic </t>
  </si>
  <si>
    <t>ME C2.1.</t>
  </si>
  <si>
    <t xml:space="preserve">Facility has been surveyed by Structural engineer for seismic vulnerability </t>
  </si>
  <si>
    <t xml:space="preserve">Ask for records of survey </t>
  </si>
  <si>
    <t>Structural Components been made earthquake proof</t>
  </si>
  <si>
    <t>Check for records of in correction has been done to strengthen structural components like columns, beams, slabs, walls etc.</t>
  </si>
  <si>
    <t xml:space="preserve">Foundation of buildings are adequate </t>
  </si>
  <si>
    <t xml:space="preserve">Check for any information available about the depth of foundation. Its should not be less the 1.5 meters </t>
  </si>
  <si>
    <t xml:space="preserve">There is no irregularity in height of different stories </t>
  </si>
  <si>
    <t xml:space="preserve">In multi story building height of the story should be of same height (Difference should not be more than 5%. </t>
  </si>
  <si>
    <t>ME C2.2.</t>
  </si>
  <si>
    <t>Lifts are installed with Automatic Rescue device.</t>
  </si>
  <si>
    <t>Every lift has Emergency Alarm System</t>
  </si>
  <si>
    <t xml:space="preserve">Periodic Maintenance of lift </t>
  </si>
  <si>
    <t>Licence for lift operation</t>
  </si>
  <si>
    <t xml:space="preserve">Facility has  mechanism for periodical check / test of all electrical installation  by competent electrical Engineer </t>
  </si>
  <si>
    <t xml:space="preserve">Facility has system for power audit of unit at defined intervals </t>
  </si>
  <si>
    <t>Danger sign is displayed at High voltage electrical installation</t>
  </si>
  <si>
    <t>All electrical panels are covered and has restricted  access</t>
  </si>
  <si>
    <t xml:space="preserve">Personal protective equipments are available with electrician </t>
  </si>
  <si>
    <t>Windows  have grills and wire meshwork</t>
  </si>
  <si>
    <t>Building including walls, roofs, floor, windows , balconies and terraces are maintained</t>
  </si>
  <si>
    <t>Terrace, roof, balconies and stair case have protective railing</t>
  </si>
  <si>
    <t xml:space="preserve">Hospital  premises has intact boundary wall </t>
  </si>
  <si>
    <t>Hospital has functional gate with provision of cow catcher</t>
  </si>
  <si>
    <t>There is system of periodic inspection of patient care areas of safety related issues</t>
  </si>
  <si>
    <t>Hospital building including walls, roofs, floor, windows , balconies and terraces are maintained</t>
  </si>
  <si>
    <t>Access to roof and terraces are restricted</t>
  </si>
  <si>
    <t>Check  the fire exits  provide egress to exterior of the building or to exterior open  space</t>
  </si>
  <si>
    <t xml:space="preserve">Check the fire exits are free from obstruction </t>
  </si>
  <si>
    <t xml:space="preserve">Facility has conducted fire safety audit by competent authority </t>
  </si>
  <si>
    <t>Evacuation plan is displayed at critical areas</t>
  </si>
  <si>
    <t>Facility has defined and implemented evacuation plan in case of fire</t>
  </si>
  <si>
    <t>No smoking sign displayed inside and outside the working area</t>
  </si>
  <si>
    <t>Facility has fire safety alarm</t>
  </si>
  <si>
    <t>There is system to track the expiry dates and periodic refilling of the extinguishers</t>
  </si>
  <si>
    <t>Periodic Training is provided for using fire extinguishers</t>
  </si>
  <si>
    <t xml:space="preserve">Periodic mock drills are conducted </t>
  </si>
  <si>
    <t>Availability of General Surgeon</t>
  </si>
  <si>
    <t>Availability of Obstetric &amp; Gynae Specialist</t>
  </si>
  <si>
    <t>Availability of General Medicine specialist</t>
  </si>
  <si>
    <t>Availability of Paediatrician</t>
  </si>
  <si>
    <t>Availability of Anaesthetics</t>
  </si>
  <si>
    <t xml:space="preserve">Availability of Ophthalmologist </t>
  </si>
  <si>
    <t>Availability of Orthopaedic Surgeon</t>
  </si>
  <si>
    <t>Availability of Pathologist</t>
  </si>
  <si>
    <t>Availability of ENT specialist</t>
  </si>
  <si>
    <t>Availability of Dentist</t>
  </si>
  <si>
    <r>
      <t xml:space="preserve"> Availability of </t>
    </r>
    <r>
      <rPr>
        <sz val="10"/>
        <color indexed="8"/>
        <rFont val="Calibri"/>
        <family val="2"/>
        <scheme val="minor"/>
      </rPr>
      <t>Dermatologist</t>
    </r>
    <r>
      <rPr>
        <sz val="11"/>
        <rFont val="Calibri"/>
        <family val="2"/>
        <scheme val="minor"/>
      </rPr>
      <t xml:space="preserve"> </t>
    </r>
  </si>
  <si>
    <r>
      <t xml:space="preserve"> Availability of </t>
    </r>
    <r>
      <rPr>
        <sz val="10"/>
        <color indexed="8"/>
        <rFont val="Calibri"/>
        <family val="2"/>
        <scheme val="minor"/>
      </rPr>
      <t>Psychiatrist</t>
    </r>
  </si>
  <si>
    <r>
      <t xml:space="preserve"> Availability of </t>
    </r>
    <r>
      <rPr>
        <sz val="10"/>
        <color indexed="8"/>
        <rFont val="Calibri"/>
        <family val="2"/>
        <scheme val="minor"/>
      </rPr>
      <t xml:space="preserve">Microbiologist </t>
    </r>
    <r>
      <rPr>
        <sz val="11"/>
        <rFont val="Calibri"/>
        <family val="2"/>
        <scheme val="minor"/>
      </rPr>
      <t xml:space="preserve"> </t>
    </r>
  </si>
  <si>
    <r>
      <t xml:space="preserve"> Availability of </t>
    </r>
    <r>
      <rPr>
        <sz val="10"/>
        <color indexed="8"/>
        <rFont val="Calibri"/>
        <family val="2"/>
        <scheme val="minor"/>
      </rPr>
      <t>AYUSH Doctors</t>
    </r>
  </si>
  <si>
    <t xml:space="preserve">Availability of general duty doctors </t>
  </si>
  <si>
    <r>
      <t xml:space="preserve">Availability </t>
    </r>
    <r>
      <rPr>
        <sz val="11"/>
        <color indexed="8"/>
        <rFont val="Calibri"/>
        <family val="2"/>
        <scheme val="minor"/>
      </rPr>
      <t xml:space="preserve">Lab Tech </t>
    </r>
    <r>
      <rPr>
        <sz val="11"/>
        <rFont val="Calibri"/>
        <family val="2"/>
        <scheme val="minor"/>
      </rPr>
      <t xml:space="preserve"> </t>
    </r>
  </si>
  <si>
    <r>
      <t xml:space="preserve"> Availability </t>
    </r>
    <r>
      <rPr>
        <sz val="11"/>
        <color indexed="8"/>
        <rFont val="Calibri"/>
        <family val="2"/>
        <scheme val="minor"/>
      </rPr>
      <t xml:space="preserve">Pharmacist </t>
    </r>
    <r>
      <rPr>
        <sz val="11"/>
        <rFont val="Calibri"/>
        <family val="2"/>
        <scheme val="minor"/>
      </rPr>
      <t xml:space="preserve"> </t>
    </r>
  </si>
  <si>
    <r>
      <t xml:space="preserve"> Availability </t>
    </r>
    <r>
      <rPr>
        <sz val="11"/>
        <color indexed="8"/>
        <rFont val="Calibri"/>
        <family val="2"/>
        <scheme val="minor"/>
      </rPr>
      <t xml:space="preserve">Radiographer </t>
    </r>
    <r>
      <rPr>
        <sz val="11"/>
        <rFont val="Calibri"/>
        <family val="2"/>
        <scheme val="minor"/>
      </rPr>
      <t xml:space="preserve"> </t>
    </r>
  </si>
  <si>
    <r>
      <t xml:space="preserve"> Availability </t>
    </r>
    <r>
      <rPr>
        <sz val="11"/>
        <color indexed="8"/>
        <rFont val="Calibri"/>
        <family val="2"/>
        <scheme val="minor"/>
      </rPr>
      <t xml:space="preserve">ECG Tech/Eco </t>
    </r>
    <r>
      <rPr>
        <sz val="11"/>
        <rFont val="Calibri"/>
        <family val="2"/>
        <scheme val="minor"/>
      </rPr>
      <t xml:space="preserve"> </t>
    </r>
  </si>
  <si>
    <t xml:space="preserve"> Availability Audiometrician  </t>
  </si>
  <si>
    <r>
      <t xml:space="preserve"> Availability </t>
    </r>
    <r>
      <rPr>
        <sz val="11"/>
        <color indexed="8"/>
        <rFont val="Calibri"/>
        <family val="2"/>
        <scheme val="minor"/>
      </rPr>
      <t>Optha. Technician/Referactionist</t>
    </r>
  </si>
  <si>
    <r>
      <t xml:space="preserve"> Availability </t>
    </r>
    <r>
      <rPr>
        <sz val="11"/>
        <color indexed="8"/>
        <rFont val="Calibri"/>
        <family val="2"/>
        <scheme val="minor"/>
      </rPr>
      <t xml:space="preserve">Dietician </t>
    </r>
    <r>
      <rPr>
        <sz val="11"/>
        <rFont val="Calibri"/>
        <family val="2"/>
        <scheme val="minor"/>
      </rPr>
      <t xml:space="preserve"> </t>
    </r>
  </si>
  <si>
    <r>
      <t xml:space="preserve"> Availability </t>
    </r>
    <r>
      <rPr>
        <sz val="11"/>
        <color indexed="8"/>
        <rFont val="Calibri"/>
        <family val="2"/>
        <scheme val="minor"/>
      </rPr>
      <t xml:space="preserve">Physiotherapist </t>
    </r>
    <r>
      <rPr>
        <sz val="11"/>
        <rFont val="Calibri"/>
        <family val="2"/>
        <scheme val="minor"/>
      </rPr>
      <t xml:space="preserve"> </t>
    </r>
  </si>
  <si>
    <r>
      <t xml:space="preserve"> Availability </t>
    </r>
    <r>
      <rPr>
        <sz val="11"/>
        <color indexed="8"/>
        <rFont val="Calibri"/>
        <family val="2"/>
        <scheme val="minor"/>
      </rPr>
      <t xml:space="preserve">O.T. technician </t>
    </r>
    <r>
      <rPr>
        <sz val="11"/>
        <rFont val="Calibri"/>
        <family val="2"/>
        <scheme val="minor"/>
      </rPr>
      <t xml:space="preserve"> </t>
    </r>
  </si>
  <si>
    <r>
      <t xml:space="preserve"> </t>
    </r>
    <r>
      <rPr>
        <sz val="11"/>
        <color indexed="8"/>
        <rFont val="Calibri"/>
        <family val="2"/>
        <scheme val="minor"/>
      </rPr>
      <t xml:space="preserve">Counsellor </t>
    </r>
    <r>
      <rPr>
        <sz val="11"/>
        <rFont val="Calibri"/>
        <family val="2"/>
        <scheme val="minor"/>
      </rPr>
      <t xml:space="preserve"> </t>
    </r>
  </si>
  <si>
    <r>
      <t xml:space="preserve"> </t>
    </r>
    <r>
      <rPr>
        <sz val="11"/>
        <color indexed="8"/>
        <rFont val="Calibri"/>
        <family val="2"/>
        <scheme val="minor"/>
      </rPr>
      <t xml:space="preserve">Dental Technician </t>
    </r>
    <r>
      <rPr>
        <sz val="11"/>
        <rFont val="Calibri"/>
        <family val="2"/>
        <scheme val="minor"/>
      </rPr>
      <t xml:space="preserve"> </t>
    </r>
  </si>
  <si>
    <r>
      <t xml:space="preserve"> </t>
    </r>
    <r>
      <rPr>
        <sz val="11"/>
        <color indexed="8"/>
        <rFont val="Calibri"/>
        <family val="2"/>
        <scheme val="minor"/>
      </rPr>
      <t xml:space="preserve">Rehabilitation Therapist </t>
    </r>
    <r>
      <rPr>
        <sz val="11"/>
        <rFont val="Calibri"/>
        <family val="2"/>
        <scheme val="minor"/>
      </rPr>
      <t xml:space="preserve"> </t>
    </r>
  </si>
  <si>
    <r>
      <t xml:space="preserve"> </t>
    </r>
    <r>
      <rPr>
        <sz val="11"/>
        <color indexed="8"/>
        <rFont val="Calibri"/>
        <family val="2"/>
        <scheme val="minor"/>
      </rPr>
      <t>Biomedical Engineer</t>
    </r>
  </si>
  <si>
    <r>
      <t xml:space="preserve"> Availability of </t>
    </r>
    <r>
      <rPr>
        <sz val="11"/>
        <color indexed="8"/>
        <rFont val="Calibri"/>
        <family val="2"/>
        <scheme val="minor"/>
      </rPr>
      <t xml:space="preserve">storekeeper </t>
    </r>
    <r>
      <rPr>
        <sz val="11"/>
        <rFont val="Calibri"/>
        <family val="2"/>
        <scheme val="minor"/>
      </rPr>
      <t xml:space="preserve"> </t>
    </r>
  </si>
  <si>
    <t>Availability of Housekeeping supervisor/In charge</t>
  </si>
  <si>
    <t xml:space="preserve">Availability of security In charge </t>
  </si>
  <si>
    <t>Facility conduct training need assessment periodically for all cadre of staff</t>
  </si>
  <si>
    <t>Facility has program for continuous medical education for doctors and nursing staff</t>
  </si>
  <si>
    <t>Facility prepares training calendar as per training need assessment</t>
  </si>
  <si>
    <t>Training feed back is taking and records are maintained for training</t>
  </si>
  <si>
    <t>Details and Records of training provided are  available with unit</t>
  </si>
  <si>
    <t>Training on Disaster Management</t>
  </si>
  <si>
    <t>Training on Cardio Pulmonary resuscitation</t>
  </si>
  <si>
    <t>Training on staff Safety</t>
  </si>
  <si>
    <t>Training on Measuring Hospital Performance Indicators</t>
  </si>
  <si>
    <t>Training on facility level Quality Assurance</t>
  </si>
  <si>
    <t>Hospital has policy for regular  competence testing as per job description.</t>
  </si>
  <si>
    <t>Hospital has policy to ensure drugs at all point of use as per state EDL</t>
  </si>
  <si>
    <t>Availability of equipments for Facility management</t>
  </si>
  <si>
    <t>Equipments for horticulture, electrical repair, plumbing material etc</t>
  </si>
  <si>
    <t>Availability of equipments for processing of Bio medical waste</t>
  </si>
  <si>
    <t>Autoclave and mutilator</t>
  </si>
  <si>
    <t>Availability of fixture for administrative office</t>
  </si>
  <si>
    <t>Availability of furniture for administrative office</t>
  </si>
  <si>
    <t xml:space="preserve">Facility has contract agency for maintenance for equipments </t>
  </si>
  <si>
    <t>Contact details of  the agencies responsible for maintenance are communicated to the staff</t>
  </si>
  <si>
    <t>Asset list of all equipments are maintained</t>
  </si>
  <si>
    <t>There is system to maintain records of down time of equipments</t>
  </si>
  <si>
    <t>Indexing of all equipments is done</t>
  </si>
  <si>
    <t>All equipments are covered under AMC including preventive maintenance for computers and other IT equipments</t>
  </si>
  <si>
    <t>There is system of timely corrective  break down maintenance of the  for computers and other IT equipments</t>
  </si>
  <si>
    <t>Facility has contracted agency for calibration of equipments.</t>
  </si>
  <si>
    <t xml:space="preserve">Records of the calibrated equipments are maintained </t>
  </si>
  <si>
    <t xml:space="preserve">Hospital has system to ensure that short expiry drugs are not procured </t>
  </si>
  <si>
    <t>Hospital has process for proper disposal and prevention of unintended use of expired drugs</t>
  </si>
  <si>
    <t>Hospital implements scientific inventory management system according to their needs</t>
  </si>
  <si>
    <t>ABC, VED, FSN,FIFO</t>
  </si>
  <si>
    <t>Hospital has policy that there is no stock out of the drugs and consumables at patient care area</t>
  </si>
  <si>
    <t>Hospital has a policy for ensuring proper management and restriction of unintended use of narcotic substance and psychotropic drugs as per prevalent law</t>
  </si>
  <si>
    <t>Adequate illumination in open area at night</t>
  </si>
  <si>
    <t>Adequate illumination in circulation area</t>
  </si>
  <si>
    <t>Stairs, corridor and waiting area</t>
  </si>
  <si>
    <t>Adequate illumination in  toilets</t>
  </si>
  <si>
    <t>Hospital periodically measure illumination at different area of the hospitals</t>
  </si>
  <si>
    <t>Adequate illumination at approach roads to hospital</t>
  </si>
  <si>
    <t>There is restriction on entry of vendors and hawkers inside the premise of the  hospital</t>
  </si>
  <si>
    <t xml:space="preserve">Hospital has visitor policy in place </t>
  </si>
  <si>
    <t>Hospital has policy for restriction of media person in side the hospital</t>
  </si>
  <si>
    <t>Hospital implement visitor pass area for indoor areas</t>
  </si>
  <si>
    <t>Hospital has in-house/outsourced security system in place</t>
  </si>
  <si>
    <t>Duty roaster is available for security staff</t>
  </si>
  <si>
    <t xml:space="preserve">Training  and Drills of security staff is done </t>
  </si>
  <si>
    <t>Security staff is aware of patient right, visitor policy and disaster Management</t>
  </si>
  <si>
    <t xml:space="preserve">There is system for supervision of security staff </t>
  </si>
  <si>
    <t>Facility has a security plan for deputation of guard at different location</t>
  </si>
  <si>
    <t>Responsibility and timing of opening and closing different department is fixed and documented</t>
  </si>
  <si>
    <t xml:space="preserve">There is established procedure for safe custody of keys </t>
  </si>
  <si>
    <t>There is procedure for handing over the keys at the time of shift change</t>
  </si>
  <si>
    <t>Hospital has system to manage violence /mass situation</t>
  </si>
  <si>
    <t>ME D3.5.</t>
  </si>
  <si>
    <t xml:space="preserve">No female stff is posted alone at night </t>
  </si>
  <si>
    <t xml:space="preserve">Where ever there are male employees/patients female staff are posted in pairs </t>
  </si>
  <si>
    <t xml:space="preserve">Timing of the shift is arranged keeping in mind the safety of female staff </t>
  </si>
  <si>
    <t xml:space="preserve">Committee against sexual harassment is constituted at the facility </t>
  </si>
  <si>
    <t>Staff has been provided awareness training on Gender issues</t>
  </si>
  <si>
    <t>ME D4.1.</t>
  </si>
  <si>
    <t>Boundary Walls of building is plastered and whitewashed.</t>
  </si>
  <si>
    <t>No unwanted/outdated posters on hospital boundary and building walls</t>
  </si>
  <si>
    <t xml:space="preserve">Hospital Buildings are in uniform colour scheme </t>
  </si>
  <si>
    <t>Hospital has system to whitewash the building periodically</t>
  </si>
  <si>
    <t xml:space="preserve">General waste from hospital is removed daily by municipal/outsourced agency </t>
  </si>
  <si>
    <t xml:space="preserve">Every department has Schedule of cleaning </t>
  </si>
  <si>
    <t>Every department has schedule for inspection of cleaning work</t>
  </si>
  <si>
    <t>Hospital  has system for periodic  maintenance of infrastructure at defined interval</t>
  </si>
  <si>
    <t xml:space="preserve">There is no clogged/over flowing drain in facility </t>
  </si>
  <si>
    <t xml:space="preserve">Hospital sewage is linked with municipal drainage system </t>
  </si>
  <si>
    <t>Facility has a closed drainage system</t>
  </si>
  <si>
    <t xml:space="preserve">Intramural roads are in good condition without potholes/ditches </t>
  </si>
  <si>
    <t>Facility has a annual maintenance plan for its infrastructure</t>
  </si>
  <si>
    <t>ME D4.4.</t>
  </si>
  <si>
    <t xml:space="preserve">Availability of parking space as per requirement </t>
  </si>
  <si>
    <t xml:space="preserve">Dedicated parking space for ambulances </t>
  </si>
  <si>
    <t xml:space="preserve">No water logging in side the premises of the hospital </t>
  </si>
  <si>
    <t xml:space="preserve">There is no abandoned /dilapidated building in the premises </t>
  </si>
  <si>
    <t>Proper landscaping and maintenance of trees, garden</t>
  </si>
  <si>
    <t>There shall be no encroachment in and around
the hospital</t>
  </si>
  <si>
    <t xml:space="preserve">Hospital has rain water harvesting facility </t>
  </si>
  <si>
    <t xml:space="preserve">Hospital has Herbal garden </t>
  </si>
  <si>
    <t xml:space="preserve">Hospital has condemnation policy in place </t>
  </si>
  <si>
    <t xml:space="preserve">Periodic removal of junk material done </t>
  </si>
  <si>
    <t xml:space="preserve">Hospital has designated covered place to keep junk/condemned material </t>
  </si>
  <si>
    <t xml:space="preserve">No junk/condemned articles in open spaces </t>
  </si>
  <si>
    <t>ME D4.6.</t>
  </si>
  <si>
    <t>Pest control measures are evident at facility</t>
  </si>
  <si>
    <t xml:space="preserve">Anti Termite treatment of the wooden furniture </t>
  </si>
  <si>
    <t xml:space="preserve">Hospital has adequate water storage facility as per requirements </t>
  </si>
  <si>
    <t xml:space="preserve">450-500 Litres per bed per day </t>
  </si>
  <si>
    <t xml:space="preserve">Hospital has adequate water supply from municipal /under ground source </t>
  </si>
  <si>
    <t>All water tanks are kept tightly closed</t>
  </si>
  <si>
    <t>Periodic cleaning of water tanks carried out</t>
  </si>
  <si>
    <t>Records of cleaning is maintained</t>
  </si>
  <si>
    <t>Hospitals periodically tests the quality of water from the source (municipal supply, bore well etc) for bacterial and chemical content</t>
  </si>
  <si>
    <t>Chlorination of water is done as per requirement</t>
  </si>
  <si>
    <t>RO/ Filters are available for potable drinking water</t>
  </si>
  <si>
    <t>Hospital ensures that the distribution pipelines are not running in close vicinity of the sewage system.</t>
  </si>
  <si>
    <t>Availability of noiseless generators for power back up</t>
  </si>
  <si>
    <t>Estimation of power consumption of different department of hospitals is done</t>
  </si>
  <si>
    <t xml:space="preserve">Generator has adequate capacity to provide 24x7 power back at least critical areas </t>
  </si>
  <si>
    <t>Hospital has dedicated sub station for electrical supply</t>
  </si>
  <si>
    <t xml:space="preserve">Hospital has adequate power supply connection </t>
  </si>
  <si>
    <t>3Kw to 5Kw per bed</t>
  </si>
  <si>
    <t xml:space="preserve">Use of energy efficient bulbs for light </t>
  </si>
  <si>
    <t xml:space="preserve">Manifold room is located on ground floor </t>
  </si>
  <si>
    <t xml:space="preserve">Manifold room has adequate stock of Oxygen and Nitrogen Cylinders </t>
  </si>
  <si>
    <t>At least for three days</t>
  </si>
  <si>
    <t xml:space="preserve">Cylinders banks are in duplicate </t>
  </si>
  <si>
    <t xml:space="preserve">Check for there two dedicated banks - Running and reserve fitted with automatic changeover device </t>
  </si>
  <si>
    <t>Colour of gas pipeline and Gas Cylinder are as per standards</t>
  </si>
  <si>
    <t xml:space="preserve">Alarm system has been provided to indicate any abnormal pressure change </t>
  </si>
  <si>
    <t xml:space="preserve">There is procedure for prompt replacement of empty cylinders with filled cylinders </t>
  </si>
  <si>
    <t xml:space="preserve">There is a procedure for periodic checking of all terminal units for malfunctioning </t>
  </si>
  <si>
    <t xml:space="preserve">Entry to Manifold room is prohibited </t>
  </si>
  <si>
    <t xml:space="preserve">Instruction for operating different equipment clearly displayed </t>
  </si>
  <si>
    <t>Hospital has policy to change linen</t>
  </si>
  <si>
    <t>ME D8.1.</t>
  </si>
  <si>
    <t xml:space="preserve">The facility has established procedures for management of activities of Rogi Kalyan Samitis </t>
  </si>
  <si>
    <t xml:space="preserve">Hospital Management Society/RKS is registered under societies registration act </t>
  </si>
  <si>
    <t xml:space="preserve">Availability of Income tax exemption certificate for donations </t>
  </si>
  <si>
    <t>RKS meeting are held at prescribed interval</t>
  </si>
  <si>
    <t>Minutes of meeting are recorded</t>
  </si>
  <si>
    <t>Participation of community representatives/NGO is ensured</t>
  </si>
  <si>
    <t xml:space="preserve">RKS reviews the patient complaint/ feedback and action taken </t>
  </si>
  <si>
    <t>RKS generates its own resources from donation/leasing of space</t>
  </si>
  <si>
    <t>ME D8.2.</t>
  </si>
  <si>
    <t>Community based monitoring/social audits are done at periodic intervals</t>
  </si>
  <si>
    <t>Facility communicate updated information on Quality of services</t>
  </si>
  <si>
    <t>Facility conducts public hearing at regular intervals</t>
  </si>
  <si>
    <t>ME D9.1.</t>
  </si>
  <si>
    <t xml:space="preserve">There is system to track and ensure that funds are received on time </t>
  </si>
  <si>
    <t>Funds/Grants provided are utilized in specific time limit</t>
  </si>
  <si>
    <t>There is no backlog in payment to beneficiaries as per their entitlement under different schemes</t>
  </si>
  <si>
    <t>E.g.; Payment for JSY and Family planning</t>
  </si>
  <si>
    <t>Payment to ASHA done on time</t>
  </si>
  <si>
    <t>Salaries and compensation are provided to contractual staff on time</t>
  </si>
  <si>
    <t>Facility provides utilization certificate for funds on time</t>
  </si>
  <si>
    <t>ME D9.2.</t>
  </si>
  <si>
    <t>Facility prioritize the resource available</t>
  </si>
  <si>
    <t>Requirement for funds are sent to state on time</t>
  </si>
  <si>
    <t xml:space="preserve">Availability of valid No objection Certificate from fire safety authority </t>
  </si>
  <si>
    <t xml:space="preserve">Availability of authorization for handling Bio Medical waste from pollution control board </t>
  </si>
  <si>
    <t>Availability of certificate of inspection of electrical installation</t>
  </si>
  <si>
    <t>Availability of licence for operating lift</t>
  </si>
  <si>
    <t>ME D10.2.</t>
  </si>
  <si>
    <t>Availability of copy of Bio medical waste management and handling rule 1998</t>
  </si>
  <si>
    <t>Drug and cosmetic Act 2005</t>
  </si>
  <si>
    <t>Safety code for Medical diagnostic X ray equipment and installation</t>
  </si>
  <si>
    <t>AERB safety code no. AERB/SC/MED-2(Rev 1)</t>
  </si>
  <si>
    <t>Narcotics and Psychotropic substances act 1985</t>
  </si>
  <si>
    <t>Code of Medical ethics 2002</t>
  </si>
  <si>
    <t>Nursing Council Act</t>
  </si>
  <si>
    <t>Medical Termination of Pregnancy 1971</t>
  </si>
  <si>
    <t>Person with disability Act 1995</t>
  </si>
  <si>
    <t>Pre conception pre natal diagnostic test 1996</t>
  </si>
  <si>
    <t>Right to information act 2005</t>
  </si>
  <si>
    <t>Indian Tobacco control Act 2003</t>
  </si>
  <si>
    <t>Job description of Specialist Doctor is defined and communicated</t>
  </si>
  <si>
    <t>Regular + contractual</t>
  </si>
  <si>
    <t>Job description of General duty Doctor is defined and communicated</t>
  </si>
  <si>
    <t>Job description of nursing staff  is defined and communicated</t>
  </si>
  <si>
    <t>Job description of paramedic staff is defined and communicated</t>
  </si>
  <si>
    <t>Regular + contractual. Lab technician, X ray technician, OT technician, MRD technician etc.</t>
  </si>
  <si>
    <t>Job description of counsellor  is defined and communicated</t>
  </si>
  <si>
    <t>Job description of  ward boy is defined and communicated</t>
  </si>
  <si>
    <t>Job description of security staff is defined and communicated</t>
  </si>
  <si>
    <t>Job description of  cleaning staff is defined and communicated</t>
  </si>
  <si>
    <t>Job description of Administrative staff is defined and communicated</t>
  </si>
  <si>
    <t>Regular + Contractual MS, Hospital Manager, supervisor, Matron, Ward Master. Pharmacist etc.</t>
  </si>
  <si>
    <t>Duty roster of doctors is prepared, updated and communicated</t>
  </si>
  <si>
    <t>Duty roster of Nurses is prepared, updated and communicated</t>
  </si>
  <si>
    <t>Duty roster of Paramedics is prepared, updated and communicated</t>
  </si>
  <si>
    <t>Duty roster of Cleaning staff is prepared, updated and communicated</t>
  </si>
  <si>
    <t>Duty roster of security staff is prepared, updated and communicated</t>
  </si>
  <si>
    <t xml:space="preserve">There is provision of Rotatory   posting of staff </t>
  </si>
  <si>
    <t>Facility has  established line of reporting for clinical and administrative staff</t>
  </si>
  <si>
    <t>Facility has policy for dress code for different cadre of hospital.</t>
  </si>
  <si>
    <t xml:space="preserve">I Cards  have been provided to staff </t>
  </si>
  <si>
    <t xml:space="preserve">Name plate  have been provided to staff </t>
  </si>
  <si>
    <t>ME D12.1.</t>
  </si>
  <si>
    <t xml:space="preserve">Valid contract for disposal for Bio Medical waste with common treatment facility </t>
  </si>
  <si>
    <t xml:space="preserve">Selection of outsourced agencies done through competitive tendering system </t>
  </si>
  <si>
    <t>Eligibility criteria is explicitly defined as per term of reference</t>
  </si>
  <si>
    <t>There is system to make payment as per  adequacy and quality of services provided by the vendor</t>
  </si>
  <si>
    <t>Check for  that Contract document has provision for  dedication of payment if quality of services is not good</t>
  </si>
  <si>
    <t>Payment to the outsourced services are made on time</t>
  </si>
  <si>
    <t>ME D12.2.</t>
  </si>
  <si>
    <t>Facility as defined criteria for assessment of quality of outsourced services</t>
  </si>
  <si>
    <t xml:space="preserve">Regular monitoring and evaluation of staff is done according against defined criteria </t>
  </si>
  <si>
    <t xml:space="preserve">Actions are taken against non compliance / deviation from contractual obligations </t>
  </si>
  <si>
    <t>Records of blacklisted vendors are available with facility</t>
  </si>
  <si>
    <t>Facility ensures that there is process for admission of patients after routine working hours</t>
  </si>
  <si>
    <t>Facility updates daily availability of vacant patient beds in different in door units</t>
  </si>
  <si>
    <t>Facility has established plan for accommodating high patient load due to situation like disaster/ mass casualty or disease outbreak</t>
  </si>
  <si>
    <t>Facility has policy for internal adjustment of the patient within cold wards for accommodating patient as extra temporary measure</t>
  </si>
  <si>
    <t xml:space="preserve">Facility has established policy for co ordination and handover during interdepartmental transfer </t>
  </si>
  <si>
    <t xml:space="preserve">There is a policy  for consultation of  the patient to other specialist with in the hospital </t>
  </si>
  <si>
    <t xml:space="preserve">There is policy for referral of patient for which services can not be provided at the facility  </t>
  </si>
  <si>
    <t>Facility maintain list of higher centres where patient can be managed.</t>
  </si>
  <si>
    <t xml:space="preserve">Facility ensures the referral patient to public healthcare facilities </t>
  </si>
  <si>
    <t>Facility defines and communicate referral criteria for different departments</t>
  </si>
  <si>
    <t>There is system to check that patient are not unduly referred for the services those can be available at the facility</t>
  </si>
  <si>
    <t xml:space="preserve">There is functional telemedicine centre </t>
  </si>
  <si>
    <t xml:space="preserve">Telemedicine services are utilized for continual medical education </t>
  </si>
  <si>
    <t>There is policy for identification of patient  before any clinical procedure</t>
  </si>
  <si>
    <t xml:space="preserve">There is a policy  for  ensuring  accuracy of verbal/telephonic orders  </t>
  </si>
  <si>
    <t>Hospital has policy for patient hand over during shift change</t>
  </si>
  <si>
    <t>Hospital has policy for maintaining nursing records</t>
  </si>
  <si>
    <t>There is policy for periodic monitoring of patient</t>
  </si>
  <si>
    <t>Hospital identify and communicate the category of patient considered as vulnerable</t>
  </si>
  <si>
    <t>Hospital identify and communicate the category of patient considered as high risk</t>
  </si>
  <si>
    <t>Facility has policy and enabling order for prescribing drugs in generic drug only</t>
  </si>
  <si>
    <t>Facility provides adequate copies of STG to respective department</t>
  </si>
  <si>
    <t>Facility maintains a list of updated version of STG</t>
  </si>
  <si>
    <t xml:space="preserve">Facility provides training on use of STG </t>
  </si>
  <si>
    <t>Facility has policy for reporting of adverse drug reaction</t>
  </si>
  <si>
    <t>Hospital has policy for retention period for different kinds of records</t>
  </si>
  <si>
    <t>Hospital has policy for safe disposal of records</t>
  </si>
  <si>
    <t xml:space="preserve">Hospital has prepared disaster plan </t>
  </si>
  <si>
    <t xml:space="preserve">Disaster management committee has been constituted </t>
  </si>
  <si>
    <t xml:space="preserve">Facility has established has established policy of end of life care </t>
  </si>
  <si>
    <t xml:space="preserve">Facility has established produce for reporting and follow up of AEFI </t>
  </si>
  <si>
    <t xml:space="preserve">Staff is trained for detecting , managing and reporting of AEFIs </t>
  </si>
  <si>
    <t>ME F1.1.</t>
  </si>
  <si>
    <t xml:space="preserve">Infection control committee constitute at the facility </t>
  </si>
  <si>
    <t>ICC is approved by appropriate authority</t>
  </si>
  <si>
    <t>Roles and responsibilities are defined and communicated to its members</t>
  </si>
  <si>
    <t xml:space="preserve">ICC meet at periodic time interval </t>
  </si>
  <si>
    <t>Records of Infection control activities are maintained</t>
  </si>
  <si>
    <t xml:space="preserve">Facility has in-house/ linkage with microbiology lab for culture surveillance </t>
  </si>
  <si>
    <t xml:space="preserve">There is defined  format for requisition and reporting of culture surveillance </t>
  </si>
  <si>
    <t>Reports of culture surveillance are collated  and analyzed</t>
  </si>
  <si>
    <t>Feedback is given to the respective departments</t>
  </si>
  <si>
    <t>Sample are taken for culture  to detect HAI in suspected cases.</t>
  </si>
  <si>
    <t>There is defined criteria and format for reporting HAI based on clinical observation</t>
  </si>
  <si>
    <t>Reports from different department are collated and analyzed</t>
  </si>
  <si>
    <t xml:space="preserve">Records of immunization available </t>
  </si>
  <si>
    <t xml:space="preserve">Records of Medical Checkups are available </t>
  </si>
  <si>
    <t>Facility has established procedures for regular monitoring of infection control practices</t>
  </si>
  <si>
    <t>There is designated person for Co coordinating  infection control activities</t>
  </si>
  <si>
    <t>Infection control nurse</t>
  </si>
  <si>
    <t>There is defined format/checklist for monitoring of hand washing and infection control practices</t>
  </si>
  <si>
    <t>ME F1.6.</t>
  </si>
  <si>
    <t xml:space="preserve">Facility has antibiotic policy in place </t>
  </si>
  <si>
    <t xml:space="preserve">There is system for reporting Anti Microbial Resistance with in the facility </t>
  </si>
  <si>
    <t xml:space="preserve">Antibiotic policy includes plan for identifying, transferring , discharging and readmitting patients with specific antimicrobial resistant pathogen </t>
  </si>
  <si>
    <t>Policy Includes Rational Use of Antibiotics</t>
  </si>
  <si>
    <t>Standard treatment guidelines are followed while developing Antibiotic Policy</t>
  </si>
  <si>
    <t xml:space="preserve">There is procedure for periodic Laboratory Surveillance for Antibiotic Resistance </t>
  </si>
  <si>
    <t xml:space="preserve">Facility Measures the Antibiotic Consumption Rates </t>
  </si>
  <si>
    <t>Facility ensures uninterrupted and adequate supply of antiseptic soap and alcohol hand rub in all departments</t>
  </si>
  <si>
    <t xml:space="preserve">Check for the records that training have been provided </t>
  </si>
  <si>
    <t>Facility ensures uninterrupted and adequate supply of antiseptics</t>
  </si>
  <si>
    <t>Availability of Heavy duty gloves for cleaning staff</t>
  </si>
  <si>
    <t>Availability of gum boats for cleaning staff</t>
  </si>
  <si>
    <t>Availability of mask  for cleaning staff</t>
  </si>
  <si>
    <t>Availability of apron for cleaning staff</t>
  </si>
  <si>
    <t>Facility ensure adequate and regular supply of personal protective equipments</t>
  </si>
  <si>
    <t>There is policy for judicious use of personal protective equipments specially sterile gloves</t>
  </si>
  <si>
    <t>Facility ensure adequate supply of disinfectant at the point of use</t>
  </si>
  <si>
    <t>Disinfectant like hypochlorite, bleaching powder etc.</t>
  </si>
  <si>
    <t>Staff is trained for preparation of disinfectant solution</t>
  </si>
  <si>
    <t xml:space="preserve">Facility ensure the availability of good quality disinfectant and cleaning material </t>
  </si>
  <si>
    <t xml:space="preserve">Hospital  has policy for identification and segregation of infectious patient </t>
  </si>
  <si>
    <t>There is established procedure for daily monitoring of proper segregation of Bio medical waste by a designated person</t>
  </si>
  <si>
    <t>Facility ensures supply of puncture proof containers and needle cutters</t>
  </si>
  <si>
    <t>Facility ensures availability of post exposure prophylaxis drugs</t>
  </si>
  <si>
    <t>There is system for reporting of needle stick injuries</t>
  </si>
  <si>
    <t xml:space="preserve">Facility has secured designated place for storage of Bio Medical waste before disposal </t>
  </si>
  <si>
    <t>No signs of burning within the premises.</t>
  </si>
  <si>
    <t>Display of Bio Hazard sign at the point of use</t>
  </si>
  <si>
    <t>Disposal of anatomical waste as per BMW rule</t>
  </si>
  <si>
    <t>Disposal of sharp waste as per BMW rule</t>
  </si>
  <si>
    <t>Annual report to the pollution control board is submitted</t>
  </si>
  <si>
    <t xml:space="preserve">Biomedical waste transported in authorized vehicle </t>
  </si>
  <si>
    <t>District Quality Team for district hospitals are  Constituted</t>
  </si>
  <si>
    <t>Check for Office order by designated authority</t>
  </si>
  <si>
    <t>There is designated person for co coordinating overall quality assurance program at the facility</t>
  </si>
  <si>
    <t>Hospital Manager</t>
  </si>
  <si>
    <t xml:space="preserve">There is designated head of the quality team </t>
  </si>
  <si>
    <t>MS</t>
  </si>
  <si>
    <t xml:space="preserve">Team members are aware for of there respective responsibilities </t>
  </si>
  <si>
    <t>ME G1.2.</t>
  </si>
  <si>
    <t>Quality team meets monthly and review the quality activities</t>
  </si>
  <si>
    <t xml:space="preserve">Minutes of meeting are recorded </t>
  </si>
  <si>
    <t xml:space="preserve">   </t>
  </si>
  <si>
    <t xml:space="preserve">Results for internal /External assessment are discussed in the meeting </t>
  </si>
  <si>
    <t xml:space="preserve">Check the meeting records </t>
  </si>
  <si>
    <t>Hospital performance and indicators are reviewed in meeting</t>
  </si>
  <si>
    <t xml:space="preserve">Progress on time bound action plan is reviewed </t>
  </si>
  <si>
    <t xml:space="preserve">Follow up actions from  previous meetings are reviewed  </t>
  </si>
  <si>
    <t>Resource requirement and support from higher level are discussed</t>
  </si>
  <si>
    <t>Quality team review that all the services mentioned in RMNCHA  are delivered as per guideline</t>
  </si>
  <si>
    <t>Quality team review that all the services mentioned in National Health Program are delivered as per guideline</t>
  </si>
  <si>
    <t>Resolution of the meeting are effectively communicated to hospital staff</t>
  </si>
  <si>
    <t xml:space="preserve">Check how resolution are communicated to staff </t>
  </si>
  <si>
    <t>Quality team report regularly to DQAC about Key Performance Indicators</t>
  </si>
  <si>
    <t>Quality Team DQAC about internal assessment results and action taken</t>
  </si>
  <si>
    <t>ME G2.1.</t>
  </si>
  <si>
    <t xml:space="preserve">There is person designated to co ordinate satisfaction survey </t>
  </si>
  <si>
    <t xml:space="preserve">Patient feedback form are available in local language </t>
  </si>
  <si>
    <t>Adequate sample size is taken to conduct patient satisfaction</t>
  </si>
  <si>
    <t>There is procedure to conduct employee satisfaction survey at periodic intervals</t>
  </si>
  <si>
    <t>ME G2.2.</t>
  </si>
  <si>
    <t>There is procedure for compilation of patient  feedback forms</t>
  </si>
  <si>
    <t xml:space="preserve">Patient feedback is analyzed on monthly basis </t>
  </si>
  <si>
    <t>Overall department wise/attribute wise score are calculated</t>
  </si>
  <si>
    <t>Root cause analysis is done for low performing attributes</t>
  </si>
  <si>
    <t>Results of Patient satisfaction survey are recorded and disseminated to concerned staff</t>
  </si>
  <si>
    <t>There is procedure for analysis  of Employee satisfaction survey</t>
  </si>
  <si>
    <t>There is procedure for root cause analysis  of Employee satisfaction survey</t>
  </si>
  <si>
    <t>ME G2.3.</t>
  </si>
  <si>
    <t xml:space="preserve"> There is procedure for preparing Action plan for improving patient satisfaction</t>
  </si>
  <si>
    <t xml:space="preserve">There is procedure to take corrective and preventive action </t>
  </si>
  <si>
    <t>There is procedure for preparing action plan for improving employee satisfaction</t>
  </si>
  <si>
    <t>Daily round schedule is defined and practiced</t>
  </si>
  <si>
    <t>External Quality assurance is done on defined interval by DQAC</t>
  </si>
  <si>
    <t>External Quality assurance is done on defined interval by SQAC</t>
  </si>
  <si>
    <t xml:space="preserve">There is system for reviewing departmental checklist and taking appropriate action </t>
  </si>
  <si>
    <t>At departmental /Hospital Level</t>
  </si>
  <si>
    <t xml:space="preserve">Hospital has documented Quality system manual </t>
  </si>
  <si>
    <t xml:space="preserve">Hospital has Records of distribution of Standard operating procedure </t>
  </si>
  <si>
    <t>Hospital has system for periodic review of the standard procedures as and when required</t>
  </si>
  <si>
    <t>Hospital has documented system for Internal audits at defined intervals</t>
  </si>
  <si>
    <t>Hospital has documented procedure for control of documents and records</t>
  </si>
  <si>
    <t xml:space="preserve">Hospital  has documented  procedure for defining Quality objectives </t>
  </si>
  <si>
    <t xml:space="preserve">Hospital has documented procedure for action planning </t>
  </si>
  <si>
    <t>Hospital has documented procedure for training and CMEs  of hospital staff at defined intervals</t>
  </si>
  <si>
    <t xml:space="preserve">Hospital has documented procedure for monthly  review meeting </t>
  </si>
  <si>
    <t xml:space="preserve">Check Staff is  trained for relevant part of SOPs </t>
  </si>
  <si>
    <t>Check for the training records</t>
  </si>
  <si>
    <t>Internal audit  plan is prepared .</t>
  </si>
  <si>
    <t>Internal audit  schedule  is prepared .</t>
  </si>
  <si>
    <t>Internal Assessors are identified</t>
  </si>
  <si>
    <t>Training of internal assessors is done</t>
  </si>
  <si>
    <t>There is process of communicating about the assessment to concerned departments</t>
  </si>
  <si>
    <t>Records of internal assessment are maintained</t>
  </si>
  <si>
    <t xml:space="preserve">Person is designed for co coordinating internal assessment </t>
  </si>
  <si>
    <t>There is established committee for reviewing maternal death</t>
  </si>
  <si>
    <t>There is established committee for reviewing new born death</t>
  </si>
  <si>
    <t>There is established committee for medical and death audit</t>
  </si>
  <si>
    <t>Drug and therapeutic committee for Prescription audits</t>
  </si>
  <si>
    <t>Medical audits are conducted at periodic interval</t>
  </si>
  <si>
    <t>Death audits are conducted at periodic interval</t>
  </si>
  <si>
    <t>Maternal and death audits are conducted as per guideline</t>
  </si>
  <si>
    <t>Prescription audits are conducted at periodic interval</t>
  </si>
  <si>
    <t>There is predefined criteria and format for medical audit</t>
  </si>
  <si>
    <t>There is predefined criteria and format for prescription audit</t>
  </si>
  <si>
    <t>There is predefined criteria and format for death audit</t>
  </si>
  <si>
    <t>Training has been provided for conducting medical and death audits</t>
  </si>
  <si>
    <t xml:space="preserve">Departmental Action plan is reviewed periodically  </t>
  </si>
  <si>
    <t>There is system to ensure that corrective and preventive action are taken timely</t>
  </si>
  <si>
    <t>5S</t>
  </si>
  <si>
    <t>Mistake proofing</t>
  </si>
  <si>
    <t>Six Sigma</t>
  </si>
  <si>
    <t>Prateo/Priorization</t>
  </si>
  <si>
    <t>Gantt Chart/Project Management</t>
  </si>
  <si>
    <t xml:space="preserve">Facility has defined, approved and communicated Risk Management framework for existing and potential risks. </t>
  </si>
  <si>
    <t xml:space="preserve">Check for adequacy of Risk Management Framework </t>
  </si>
  <si>
    <t xml:space="preserve">Review the risk management framework document. Check scope and objectives of the framework is contextual to the facility and criterion for identifying risk has been explicitly laid out. </t>
  </si>
  <si>
    <t xml:space="preserve">Check if responsibilities for identifying and managing risk has been defined and communicated </t>
  </si>
  <si>
    <t xml:space="preserve">Review risk management framework delineation of responsibilities amongst staff for identifying the risk in their work area and their management. Verify with the staff members if they are aware of their responsibilities </t>
  </si>
  <si>
    <t xml:space="preserve">Check if process of reporting risks and hazards have been defined </t>
  </si>
  <si>
    <t xml:space="preserve">Review risk management framework for process of reporting incidents including near miss and potential risks </t>
  </si>
  <si>
    <t xml:space="preserve">Check if list of existing and potential risk have been prepared </t>
  </si>
  <si>
    <t xml:space="preserve">Review risk management framework includes list of identified current and potential risks. These may included safety, strategic, financial, statutory, operational and environmental risks. </t>
  </si>
  <si>
    <t xml:space="preserve">Check training on risk management has been provided to key staff members </t>
  </si>
  <si>
    <t xml:space="preserve">Verify with the training records . Training on risk management at least should be provided to person responsible for indemnifying and managing risks </t>
  </si>
  <si>
    <t xml:space="preserve">Check risk management framework is reviewed at least once in a year </t>
  </si>
  <si>
    <t xml:space="preserve">Check with the records that quality team/ risk management committee reviews the framework at least once in a year </t>
  </si>
  <si>
    <t>G10.1</t>
  </si>
  <si>
    <t xml:space="preserve">Check if a valid risk management plan is available at the facility </t>
  </si>
  <si>
    <t xml:space="preserve">Review the risk management plan document. Check it has been updated at lest once in a month and duly approved by the head of facility. </t>
  </si>
  <si>
    <t>G10.2</t>
  </si>
  <si>
    <t xml:space="preserve">Check if risk management plan has been communicated to all stake holders </t>
  </si>
  <si>
    <t xml:space="preserve">ask staff if they are aware of key actionable points of risk management plan of their concerned areas. Check what measures hospital administration has taken for effective dissemination of risk management plan amongst staff members, outsource agencies and as well as concerned officials in district and state health administration </t>
  </si>
  <si>
    <t>G10.3</t>
  </si>
  <si>
    <t xml:space="preserve">Check  if risk assessment checklist is available with stakeholders </t>
  </si>
  <si>
    <t xml:space="preserve">Check if facility has prepared assessment checklist for identifying risk on routine basis. This checklist has been disseminate to the staff members responsible for identifying and reporting risks </t>
  </si>
  <si>
    <t>G10.4</t>
  </si>
  <si>
    <t>G10.5</t>
  </si>
  <si>
    <t xml:space="preserve">Check periodic assessment pf potential disaster is done periodically </t>
  </si>
  <si>
    <t xml:space="preserve">Check comprehensive assessment of both manmade and natural potential disaster is done at least once in year </t>
  </si>
  <si>
    <t>G10.6</t>
  </si>
  <si>
    <t>Periodic assessment for Medication and Patient care safety risks is done as per de defined criteria.</t>
  </si>
  <si>
    <t xml:space="preserve">Check periodic assessment of medication and patient care safety risk is done using defined chckliost peridically </t>
  </si>
  <si>
    <t xml:space="preserve">Verify with the records. A comprehensive risk asesement of all clincial processes should be done using pre define d critreera at least once in three month. </t>
  </si>
  <si>
    <t>G10.7</t>
  </si>
  <si>
    <t xml:space="preserve">Check if  Peridic assessment of voillence risks is done </t>
  </si>
  <si>
    <t xml:space="preserve">Verify with records. At least once in year and whenever a major incident has occurred. </t>
  </si>
  <si>
    <t>G10.8</t>
  </si>
  <si>
    <t>Check if various  risks identified during the risk assessment procees are formaly evaluated</t>
  </si>
  <si>
    <t xml:space="preserve">Risk identified should be listed and evaluated for their secerity and frequency for occurance. A risk severity score / grade should be give to each rsik identified and according gaps should be rated. Verify with the records </t>
  </si>
  <si>
    <t>G10.9</t>
  </si>
  <si>
    <t xml:space="preserve">Check if risk have high severy are priorazied. </t>
  </si>
  <si>
    <t xml:space="preserve">Check risks are prioritized base on their severity rating. Verify with the records </t>
  </si>
  <si>
    <t>G10.10</t>
  </si>
  <si>
    <t>Check if a risk register is maintained</t>
  </si>
  <si>
    <t xml:space="preserve">Check hospital administration/ responsible committee maintains a risk register which risk identified, their severity, action to be taken to mitigate risk and follow up action. Check if risk register share been updated timely. </t>
  </si>
  <si>
    <t xml:space="preserve">No. of total admissions per thousand population </t>
  </si>
  <si>
    <t>IPD per thousand population</t>
  </si>
  <si>
    <t xml:space="preserve">OPD consultation per Thousand Population </t>
  </si>
  <si>
    <t>Number of beds per 10 thousand</t>
  </si>
  <si>
    <t>Maternal mortality per 1000 deliveries</t>
  </si>
  <si>
    <t>Neonatal mortality per 1000 live births</t>
  </si>
  <si>
    <t>Nurse to bed ratio</t>
  </si>
  <si>
    <t>No. of meeting held under RKS</t>
  </si>
  <si>
    <t>Proportion of BPL patient in hospital</t>
  </si>
  <si>
    <t xml:space="preserve">Overall Referral Rate </t>
  </si>
  <si>
    <t>Overall discharge rate</t>
  </si>
  <si>
    <t>Proportion of obstetric cases out of total IPD</t>
  </si>
  <si>
    <t>Proportion of fund/ grant utilized</t>
  </si>
  <si>
    <t xml:space="preserve">Average Length of Stay </t>
  </si>
  <si>
    <t xml:space="preserve">Crude mortality rate </t>
  </si>
  <si>
    <t>Hospital acquired infection rate</t>
  </si>
  <si>
    <t>Surgical Site, Device related hospital acquired infection rate</t>
  </si>
  <si>
    <t xml:space="preserve"> Overall LAMA Rate </t>
  </si>
  <si>
    <t>Patient satisfaction Score IPD</t>
  </si>
  <si>
    <t xml:space="preserve">Staff Satisfaction Score </t>
  </si>
  <si>
    <t>Turn over rate of contractual staff</t>
  </si>
  <si>
    <t>Total</t>
  </si>
  <si>
    <t xml:space="preserve">ME A 4.12 </t>
  </si>
  <si>
    <t>The facility provided services as per Rashtriya bal swasthya Karykram</t>
  </si>
  <si>
    <t xml:space="preserve">Check that hospital administration has defined code of conduct for various cadre of staff </t>
  </si>
  <si>
    <t xml:space="preserve">Check for any circular, policy, notice, government order issued that explains the code of conduct for staff such as doctor and nurses. </t>
  </si>
  <si>
    <t xml:space="preserve">Check if staff  is aware of code of conduct </t>
  </si>
  <si>
    <t>Interview doctors and  nursing / paramedical staff on sample basis.</t>
  </si>
  <si>
    <t xml:space="preserve">Check hospital has implemented a policy of not entertaining representative of pharma companies within hospital premises </t>
  </si>
  <si>
    <t>Ask medical superintendent / manager regarding any such circular / instructions issued to the doctors. Check on sample basis if doctors are aware of this policy and do not entertain medical representatives in hospital premises</t>
  </si>
  <si>
    <t xml:space="preserve">Check hospital administration has aware of protocols for examination and treatment t of individuals brought police </t>
  </si>
  <si>
    <t xml:space="preserve">As per state law and supreme court direction </t>
  </si>
  <si>
    <t xml:space="preserve">Check hospital administration has defined protocols for data sharing </t>
  </si>
  <si>
    <t>Check list of agencies with which data shared has routinely shred has been prepared . For any other agency a formal permission is sought from competent authorities before sharing the data including international agencies, press and NGOs.</t>
  </si>
  <si>
    <t xml:space="preserve">Check hospital ensures that informed consent is taken from patient participating in any clinical or public Health research </t>
  </si>
  <si>
    <t xml:space="preserve">Check for policy or practice </t>
  </si>
  <si>
    <t xml:space="preserve">Check hospital has documented policy for issuing medical certificates </t>
  </si>
  <si>
    <t xml:space="preserve">Check for policy defines
List of certificates  can be issued by hospital
Who can issue certificates
Formats shall used for different certificates
Record keeping of issued certificate
procedures for  issuing duplicate certificates 
</t>
  </si>
  <si>
    <t>Hospital has laid strategy to resume the basic emergency and patient care services during strikes</t>
  </si>
  <si>
    <t>Check hospital administration has made 
Buffer stock and alternate source pf supplies for consumables 
Strategy and coordination with local disruption to maintain hospital  functions</t>
  </si>
  <si>
    <t xml:space="preserve">Check code of conduct copies are available at the hospital </t>
  </si>
  <si>
    <t xml:space="preserve">Check for availability of printed copies of code of conduct distributed to staff </t>
  </si>
  <si>
    <t xml:space="preserve">Facility has a defined and established procedure for effective utilization, evaluation and augmentation of competence and performance of staff </t>
  </si>
  <si>
    <t>Check objective checklist has been prepared for assessing competence of doctors, nurses and paramedical staff based on job description defined for each cadre of staff. Dakshta checklist issued by MoHFW can be used for this purpose.</t>
  </si>
  <si>
    <t xml:space="preserve">Check  performance criteria for clinical staff has been defined </t>
  </si>
  <si>
    <t xml:space="preserve">Check if performance appraisal critical  clinical staff has been defines as per state service rules/ NHM Guidelines and job description of staff </t>
  </si>
  <si>
    <t xml:space="preserve">Check if annual performance appraisal for clinical staff is practiced </t>
  </si>
  <si>
    <t xml:space="preserve">Verify with records that performance appraisal has been done at least once in a year for all Doctor, Nurses and paramedic staff .l. Check that predefined criteria has been used for the appraisal only. </t>
  </si>
  <si>
    <t xml:space="preserve">Check  performance criteria for support staff has been defined </t>
  </si>
  <si>
    <t xml:space="preserve">Check if performance appraisal critical for both support/ administrative staff has been defines as per state service rules/ NHM Guidelines and job description of staff </t>
  </si>
  <si>
    <t xml:space="preserve">Check if annual performance appraisal for support &amp; administration  staff is practiced </t>
  </si>
  <si>
    <t xml:space="preserve">Verify with records that performance appraisal has been done at least once in a year for all administrative and support staff either appointed at hospital . Check that predefined criteria has been used for the appraisal only. </t>
  </si>
  <si>
    <t>Competence assessment and performance assessment includes contractual, empanelled, and outsourced staff</t>
  </si>
  <si>
    <t>Check staff if competence assessment and performance appraisal program includes staff is inclusive contractual staff.</t>
  </si>
  <si>
    <t>Verify with records that staff on contract under NHM or any other program, staff working through outsource agencies such as housekeeping and security are also go through the competence assessment along with regular staff. Also their performance appraisal is done at least once in year by their respective employer.</t>
  </si>
  <si>
    <t xml:space="preserve">Check if hospital administration has a system for identifying the training needs and plan to address them </t>
  </si>
  <si>
    <t>Check that hospital administration  has listed the gaps found during competence assessment and performance appraisal exercise . These gaps in performance and competence are factored in while developing training plan for staff. This includes both clinical as well as non clinical staff.</t>
  </si>
  <si>
    <t>Check supervisors make periodic rounds of department and monitor that staff is working according to the training imparted. Also staff is provided on job training wherever there is still gaps</t>
  </si>
  <si>
    <t xml:space="preserve">Check if feedback is given after each round of competence assessment and performance appraisal </t>
  </si>
  <si>
    <t xml:space="preserve">Verify with records of performance appraisal for feedback has been written on appraisal form and shared with staff. Interview staff for verification for feedback has been shared </t>
  </si>
  <si>
    <t>ME C7.9</t>
  </si>
  <si>
    <t>ME E19.6</t>
  </si>
  <si>
    <t>ME 19.5</t>
  </si>
  <si>
    <t>The facility ensure adequate stay  of mother and new born in a safe environoment as per standard protocols</t>
  </si>
  <si>
    <t xml:space="preserve">Management of neonatal asphyxia is done as per guidelines </t>
  </si>
  <si>
    <t xml:space="preserve">Management of neonatal sepsis is done as per guidelines </t>
  </si>
  <si>
    <t xml:space="preserve">Management of children with Jaundice is done as per  guidelines </t>
  </si>
  <si>
    <t xml:space="preserve">Management of children with severe acutue malnutrition is done as per guideline </t>
  </si>
  <si>
    <t>ME 20.10</t>
  </si>
  <si>
    <t>The facility ensures optimal breast feedingpractices for new born &amp; infants as per guidelines</t>
  </si>
  <si>
    <t xml:space="preserve">Standard B6 </t>
  </si>
  <si>
    <t>ME B 6.7</t>
  </si>
  <si>
    <t xml:space="preserve">Checklist for Outdoor Patient Department </t>
  </si>
  <si>
    <t xml:space="preserve">OPD  Score Card </t>
  </si>
  <si>
    <t>OPD  Score</t>
  </si>
  <si>
    <t>Checklist for OPD</t>
  </si>
  <si>
    <t xml:space="preserve">Availability of functional  General Medicine Clinic </t>
  </si>
  <si>
    <t>Dedicated General speciality Medicine Clinic</t>
  </si>
  <si>
    <t xml:space="preserve">Availability of functional General Surgery Clinic </t>
  </si>
  <si>
    <t>Dedicated General speciality Surgical Clinic</t>
  </si>
  <si>
    <t xml:space="preserve">Availability of  Functional  Obstetrics &amp; Gynaecology Clinic </t>
  </si>
  <si>
    <t>Dedicated speciality  Obstetrics &amp; Gynaecology  Clinic. High risk pregnancy cases are referred from ANC clinic and consulted.</t>
  </si>
  <si>
    <t xml:space="preserve">Availability of  Paediatric Clinic </t>
  </si>
  <si>
    <t>Dedicated Paediatric speciality  Clinic</t>
  </si>
  <si>
    <t xml:space="preserve">Availability of functional Ophthalmology Clinic </t>
  </si>
  <si>
    <t>Dedicated ophthalmology clinic providing consultation services</t>
  </si>
  <si>
    <t xml:space="preserve">Availability of Functional ENT Clinic  </t>
  </si>
  <si>
    <t>Dedicated ENT providing consultation services</t>
  </si>
  <si>
    <t xml:space="preserve">Availability of OPD ENT procedures </t>
  </si>
  <si>
    <t>Foreign Body Removal (Ear and Nose),Stitching of CLW’s, Dressings, Syringing of Ear, Chemical Cauterization (Nose &amp; Ear), Eustachian Tube Function Test, Vestibular Function Test/Caloric Test</t>
  </si>
  <si>
    <t xml:space="preserve">Availability of Functional Orthopaedic Clinic  </t>
  </si>
  <si>
    <t>Dedicated clinical for Orthopaedic  consultation</t>
  </si>
  <si>
    <t>Availability of OPD Orthopaedic procedure</t>
  </si>
  <si>
    <t xml:space="preserve">plaster room procedure </t>
  </si>
  <si>
    <t xml:space="preserve">Availability of functional Skin &amp; VD Clinic </t>
  </si>
  <si>
    <t>Dedicated Clinic  providing consultation services</t>
  </si>
  <si>
    <t xml:space="preserve">Availability of functional Psychiatry Clinic  </t>
  </si>
  <si>
    <t xml:space="preserve">Availability of functional Dental Clinic </t>
  </si>
  <si>
    <t>Availability of OPD Dental procedure</t>
  </si>
  <si>
    <t>Accompanied by dental lab. Extraction, scaling, tooth extraction, denture and Restoration.</t>
  </si>
  <si>
    <t xml:space="preserve">Availability of Functional Ayush clinic </t>
  </si>
  <si>
    <t>AYUSH clinic accompanied by dispensary</t>
  </si>
  <si>
    <t xml:space="preserve">Availability of Functional Physiotherapy Unit </t>
  </si>
  <si>
    <t xml:space="preserve">Pain Management with cryotherapy, Pain Management with deep heat therapy (SWD), Increase range of motion with mobilization, </t>
  </si>
  <si>
    <t xml:space="preserve">Availability of Dressing facilities   at OPD  </t>
  </si>
  <si>
    <t>Dressing, Suturing and drainage</t>
  </si>
  <si>
    <t xml:space="preserve">Availability of  Injection room facilities at OPD </t>
  </si>
  <si>
    <t xml:space="preserve">At least 6 Hours of OPD Services are available </t>
  </si>
  <si>
    <t xml:space="preserve">Availability of functional Cardiology clinic  </t>
  </si>
  <si>
    <t>Availability of functional gastro entomology clinic</t>
  </si>
  <si>
    <t xml:space="preserve">Availability of functional nephrology clinic  </t>
  </si>
  <si>
    <t xml:space="preserve">Availability of functional Neurology clinic  </t>
  </si>
  <si>
    <t xml:space="preserve">Availability of functional endocrinology Clinic is available </t>
  </si>
  <si>
    <t xml:space="preserve">Availability of functional Oncology Clinic </t>
  </si>
  <si>
    <t xml:space="preserve">Availability of functional nuclear medicine clinic is available </t>
  </si>
  <si>
    <t xml:space="preserve">Availability of functional ANC clinic </t>
  </si>
  <si>
    <t xml:space="preserve">Availability of Functional immunization clinic </t>
  </si>
  <si>
    <t xml:space="preserve">Availability Functional IYCF clinic </t>
  </si>
  <si>
    <t xml:space="preserve">Services under RBSY </t>
  </si>
  <si>
    <t xml:space="preserve">Availability of Functional ARSH clinic </t>
  </si>
  <si>
    <t xml:space="preserve">Availability of Sample collection Centre </t>
  </si>
  <si>
    <t>Availability of TMT services</t>
  </si>
  <si>
    <t xml:space="preserve">Availability of OPD Services Under NVBDCP </t>
  </si>
  <si>
    <t>OPD Management of Malaeria, Kala Azar, Dengue</t>
  </si>
  <si>
    <t xml:space="preserve">Availability of Functional DOTS clinic  </t>
  </si>
  <si>
    <t xml:space="preserve">Availability of OPD services under NLEP </t>
  </si>
  <si>
    <t>Assessment of Disability Status</t>
  </si>
  <si>
    <t xml:space="preserve">Supply of Customized Foot wear </t>
  </si>
  <si>
    <t xml:space="preserve">Availability of Functional ICTC </t>
  </si>
  <si>
    <t xml:space="preserve">Availability of HIV Testing and Counselling </t>
  </si>
  <si>
    <t xml:space="preserve">PPTCT Services for HIV positive Pregnant Women </t>
  </si>
  <si>
    <t xml:space="preserve">Availability of Functional ART Centre </t>
  </si>
  <si>
    <t xml:space="preserve">Availability of CD4 testing facility </t>
  </si>
  <si>
    <t xml:space="preserve">Screening and early detection of visual impairment and refraction </t>
  </si>
  <si>
    <t xml:space="preserve">Refraction, syringing and probing, foreign body removal, Tonometery and retinoscopy </t>
  </si>
  <si>
    <t>Availability of OPD procedures</t>
  </si>
  <si>
    <t>Syringing and probing, foreign body removal , Tonometry ,Perimetry, Retinoscopy, Retrobulbar Injection</t>
  </si>
  <si>
    <t xml:space="preserve">Availability of counselling centre for Suicide prevention </t>
  </si>
  <si>
    <t xml:space="preserve">Dedicated Geriatric Clinic </t>
  </si>
  <si>
    <t xml:space="preserve">Functional NCD clinic is available </t>
  </si>
  <si>
    <t xml:space="preserve">Management of case referred from PHC/CHC  directly reported to Hospital </t>
  </si>
  <si>
    <t xml:space="preserve">Availability of OPD services as per State Health Programs </t>
  </si>
  <si>
    <t>Special Clinics are available for local prevalent endemics</t>
  </si>
  <si>
    <t>Ask for the specific local health problems/ diseases .i.e.. Kala azar, Swine Flue, arsenic poisoning etc.</t>
  </si>
  <si>
    <t xml:space="preserve">List of OPD Clinics are available </t>
  </si>
  <si>
    <t>Names of doctor on duty is displayed and updated</t>
  </si>
  <si>
    <t>Timing for OPD are displayed</t>
  </si>
  <si>
    <t xml:space="preserve">Entitlement under JSY , JSSK and other schemes </t>
  </si>
  <si>
    <t>Important  numbers like  ambulance are displayed</t>
  </si>
  <si>
    <t xml:space="preserve">Display of citizen charter </t>
  </si>
  <si>
    <t xml:space="preserve">User charges  for services are displayed </t>
  </si>
  <si>
    <t xml:space="preserve">OPD slip is given to the patient </t>
  </si>
  <si>
    <t>Services are delivered in a manner that is sensitive to gender, religious and cultural needs, and there are no barrier on account of physical economic, cultural or social reasons.</t>
  </si>
  <si>
    <t xml:space="preserve">Separate queue for female at registration </t>
  </si>
  <si>
    <t xml:space="preserve">Separate Female general OPD </t>
  </si>
  <si>
    <t xml:space="preserve">Separate toilets for male and female </t>
  </si>
  <si>
    <t>Availability of Wheel chair or stretcher for easy Access to the OPD</t>
  </si>
  <si>
    <t>There is no chaos and over crowding in the OPD</t>
  </si>
  <si>
    <t xml:space="preserve">One Patient is seen at a time in clinics </t>
  </si>
  <si>
    <t xml:space="preserve">Confidentiality of HIV reports at ICTC </t>
  </si>
  <si>
    <t xml:space="preserve">Privacy and confidentiality of HIV, Leprosy Patients </t>
  </si>
  <si>
    <t xml:space="preserve">Check in RTI/STI clinic </t>
  </si>
  <si>
    <t xml:space="preserve">Informed consent for before HIV testing at ICTC  </t>
  </si>
  <si>
    <t xml:space="preserve">Pre and Post test counselling is given at ICTC </t>
  </si>
  <si>
    <t>Free OPD Consultation / ANC Checkups</t>
  </si>
  <si>
    <t>For JSSK entitlement</t>
  </si>
  <si>
    <t xml:space="preserve">Free OPD Consultation for BPL patients </t>
  </si>
  <si>
    <t xml:space="preserve">Clinics has adequate space for consultation and examination  </t>
  </si>
  <si>
    <t>Adequate Space in Clinics (12 sq ft)</t>
  </si>
  <si>
    <t>Waiting area at the scale of 1 sq ft per average daily patient with minimum 400 sq ft of area</t>
  </si>
  <si>
    <t>Availability of seating arrangement in waiting area</t>
  </si>
  <si>
    <t xml:space="preserve">As per average OPD at peak time </t>
  </si>
  <si>
    <t xml:space="preserve">Availability of sub waiting at for separate clinics </t>
  </si>
  <si>
    <t xml:space="preserve">For clinics has high patient load </t>
  </si>
  <si>
    <t xml:space="preserve">See if its is easily accessible to the visitors </t>
  </si>
  <si>
    <t xml:space="preserve">Urinals 1 per 50 person
water closet and wash basins 1 per 100 person </t>
  </si>
  <si>
    <t>Availability of patient calling system</t>
  </si>
  <si>
    <t>Availability of public telephone booth</t>
  </si>
  <si>
    <t xml:space="preserve">There is designated area for registration </t>
  </si>
  <si>
    <t>Dedicated clinic for each speciality</t>
  </si>
  <si>
    <t>One clinic is not shared by 2 doctors at one time</t>
  </si>
  <si>
    <t xml:space="preserve">Dedicated examination areas is provided with each clinics </t>
  </si>
  <si>
    <t>Demarcated immunization room for pregnant women and children</t>
  </si>
  <si>
    <t>OPD has separate entry  and exit from IPD and Emergency</t>
  </si>
  <si>
    <t xml:space="preserve">Demarcated trolley/wheelchair bay </t>
  </si>
  <si>
    <t xml:space="preserve">Corridors at OPD are broad enough to manage stretcher and trolleys </t>
  </si>
  <si>
    <t xml:space="preserve">Availability of Registration  counters  as per Patient load 
</t>
  </si>
  <si>
    <t>Average Time taken for registration would be 3-5 min so number of counter required would be worked on scale of 12-20 patient/hour per counter</t>
  </si>
  <si>
    <t>Unidirectional  flow of services</t>
  </si>
  <si>
    <t>Layout of OPD shall follow functional flow of the
patients, e.g.:
Enquiry→Registration→Waiting→Sub-waiting→
Clinic→Dressing room/Injection Room→
Diagnostics (lab/X-ray)→Pharmacy→Exit</t>
  </si>
  <si>
    <t>All OPD clinics and related auxiliary services are co located in one functional area</t>
  </si>
  <si>
    <t>OPD is located near to the entry of the hospital</t>
  </si>
  <si>
    <t>OPD building does not have temporary connections and loosely hanging wires</t>
  </si>
  <si>
    <t xml:space="preserve">Floors of the OPD are non slippery and even </t>
  </si>
  <si>
    <t>OPD has sufficient fire  exit to permit safe escape to its occupant at time of fire</t>
  </si>
  <si>
    <t xml:space="preserve">Availability of specialist Doctor at OPD time </t>
  </si>
  <si>
    <t xml:space="preserve">Check for specialist are available  at scheduled time </t>
  </si>
  <si>
    <t>Availability of General duty doctor  at Screening Clinic</t>
  </si>
  <si>
    <t>Availability of Nursing staff</t>
  </si>
  <si>
    <t xml:space="preserve"> At Injection room/ OPD Clinic as Per Requirement </t>
  </si>
  <si>
    <t xml:space="preserve">Availability of dresser/paramedic at dressing room </t>
  </si>
  <si>
    <t>Counsellor for ICTC</t>
  </si>
  <si>
    <t>Full Time</t>
  </si>
  <si>
    <t xml:space="preserve">Lab technician for ICTC </t>
  </si>
  <si>
    <t xml:space="preserve">Full time </t>
  </si>
  <si>
    <t>Counsellor  for ARSH clinic</t>
  </si>
  <si>
    <t>Availability of ECG technician</t>
  </si>
  <si>
    <t>Availability of Audiometrician</t>
  </si>
  <si>
    <t>Availability of Ophthalmic assistant</t>
  </si>
  <si>
    <t>Availability of Physiotherapist</t>
  </si>
  <si>
    <t>Availability of Dental technician</t>
  </si>
  <si>
    <t>Availability of rehabilitation therapist</t>
  </si>
  <si>
    <t xml:space="preserve">availability of dedicated security guard for OPD </t>
  </si>
  <si>
    <t xml:space="preserve">Availability of registration clerks as per load </t>
  </si>
  <si>
    <t xml:space="preserve">ICTC Team Training </t>
  </si>
  <si>
    <t xml:space="preserve">Induction and refresher training for ICTC counsellor </t>
  </si>
  <si>
    <t>Induction and refresher training for ICTC lab technician</t>
  </si>
  <si>
    <t>Check the competency of staff to use OPD equipment like BP apparatus etc</t>
  </si>
  <si>
    <t>At ANC clinic staff is skilled to identify high risk pregnancies</t>
  </si>
  <si>
    <t xml:space="preserve">Counsellor is skilled for  counselling </t>
  </si>
  <si>
    <t xml:space="preserve">Availability of injectables at injection room </t>
  </si>
  <si>
    <t xml:space="preserve">ARV, TT </t>
  </si>
  <si>
    <t>Availability of vaccine as per National Immunization Program</t>
  </si>
  <si>
    <t xml:space="preserve">Availability of disposables at dressing room and  clinics </t>
  </si>
  <si>
    <t xml:space="preserve">examination gloves, Syringes, Dressing material , suturing material </t>
  </si>
  <si>
    <t xml:space="preserve">HIV testing Kits I, II and III at ICTC </t>
  </si>
  <si>
    <t xml:space="preserve">Emergency Drug Tray is maintained at injection room &amp; immunization room </t>
  </si>
  <si>
    <t xml:space="preserve">BP apparatus, thermometer, weighting machine, torch, stethoscope, Examination table </t>
  </si>
  <si>
    <t>Availability of functional Instruments/Equipments  for Gynae and obstetric</t>
  </si>
  <si>
    <t>PV examination kit, Inch tape, fetoscope, Weighting machine, BP apparatus etc.</t>
  </si>
  <si>
    <t xml:space="preserve">Availability of functional Equipment/Instruments for Orthopaedic Procedures </t>
  </si>
  <si>
    <t>X ray view box, Equipment for plaster room</t>
  </si>
  <si>
    <t xml:space="preserve">Availability of functional Instruments / Equipments for Ophthalmic Procedures </t>
  </si>
  <si>
    <t>Retinoscope, refraction kit, tonometer,perimeter, distant vision chart, Colour vision chart.</t>
  </si>
  <si>
    <t xml:space="preserve">Availability of Instruments/ Equipments Procedures for ENT procedures </t>
  </si>
  <si>
    <t xml:space="preserve">Audiometer, Laryngoscope, Otoscope, Head Light, Tuning Fork, Bronchoscope, Examination Instrument Set </t>
  </si>
  <si>
    <t xml:space="preserve">Availability of functional Instruments/ Equipments for Dental Procedures </t>
  </si>
  <si>
    <t>Dental chair, Air rotor, Endodontic set, Extraction forceps</t>
  </si>
  <si>
    <t xml:space="preserve">Availability of functional Equipment/Instruments of Physiotherapy Procedures </t>
  </si>
  <si>
    <t>Traction, Wax bath, Short Wave Diathermy, Exercise table Etc .</t>
  </si>
  <si>
    <t xml:space="preserve">Availability of Equipments for ICTC lab </t>
  </si>
  <si>
    <t>Micropipettes, Centrifuge, Needle destroyer, Refrigerators</t>
  </si>
  <si>
    <t>Refrigerator, Crash cart/Drug trolley, instrumental trolley, dressing trolley</t>
  </si>
  <si>
    <t xml:space="preserve">Spot light, electrical fixture for equipments, X ray view box </t>
  </si>
  <si>
    <t xml:space="preserve">Availability of furniture at clinics </t>
  </si>
  <si>
    <t>Doctors Chair, Patient Stool, Examination Table, Attendant Chair, Table, Footstep, cupboard</t>
  </si>
  <si>
    <t xml:space="preserve">BP apparatus, thermometer are calibrated </t>
  </si>
  <si>
    <t xml:space="preserve">There is process indenting consumables and drugs in injection/ dressing room </t>
  </si>
  <si>
    <t>Vaccine are kept at recommended temperature at immunization room</t>
  </si>
  <si>
    <t>Expiry dates for injectables are maintained at injection and immunization room</t>
  </si>
  <si>
    <t xml:space="preserve">Temperature of refrigerators are kept as per storage requirement  and records are maintained </t>
  </si>
  <si>
    <t>Cold chain is maintained at immunization room</t>
  </si>
  <si>
    <t xml:space="preserve">Check for four conditioned Ice packs are placed in Carrier Box,
DPT, DT, TT and Hep B Vaccines are  not kept in direct contact of Frozen Ice pack  </t>
  </si>
  <si>
    <t xml:space="preserve">Adequate Illumination in clinics </t>
  </si>
  <si>
    <t>Examination table</t>
  </si>
  <si>
    <t>Adequate Illumination in procedure area</t>
  </si>
  <si>
    <t>Dressing room, injection room and immunization room</t>
  </si>
  <si>
    <t>Only one patient is allowed one time at clinic</t>
  </si>
  <si>
    <t>Limited number of attendant/ relatives are allowed with patient</t>
  </si>
  <si>
    <t xml:space="preserve">Medical representative are restricted in OPD timings </t>
  </si>
  <si>
    <t>Temperature control and ventilation in waiting areas</t>
  </si>
  <si>
    <t>Temperature control and ventilation in clinics</t>
  </si>
  <si>
    <t>Hospital has sound security system to manage overcrowding in OPD</t>
  </si>
  <si>
    <t xml:space="preserve">No condemned/Junk material lying in the OPD </t>
  </si>
  <si>
    <t xml:space="preserve">Availability of power back up in OPD </t>
  </si>
  <si>
    <t xml:space="preserve">Availability of linen in examination area </t>
  </si>
  <si>
    <t>Patient demographic details are recorded in OPD registration records</t>
  </si>
  <si>
    <t xml:space="preserve">Patients are directed to relevant clinic by registration clerk based on complaint </t>
  </si>
  <si>
    <t>Registration clerk is aware of categories of the patient exempted from user charges</t>
  </si>
  <si>
    <t>There is procedure for systematic calling of patients one by one</t>
  </si>
  <si>
    <t xml:space="preserve">Patient is called by Doctor/attendant as per his/her turn on the basis of “first come first examine” basis.  </t>
  </si>
  <si>
    <t xml:space="preserve">No Patient is Consulted in Standing Position </t>
  </si>
  <si>
    <t>Clinical staff is not engaged in administrative work</t>
  </si>
  <si>
    <t>There is establish procedure for admission through OPD</t>
  </si>
  <si>
    <t>There is establish procedure for day care admission</t>
  </si>
  <si>
    <t xml:space="preserve">There is screening clinic for initial assessment of the patients </t>
  </si>
  <si>
    <t>Procedure for follow up of old patients</t>
  </si>
  <si>
    <t xml:space="preserve">Availability of referral linkages for OPD consultation. </t>
  </si>
  <si>
    <t>Facility has functional referral linkages to higher facilities</t>
  </si>
  <si>
    <t xml:space="preserve">ICTC has functional Linkages with ART and state reference Labs </t>
  </si>
  <si>
    <t xml:space="preserve">Telemedicine service are used for consultation </t>
  </si>
  <si>
    <t>For any critical patient needing urgent attention queue can be bypassed for providing services on priority basis</t>
  </si>
  <si>
    <t xml:space="preserve">Check for OPD slip if drugs are prescribed under generic name only </t>
  </si>
  <si>
    <t xml:space="preserve">A copy of Prescription is kept with the facility </t>
  </si>
  <si>
    <t>Check OPD ticket that drugs are prescribed as per STG</t>
  </si>
  <si>
    <t>Check in Injection room</t>
  </si>
  <si>
    <t xml:space="preserve">Patient History, Chief Complaint and Examination Diagnosis/ Provisional Diagnosis is recorded in OPD slip </t>
  </si>
  <si>
    <t xml:space="preserve"> Written
Prescription Treatment plan is written </t>
  </si>
  <si>
    <t xml:space="preserve">Any dressing/injection, other procedure recorded in the OPD slip </t>
  </si>
  <si>
    <t>Check for the availability of OPD slip, Requisition slips etc.</t>
  </si>
  <si>
    <t>OPD records are maintained</t>
  </si>
  <si>
    <t>OPD register, ANC register, Injection room  register etc</t>
  </si>
  <si>
    <t xml:space="preserve">Safe keeping of OPD records </t>
  </si>
  <si>
    <t xml:space="preserve">Clinics is provided with the critical value of different tests </t>
  </si>
  <si>
    <t xml:space="preserve">Line listing </t>
  </si>
  <si>
    <t xml:space="preserve">Records are maintained for ANC registered pregnant women </t>
  </si>
  <si>
    <t>Records of each ANC checkups is maintained in Mother and child protection card</t>
  </si>
  <si>
    <t>ANC checkups is done by Qualified personnel</t>
  </si>
  <si>
    <t xml:space="preserve">At ANC clinic, Pregnancy is confirmed by performing urine test </t>
  </si>
  <si>
    <t>Last menstrual period (LMP) is recorded and Expected date of Delivery (EDD) is calculated</t>
  </si>
  <si>
    <t xml:space="preserve">Weight measurement </t>
  </si>
  <si>
    <t xml:space="preserve">blood pressure, </t>
  </si>
  <si>
    <t>respiratory rate</t>
  </si>
  <si>
    <t xml:space="preserve">pallor, oedema and icterus.   </t>
  </si>
  <si>
    <t xml:space="preserve">abdominal palpation for foetal growth, foetal lie </t>
  </si>
  <si>
    <t xml:space="preserve">auscultation for foetal heart sound </t>
  </si>
  <si>
    <t>breast examination</t>
  </si>
  <si>
    <t>History of past illness / pregnancy complication is taken and recorded</t>
  </si>
  <si>
    <t xml:space="preserve">4 ANC checkups of women is confirmed </t>
  </si>
  <si>
    <t>Diagnostic  test under ANC check up are prescribed by ANC clinic</t>
  </si>
  <si>
    <t>Check for Haemoglobin, urine albumin urine sugar blood group and Rh factor Syphilis (VDRL/RPR) HIV blood sugar malaria Hepatitis B</t>
  </si>
  <si>
    <t xml:space="preserve">High risk pregnant women are referred to specialist </t>
  </si>
  <si>
    <t xml:space="preserve">Line listing of pregnant women with moderate and sever anaemia </t>
  </si>
  <si>
    <t xml:space="preserve">Provision for Injectable Iron Treatment for moderate anaemia </t>
  </si>
  <si>
    <t xml:space="preserve">nutritional counselling </t>
  </si>
  <si>
    <t>recognizing danger sign of labour</t>
  </si>
  <si>
    <t xml:space="preserve">breast feeding </t>
  </si>
  <si>
    <t>institutional delivery</t>
  </si>
  <si>
    <t>arrangement of referral transport</t>
  </si>
  <si>
    <t>birth preparedness</t>
  </si>
  <si>
    <t>family planning</t>
  </si>
  <si>
    <t xml:space="preserve">Availability of diluents for Reconstitution of measles vaccine </t>
  </si>
  <si>
    <t xml:space="preserve">Recommended temperature of diluents is insured before reconstitution </t>
  </si>
  <si>
    <t xml:space="preserve">Check diluents are kept under cold chain at least before 24 hours before reconstitution 
Diluents are kept in vaccine carrier only at immunization clinic but should not be in direct contact of ice pack </t>
  </si>
  <si>
    <t xml:space="preserve">Reconstituted vaccines are not used after recommended time </t>
  </si>
  <si>
    <t xml:space="preserve">Ask staff about when BCG, measles and JE vaccines are constituted and till when these are valid for use. Should not be used beyond 4 hours after reconstitution </t>
  </si>
  <si>
    <t xml:space="preserve">Time of opening/ Reconstitution of vial is recorded </t>
  </si>
  <si>
    <t xml:space="preserve">Check for records </t>
  </si>
  <si>
    <t xml:space="preserve">Staff checks VVM level before using vaccines </t>
  </si>
  <si>
    <t xml:space="preserve">Ask staff how to check VVM level and  how to identify discard point </t>
  </si>
  <si>
    <t xml:space="preserve">Staff is aware of how check freeze damage for T-Series vaccines </t>
  </si>
  <si>
    <t xml:space="preserve">Ask staff to demonstrate how to conduct Shake test for DPT, DT and TT </t>
  </si>
  <si>
    <t xml:space="preserve">Discarded vaccines are kept separately </t>
  </si>
  <si>
    <t xml:space="preserve">Check for no expired, frozen or with VVM beyond the discard point vaccine stored in clod chain </t>
  </si>
  <si>
    <t xml:space="preserve">Check for DPT, DT, Hep Band TT vials are not kept in direct contact of ice pack </t>
  </si>
  <si>
    <t xml:space="preserve">AD syringes are available as per requirement </t>
  </si>
  <si>
    <t xml:space="preserve">Check for 0.1 ml AD syringe for BCG and 0.5  ml syringe for others are available </t>
  </si>
  <si>
    <t xml:space="preserve">Staff knows correct use AD syringe </t>
  </si>
  <si>
    <t xml:space="preserve">Ask for demonstration , How to peel, how to remove air bubble and injection site </t>
  </si>
  <si>
    <t xml:space="preserve">Check for AD syringes are not reused </t>
  </si>
  <si>
    <t xml:space="preserve">Vaccine recipient is asked to stay for half an hour after vaccination to observer any Adverse effect following immunization </t>
  </si>
  <si>
    <t xml:space="preserve">Antipyretic  medicines available </t>
  </si>
  <si>
    <t xml:space="preserve">Availability of Immunization card </t>
  </si>
  <si>
    <t>Counselling on side effects and follow up visits done(CEI)</t>
  </si>
  <si>
    <t>Staff is aware of how to minor and serious advise events (AEFI)</t>
  </si>
  <si>
    <t xml:space="preserve">Staff knows what to do in case of anaphylaxis </t>
  </si>
  <si>
    <t xml:space="preserve">Check for adherence to clinical protocols </t>
  </si>
  <si>
    <t xml:space="preserve">Availability of ORT corner </t>
  </si>
  <si>
    <t>Provision of Antenatal natal check up for pregnant adolescent</t>
  </si>
  <si>
    <t xml:space="preserve">Nutritional Counselling, contraceptive counselling, Couple counselling ANC checkups, ensuring institutional delivery </t>
  </si>
  <si>
    <t>Counselling and provision of emergency contraceptive pills</t>
  </si>
  <si>
    <t>Check for the availability of Emergency Contraceptive pills (Levonorgesterol)</t>
  </si>
  <si>
    <t>Counselling and provision of reversible Contraceptives</t>
  </si>
  <si>
    <t xml:space="preserve">Check for the availability of Oral Contraceptive Pills, Condoms and IUD   </t>
  </si>
  <si>
    <t>Availability and Display of IEC material</t>
  </si>
  <si>
    <t>Poster Displayed, Reading Material handouts etc.</t>
  </si>
  <si>
    <t>Information and advice ob sexual and reproductive health related issues</t>
  </si>
  <si>
    <t>Advice on topic related to Growth and development,puberty,sexuality cancers, myths &amp; misconception, pregnancy, safe sex, contraception, unsafe abortion, menstrual disorders,anemia, sexual abuse ,RTI/STI's etc.</t>
  </si>
  <si>
    <t>Services for Tetanus immunization</t>
  </si>
  <si>
    <t>TT at 10 and 16 year</t>
  </si>
  <si>
    <t>Services for Prophylaxis against Nutritional Anaemia</t>
  </si>
  <si>
    <t>Haemoglobin estimation, weekly IFA tablet, and treatment for worm infestation</t>
  </si>
  <si>
    <t>Nutrition Counselling</t>
  </si>
  <si>
    <t>Services for early and safe termination of pregnancy and management of post abortion complication</t>
  </si>
  <si>
    <t>MVA procedure for pregnancy up to 8 week Post abortion counselling</t>
  </si>
  <si>
    <t>Treatment of Common RTI/STI's</t>
  </si>
  <si>
    <t>Privacy and Confidentiality, treatment Compliance, Partner Management, Follow up visit and referral</t>
  </si>
  <si>
    <t>Treatment and counselling for Menstrual disorders</t>
  </si>
  <si>
    <t xml:space="preserve">Symptomatic treatment , counselling </t>
  </si>
  <si>
    <t>Treatment and counselling for sexual concern for male and female adolescents</t>
  </si>
  <si>
    <t>Management of sexual abuse amongst Girls</t>
  </si>
  <si>
    <t>ECP, Prophylaxis against STI, PEP for hIV and Counselling</t>
  </si>
  <si>
    <t>Referral Linkages to ICTC and PPTCT</t>
  </si>
  <si>
    <t>Privacy and confidentiality maintained at ARSH clinic</t>
  </si>
  <si>
    <t>Screens and curtains for visual privacy,confidentaility policy displayed, one client at a time</t>
  </si>
  <si>
    <t>National Health Programs</t>
  </si>
  <si>
    <t xml:space="preserve">Ambulatory care  of uncomplicated P. Vivax malaria </t>
  </si>
  <si>
    <t xml:space="preserve">As per Clincal Guidelines for Treatment of Maleria 
</t>
  </si>
  <si>
    <t xml:space="preserve">Ambulatory care of uncomplicated P. Falciparum Malaria </t>
  </si>
  <si>
    <t xml:space="preserve">As per Clincal Guidelines for Treatment of Maleria </t>
  </si>
  <si>
    <t xml:space="preserve">Ambulatory care of drug resistant malaria </t>
  </si>
  <si>
    <t>Management of Paediatric Tuberculosis</t>
  </si>
  <si>
    <t>Management of Patients vith HIV infection and Tuberculosis</t>
  </si>
  <si>
    <t>Monitoring and follow up of patient done as per protocols</t>
  </si>
  <si>
    <t>There is functional Linkage between DMC and ICTC</t>
  </si>
  <si>
    <t xml:space="preserve">Validation and Diagnosis of Referred and Directly Reported Cases </t>
  </si>
  <si>
    <t xml:space="preserve">As per Operation/ Clincal Guidelines of NLEP </t>
  </si>
  <si>
    <t>Treatment of all diagnosed cases including Reaction and Neuritis</t>
  </si>
  <si>
    <t xml:space="preserve">Management of Lepra Reactions </t>
  </si>
  <si>
    <t xml:space="preserve">Management of Complicated Ulcers </t>
  </si>
  <si>
    <t xml:space="preserve">Management of Eye Complications </t>
  </si>
  <si>
    <t xml:space="preserve">Physiotherapy including Pre and Post Operative Care </t>
  </si>
  <si>
    <t xml:space="preserve">Follow-up of cases treated at tertiary Level </t>
  </si>
  <si>
    <t xml:space="preserve">Self care Counselling </t>
  </si>
  <si>
    <t xml:space="preserve">Outreach Services to Leprosy Clinics </t>
  </si>
  <si>
    <t xml:space="preserve">Screening of Cases of RCS </t>
  </si>
  <si>
    <t xml:space="preserve">Pre Test Counselling is done as per protocols </t>
  </si>
  <si>
    <t>basic information and benefits of HIV testing
potential risks such as discrimination. The client is also informed about their right to refuse, follow-up services . Pregnant
women are given additional information on nutrition, hygiene, the importance of an
institutional delivery and HIV testing so as to avoid HIV transmission from mother to child.</t>
  </si>
  <si>
    <t xml:space="preserve">Post test counselling given as per protocol </t>
  </si>
  <si>
    <t xml:space="preserve">window period, a repeat test is recommended, clients with suspected tuberculosis are referred to the nearest microscopy centre. In case of a positive test result, the counsellor assists the client to understand the   
implications of the positive test result and helps in coping with the test result. The   
counsellor also ensures access to treatment and care, and supports disclosure of the HIV   
status to the spouse.   
</t>
  </si>
  <si>
    <t xml:space="preserve">Diagnosis and treatment of opportunistic Infections </t>
  </si>
  <si>
    <t xml:space="preserve">As per NACO guidelines </t>
  </si>
  <si>
    <t xml:space="preserve">Screening of PLHA for initiating ART </t>
  </si>
  <si>
    <t xml:space="preserve">Monitoring of patients on ART and management of side effects </t>
  </si>
  <si>
    <t xml:space="preserve">Counselling and Psychological support for PLHA </t>
  </si>
  <si>
    <t xml:space="preserve">Treatment of Mental illnesses as per clinical guidelines </t>
  </si>
  <si>
    <t>Geriatic Care is provided as per Clinical Guidelines</t>
  </si>
  <si>
    <t>Opportunistic screening for diabetes,
hypertension, cardiovascular diseases</t>
  </si>
  <si>
    <t>Screening of persons above age of 30 - History of tobacco examination, BP Measurement and Blood sugar estimation
Look for records at NCD clinic</t>
  </si>
  <si>
    <t>screen women of the age group 30-69 years approaching to the hospital for early detection of cervix cancer and breast cancer.</t>
  </si>
  <si>
    <t>Health Promotion through IEC and counselling</t>
  </si>
  <si>
    <t>increased intake of healthy foods 
  increased physical activity through sports, exercise, etc.; 
  avoidance of tobacco and alcohol;  
24 
  stress management 
  warning signs of cancer etc</t>
  </si>
  <si>
    <t xml:space="preserve">Weekly reporting of Presumptive cases on form "P" from OPD clinic </t>
  </si>
  <si>
    <t xml:space="preserve">Early detection and screening for detection of deafness </t>
  </si>
  <si>
    <t>As per Clinical guidelines</t>
  </si>
  <si>
    <t>Ask staff about how they decontaminate the procedure surface like Examination table , dressing table, Stretcher/Trolleys  etc. 
(Wiping with .5% Chlorine solution</t>
  </si>
  <si>
    <t xml:space="preserve">
Ask staff how they decontaminate the instruments like Stethoscope, Dressing Instruments, Examination Instruments, Blood Pressure Cuff etc
(Soaking in 0.5% Chlorine Solution, Wiping with 0.5% Chlorine Solution </t>
  </si>
  <si>
    <t>Clinics for infectious diseases are located away from main traffic</t>
  </si>
  <si>
    <t>Preferably in remote corner with independent access</t>
  </si>
  <si>
    <t>Sitting arrangement in TB clinic is as per guideline</t>
  </si>
  <si>
    <t xml:space="preserve">Chlorine solution, Glutaraldehyde, carbolic acid </t>
  </si>
  <si>
    <t xml:space="preserve">OPD Patient satisfaction survey done on monthly basis </t>
  </si>
  <si>
    <t>Internal Quality Assurance is established at  ICTC lab</t>
  </si>
  <si>
    <t xml:space="preserve">External Quality assurance program is established at ICTC lab </t>
  </si>
  <si>
    <t>OPD has documented procedure for Registration</t>
  </si>
  <si>
    <t xml:space="preserve">OPD has documented procedure for patient calling system in OPD clinics </t>
  </si>
  <si>
    <t>OPD has documented procedure for receiving of patient in clinic</t>
  </si>
  <si>
    <t xml:space="preserve">OPD has documented process for OPD consultation </t>
  </si>
  <si>
    <t xml:space="preserve">OPD has documented procedure for investigation </t>
  </si>
  <si>
    <t>OPD has documented procedure for prescription and drug dispensing</t>
  </si>
  <si>
    <t>OPD has documented procedure for nursing process in OPD</t>
  </si>
  <si>
    <t>OPD has documented procedure for patient privacy and confidentiality</t>
  </si>
  <si>
    <t>OPD has documented procedure for conducting, analysing patient satisfaction survey</t>
  </si>
  <si>
    <t>OPD has documented procedure for equipment management and maintenance in OPD</t>
  </si>
  <si>
    <t>Department has documented procedure for Administrative  and non clinical work at OPD</t>
  </si>
  <si>
    <t>Department has documented procedure for No Smoking Policy in OPD</t>
  </si>
  <si>
    <t>OPD has documented procedure for duty roaster, punctuality, dress code and identity for OPD staff</t>
  </si>
  <si>
    <t>Relevant protocols are displayed like Clinical Protocols for ANC checkups</t>
  </si>
  <si>
    <t xml:space="preserve">Proportion of follow-up patients </t>
  </si>
  <si>
    <t xml:space="preserve">No of ANC done per thousand </t>
  </si>
  <si>
    <t xml:space="preserve">ICTC OPD per thousand </t>
  </si>
  <si>
    <t xml:space="preserve">ART patient load per thousand </t>
  </si>
  <si>
    <t xml:space="preserve">ARSH OPD per thousand </t>
  </si>
  <si>
    <t xml:space="preserve">Immunization OPD per thousand </t>
  </si>
  <si>
    <t>Medicine OPD per Doctor</t>
  </si>
  <si>
    <t xml:space="preserve">Surgery OPD per Doctor </t>
  </si>
  <si>
    <t xml:space="preserve">Paediatric OPD per Doctor </t>
  </si>
  <si>
    <t>OBG OPD per Doctor</t>
  </si>
  <si>
    <t xml:space="preserve">Dental OPD per Doctor </t>
  </si>
  <si>
    <t>Ophthalmology OPD per doctor</t>
  </si>
  <si>
    <t xml:space="preserve">Skin &amp; OPD per doctor </t>
  </si>
  <si>
    <t>TB/DOT pod per doctor</t>
  </si>
  <si>
    <t>ENT OPD per doctor</t>
  </si>
  <si>
    <t xml:space="preserve">Psychiatry OPD per doctor </t>
  </si>
  <si>
    <t xml:space="preserve">AYUSH OPD per doctor </t>
  </si>
  <si>
    <t xml:space="preserve">Consultation time at ANC Clinic </t>
  </si>
  <si>
    <t>Time motion study</t>
  </si>
  <si>
    <t xml:space="preserve">Consultation time at General Medicine Clinic </t>
  </si>
  <si>
    <t xml:space="preserve">Consultation time for General Surgery Clinic </t>
  </si>
  <si>
    <t xml:space="preserve">Consultation time for paediatric clinic </t>
  </si>
  <si>
    <t xml:space="preserve">Proportion of High risk pregnancy detected during ANC </t>
  </si>
  <si>
    <t>No of High Risk Pregnancies X100/ Total no PW used ANC services in the month</t>
  </si>
  <si>
    <t xml:space="preserve">Proportion of severe anaemia cases </t>
  </si>
  <si>
    <t xml:space="preserve">Waiting time at registration counter </t>
  </si>
  <si>
    <t xml:space="preserve">Waiting time at ANC Clinic </t>
  </si>
  <si>
    <t xml:space="preserve">Waiting time at general OPD </t>
  </si>
  <si>
    <t xml:space="preserve">Waiting time at paediatric Clinic </t>
  </si>
  <si>
    <t xml:space="preserve">Waiting time at surgical clinic </t>
  </si>
  <si>
    <t>Average door to drug time</t>
  </si>
  <si>
    <t>There is an established procedure for patients who wish to leave hospital against medical advice or refuse to receive specific  treatment</t>
  </si>
  <si>
    <t>Check established policy for end of life care is avaialble in hospital as per prevalent national &amp; state lawa</t>
  </si>
  <si>
    <t>Check established prcoedure for LAMA is available</t>
  </si>
  <si>
    <t xml:space="preserve">  </t>
  </si>
  <si>
    <t>Facility has disaster management plan in place</t>
  </si>
  <si>
    <t>Death of admitted patient is adequately recorded and communicated</t>
  </si>
  <si>
    <t>ME E 20.10</t>
  </si>
  <si>
    <r>
      <rPr>
        <sz val="11"/>
        <color theme="1"/>
        <rFont val="Calibri (Body)"/>
      </rPr>
      <t>7</t>
    </r>
    <r>
      <rPr>
        <sz val="11"/>
        <color theme="1"/>
        <rFont val="Calibri"/>
        <family val="2"/>
        <scheme val="minor"/>
      </rPr>
      <t xml:space="preserve"> </t>
    </r>
    <r>
      <rPr>
        <sz val="11"/>
        <color theme="1"/>
        <rFont val="Calibri (Body)"/>
      </rPr>
      <t>basic tools of Quality</t>
    </r>
  </si>
  <si>
    <t>Bed Occupancy Rate for C section ward</t>
  </si>
  <si>
    <t xml:space="preserve">Proproation of Severe anaemia cases treated with blood transfusion </t>
  </si>
  <si>
    <t>Average length of stay  for normal delivery</t>
  </si>
  <si>
    <t>Average length of stay  for C section</t>
  </si>
  <si>
    <t>Proporation of BPL patients</t>
  </si>
  <si>
    <t>Maternal &amp; Child health</t>
  </si>
  <si>
    <t>ME A 4.10</t>
  </si>
  <si>
    <t>ME A 4.11</t>
  </si>
  <si>
    <t>ME A 4.12</t>
  </si>
  <si>
    <t xml:space="preserve">Segregation of Anatomical and solied waste in Yellow Bin </t>
  </si>
  <si>
    <t xml:space="preserve">Availability of  colour coded   non chlorinated plastic bags </t>
  </si>
  <si>
    <t xml:space="preserve">Staff is aware of mercury spill management </t>
  </si>
  <si>
    <t xml:space="preserve">Seggregation of sharps waste  including Metals in white (translucent)  Puncture proof,  Leak proof,  tamper proof containers 
 </t>
  </si>
  <si>
    <t xml:space="preserve">Contaminated and broken Glass  are disposed in puncture proof and leak proof box/ container with  Blue colour marking </t>
  </si>
  <si>
    <t xml:space="preserve">See if it has been used or just lying idle. </t>
  </si>
  <si>
    <t>Availability of functional needle cutters &amp; puncture proof, leak proof, temper proof white container for seggregation of sharps</t>
  </si>
  <si>
    <t xml:space="preserve"> Vials, slides and other broken infected glass</t>
  </si>
  <si>
    <t>See if it has been used or just lying idle.</t>
  </si>
  <si>
    <t>Should be available nears the point of generation.Needles, syringes with fixed needles, needles from needle tip cutter or  burner, scalpels, blades, or any other contaminated sharp object that may cause puncture and cuts. This includes both used, discarded and contaminated metal sharps</t>
  </si>
  <si>
    <t>Items such as tubing,  bottles, intravenous tubes and sets, catheters, urine bags, syringes (without needles and fixed needle syringes)  and vaccutainers with their needles cut) and gloves</t>
  </si>
  <si>
    <t xml:space="preserve">Human Anatomical waste, Items contaminated with blood, body fluids,dressings, plaster casts, cotton swabs and bags containing residual or discarded blood and blood components. 
 </t>
  </si>
  <si>
    <t xml:space="preserve">Pharmaceutical waste like antibiotics, cytotoxic drugs including all items contaminated with cytotoxic drugs along with glass or plastic ampoules, vials etc. </t>
  </si>
  <si>
    <t xml:space="preserve">Segregation of expired or discarded  drugs in Yellow Bin </t>
  </si>
  <si>
    <t xml:space="preserve"> Either sent back to manufacturer or disposed by incineration</t>
  </si>
  <si>
    <t>Facility ensures adequate and regular supply of non chlorinated  colour coded liners</t>
  </si>
  <si>
    <t xml:space="preserve">Separate bins for Recyclable and biodegradable waste is available </t>
  </si>
  <si>
    <t>Check adequacy in patient care and administarive areas. Also check there is no mixing of waste</t>
  </si>
  <si>
    <t xml:space="preserve">Bar code system for the bags or containers containing BMW </t>
  </si>
  <si>
    <t>Log book /Record of waste generated is maintained on day to day basis</t>
  </si>
  <si>
    <t xml:space="preserve">Check records are being displayed monthly on its web site </t>
  </si>
  <si>
    <t>Infectious Waste is not stored for more than 48 hours</t>
  </si>
  <si>
    <t>Disposal of solid  waste as per BMW rule</t>
  </si>
  <si>
    <t>Preferably by CTWF/ Deep burial/ in absence of above  autoclaving or micro waving/ hydroclaving followed by shredding or mutilation or combination of sterlization and shredding.</t>
  </si>
  <si>
    <t xml:space="preserve">Preferably by CTWF/autoclaving or dry heat sterlization followed by shredding or mutilation or encapsulation in metal contained or cement concrete </t>
  </si>
  <si>
    <t>Disposal of contaminated  waste (recyclable) as per BMW rule</t>
  </si>
  <si>
    <t>Preferably by CTWF/Autoclaving or microwaving/ hydroclaving followed by shredding or mutiliation or combination of sterlization and shredding</t>
  </si>
  <si>
    <t>Disposal of Glass ware and metallic body implants (Blue)</t>
  </si>
  <si>
    <t>Containers are puncture proof, leak proof and temper proof</t>
  </si>
  <si>
    <t xml:space="preserve"> Check there is no scope for unauthorized entry</t>
  </si>
  <si>
    <t>BMW is stored in lock and key</t>
  </si>
  <si>
    <t>Check infectious liquid waste is not directly drained in to municipal sewerage system</t>
  </si>
  <si>
    <t xml:space="preserve">Preferably by CTWF/in-house deep burial pits/ In house incinerator with prior approval </t>
  </si>
  <si>
    <t>Preferably By CTWF/ disinfection (by  soaking the washed  glass waste after cleaning with  detergent and  Sodium Hypochlorite  treatment) or through autoclaving or microwaving or hydroclaving</t>
  </si>
  <si>
    <t xml:space="preserve"> OPD services are available for family planning </t>
  </si>
  <si>
    <t>At least 6 hours</t>
  </si>
  <si>
    <t>IUCD, OCP, ECP &amp; Condoms, Antra (injectables) &amp; Chhaya (weekly OCP)</t>
  </si>
  <si>
    <t>Availability of Post partum FP services</t>
  </si>
  <si>
    <t>For sterilization surgeries, availability of  haemoglobin, Urine pregnacy test, urine analysis for sugar
and albumin</t>
  </si>
  <si>
    <t>Atleast 2 laproscopic OT tables (Hydrulic table)</t>
  </si>
  <si>
    <t>PPIUCDand IUD insertion</t>
  </si>
  <si>
    <t xml:space="preserve">Training  on Antra (Injectable Conctrapcetives) </t>
  </si>
  <si>
    <t>Chhaya training (Weekly contraceptive)</t>
  </si>
  <si>
    <t xml:space="preserve">Comprehensive Aboration care (CAC) </t>
  </si>
  <si>
    <t>Post abortion IUCD</t>
  </si>
  <si>
    <t>BLS training for all staff</t>
  </si>
  <si>
    <t xml:space="preserve">Availability of Antra (Injectables) </t>
  </si>
  <si>
    <t>Availability of Chaaya (Weekly contraceptive)</t>
  </si>
  <si>
    <t>Centralized /Cylinders</t>
  </si>
  <si>
    <t>Availability of drugs for MMA</t>
  </si>
  <si>
    <t>Mifepristone &amp; Misoprostol</t>
  </si>
  <si>
    <t xml:space="preserve">PP IUCD tray </t>
  </si>
  <si>
    <t>Instrument for MVA</t>
  </si>
  <si>
    <t>Check MVA kit (Aspirator &amp; cannuala)</t>
  </si>
  <si>
    <t>Glucometer, Doppler and HIV rapid diagnostic kit, digitial Haemoglobin meter</t>
  </si>
  <si>
    <t>Autoclave/ boiler, glutaraldehye</t>
  </si>
  <si>
    <t xml:space="preserve">Check FP LIMS for stock update                 
</t>
  </si>
  <si>
    <t xml:space="preserve">Adequate Illumination at  procedure area in OPD </t>
  </si>
  <si>
    <t>20-25OC, OT has functional room thermometer and temperature is regularly maintained</t>
  </si>
  <si>
    <t>Availability of UPS  &amp; generator</t>
  </si>
  <si>
    <t>22-49 yrs married only</t>
  </si>
  <si>
    <t>Last contraceptive used and when</t>
  </si>
  <si>
    <t>Current pregnancy status
Obstetrics history</t>
  </si>
  <si>
    <t>Check for availability of  sterilization register, IUCD &amp; PPIUCD &amp; service delivery  register, Antra- register (injectable contraceptives)</t>
  </si>
  <si>
    <t>Check filled and updated DMPA (Antra card)  client card and register for beneficiaries utilizing Antra services</t>
  </si>
  <si>
    <t>Check FP case Sheet</t>
  </si>
  <si>
    <t>FP surgeries are scheduled as per guidelines</t>
  </si>
  <si>
    <t>Single Tablet within 72 hours unprotected intercourse.</t>
  </si>
  <si>
    <t>22-49 year age
Married
at least having one year old
Spouse has not gone for sterilization</t>
  </si>
  <si>
    <t>PPIUD insertion is done as per standard protocol</t>
  </si>
  <si>
    <t xml:space="preserve"> Grasp IUCD with PPIUCD forcep using no touch technique, apply traction on anterior lip of cervix with ring (sponge holding) forcep and insert IUCD  in to lower utrine wall, remove the ring  forcep and move other hand upward to women's abdomen, move PPIUCD insertion forcep upward toward fundus, feel the resitance &amp; thrust of instrument by hand kept on abdomen, open PPIUCD forcep and realease IUCD, instument is slowly withdrawn by keeping side way to avoid dislodging of IUCD.  Ensure IUCD is not visible  if yes remove &amp; reinsert</t>
  </si>
  <si>
    <t xml:space="preserve">Allowed upto 12 weeks of gestation. </t>
  </si>
  <si>
    <t xml:space="preserve">Staff is aware of  gestational period for Medical Method of Abortion (MMA) </t>
  </si>
  <si>
    <t>Allowed upto7 weeks of gestation(49 days from the first day of the LMP).</t>
  </si>
  <si>
    <t>MMA drug protocols are followed as per guidelines</t>
  </si>
  <si>
    <t>First Visit (Day 1) - 200 mg Mifepristone (oral)
2nd Visit (Day 3) -400 mcg Misprostole (sublingual/ buccal/ vaginal/oral)
3rd Visit (Day 15)- Confirm &amp; ensure complete abortion</t>
  </si>
  <si>
    <t xml:space="preserve">1. Check aspirator retains vaccum &amp; choose appropriate size cannula.
2. Prepare Women for procedure (form c &amp; pain management)
3 Clean cervix twice with Antiseptic sol.
4. Adminster paracervical block (lignocaine)
5. Dilate Cervix using cannula
6. Suction of utrine content
7. Inspect tissue
</t>
  </si>
  <si>
    <t>Iodine, betadine etc.</t>
  </si>
  <si>
    <t>Department has documented procedure for PPIUCD insertion</t>
  </si>
  <si>
    <t>Department has manual for FP Anatra and Chhaya</t>
  </si>
  <si>
    <t>No. Antara (injectable contraceptive) user</t>
  </si>
  <si>
    <t>No. Chhaya user</t>
  </si>
  <si>
    <t>No. of PP- FP Method</t>
  </si>
  <si>
    <t>at least 10% of deliveries per facility</t>
  </si>
  <si>
    <t>Surgeries done/ surgeon : 30 /day. 2 Surgeon :50 /day.</t>
  </si>
  <si>
    <t>FP surgeries done per surgeon</t>
  </si>
  <si>
    <t>follow up register, injectble &amp; contraceptive register (Antra register)</t>
  </si>
  <si>
    <t>Basic tools of Quality</t>
  </si>
  <si>
    <t xml:space="preserve">
Staff is aware of symptoms or signs Presumptive pulmonary TB as per revised guidelines</t>
  </si>
  <si>
    <t xml:space="preserve">Cough &gt;2 weeks, fever &gt;2 weeks,
 significant weight loss, haemoptysis,
any abnormalities in chest radiography.  Addition, contact of microbiologically confirmed
TB patients, PL HIV, diabetics, malnourished, cancer
patients, patients on immunosuppressive therapy </t>
  </si>
  <si>
    <t>Staff is aware of Signs and symptoms of Extra pulmonary Tuberculosis</t>
  </si>
  <si>
    <t>Organ specific symptoms and signs like swelling of lymph nodes, pain &amp; swelling in joints, neck stiffness, disorientation, etc or constitutional symptoms like weight loss, fever&gt; 2 weeks night sweat</t>
  </si>
  <si>
    <t>Staff is aware of signs and symptoms of presumptive paediatric TB cases as per revised guidelines</t>
  </si>
  <si>
    <t>Child with persistant fever and/ or cough for more than 2 weeks. Unexplained Loss of weight/no weight gain in past 3 months/here loss of body
weight  loss of &gt;5% body weight as compared to highest weight recorded in the last
3 months.</t>
  </si>
  <si>
    <t>(1)TB patients who have failed treatment with first‑line
anti‑tubercular drugs (ATD).
(2)Paediatric TB non‑responde.
(3)TB patients who are contacts of DRTB.
(4)TB patients who are found positive on any follow‑up sputum smear examination during treatment with
first‑line ATD.
(5) Previously treated TB cases
(6)TB patients with HIV co‑infection</t>
  </si>
  <si>
    <t>Staff is aware of  presumptive DRTB cases as per revised guidelines</t>
  </si>
  <si>
    <t>Diagnosis and treatment of Presumptive pulmonary TB as per revised guidelines</t>
  </si>
  <si>
    <r>
      <t xml:space="preserve">All the presumptive TB cases undergo sputum smear examination (spot early morning or spot-spot). If first sputum is positive not at risk of DRTB, it is microbiologically confirmed.
</t>
    </r>
    <r>
      <rPr>
        <b/>
        <sz val="11"/>
        <color theme="1"/>
        <rFont val="Calibri"/>
        <family val="2"/>
        <scheme val="minor"/>
      </rPr>
      <t>Treatment of New Cases:</t>
    </r>
    <r>
      <rPr>
        <sz val="11"/>
        <color theme="1"/>
        <rFont val="Calibri"/>
        <family val="2"/>
        <scheme val="minor"/>
      </rPr>
      <t xml:space="preserve">
Treatment in IP will consist of 8weeks of INH, Rifampicin, Pyrazinamide and Ethambutol in daily dose as per weight band categories.
Only Pyrazinamide will be stopped in CP rest 3 drugs will be continue for 16 weeks.
(Daily regimen with adminstration of daily fixed dose combination of first line ATD as per weight band)
</t>
    </r>
  </si>
  <si>
    <r>
      <t xml:space="preserve">Catridge based Nucleic Acid Amplification test (CBNAAT) performed to rule out Rifampicin resistance and categorized as microbiologically confirmed drug sensitive TB or RIF resistant.
</t>
    </r>
    <r>
      <rPr>
        <b/>
        <sz val="11"/>
        <color theme="1"/>
        <rFont val="Calibri"/>
        <family val="2"/>
        <scheme val="minor"/>
      </rPr>
      <t xml:space="preserve">Treatment: 
</t>
    </r>
    <r>
      <rPr>
        <sz val="11"/>
        <color theme="1"/>
        <rFont val="Calibri"/>
        <family val="2"/>
        <scheme val="minor"/>
      </rPr>
      <t>IP will be of 12 weeks, where injection Streptomycin will be stopped after 8 weeks and remaining four drugs in daily dose for another 4 weeks as per weight band.
At CP, Pyrazinamide will be stopped while rest of drugs will be continue for another 20 weeks as daily dosage</t>
    </r>
  </si>
  <si>
    <t>Diagnostic algorithm for pulmonary, extra pulmonary and paediateric TB as per revised guidelines are readily available</t>
  </si>
  <si>
    <t>Check algorithm for all the three cases are available.</t>
  </si>
  <si>
    <t xml:space="preserve"> 1. Mono resistance (MR) –  Biological specimen of TB Patient reistant to one first line anti TB drug only.
2.  Poly resistance (PDR) – Biological speciment resitant to more than one anti TB drug, other than INH &amp; Rifampicin.
3. Multi‑drug resistance (MDR) – Biological specimen resistant to both INH and Rifampicin or with or without resistance to other first line ATD
 4.  Rifampicin resistance (RR) – Resistance to Rifampicn detected by phenotypic or genotypic method with or without resistant to other ATD exculding INH. Patient with RR manged as if MDR-TB case.
5. Extensive drug resistance- 
MDR TB case whose biological speicement resistnat to Fluroquinolone (FQ) 
and a second‑line injectable ATD </t>
  </si>
  <si>
    <t xml:space="preserve">Staff is aware of  classification done on the basis of drug resistance as per revised guidelines </t>
  </si>
  <si>
    <t>Mangement of extra pulmonary TB cases as per revised guidelines</t>
  </si>
  <si>
    <t>The CP in both new and previously treated cases may be extended 3-6 months in cases such as CNS, skeletal etc.
ATD given in fixed dose on daily basis as per weight band</t>
  </si>
  <si>
    <t>Mangement of MDR/RRTB(without additional resistance) as per revised guidelines</t>
  </si>
  <si>
    <t>6-9 months of IP with Kanamycin, Levofloxcin, Ethmabutol, Pyrazinamide, Ethionamide, And Cycloserine. !8 month of CP with Levofloxcin, Ethmabutol, Ethionamide, And Cycloserine</t>
  </si>
  <si>
    <t>Patient and family is counselled before initating TB treatment</t>
  </si>
  <si>
    <t>Educate patient and family about disease, dose schedule, duration, common side effects,methods of prevention, consequence of irregular treatment or premature cessation of treatment</t>
  </si>
  <si>
    <t>Treatment card and TB identity card  is given</t>
  </si>
  <si>
    <t>Treatment card will be issued in duplication if required</t>
  </si>
  <si>
    <r>
      <rPr>
        <b/>
        <sz val="11"/>
        <color theme="1"/>
        <rFont val="Calibri"/>
        <family val="2"/>
        <scheme val="minor"/>
      </rPr>
      <t xml:space="preserve">Clinical follow up:  </t>
    </r>
    <r>
      <rPr>
        <sz val="11"/>
        <color theme="1"/>
        <rFont val="Calibri"/>
        <family val="2"/>
        <scheme val="minor"/>
      </rPr>
      <t xml:space="preserve">
Should be at least monthly – the patient may visit the clinical facility or medical officer call for review may even visit the house of patient.
</t>
    </r>
    <r>
      <rPr>
        <b/>
        <sz val="11"/>
        <color theme="1"/>
        <rFont val="Calibri"/>
        <family val="2"/>
        <scheme val="minor"/>
      </rPr>
      <t>Laboratory follow up</t>
    </r>
    <r>
      <rPr>
        <sz val="11"/>
        <color theme="1"/>
        <rFont val="Calibri"/>
        <family val="2"/>
        <scheme val="minor"/>
      </rPr>
      <t xml:space="preserve">: Sputum smear examination at the end of IP &amp; end of treatment (for every patient)
</t>
    </r>
    <r>
      <rPr>
        <b/>
        <sz val="11"/>
        <color theme="1"/>
        <rFont val="Calibri"/>
        <family val="2"/>
        <scheme val="minor"/>
      </rPr>
      <t>Long term follow up: A</t>
    </r>
    <r>
      <rPr>
        <sz val="11"/>
        <color theme="1"/>
        <rFont val="Calibri"/>
        <family val="2"/>
        <scheme val="minor"/>
      </rPr>
      <t xml:space="preserve">fter completion of treatment, the patient should be followed up at the end of 6, 12, 18 and 24 months. Any clinical symptoms and/or cough, sputum microscopy and/or culture should be considered. </t>
    </r>
  </si>
  <si>
    <t>As per revised RNTCP Technical Guidelines</t>
  </si>
  <si>
    <t>As per  revised RNTCP Technical Guidelines</t>
  </si>
  <si>
    <t>Checklist for Operation Theatre</t>
  </si>
  <si>
    <t xml:space="preserve">Availability of General Surgery procedures </t>
  </si>
  <si>
    <t xml:space="preserve">Appendectomy, Intestinal Obstruction, Perforation, Tongue Tie, Inguinal Hernia </t>
  </si>
  <si>
    <t xml:space="preserve">Availability of Gynaecology procedures </t>
  </si>
  <si>
    <t>D &amp; E, Hysterectomy . For Obstetric procedure kindly see A2.2</t>
  </si>
  <si>
    <t xml:space="preserve">Availability of Paediatric Surgery procedure </t>
  </si>
  <si>
    <t xml:space="preserve">I&amp;D, Pepuceal Dilation, Meatomy, Gland Biopsy, Reduction Paraphimosis, Brachial/Thyoglossal Cyst and Fistula, Inguinal Herniotomy, Neonatal Intestinal Obstruction </t>
  </si>
  <si>
    <t>Availability of Ophthalmic Surgery procedures</t>
  </si>
  <si>
    <t xml:space="preserve">Cataract Extraction with IOL, Canthotomy, Paracentesis, Enucleation, Glaucoma, Cunjuctival Cyst, </t>
  </si>
  <si>
    <t xml:space="preserve">Availability of ENT surgical procedure </t>
  </si>
  <si>
    <t xml:space="preserve">Nose, Ear and Throat surgical procedures 
﻿Packing , Antral Puncture , Fracture Reduction, Mastoid Abscess I &amp; D, ﻿Mastoidectomy    Stapedotomy, Adenoidectomy, Tonsillectomy   
</t>
  </si>
  <si>
    <t xml:space="preserve">Availability of Orthopaedic surgical procedures </t>
  </si>
  <si>
    <t xml:space="preserve">Open and Closed Reduction, Nailing and Plating, Amputation, Disarticulation of Hip and Shoulder </t>
  </si>
  <si>
    <t xml:space="preserve">Availability of Oral surgery procedures </t>
  </si>
  <si>
    <t xml:space="preserve">Trauma Including Vehicular Accidents , Fracture Wiring </t>
  </si>
  <si>
    <t>Availability of Emergency OT services as and even when required</t>
  </si>
  <si>
    <t>tubal ligation</t>
  </si>
  <si>
    <t>Availability of C-section services</t>
  </si>
  <si>
    <t>Availability of OT for Management of complications</t>
  </si>
  <si>
    <t>Availability of essential new born care</t>
  </si>
  <si>
    <t>Availability of Paediatric surgical Procedure under RBSY</t>
  </si>
  <si>
    <t>Developmental Dysplasia of 
the Hip,Congenital Cataract, cleft lip and palate</t>
  </si>
  <si>
    <t xml:space="preserve">Availability of C arm services </t>
  </si>
  <si>
    <t>Blood gas analyser&amp; USG</t>
  </si>
  <si>
    <t>Availability of Reconstructive Surgery</t>
  </si>
  <si>
    <t xml:space="preserve">Availability of Amputation Surgery </t>
  </si>
  <si>
    <t>Signage for restricted area are displayed</t>
  </si>
  <si>
    <t>Zones of OT are marked</t>
  </si>
  <si>
    <t>Display doctor/ Nurse on duty  and updated</t>
  </si>
  <si>
    <t>OT schedule displayed</t>
  </si>
  <si>
    <t xml:space="preserve">Availability of female staff if a male doctor examination/ conduct surgery of a female patients </t>
  </si>
  <si>
    <t>Availability of female staff in pre and post operative room</t>
  </si>
  <si>
    <t>Availability of screen between OT table</t>
  </si>
  <si>
    <t>Patients are properly draped/covered before and after produce</t>
  </si>
  <si>
    <t>Privacy  and Confidentiality of HIV cases</t>
  </si>
  <si>
    <t>High risk consent is taken before major surgeries</t>
  </si>
  <si>
    <t>Anaesthesia Consent for OT</t>
  </si>
  <si>
    <t xml:space="preserve">Patient attendant is informed about clinical condition and treatment been provided </t>
  </si>
  <si>
    <t>Free medicines and consumables are available</t>
  </si>
  <si>
    <t>JSSK</t>
  </si>
  <si>
    <t>All surgical procedure are free of cost for JSSK beneficeries</t>
  </si>
  <si>
    <t>Surgical services are free for BPL patients</t>
  </si>
  <si>
    <t>Availability of OT for  elective major surgeries</t>
  </si>
  <si>
    <t>100-200 -1OT,                200-300-2,                    300-400 -3</t>
  </si>
  <si>
    <t>Availability of OT for Emergency surgeries</t>
  </si>
  <si>
    <t xml:space="preserve">Emergency OT 1 </t>
  </si>
  <si>
    <t>Availability of OT ophthalmic/ENT</t>
  </si>
  <si>
    <t>Ophthalmic/ENT- 1</t>
  </si>
  <si>
    <t>Waiting area for attendants</t>
  </si>
  <si>
    <t>Hot water facility</t>
  </si>
  <si>
    <t>Toilet facility for patient attendant</t>
  </si>
  <si>
    <t>Seating arrangement for patient attendant</t>
  </si>
  <si>
    <t xml:space="preserve">Availaility of Scrub Area </t>
  </si>
  <si>
    <t xml:space="preserve">2-3 meters </t>
  </si>
  <si>
    <t xml:space="preserve">Hydrolic OT Tables 
As per case load at least two for 100 - 200 beded DH and 4 for More than 200 beds </t>
  </si>
  <si>
    <t>No cris cross of infectious and sterile goods</t>
  </si>
  <si>
    <t>OT room  has installed fire Extinguisher  that is Class A , Class B, C type or ABC type</t>
  </si>
  <si>
    <t>Availability of Obg &amp; Gynae Surgeon</t>
  </si>
  <si>
    <t xml:space="preserve">As per case load </t>
  </si>
  <si>
    <t>Availability of general surgeon</t>
  </si>
  <si>
    <t>Availability of ophthalmic surgeon</t>
  </si>
  <si>
    <t>Availability of ENT surgeon</t>
  </si>
  <si>
    <r>
      <t xml:space="preserve"> Availability </t>
    </r>
    <r>
      <rPr>
        <sz val="11"/>
        <color indexed="8"/>
        <rFont val="Calibri"/>
        <family val="2"/>
        <scheme val="minor"/>
      </rPr>
      <t xml:space="preserve">CSSD/ TSSU Asstt. </t>
    </r>
    <r>
      <rPr>
        <sz val="11"/>
        <rFont val="Calibri"/>
        <family val="2"/>
        <scheme val="minor"/>
      </rPr>
      <t xml:space="preserve"> </t>
    </r>
  </si>
  <si>
    <t>OT Management</t>
  </si>
  <si>
    <t>Infection control and hand hygiene</t>
  </si>
  <si>
    <t>Training on processing/sterilization of equipments</t>
  </si>
  <si>
    <t xml:space="preserve">Availability of Oxygen Cylinders / Piped Gas supply, Nitrogen  </t>
  </si>
  <si>
    <t xml:space="preserve">Availability of Uterotonic Drugs </t>
  </si>
  <si>
    <t>Inj Oxytocin 10 IU (to be kept in fridge)</t>
  </si>
  <si>
    <t>Inj Ampillicin, Inj. metronizazole Inj Gentamycin,</t>
  </si>
  <si>
    <t>Injectable preaprtions</t>
  </si>
  <si>
    <t xml:space="preserve"> Tab Paracetamol Ibuprofen, inj Diclofenac, Sodium plasma expender</t>
  </si>
  <si>
    <t xml:space="preserve">Availability of  anesthetics </t>
  </si>
  <si>
    <t>Tab B complex, Inj Betamethason, Inj Hydrazaline,  methyldopa, (Nevirapin and other HIV  drugs)</t>
  </si>
  <si>
    <t>BP apparatus, Thermometer, Pulse Oxy meter, Multiparameter , PV Set</t>
  </si>
  <si>
    <t xml:space="preserve">Availability of functional equipments/ Instruments for New Born Care </t>
  </si>
  <si>
    <t xml:space="preserve">Diathermy (Unit and Bi Polar), Proctoscopy set, general Surgical Instruments for Piles, Fistula, &amp; Fissures. Surgical set for Hernia &amp; Hydrocele, Cautery </t>
  </si>
  <si>
    <t>Availability of  functional orthopaedic surgery equipments</t>
  </si>
  <si>
    <t xml:space="preserve">C arm, check OT table is C arm compatible, Thomas Splint, IM Nailing Set, SP Nailing, Compression Plating Kit, Sislocation Hip Screw Fixation </t>
  </si>
  <si>
    <t>Availability of Ophthalmic surgery equipments</t>
  </si>
  <si>
    <t xml:space="preserve">Operating Microscope, IOL Operation Set, Ophthalmoscope Keratometer, A Scan Biometer </t>
  </si>
  <si>
    <t>Availability of  functional ENT surgery equipments</t>
  </si>
  <si>
    <t>Operating Microscope, ENT Operation set, Mastoid Set, Tracheotomy set, Microdrill System set</t>
  </si>
  <si>
    <t>Operation Table with Trendelenburg facility</t>
  </si>
  <si>
    <t>Portable X-Ray Machine,  Glucometer, HIV rapid diagnostic kit, USG and Blood gas analyser</t>
  </si>
  <si>
    <t xml:space="preserve">Ambu bag, Oxygen, Suction machine , laryngoscope scope, Defibrillator (Paediatric and adult) , LMA, ET Tube </t>
  </si>
  <si>
    <t xml:space="preserve">Boyles apparatus, Bains Circuit or Sodalime absorbent in close circuit </t>
  </si>
  <si>
    <t>Availability of equipment for storage of sterilized items</t>
  </si>
  <si>
    <t>Instrument cabinet and racks for storage of sterile items</t>
  </si>
  <si>
    <t>Availability of equipment for CSSD/TSSU</t>
  </si>
  <si>
    <t>Autoclave Horizontal &amp; Vertical, Sterlizer Big &amp; Small</t>
  </si>
  <si>
    <t>Hospital graded mattress , IVstand, Bed pan</t>
  </si>
  <si>
    <t>Trey for  monitors, Electrical panel for anaesthesia machine, cardiac monitor etc, panel with outlet for Oxygen and vacuum,  X ray view box.</t>
  </si>
  <si>
    <t>Boyels apparatus, cautery, BP apparatus, autoclave etc.</t>
  </si>
  <si>
    <t xml:space="preserve">Narcotic and psychotropic drugs are kept in lock and key </t>
  </si>
  <si>
    <t>100000 lux</t>
  </si>
  <si>
    <t>Adequate Illumination at pre operative and post operative area</t>
  </si>
  <si>
    <t>Humidity is maintained at desirable level</t>
  </si>
  <si>
    <t>Positive pressure is maintained in OT</t>
  </si>
  <si>
    <t xml:space="preserve">Physical examination, results of lab investigation, diagnosis and proposed surgery </t>
  </si>
  <si>
    <t>There is procedure of handing over while receiving patient form OT to indoor and ICU</t>
  </si>
  <si>
    <t xml:space="preserve">Anaesthesia Notes are Recorded </t>
  </si>
  <si>
    <t>Consents, surgical safety check list</t>
  </si>
  <si>
    <r>
      <t>The blood is ordered for the patient according to the MSBOS (</t>
    </r>
    <r>
      <rPr>
        <i/>
        <sz val="11"/>
        <rFont val="Arial Narrow"/>
        <family val="2"/>
      </rPr>
      <t>Maximum Surgical Blood Order Schedule</t>
    </r>
    <r>
      <rPr>
        <sz val="11"/>
        <rFont val="Arial Narrow"/>
        <family val="2"/>
      </rPr>
      <t>)</t>
    </r>
  </si>
  <si>
    <t xml:space="preserve">Anaesthesia plan is documented before entering into OT </t>
  </si>
  <si>
    <t xml:space="preserve">Heart rate , cardiac rate , BP, O2  Saturation, </t>
  </si>
  <si>
    <t xml:space="preserve">Breathing system is securely and correctly assembled </t>
  </si>
  <si>
    <t xml:space="preserve">Anaesthesia note is recorded </t>
  </si>
  <si>
    <t xml:space="preserve">Check for the adequacy </t>
  </si>
  <si>
    <t xml:space="preserve">Any adverse Anaesthesia Event is recorded and reported </t>
  </si>
  <si>
    <t>There is procedure OT Scheduling</t>
  </si>
  <si>
    <t>Schedule is prepared in consonance with available OT house and patients requirement</t>
  </si>
  <si>
    <t xml:space="preserve">Antibiotic Prophylaxis given as indicated </t>
  </si>
  <si>
    <t xml:space="preserve">Tetanus Prophylaxis is given if Indicated </t>
  </si>
  <si>
    <t xml:space="preserve">Surgical site preparation is done as per protocol </t>
  </si>
  <si>
    <t xml:space="preserve">Cleaning , Asepsis and Draping </t>
  </si>
  <si>
    <t xml:space="preserve">Instrument, needles and sponges are counted before beginning of case, before final closure and on completing of procedure </t>
  </si>
  <si>
    <t xml:space="preserve">Check for Cautery and suture legation practices </t>
  </si>
  <si>
    <t xml:space="preserve">Check for  what kind of sutures used for different surgeries . Braided Biological sutures are not used for dirty wounds, Catgut is not used for closing fascial layers of abdominal wounds or where prolonged support is required </t>
  </si>
  <si>
    <t xml:space="preserve">Check for post operative operation ward is used and patients are not immediately shifted to wards after surgery </t>
  </si>
  <si>
    <t>Includes both maternal and neonatal death</t>
  </si>
  <si>
    <t>Periodic medical checkup of the staff</t>
  </si>
  <si>
    <t>Proper cleaning of perineal area before procedure with antisepsis</t>
  </si>
  <si>
    <t>Department has documented procedure for scheduling the Surgery and its booking</t>
  </si>
  <si>
    <t>Department has documented procedure for pre operative procedure</t>
  </si>
  <si>
    <t>Department has documented procedure for pre operative anaesthetic check up</t>
  </si>
  <si>
    <t>Department has documented procedure for in process check during surgery</t>
  </si>
  <si>
    <t>Department has documented procedure for post operative care of the patient</t>
  </si>
  <si>
    <t>Department has documented procedure for operation theatre asepsis and environment management</t>
  </si>
  <si>
    <t xml:space="preserve">Department has documented procedure for OT documentation. </t>
  </si>
  <si>
    <t>Department has documented procedure for reception of dirt packs and issue of sterile packs from TSSU</t>
  </si>
  <si>
    <t>Department has documented procedure for maintenance and calibration of equipments</t>
  </si>
  <si>
    <t xml:space="preserve">Department has documented procedure for  general cleaning of OT and annexes </t>
  </si>
  <si>
    <t xml:space="preserve">processing and sterilization of equipments, </t>
  </si>
  <si>
    <t xml:space="preserve">Proportion of C-Sections done in night </t>
  </si>
  <si>
    <t xml:space="preserve">Proportion of other emergency surgeries done in the night </t>
  </si>
  <si>
    <t xml:space="preserve">No. of Major surgeries done per 1 lakh population </t>
  </si>
  <si>
    <t>CSSD/TSSU productivity index</t>
  </si>
  <si>
    <t>No. of packs sterilized against the no. of surgeries</t>
  </si>
  <si>
    <t xml:space="preserve">Downtime critical euipments </t>
  </si>
  <si>
    <t xml:space="preserve">Skin to skin time </t>
  </si>
  <si>
    <t xml:space="preserve">No of major surgeries per surgeon </t>
  </si>
  <si>
    <t>Proportion of elective C-Sections</t>
  </si>
  <si>
    <t>Proportion emergency  surgeries</t>
  </si>
  <si>
    <t>Cycle time for instrument processing</t>
  </si>
  <si>
    <t xml:space="preserve">Incidence of re-exploration of surgery </t>
  </si>
  <si>
    <t>Proportion of General Anaesthesia to spinal anaesthesia</t>
  </si>
  <si>
    <t>Proportion of PAC done out of total elective surgeries</t>
  </si>
  <si>
    <t>No. of autoclave cycle failed in Bowie dick test out of total autoclave cycle</t>
  </si>
  <si>
    <t>Planned operations cancelled due to any reason like clinical, non clinical (theatre), or by patient</t>
  </si>
  <si>
    <t xml:space="preserve">The room housing X -ray equipment have  appropriate area to faciltiate easy movement of staff &amp; proper patient poisitioning. </t>
  </si>
  <si>
    <t>Entrance of X ray room is  as per AERB layout guidelines</t>
  </si>
  <si>
    <t>Preferably one entrance with door having hydraulic mechanism to ensure that it is closed during procedure</t>
  </si>
  <si>
    <t>Opening  for Ventilation and natural light has been provided in X ray room as per AERB layout guidelines</t>
  </si>
  <si>
    <t xml:space="preserve">Poistioning of chest stand as per AERB layout guidelines </t>
  </si>
  <si>
    <t>The chest stand should be located opposite to entrance door and control console</t>
  </si>
  <si>
    <t xml:space="preserve">Control console should be poistioned as far away as possible from the X ray tube.
</t>
  </si>
  <si>
    <t>Windows should be above 2m from finished floor level outside the x ray. If no then shielding is provided is provided on the window up to 2 m</t>
  </si>
  <si>
    <t>Poistioning of mobile protective barrier as AERB layout guidelines</t>
  </si>
  <si>
    <t>Mobile protective barrier should to positioned in such as manner that the operator is completely sheilded during exposure</t>
  </si>
  <si>
    <t xml:space="preserve">Thickness of walls at X room are as AERB layout guidelines </t>
  </si>
  <si>
    <t>The thickness is appropriate taking into consideration of (1) Distance from centre of patient table  (2) type of sheilding material (brick, concrete, steel, lead or any other material)</t>
  </si>
  <si>
    <t>Mobile protective barrier, Lead apron, Rubber hanging flaps, hand glove,  lead shields.</t>
  </si>
  <si>
    <t>Cassettes X ray, Intensifying screen X ray, Lead letter (A-Z),Letter  figures (0-9) and R &amp; L (Manual). Computer, printer, x -ray holder/poistioner,  (Digital)</t>
  </si>
  <si>
    <t xml:space="preserve">Bucky Stand </t>
  </si>
  <si>
    <t>Availability of fixtures at radiology</t>
  </si>
  <si>
    <t>There is established system of timely  indenting of X ray films, fixer and developers etc.</t>
  </si>
  <si>
    <t>There is separate storage area for undeveloped X ray films and personal monitoring devcies</t>
  </si>
  <si>
    <t xml:space="preserve">X ray films/ Fixers, developer and consumables are kept away from water and sources of  heat,
direct sunlight </t>
  </si>
  <si>
    <t>No expired consumbles is found</t>
  </si>
  <si>
    <t xml:space="preserve">Records for expiry and near expiry are maintained </t>
  </si>
  <si>
    <t>X ray films, USG jelly, contrast media,  plate cleaner ( fixer &amp; developer - manual)</t>
  </si>
  <si>
    <t xml:space="preserve">There is practice of calculation and maintaining buffer stock </t>
  </si>
  <si>
    <t>X ray films, USG jelly, contrast media,  plate cleaner, print paper roll ( fixer &amp; developer - manual)</t>
  </si>
  <si>
    <t xml:space="preserve">Department maintained stock and expenditure register in X ray &amp; USG </t>
  </si>
  <si>
    <t>Records of its regular assessment is done by  X ray department</t>
  </si>
  <si>
    <t>TLD badges are available with all staff of X ray department</t>
  </si>
  <si>
    <t>Check TLD batch is worn below the lead apron</t>
  </si>
  <si>
    <t>Radiology/ USG department identify vulnerable patients as per requirement</t>
  </si>
  <si>
    <t>Check there is any system to give them preference for radiographic procedure</t>
  </si>
  <si>
    <t>X ray department has system in place to label X ray films</t>
  </si>
  <si>
    <t>X ray deparment has system to trace back the recorded  X ray film from requisition form</t>
  </si>
  <si>
    <t xml:space="preserve">X ray has system to identify radiographer from who has taken  X ray </t>
  </si>
  <si>
    <t xml:space="preserve">Periodic QA of equipment by AERB authorized agencies </t>
  </si>
  <si>
    <t>QA to be carried out at least once in 2 yrs and also after any repairs having radition safety implications</t>
  </si>
  <si>
    <t>obt</t>
  </si>
  <si>
    <t>Max</t>
  </si>
  <si>
    <t xml:space="preserve">Diagnosis and treatment of smear positive and presumptive multi drug resistance TB (MDR-TB) as per revised guidelines
</t>
  </si>
  <si>
    <t>National Quality Assurance Standards</t>
  </si>
  <si>
    <t>Staff is aware of legal age for family planning beneficiaries</t>
  </si>
  <si>
    <t>Check availability and recording in FP case sheet</t>
  </si>
  <si>
    <r>
      <rPr>
        <sz val="11"/>
        <color theme="1"/>
        <rFont val="Calibri (Body)"/>
      </rPr>
      <t>7</t>
    </r>
    <r>
      <rPr>
        <sz val="11"/>
        <color theme="1"/>
        <rFont val="Calibri"/>
        <family val="2"/>
        <scheme val="minor"/>
      </rPr>
      <t xml:space="preserve"> </t>
    </r>
    <r>
      <rPr>
        <sz val="11"/>
        <color theme="1"/>
        <rFont val="Calibri (Body)"/>
      </rPr>
      <t>basic tools of Quality</t>
    </r>
  </si>
  <si>
    <r>
      <t>History and Physical examination are recorded as per</t>
    </r>
    <r>
      <rPr>
        <sz val="11"/>
        <color theme="1"/>
        <rFont val="Calibri"/>
        <family val="2"/>
        <scheme val="minor"/>
      </rPr>
      <t xml:space="preserve"> FP casesheet </t>
    </r>
  </si>
  <si>
    <t>Positioning of control console as per AERB layout guidelines</t>
  </si>
  <si>
    <t>Facility provides services as per Rashtriya bal swasthya Karykram</t>
  </si>
  <si>
    <t>Hospital Score Card (Deparatment wise)</t>
  </si>
  <si>
    <t>Maternity Ward</t>
  </si>
  <si>
    <t>IPD</t>
  </si>
  <si>
    <t>PP Unit</t>
  </si>
  <si>
    <t>Blood Bank</t>
  </si>
  <si>
    <t>General Admin</t>
  </si>
  <si>
    <t>LaQshya Score</t>
  </si>
  <si>
    <t>Area of Concern &amp; Standards</t>
  </si>
  <si>
    <t xml:space="preserve">NQAS Score </t>
  </si>
  <si>
    <t>Area of Concern B-  Patient Rights</t>
  </si>
  <si>
    <t>Area of Concern C - Inputs</t>
  </si>
  <si>
    <t>Area of Concern D- Support Services</t>
  </si>
  <si>
    <t>Area of Concern E- Clinical Services</t>
  </si>
  <si>
    <t>Area of Concern F- Infection Control</t>
  </si>
  <si>
    <t>Area of Concern G- Quality Control</t>
  </si>
  <si>
    <t>Area of Concern H- Outcome</t>
  </si>
  <si>
    <t xml:space="preserve"> NA</t>
  </si>
  <si>
    <t>NA</t>
  </si>
  <si>
    <t xml:space="preserve">NQAS SCORE CARD-DISTRICT HOSPITAL </t>
  </si>
  <si>
    <t xml:space="preserve">National Quality Assurance Standards </t>
  </si>
  <si>
    <t xml:space="preserve">Trained in PPIUCD and IUCD insertion </t>
  </si>
  <si>
    <t>RMNCHA counseller (Applicable only in High priority districts)</t>
  </si>
  <si>
    <t xml:space="preserve">The facility has defined Mission, values, Quality policy and objectives, and prepares a strategic plan to achieve them </t>
  </si>
  <si>
    <t xml:space="preserve">Client is advice by doctor/ Pharmacist /nurse about the dosages and timings . </t>
  </si>
  <si>
    <t>Container is labelled properly after sample collection</t>
  </si>
  <si>
    <t xml:space="preserve">Check periodic assessment of safety risk is done using defined checklist periodically </t>
  </si>
  <si>
    <t xml:space="preserve">Verify with the records. A comprehensive risk asesement of all  processes should be done using pre define critera at least once in three month. </t>
  </si>
  <si>
    <t>Labour Room (LaQshya)</t>
  </si>
  <si>
    <t>Area of Concern A- Service  Provision</t>
  </si>
  <si>
    <t xml:space="preserve">     </t>
  </si>
  <si>
    <t>MusQan National Quality Assurance Standards for District Hospitals</t>
  </si>
  <si>
    <t>MusQan Paediatrics Ward Score</t>
  </si>
  <si>
    <t xml:space="preserve">Availability of dedicated paediatric  ward </t>
  </si>
  <si>
    <t>(1)Assessment,  investigation &amp; treatment of admitted sick children.
(2) Monitoring and supportive care for sick children
(3) Early  identification &amp;  referral of children at higher  centre (for services not covered under the scope of DH)
Give non compliance  if paediatric care is given in general male/ female ward</t>
  </si>
  <si>
    <t>Availability  of diarrhoea treatment unit</t>
  </si>
  <si>
    <t>(1) Assessment for dehydration
(2) Management according to degree of
dehydration
(3)Rational use of drugs in children with
diarrhoea/dysentery
(4)  Counselling on feeding, danger signs,
prevention of diarrhoea</t>
  </si>
  <si>
    <t>Availability of isolation rooms</t>
  </si>
  <si>
    <t xml:space="preserve"> Segregation and management of children
with infectious diseases (source isolation)      
</t>
  </si>
  <si>
    <t>Availability of nursing care service 24*7</t>
  </si>
  <si>
    <t xml:space="preserve">Availability of High dependency unit </t>
  </si>
  <si>
    <t xml:space="preserve">
(1) Close , monitoring and treatment to children who have
 potential to be physiologically unstable
(2)  Management of children requiring constant oxygen therapy, cardiorespiratory monitoring, inotropic support.
 (3) Hospital has established linkage for referral and management with tertiary care unit (Paediatric Intensive Care Unit; PICU) if the condition of child deteriorates </t>
  </si>
  <si>
    <t xml:space="preserve">Availability of blood transfusion services </t>
  </si>
  <si>
    <t>ARI/Bronchitis, Asthmatics, Pneumonia</t>
  </si>
  <si>
    <t xml:space="preserve">Indoor Management of Severe Diarrhoea </t>
  </si>
  <si>
    <t>Severe dehydration &amp; shock</t>
  </si>
  <si>
    <t>Indoor Management of childhood illness</t>
  </si>
  <si>
    <r>
      <t xml:space="preserve"> Meningitis, Liver diseases, co</t>
    </r>
    <r>
      <rPr>
        <sz val="11"/>
        <rFont val="Calibri"/>
        <family val="2"/>
        <scheme val="minor"/>
      </rPr>
      <t>nv</t>
    </r>
    <r>
      <rPr>
        <sz val="11"/>
        <color theme="1"/>
        <rFont val="Calibri"/>
        <family val="2"/>
        <scheme val="minor"/>
      </rPr>
      <t>ulsions disorders,  childhood malignancies, vision &amp; hearing impairment, severe anaemia, Goitre, Pyrexia of unknown reason.</t>
    </r>
  </si>
  <si>
    <t>Including vitamin &amp; micronutrient deficiency</t>
  </si>
  <si>
    <t>Management of bones &amp; joints conditions</t>
  </si>
  <si>
    <t>Subluxation of elbow,   Rickets, Developmental dysplasia of hip, open &amp; close reduction of bones</t>
  </si>
  <si>
    <t>Management of emergency conditions in children</t>
  </si>
  <si>
    <t>Accidental poisoning, Comma, convulsions, stings, bites, poisoning, paediatric surgical conditions</t>
  </si>
  <si>
    <t xml:space="preserve">Availability of X ray services </t>
  </si>
  <si>
    <t>(1) Check for functional   X ray services  for indoor patients 
(2) Check services are available at night
 (3) Check records no. of  paediatric cases seen in past three months  to avail  X-Ray services  for Chest, Skull, Spine, Abdomen, bones &amp; Dental etc</t>
  </si>
  <si>
    <t xml:space="preserve">Availability of USG services </t>
  </si>
  <si>
    <t xml:space="preserve">(1) Check for functional    USG  services 
(2) Check records no. of  paediatric cases seen in past three months  to avail  USG services
(3)Availability of USG services for neonatal head- using  probe for anterior fontanel to check oedema
</t>
  </si>
  <si>
    <t>Availability of laboratory services</t>
  </si>
  <si>
    <r>
      <rPr>
        <sz val="11"/>
        <color theme="1"/>
        <rFont val="Calibri"/>
        <family val="2"/>
        <scheme val="minor"/>
      </rPr>
      <t>Complete blood profile, CSF analysis, urine &amp; stool analysis (Routine &amp; Microscopy), sickle cell anaemia, thalassemia, culture sensitivity, Wilda ,Elisa, RA factor, LFT ,KFT, serum electrolyte, serum calcium</t>
    </r>
    <r>
      <rPr>
        <sz val="11"/>
        <rFont val="Calibri"/>
        <family val="2"/>
        <scheme val="minor"/>
      </rPr>
      <t>, serum bilirubin,</t>
    </r>
    <r>
      <rPr>
        <sz val="11"/>
        <color rgb="FFFF0000"/>
        <rFont val="Calibri"/>
        <family val="2"/>
        <scheme val="minor"/>
      </rPr>
      <t xml:space="preserve"> </t>
    </r>
    <r>
      <rPr>
        <sz val="11"/>
        <rFont val="Calibri"/>
        <family val="2"/>
        <scheme val="minor"/>
      </rPr>
      <t>BUN, Elisa for TB, Immunoglobin profile, Clotting time etc.</t>
    </r>
  </si>
  <si>
    <t>Availability of services for Lumber puncture &amp; fundoscopy</t>
  </si>
  <si>
    <t>Indoor management of Vector Borne Diseases</t>
  </si>
  <si>
    <t>Indoor management of malaria, Chikungunya in endemic areas. Check the records for management of cases in last one year</t>
  </si>
  <si>
    <t>Indoor management of paediatric tuberculosis</t>
  </si>
  <si>
    <t xml:space="preserve">The facility provides services under National Programme for presentation and control of Blindness as per guidelines </t>
  </si>
  <si>
    <t xml:space="preserve">ME A4.12 </t>
  </si>
  <si>
    <t>The facility provides services as per Rashtriya Bal Swasthya Karykram</t>
  </si>
  <si>
    <t>Availability of management services of 4 D's (Defects at birth, Deficiencies, Childhood diseases, Developmental delays &amp; Disabilities)</t>
  </si>
  <si>
    <t>1. Linkages with DEIC for  rehabilitative care
2. Management of developmental dysplasia of hip, congenital cataract, severe anaemia, Goitre, skin conditions, Otitis Media, convulsions, vision impairment, hearing impairment, club foot</t>
  </si>
  <si>
    <t>Availability of dietary services</t>
  </si>
  <si>
    <t xml:space="preserve">Availability of  laundry services </t>
  </si>
  <si>
    <t>Availability of functional security services</t>
  </si>
  <si>
    <t xml:space="preserve">Availability of Housekeeping  services </t>
  </si>
  <si>
    <t xml:space="preserve">including waste disposal </t>
  </si>
  <si>
    <t>Availability of services for maintenance  &amp; storage of clinical records</t>
  </si>
  <si>
    <t>Availability of indoor services as per local prevalent disease</t>
  </si>
  <si>
    <t xml:space="preserve"> Acute encephalitis Syndrome (AES),  endosulfane, arsenic poisoning ,haemophilia etc in children.
Give full compliance if no such disease exist in area</t>
  </si>
  <si>
    <t>Availability  departmental &amp;directional  signage</t>
  </si>
  <si>
    <t xml:space="preserve">Numbering, main department and internal sectional signage. Directional signages are given from the entry of the facility </t>
  </si>
  <si>
    <t xml:space="preserve">Visiting hours and visitor policy are displayed, Entitlement under   RBSK, PMJAY  or any state specific scheme  are displayed, </t>
  </si>
  <si>
    <t>User charges if any, are displayed and communicated to parent-attendants.</t>
  </si>
  <si>
    <t>Breast feeding, immunization schedule,  Management of diarrhoea using Zn &amp; ORS, Pneumonia prevention, nutrition requirement of children,  hand washing, Eat Healthy &amp; Eat safe  etc</t>
  </si>
  <si>
    <t xml:space="preserve">No display of poster/ placards/ pamphlets/videos in any part of the Health facility for the  promotion of breast milk substitute , feeding bottles, teats or any product as mentioned under IMS Act </t>
  </si>
  <si>
    <t>Check  Paediatric ward, HDU, waiting areas  etc.</t>
  </si>
  <si>
    <t xml:space="preserve">No display of items and logos of companies that produce breast milk substitute, feeding bottles, teats or any product as mentioned under IMS Act </t>
  </si>
  <si>
    <t>1. Check in paediatric wards , waiting areas, HDU etc.
2. Check staff is not using pen, note pad, pen stand etc. which have logos of companies' producing breast milk substitute etc.</t>
  </si>
  <si>
    <t>No information, counselling and educational material is provided to mothers and families on Formula Feed</t>
  </si>
  <si>
    <t>During counselling Mothers and families has been specially  educated  about ill effects of breast milk substitutes/ formula feed</t>
  </si>
  <si>
    <t>Signages and information  are available in local language</t>
  </si>
  <si>
    <t>Discharge summary  is given to the patient</t>
  </si>
  <si>
    <t>Check discharge summary provides
1. Information on follow up
2. Diet to be followed at home 
3. Contact number for emergency
4. Collaboration for community based care</t>
  </si>
  <si>
    <t>Cots in  Paed .ward are large enough for stay of mother with child</t>
  </si>
  <si>
    <t>Check Paediatric size cots are not used, As mother/ care giver has to stay along with baby through out the treatment days</t>
  </si>
  <si>
    <t xml:space="preserve">Check availability of demarcated area for breastfeeding corner along with curtains for privacy  &amp; seating arrangement </t>
  </si>
  <si>
    <t>Availability of Wheel chair /stretcher for easy access to paed. Ward</t>
  </si>
  <si>
    <t xml:space="preserve">
If not located on the ground floor availability of the ramp / lift 
If ramp is available check it is at least 120 cm width, gradient not steeper than 1:12</t>
  </si>
  <si>
    <t>Availability of disable friendly  toilet</t>
  </si>
  <si>
    <t>Wide , placed at lower level, supported with bars  &amp; door  of toilet is opening outside</t>
  </si>
  <si>
    <t>Availability of children friendly toilet</t>
  </si>
  <si>
    <t>Children friendly- low WC seats; washbasins at appropriate height, lever operated taps</t>
  </si>
  <si>
    <t xml:space="preserve">Check care to child is not denied or deffered  due to religion, caste, ethnicity, language, paying capacity, educational level &amp; disease conditions </t>
  </si>
  <si>
    <t>Availability of screen at examination room /area</t>
  </si>
  <si>
    <t xml:space="preserve">Availability of screen/curtain at breastfeeding corner  </t>
  </si>
  <si>
    <t xml:space="preserve">(1) Secondary curtain/ screen is used to create a visual barrier in  breastfeeding area
</t>
  </si>
  <si>
    <t>Check all the windows are fitted with frosted glass or curtains have been provided</t>
  </si>
  <si>
    <r>
      <t>(1) Check records are not lying in open and there is designated space for keeping records with limited access. 
(2) Records are not shared with anybody without</t>
    </r>
    <r>
      <rPr>
        <sz val="11"/>
        <color rgb="FFFF0000"/>
        <rFont val="Calibri"/>
        <family val="2"/>
        <scheme val="minor"/>
      </rPr>
      <t xml:space="preserve"> </t>
    </r>
    <r>
      <rPr>
        <sz val="11"/>
        <rFont val="Calibri"/>
        <family val="2"/>
        <scheme val="minor"/>
      </rPr>
      <t>permission of parents &amp; appropriate hospital authorities</t>
    </r>
  </si>
  <si>
    <t>No information regarding patient's identity and details are unnecessary displayed on records</t>
  </si>
  <si>
    <t>Specially HIV or any such cases</t>
  </si>
  <si>
    <t>Check that staff is not providing care in undignified manner such as yelling, scolding , shouting, blaming and using abusive language etc</t>
  </si>
  <si>
    <t xml:space="preserve">Child is not left unattended or ignored  during care </t>
  </si>
  <si>
    <t xml:space="preserve">Check that children are left alone at any point of care. Either HCW or their parents/ guardian are available with them </t>
  </si>
  <si>
    <t xml:space="preserve">HIV status of child is not disclosed except to staff that is directly involved in care </t>
  </si>
  <si>
    <t>PI/ OB</t>
  </si>
  <si>
    <t>Check if HIV status  is not displayed  / written at bed side or records etc</t>
  </si>
  <si>
    <t xml:space="preserve">Facility has defined and established procedures for informing and involving patient and their families about treatment and obtaining informed consent wherever it is required.     </t>
  </si>
  <si>
    <t xml:space="preserve">Paed. ward  has system in place to take informed consent from patient relative whenever required </t>
  </si>
  <si>
    <t xml:space="preserve">Check General Consent is taken in case sheet
</t>
  </si>
  <si>
    <t xml:space="preserve"> Parents/ relatives are communicated  about child condition to  at least once in day</t>
  </si>
  <si>
    <t xml:space="preserve">Check parents/ relatives of admitted baby  is  communicated about child condition,  treatment plan and any changes at least once in day </t>
  </si>
  <si>
    <t xml:space="preserve">
Check the completeness of the Grievance redressal mechanism , from complaint registration till its resolution </t>
  </si>
  <si>
    <t>Indoor treatment  is free</t>
  </si>
  <si>
    <t xml:space="preserve">For RBSK, PMJAY or any state specific scheme patient </t>
  </si>
  <si>
    <t>Availability of free blood, diagnostic &amp; drugs</t>
  </si>
  <si>
    <t>For JSSK, RBSK patient etc</t>
  </si>
  <si>
    <t>Availability of free transport services</t>
  </si>
  <si>
    <t xml:space="preserve">Availability of Free referral vehicle/Ambulance services. </t>
  </si>
  <si>
    <t xml:space="preserve">Availability of free stay &amp; Diet </t>
  </si>
  <si>
    <t>(1) For both parent-attendant  &amp; Child 
(2) Availability two meals per
paediatric bed per shift (breakfast, lunch &amp; dinner).</t>
  </si>
  <si>
    <t>Adequate space in wards as per patient load</t>
  </si>
  <si>
    <t>(1) Check there is no cluttering of beds 
(2) The space between 2 rows of beds is 5 feet and space between two beds 3.5-4.00 feet. Clearance of bedhead from the wall is 1 feet and 2 feet from the opposite bed.</t>
  </si>
  <si>
    <t xml:space="preserve">Functional toilets  with  running water and flush are available </t>
  </si>
  <si>
    <t xml:space="preserve">1 Water Closet for every 6 Indoor beds &amp; 2 washbasin up to 24 persons </t>
  </si>
  <si>
    <t xml:space="preserve">Functional bathroom with running water are available </t>
  </si>
  <si>
    <t>1 bathroom for every 6 indoor beds</t>
  </si>
  <si>
    <t xml:space="preserve">Availability of potable drinking water </t>
  </si>
  <si>
    <t>In paediatric ward /in its vicinity</t>
  </si>
  <si>
    <t xml:space="preserve"> Availability  shaded waiting area for attendant with functional toilet &amp; hand washing facility</t>
  </si>
  <si>
    <t>Availability of bedside lockers &amp; call bell</t>
  </si>
  <si>
    <t>Switches for all beds with indicator lights and
location indicator in the nurses’ duty station specially if cubicle arrangement is followed</t>
  </si>
  <si>
    <t xml:space="preserve">Availability of dedicated nursing station </t>
  </si>
  <si>
    <t xml:space="preserve">Demarcated area for Examination &amp; Treatment </t>
  </si>
  <si>
    <t xml:space="preserve">Availability of Diarrhoea
treatment unit </t>
  </si>
  <si>
    <t>In the ward area, preferably adjacent to
paediatric ward or in emergency area</t>
  </si>
  <si>
    <t>Separate room/s, preferably close to paediatric ward</t>
  </si>
  <si>
    <t>Designated of play room / area</t>
  </si>
  <si>
    <t>Availability of Doctor's  &amp; nurses Duty room</t>
  </si>
  <si>
    <t xml:space="preserve">Availability of ancillary area </t>
  </si>
  <si>
    <t>Stores, dirty utility areas</t>
  </si>
  <si>
    <t>Availability of adequate circulation area for easy moment</t>
  </si>
  <si>
    <t>of both  staff  and equipment</t>
  </si>
  <si>
    <t xml:space="preserve">Availability of IPD beds as per case load </t>
  </si>
  <si>
    <t xml:space="preserve">(1) 8-10% of hospital beds are allocated for paediatric ward
</t>
  </si>
  <si>
    <t>Location of nursing station &amp; patient beds enables easy &amp; direct observation of patient</t>
  </si>
  <si>
    <t>Check functional lift is available</t>
  </si>
  <si>
    <t>(1) Ward located preferably close to the lift.
Give full compliance if ward is at ground floor</t>
  </si>
  <si>
    <t>a. Switch Boards other electrical installations are intact. 
B. Check adequate power outlets have been provided as per requirement of electric appliances and
 c. Electrical points are out of reach of children/ covered</t>
  </si>
  <si>
    <t>Check physical infrastructure  of the paediatric ward is safe &amp; secure for children</t>
  </si>
  <si>
    <t xml:space="preserve">1. Windows have grills and wire meshwork
2. Paediatric wards are non-slippery and even 
3. Open spaces are properly secured to prevent fall and injury </t>
  </si>
  <si>
    <t>Paediatric ward has sufficient fire  exit to permit safe escape to its occupant at time of fire</t>
  </si>
  <si>
    <t>Check the fire exits are clearly visible and routes to reach exit are clearly marked. Check there is no obstruction in the route of fire exits. Staff is aware of assembly points .</t>
  </si>
  <si>
    <t>Paediatric ward has installed fire Extinguisher  that is either  Class A , Class B, C type or ABC type</t>
  </si>
  <si>
    <t>Staff is aware of RACE (Rescue, Alarm, Confine  &amp; Extinguish) &amp;                                             PASS (Pull, Aim, Squeeze &amp; Sweep)</t>
  </si>
  <si>
    <t xml:space="preserve">Check for on call during evening and night shifts also. </t>
  </si>
  <si>
    <t>Trained for managing paediatric cases &amp; providing paediatric care</t>
  </si>
  <si>
    <t>As per patient load (One nurse for 4-6 functional beds)</t>
  </si>
  <si>
    <t>Availability of ward attendant &amp; security guard</t>
  </si>
  <si>
    <t>Availability of mamta/ ayahs,  Sanitary worker &amp; security guard</t>
  </si>
  <si>
    <t>Ampicillin, Gentamicin, ,Cefotaxime, Ceftriaxone, benzyl pencillin,cloxacillin, cephalosporin, ciprofloxacin cotrimoxazole, Doxycycline,Metrindazol, Albendazole</t>
  </si>
  <si>
    <t>Availability of oral drugs</t>
  </si>
  <si>
    <t xml:space="preserve"> Syrup Chloroquine, artesunate (Anti malarial drugs), 
Paracetamol, Vitamin A, IFA tablets, Salbutamol,
Frusemide tablets, Anti TB drugs, Iron syrup, adrenaline, calcium gluconate , digoxin, Manitol,Nebuliser solution of salbutamol</t>
  </si>
  <si>
    <t>Availability of parental drugs</t>
  </si>
  <si>
    <t xml:space="preserve">Ringer’s lactate,   normal saline , glucose 5%, 10 % &amp; 25%, corticosteroid IV,Furosemide IV, diazepam IM/ IV, cephalosporins IV,  Calcium gluconate, Vit K, Potassium chloride,  Sodium bicarbonate, Magnesium sulphate inj, Antihistaminic inj,  Ranitidine inj.                         </t>
  </si>
  <si>
    <t xml:space="preserve">Plastic / disposable syringes      
· IV cannulas (22G and 24G)   
· Scalp vein set No. 22 and 24
· IV infusion sets (micro infusion), infusion pump for drip, simple rubber catheter, Nasal prongs, masks </t>
  </si>
  <si>
    <t xml:space="preserve">Nasogastric tube (8,10,12FG) 
Suction catheter (6,8,10 FG)
Uncuffed tracheal tube (all sizes) 
Oropharyngeal airway, self inflating bags for resuscitation 250&amp;500ml </t>
  </si>
  <si>
    <t>Normal Saline (NS),Glucose 25%,Ringer Lactate (RL),Dextrose 5%,Potassium Chloride,Calcium Gluconate,Sodium Bicarbonate,Inj Pheniramine,Inj Hydrocortisone Hemisuccinate/ Hydrocortisone Sodium Succinate ,Inj Phenobarbitone,Inj Phenytoin,Inj Diazepam,Inj Midazolam,Salbutamol Respiratory,Ipratropium Respirator solution for use in nebulizer,Inj Dopamine,I.V Infusion set,I.V Cannula (20G/22G/24G/26G) &amp; Nasal Cannula(Infant, Child, Adult) &amp; oxygen</t>
  </si>
  <si>
    <t xml:space="preserve">Weighing machine( infant &amp; adult), Stadiometer for height, Infantometer for length, paediatric &amp; adult stethoscope, plus oximeter.
BP apparatus with paediatric cuff, multipara monitor, Thermometer, torch , </t>
  </si>
  <si>
    <t>Availability of instrument for treatment &amp; procedures</t>
  </si>
  <si>
    <t>Nebulizer, spacer with mask for administration of metered doses, otoscope, ophthalmoscope, dressing tray, nebulizer</t>
  </si>
  <si>
    <t xml:space="preserve">Glucometer, Urine Dipsticks, RDT for malaria, Typhoid, Dengue &amp;  portable x ray (may be shared with main hospital) </t>
  </si>
  <si>
    <t xml:space="preserve">Face masks (3 type; Neonate, Infant and paediatric type)
Self-inflating ventilation bag (all sizes), Laryngoscope,
Suction machines Oxygen supply, ET tube (different sizes)
</t>
  </si>
  <si>
    <t>Availability of equipment for cleaning &amp; disinfection</t>
  </si>
  <si>
    <t>Buckets for mopping, mops, duster, waste trolley, Deck brush,</t>
  </si>
  <si>
    <t xml:space="preserve">Availability of patient beds with attachments &amp;accessories  </t>
  </si>
  <si>
    <t>Prop up facility  Hospital graded mattress, Bed side locker , IVstand, Bed pan, bed rail</t>
  </si>
  <si>
    <t xml:space="preserve">Electrical fixture for equipment like suction, X ray view box, cool white fluorescent light/CFL or LED , </t>
  </si>
  <si>
    <t>Cupboard, nursing counter, table for preparation of medicines, chair, Call bell</t>
  </si>
  <si>
    <t xml:space="preserve">Check objective checklist has been prepared for assessing competence of doctors, nurses and paramedical staff based on job description defined for each cadre of staff. </t>
  </si>
  <si>
    <t>Training on child Care</t>
  </si>
  <si>
    <t>Infant and young Child Feeding ( IYCF) practices, ETAT, FIMNCI, Immunization, Effective communication skills</t>
  </si>
  <si>
    <t>Training on Infection prevention &amp; patient safety</t>
  </si>
  <si>
    <t xml:space="preserve">Check facility has system of on job monitoring and training </t>
  </si>
  <si>
    <r>
      <t xml:space="preserve">1. Check supervisors make periodic rounds of department and monitor that staff is working according to the training imparted. </t>
    </r>
    <r>
      <rPr>
        <sz val="11"/>
        <color rgb="FFFF0000"/>
        <rFont val="Calibri"/>
        <family val="2"/>
        <scheme val="minor"/>
      </rPr>
      <t xml:space="preserve"> </t>
    </r>
    <r>
      <rPr>
        <sz val="11"/>
        <color theme="1"/>
        <rFont val="Calibri"/>
        <family val="2"/>
        <scheme val="minor"/>
      </rPr>
      <t xml:space="preserve">
2. Also staff is  provided with on job training wherever there is still gaps</t>
    </r>
  </si>
  <si>
    <t>Weighting machine, Infantometer, suction machine etc</t>
  </si>
  <si>
    <t>There is system of timely corrective break down maintenance of the equipment</t>
  </si>
  <si>
    <t xml:space="preserve">(1) Check log book is maintained &amp; it shows time taken to repair equipment. 
(2) Backup  of critical equipment such as suction machine, nebuliser &amp; pulse oximeter is available
(3) Check staff is aware of Contact details of  the agencies/ person responsible for maintenance 
</t>
  </si>
  <si>
    <t>BP apparatus, thermometers weighting scale etc.  are calibrated. Check for calibration stickers &amp; records</t>
  </si>
  <si>
    <t>1. Stock is updated on defined intervals 
2. Requisition are timely placed based on consumption  pattern</t>
  </si>
  <si>
    <t>Drugs are intended in Paediatric dosages/formulations  only</t>
  </si>
  <si>
    <t>Empty and  filled cylinders are labelled  &amp; kept separately</t>
  </si>
  <si>
    <t xml:space="preserve">1. Flow meter, humidifier, cylinder keys &amp; updated data sheet is available with in use of  cylinders. </t>
  </si>
  <si>
    <t xml:space="preserve">Expiry dates' of drugs  are maintained </t>
  </si>
  <si>
    <t>Records for expiry and near expiry drugs are maintained for drug stored in department &amp; emergency tray</t>
  </si>
  <si>
    <t xml:space="preserve">No expired drug found </t>
  </si>
  <si>
    <t>Check drug sub store &amp; emergency tray</t>
  </si>
  <si>
    <t xml:space="preserve"> Minimum stock and reorder level are calculated based on consumption
Minimum buffer stock is  maintained all the time</t>
  </si>
  <si>
    <t>There is no stock out of vital and essential drugs</t>
  </si>
  <si>
    <t>There is procedure for replenishing drugs in emergency tray and sub stores maintained in department</t>
  </si>
  <si>
    <t xml:space="preserve">Check for temperature charts are maintained and updated periodically. 
Refrigerators meant for storing drugs should not be used for storing eatables </t>
  </si>
  <si>
    <t>Check narcotic and psychotropic drugs are kept in lock &amp; key</t>
  </si>
  <si>
    <t>Adequate illumination at nursing station &amp; patient care areas</t>
  </si>
  <si>
    <t xml:space="preserve">150  Lux at patient bedside along with Provision of natural light.
Illumination of 100 Lux in ward.  Illumination level at nursing station- 150-300 Lux. </t>
  </si>
  <si>
    <t>Visitor policy is defined  &amp; implemented</t>
  </si>
  <si>
    <t>(1) Only one female/  family members allowed to stay with the child, Visiting hour are fixed and practiced
(2) There is no overcrowding in the ward</t>
  </si>
  <si>
    <t>Temperature control and ventilation in patient care area nursing station/duty room</t>
  </si>
  <si>
    <t>Check availability of Blankets to cover the children/ functional room heaters</t>
  </si>
  <si>
    <t xml:space="preserve">Identification band for all children </t>
  </si>
  <si>
    <t xml:space="preserve">1. Identification band for all children admitted in Paediatric ward
2. Identification band specially for children below 5 years and their parent / attendant </t>
  </si>
  <si>
    <t>Security arrangement in Paediatric  Ward</t>
  </si>
  <si>
    <t>Functional CCTV is installed (may be shared with main hospital)</t>
  </si>
  <si>
    <t>Exterior &amp; Interior  of the  facility building is maintained appropriately</t>
  </si>
  <si>
    <t xml:space="preserve"> Check building is  plastered, painted/ whitewashed in uniform colour</t>
  </si>
  <si>
    <t xml:space="preserve">Interior walls of ward are brightly painted and decorated </t>
  </si>
  <si>
    <t>Check walls are painted with cartoon characters/ animals/ plants/ under water/ jungle themes etc</t>
  </si>
  <si>
    <t xml:space="preserve">Floors, walls, roof, roof tops, sinks, patient care and circulation  areas are Clean </t>
  </si>
  <si>
    <t xml:space="preserve">1. All area are clean  with no dirt,grease,littering and cobwebs.
2. Surface of furniture and fixtures are clean
3. Cleanliness and maintenance of child zone including their swings and toys is ensured </t>
  </si>
  <si>
    <t xml:space="preserve">Check toilet seats, floors, basins etc are clean and water supply with functional cistern </t>
  </si>
  <si>
    <t xml:space="preserve">Check if any obsolete
article including equipment, instrument, records, drugs and consumables </t>
  </si>
  <si>
    <t xml:space="preserve">(1) No lizard, cockroach, mosquito, flies, rats, bird nest etc.
(2) Anti Termite treatment on wooden items on defined intervals </t>
  </si>
  <si>
    <t xml:space="preserve">Check for round the clock piped water supply with overhead tank </t>
  </si>
  <si>
    <t xml:space="preserve">Check availability of power back with 1-2 outlets connected to generator supply, check for functional UPS /emergency lights </t>
  </si>
  <si>
    <t>Nutritional assessment of all children  done specially high risk cases</t>
  </si>
  <si>
    <t xml:space="preserve">1. Check nutritional Assessment is done to provide age appropriate diet by dietician/ nutrition counsellor / doctor.
2. Special  nutritional advice  is given  for cases like  diarrhoea, mild under nutrition &amp;  disease conditions / specific food intolerance etc
3. Check caregiver/ mother of all  children below two years are directed  to the counselling centre for  breastfeeding &amp;  age-appropriate counselling.
</t>
  </si>
  <si>
    <t xml:space="preserve"> Check the procedure for requisition of different type of diet from ward to kitchen </t>
  </si>
  <si>
    <t>(1) Check dietary requirement of children of various ages are taken into consideration in menu/ diet chart of the hospital 
(2) Check the menu  includes
choices that are appropriate to the different cultural needs of children and their families</t>
  </si>
  <si>
    <t xml:space="preserve"> Ask attendant/ patient whether they are satisfied with the Quality &amp; quality of food provided 
</t>
  </si>
  <si>
    <t xml:space="preserve">Check facility provide diet for child parents/ guardian staying along with baby </t>
  </si>
  <si>
    <t xml:space="preserve"> Check for Two meals / paediatric bed/ shift is ordered</t>
  </si>
  <si>
    <t xml:space="preserve">Check paediatric ward is not 
supplied with the same food as  adults </t>
  </si>
  <si>
    <t xml:space="preserve">Give non compliance if same adult food  is provided to children in paediatric ward </t>
  </si>
  <si>
    <t xml:space="preserve">Check  standard procedures are followed  for transportation &amp; distribution of diet  </t>
  </si>
  <si>
    <t xml:space="preserve">1. Check food is transported in covered  trolley from kitchen/pantry  to ward, 
2. Food is distributed away from clinical area,
3. Distribution staff adhere to their PPE   
4. Check utensil provided are not broken &amp; chipped off.
5. Check the condition of trolley whether it is clean and free from pests. 
6. Check the frequency and method of cleaning of food trolley from inside. </t>
  </si>
  <si>
    <t xml:space="preserve">Check adequate availability of Blankets, draw sheet, bed sheets,  pillow with pillow cover and mackintosh. </t>
  </si>
  <si>
    <t>Child friendly bright coloured and soft linen is used</t>
  </si>
  <si>
    <t>Check linen used in paediatric ward is having  cartoon characters/ animals/ plants/ jungle themes etc.</t>
  </si>
  <si>
    <t xml:space="preserve">Ask parents whether the linen is changed as soon as it gets soiled </t>
  </si>
  <si>
    <t xml:space="preserve">1. Check linen is  clean, stains free &amp; not torn, 
2. Check what action is taken  in case the linen is torn/ still stained/ unclean.  </t>
  </si>
  <si>
    <t>Shared with main hospital building</t>
  </si>
  <si>
    <t>IMS Act 2003</t>
  </si>
  <si>
    <t>1. Check staff is able to explain the key messages of IMS Act  (Atleasr 3 messages)
(a) Prohibition from any kind of promotion and advertisement of infant milk substitutes, (b) prohibition of providing free samples and gifts to pregnant women or mother, (c) prohibit donation of free or subsided free samples,   
(d) prohibit any contact of manufacturer or distributor with staff
2. Hoarding describing the provision of IMS act is displayed in the facility</t>
  </si>
  <si>
    <t>Protection of children from Sexual offenses Act 2012 &amp; guidelines 2013</t>
  </si>
  <si>
    <t xml:space="preserve">Check staff is aware of key points of medical examination of sexually assaulted child 
(1) Take written Consent- Either child/ parents
(2) Document the question asked
(3) Ensure adequate privacy
(4) Ask the child whom they would like to accompany them during physical examination
(5) If child resist, examination may be deferred
(6) If the victim is girl child assessment shall be conducted by women doctor
</t>
  </si>
  <si>
    <t xml:space="preserve">No information, counselling and educational material is provided to mothers and families on Formula Feed for children </t>
  </si>
  <si>
    <t>Job description  is defined and communicated to all concerned staff</t>
  </si>
  <si>
    <t>As per hospital dress code</t>
  </si>
  <si>
    <t xml:space="preserve">Verification of outsourced services (cleaning/Laundry/Security/Maintenance)  provided are done by designated in-house staff. 
Check the penalty clause if no services / non satisfactory services  are provided
</t>
  </si>
  <si>
    <t xml:space="preserve"> Unique  identification number  is given to each patient during process of registration &amp; admission</t>
  </si>
  <si>
    <t>Check for that patient demographics like Name, age, Sex, UID Chief complaint, etc.  are recorded in admission records</t>
  </si>
  <si>
    <t>Check the criteria is defined for admission based on  age, clinical sign &amp; symptoms , patient condition, etc  &amp; followed</t>
  </si>
  <si>
    <t xml:space="preserve">There is no delay in  treatment because of admission process </t>
  </si>
  <si>
    <t xml:space="preserve">Admission is done by written order of a qualified doctor. Time of admission is recorded in patient record. </t>
  </si>
  <si>
    <t>Procedure to  cope with surplus patient load</t>
  </si>
  <si>
    <t>1. Check for provision of extra beds 
2. Check no two children are treated at one bed</t>
  </si>
  <si>
    <t xml:space="preserve">Criteria for initial assessment is defined &amp; practiced
 </t>
  </si>
  <si>
    <t>(1) Check process of initial assessment, triage, identification of emergency, priority &amp; non urgent signs are defined &amp; followed. 
(2) Check time for initial assessment done is recorded in BHT</t>
  </si>
  <si>
    <t xml:space="preserve">Patient History, Physical Examination &amp; Provisional Diagnosis is done and recorded </t>
  </si>
  <si>
    <t>Check BHT :- 
1. General condition including vital signs are documented 
2.  Patient H/O is taken &amp; documented
3. Provisional diagnosis is made &amp; written 
4. Initial treatment to start is recorded</t>
  </si>
  <si>
    <t>There is fixed schedule for assessment of stable &amp; critical patient</t>
  </si>
  <si>
    <t xml:space="preserve">Check BHT for adherence on frequency of assessment </t>
  </si>
  <si>
    <t>Check  process followed to transfer/ handover the patient to &amp; from   OT, HDU, NRC, emergency  etc</t>
  </si>
  <si>
    <t xml:space="preserve">
Check the process followed in case child require referral to any speciality including  DEIC </t>
  </si>
  <si>
    <t>Paediatric ward/ emergency has established criteria for discharge/transfer to High dependency unit</t>
  </si>
  <si>
    <t>Children requiring close supervision, monitoring &amp; supervision, significant potential for physiologically unstable, management of children requiring consent oxygen supply, cardio respiratory monitoring, inotropic support etc</t>
  </si>
  <si>
    <t xml:space="preserve">A referral slip/card is provide to patient when referred to another health care facility. 
 Check reason for referral are clearly mentioned. </t>
  </si>
  <si>
    <t>1. Referral vehicle is arranged 
2. Referral in and out register is maintained</t>
  </si>
  <si>
    <t>Referred paediatric cases are followed up for appropriate care,  completion of treatment &amp; outcome</t>
  </si>
  <si>
    <t xml:space="preserve">Facility has functional referral linkages with lower facilities </t>
  </si>
  <si>
    <t xml:space="preserve">(1) Check for referral cards filled from lower facilities
(2)  ANM of nearby PHC/HWC is informed about discharge  follow ups </t>
  </si>
  <si>
    <t xml:space="preserve">(1) Identification  tags are used for children less than 5 yrs. 
(2) There is system in place to identify the patient before drug administration or performing any  clinical procedure </t>
  </si>
  <si>
    <t>Check treatment chart are updated and drugs given are marked in. Co relate it with drugs and doses prescribed. Dispensing feed, time of oral drugs, supervision of intravenous fluids etc is recorded</t>
  </si>
  <si>
    <t xml:space="preserve">
(1) Check system is in place to give telephonic orders &amp; practised 
(2) Verbal orders are verified by the ordering physician within defined time period</t>
  </si>
  <si>
    <t xml:space="preserve">Check staff follows SBAR protocol (situation, background, assessment and recommendation) </t>
  </si>
  <si>
    <t xml:space="preserve">Patient Vitals for stable &amp; critical patients are monitored and recorded periodically </t>
  </si>
  <si>
    <t>Check for TPR chart, I/O chart, any other vital required is monitored viz  lower chest indrawing, coma score or level of consciousness [AVPU: [Alert, Responding to voice, responding to pain, unconscious], temperature and body weight</t>
  </si>
  <si>
    <t>OB/ SI</t>
  </si>
  <si>
    <t xml:space="preserve">Check the measure taken to prevent new born theft, sweeping ,baby fall, adverse events following drugs/vaccine etc.
</t>
  </si>
  <si>
    <t xml:space="preserve">Triage is done and provide emergency
treatment  keeping in mind the ABCD steps: Airway, Breathing, Circulation, Coma, Convulsion, and Dehydration.
</t>
  </si>
  <si>
    <t>STG for Management of Pneumonia,  Diarrhoea, ARI/Bronchitis Asthmatic, Severe acute malnutrition, vitamin
deficiencies and micronutrient deficiencies, Haematological Disorders, Poisoning, Sting, Bites, Paediatric Surgical Emergencies, Liver Disorders etc</t>
  </si>
  <si>
    <t>Check staff is aware of the drug regimen and doses as per STG</t>
  </si>
  <si>
    <t xml:space="preserve">Check BHT that drugs are prescribed as per treatment protocols &amp;Check for rational use of antibiotics
</t>
  </si>
  <si>
    <t>Staff is aware of formulary</t>
  </si>
  <si>
    <t>Electrolytes like Potassium chloride, Opioids, Neuro muscular blocking agent, Anti thrombolytic agent, insulin, warfarin, Heparin, Adrenergic agonist &amp; primaquine not to be given to infants etc</t>
  </si>
  <si>
    <t xml:space="preserve">Maximum dose of high alert drugs are defined and communicated </t>
  </si>
  <si>
    <t xml:space="preserve">Value for maximum doses as per age, weight and diagnosis are available with nurses and doctor. </t>
  </si>
  <si>
    <t>There is process to ensure that right doses of  drugs are only given</t>
  </si>
  <si>
    <t>Check medication orders are legible &amp; easily  comprehendible by the clinical staff</t>
  </si>
  <si>
    <t xml:space="preserve">Check 
1. Staff is aware of ADR
2. Check for availability of ADR formats 
3. Check when is the last ADR reported /Nil reporting </t>
  </si>
  <si>
    <t>IV Fluid and drug dosages are calculated according to body weight</t>
  </si>
  <si>
    <t xml:space="preserve">Administration of medicines done after ensuring 6R's </t>
  </si>
  <si>
    <t xml:space="preserve">Check Staff follows 6Rs's practice 
Right patient, Right drugs , Right route, Right time, Right Dosage and after administration,  Right documentation. </t>
  </si>
  <si>
    <t xml:space="preserve">Patient attendant's are  advice by doctor/nurse about the dosages and timings . </t>
  </si>
  <si>
    <t>Dose &amp; advice is described in vernacular. It is not given directly in hand of relative/patient</t>
  </si>
  <si>
    <t xml:space="preserve">Check at least 2 times/ day notes are recorded in case sheet </t>
  </si>
  <si>
    <t xml:space="preserve">
Check treatment is prescribed in Case records and nursing records  (Medication orders, treatment plan, lab investigations) 
</t>
  </si>
  <si>
    <t>Treatment given is recorded in treatment chart /register</t>
  </si>
  <si>
    <t>1. Procedures performed  (If any) are well explained  prior to the patient attendant like  ryles tube insertion/ drainage bag maintenance/ nebulization/  Resuscitation, blood transfusion etc 
2. Procedure performed viz. Nebulization, Resuscitation, blood transfusion  etc are documented</t>
  </si>
  <si>
    <t>TPR chart, IO chart, Growth chart , BHT, continuation sheet, Discharge card, Facility specific child death review format  - 
1. Check for adequate availability of the forms 
2. Check for completeness in the filled forms</t>
  </si>
  <si>
    <t>General order book (GOB), report book, Admission register, lab register, Admission sheet/ bed head ticket, discharge slip, referral slip, referral in/referral out register, OT register, Diet register, Linen register, Drug intend register, Patient Attendant record that is staying with the patient, Handover register etc</t>
  </si>
  <si>
    <t>Unique identification number is given &amp; staff is able to retrieve previous register/records</t>
  </si>
  <si>
    <t>(1) Records of discharged cases are kept in MRD/ department sub store
(2) Check records are retrieval in case of re admission
 (3) Copy of records is given to next kin only with permission from authorised staff only</t>
  </si>
  <si>
    <t>Paed. HDU  has established criteria to transfer to step down</t>
  </si>
  <si>
    <t xml:space="preserve"> Criteria for transfer to step down: Respiratory distress improves, babies on antibiotics for completion of therapy, children who are otherwise stable.                                      </t>
  </si>
  <si>
    <t>Paediatric ward has established criteria for discharge</t>
  </si>
  <si>
    <t>Primary illness is resolved,  All infections and other medical complications have been treated,  baby maintain temp, baby is accepting mothers milk/feed,  Child is provided with micronutrients
Immunization is updated etc</t>
  </si>
  <si>
    <t xml:space="preserve">Discharge is done by a responsible and qualified doctor after assessment in consultation with treating doctor </t>
  </si>
  <si>
    <t xml:space="preserve">Discharge is done  in consultation with treating doctor </t>
  </si>
  <si>
    <t xml:space="preserve"> Time of discharge is communicated to patient in prior    </t>
  </si>
  <si>
    <t xml:space="preserve">Discharge summary adequately mentions patients clinical condition, treatment given, Nutritional status and follow up </t>
  </si>
  <si>
    <t>Discharge summary is give to all  patients</t>
  </si>
  <si>
    <t>Including  LAMA/Referral patient</t>
  </si>
  <si>
    <t>Patient is counselled before  discharge</t>
  </si>
  <si>
    <t xml:space="preserve">Advice includes the information about the nearest health centre for further follow up. Counsel mother for treatment, follow up, feeding, discharge timings are explained prior </t>
  </si>
  <si>
    <t>ME E9.4</t>
  </si>
  <si>
    <t>The facility has established procedure for patients leaving the facility against medical advice, absconding, etc</t>
  </si>
  <si>
    <t>Staff is aware of process &amp; steps for emergency management of sick children</t>
  </si>
  <si>
    <t xml:space="preserve">(1) Triage - ETAT protocol - keeping in mind ABCD steps
(2) Ascertaining the group of baby - Emergency, Priority and non urgent.
(2) After identification of emergency &amp; priotize sign- prompt emergency treatment is to be given to stabilize before transfer to ward/HDU or refer
</t>
  </si>
  <si>
    <t>Role and responsibilities of staff in disaster are  defined
Mock drills have conducted from time to time</t>
  </si>
  <si>
    <t>Protocols are defined &amp; followed for sample collection &amp;  transfer timely  from ward  to lab for testing</t>
  </si>
  <si>
    <t>(1) Critical values are defined and intimated timely to treating medical officer
(2) List of Normal reference ranges are  available in Paed. Ward</t>
  </si>
  <si>
    <r>
      <t>Patient's identification is conf</t>
    </r>
    <r>
      <rPr>
        <sz val="11"/>
        <color rgb="FFFF0000"/>
        <rFont val="Calibri"/>
        <family val="2"/>
        <scheme val="minor"/>
      </rPr>
      <t>i</t>
    </r>
    <r>
      <rPr>
        <sz val="11"/>
        <color theme="1"/>
        <rFont val="Calibri"/>
        <family val="2"/>
        <scheme val="minor"/>
      </rPr>
      <t xml:space="preserve">rmed &amp; Consent is taken before transfusion </t>
    </r>
  </si>
  <si>
    <t>Check whether staff follows the protocol for patient identification and cross validates it with written advice</t>
  </si>
  <si>
    <t xml:space="preserve">Blood is kept on optimum temperature before transfusion. Blood transfusion is monitored and regulated by qualified person </t>
  </si>
  <si>
    <t>Blood transfusion note is written in patient records</t>
  </si>
  <si>
    <t>Blood bag details sticker is pasted in case file, patient monitoring status is recorded in case sheet</t>
  </si>
  <si>
    <t>Paediatric blood transfusion bags are used for  transfusion</t>
  </si>
  <si>
    <t xml:space="preserve">Check for adequate availability and utilization of paediatric blood bags </t>
  </si>
  <si>
    <t xml:space="preserve">Check -  
 Staff is aware of the protocol to be followed in case of any transfusion reaction 
</t>
  </si>
  <si>
    <t xml:space="preserve">Patient evaluation before surgery is coordinated  and recorded </t>
  </si>
  <si>
    <t>Vitals , Patients fasting status etc. is managed &amp; informed to OT.</t>
  </si>
  <si>
    <t xml:space="preserve">Staff is aware of the care protocol of children returned back from surgery </t>
  </si>
  <si>
    <t xml:space="preserve">SI/RR    </t>
  </si>
  <si>
    <t xml:space="preserve">1.  Staff frequently assess the surgical site in case of any redness, discharge the case in charge is informed immediately. 
2. Staff counsel the mother on the techniques of feeding infant post surgery 
3.  Diet - Soft, mashed diet to be provided to children post surgery. Do not give hard, crunchy foods 
In cases of  cleft lip and cleft palate:  General &amp; Specific care directed by Orthodontics viz. Mouth care is maintained post surgery use gauze lock and mouthwash for cleaning. Don't use brush for 3 weeks . Use the arm string/ restrain to avoid thumb/ finger sucking etc
</t>
  </si>
  <si>
    <t>Bad news/adverse event/ poor prognosis are disclosed in quite &amp; private setting</t>
  </si>
  <si>
    <t xml:space="preserve">Death note is written as per child death review guidelines </t>
  </si>
  <si>
    <t xml:space="preserve">Child death are recorded as per CDR guideline. Death note including efforts done for resuscitation. Death summary is given to patient attendant quoting the immediate cause and underlying cause if possible </t>
  </si>
  <si>
    <t>The facility has standard operating procedure for end of life support</t>
  </si>
  <si>
    <t>ME E16.4</t>
  </si>
  <si>
    <t xml:space="preserve">The facility has established procedures for Intranasal care as per guidelines </t>
  </si>
  <si>
    <t xml:space="preserve">ME E 18.1 </t>
  </si>
  <si>
    <t>ME E 18.2</t>
  </si>
  <si>
    <t>ME E 18.3</t>
  </si>
  <si>
    <t>ME E 18.4</t>
  </si>
  <si>
    <t>ME E 18.5</t>
  </si>
  <si>
    <t>ME E 18.6</t>
  </si>
  <si>
    <t>ME E 18.7</t>
  </si>
  <si>
    <t>ME E 18.8</t>
  </si>
  <si>
    <t>ME E 18.9</t>
  </si>
  <si>
    <t>ME E 18.10</t>
  </si>
  <si>
    <t>ME E 18.11</t>
  </si>
  <si>
    <t>Facility staff adheres to protocol for  ensuring care of new-borns with small size at birth</t>
  </si>
  <si>
    <t>The facility ensures adequate stay of mother and newborn in a safe environment as per standard Protocols.</t>
  </si>
  <si>
    <t>Immunization services are provided  as immunization schedule</t>
  </si>
  <si>
    <t xml:space="preserve">Check MCP card is available &amp; updated. Mother /care provider is counselled and directed to immunize the child </t>
  </si>
  <si>
    <t>Triage, Assessment &amp; Management of new-borns, infant &amp; children having  emergency signs are done as per guidelines</t>
  </si>
  <si>
    <t>Triage of sick children is done as per protocols</t>
  </si>
  <si>
    <t xml:space="preserve">Screening of sick child  is done to prioritize management as per classification : Emergency sign, priority sign &amp; non urgent sign. 
All emergency &amp; priority sign are stabilize  and child is referred to HDU / higher centre for management </t>
  </si>
  <si>
    <t xml:space="preserve">Staff is aware of emergency signs in Sick child  </t>
  </si>
  <si>
    <t xml:space="preserve">Obstructed or absent breathing, severe respiratory distress, central cyanosis,
 signs of shock (cold hands, capillary refill time longer than 3 s, high heart
rate with weak pulse, and low or unmeasurable blood pressure),coma, convulsions
 signs of severe dehydration in a child with diarrhoea </t>
  </si>
  <si>
    <t xml:space="preserve">Staff is aware of priority signs in Sick child  </t>
  </si>
  <si>
    <t xml:space="preserve">Tiny infant: any sick child aged &lt; 2 months, Temperature: child is very hot, Trauma or other urgent surgical condition, severe  Pallor , Poisoning ,severe Pain ,Respiratory distress, Restless, continuously irritable or lethargic, visible severe wasting, Oedema of both feet &amp; major burn
</t>
  </si>
  <si>
    <t>Assessment &amp; Management of  airway due to  breathing obstructions/failure</t>
  </si>
  <si>
    <t>Assess airway &amp; breathing- severe respiratory distress, central cyanosis &amp; obstructed/absent breathing (any of sign positive)-                                                     Check (1)  if foreign body aspirated. Manage airway in choking child.   Check staff is aware of management of choking child,  by back slap, chest thrust (infant) back blow (child &gt;1 yr.)                                                    (2) If no foreign body is aspirated -Manage air way, give oxygen &amp; keep child warm.
Proceed for full investigation &amp; treatment</t>
  </si>
  <si>
    <t xml:space="preserve">Assessment &amp; management of  hypoxaemia </t>
  </si>
  <si>
    <t>(1) Early signs confusion, restlessness &amp; shortness of breath.
(2) Determine oxygen level using pulse oximeter.
(3) Oxygen supplementation - when child is in respiratory distress &amp; SPo2  is &lt;90%. 
Child with emergency signs but with out respiratory distress receive oxygen therapy- if SPo2  is &lt;94%. 
(4) Investigate for underlying cause - viz. Asthma, Pneumonia, Anaemia, ARDS etc</t>
  </si>
  <si>
    <t>Assessment &amp; management of  circulation failure cases</t>
  </si>
  <si>
    <t xml:space="preserve">Cold body with capillary refill longer than 3 sec/ fast &amp; weak pulse. Any sign positive.
 Check for any bleeding, give oxygen &amp; keep child warm. 
 If malnourishment seen: child is lethargic /unconscious- Insert IV line &amp; Give IV glucose, if child is not lethargic &amp; unconscious- give glucose orally/nasogastric tube, proceed for full investigation &amp; further treatment. </t>
  </si>
  <si>
    <t xml:space="preserve">Management of  coma/convulsion in children </t>
  </si>
  <si>
    <t>Coma/convulsion: Manage the airway, if convulsing, give diazepam rectally,Postion the child (if head &amp; neck trauma is suspected), give IV glucose</t>
  </si>
  <si>
    <t xml:space="preserve">Management of Low birth weight
newborn is done as per  guidelines </t>
  </si>
  <si>
    <t xml:space="preserve">Management of neonatal asphyxia  is done as per guidelines </t>
  </si>
  <si>
    <t xml:space="preserve">Management of neonatal jaundice  is done as per guidelines </t>
  </si>
  <si>
    <t xml:space="preserve">Management of neonatal  sepsis  is done as per guidelines </t>
  </si>
  <si>
    <t>Management of Child with Bronchial Asthma</t>
  </si>
  <si>
    <r>
      <t xml:space="preserve">Initial Treatment
Salbutamol inhalation 2.5 mg/dose (5 mg/ml solution), by nebuliser every 20 minutes x 3
/ Salbutamol inhalation by MDI-Spacer
4 puffs (100mcg/puff) at 2-3 min interval. This course is repeated every 20 minutes x3
/ Inj Adrenaline 0.01 ml/kg (maximum
of 0.3 ml) of 1:1000 solution
subcutaneous every 20 minutes x 3
</t>
    </r>
    <r>
      <rPr>
        <u/>
        <sz val="11"/>
        <rFont val="Calibri"/>
        <family val="2"/>
        <scheme val="minor"/>
      </rPr>
      <t xml:space="preserve">In case of Moderate to Severe attack  Additional - </t>
    </r>
    <r>
      <rPr>
        <sz val="11"/>
        <rFont val="Calibri"/>
        <family val="2"/>
        <scheme val="minor"/>
      </rPr>
      <t xml:space="preserve">
Oxygen Start Steroids; Prednisolone 2mg/kg/day in divided doses
</t>
    </r>
    <r>
      <rPr>
        <b/>
        <sz val="11"/>
        <rFont val="Calibri"/>
        <family val="2"/>
        <scheme val="minor"/>
      </rPr>
      <t xml:space="preserve">Reassess 30-60 mins If not improve - </t>
    </r>
    <r>
      <rPr>
        <sz val="11"/>
        <rFont val="Calibri"/>
        <family val="2"/>
        <scheme val="minor"/>
      </rPr>
      <t xml:space="preserve">
Continue bronchodilator 1-2 hly
and Ipratropium 8hly; Continue
steroids,  Give one dose of Mag. Sulph,
/aminophylline</t>
    </r>
  </si>
  <si>
    <t>Staff is aware of sign &amp; symptoms of severe pneumonia in children 2 months to 5 yrs.</t>
  </si>
  <si>
    <t>Cough or difficulty in breathing in children with at least one of the following condition : 
(1) Central Cyanosis or oxygen saturation &lt;90%
(2) Server respiratory distress (laboured of very fast breathing (RR&lt;70 per minute) or severe lower chest indrawing or head nodding or stridor or grunting)
(3) Sign of pneumonia with general danger sign (inability to breastfed or lethargy or reduced level of consciousness or convulsions)</t>
  </si>
  <si>
    <t>Management of Severe pneumonia in children 2 month to 5 yrs.</t>
  </si>
  <si>
    <t>Antibiotics: Ampicillin 50mg/kg or Benzyl penicillin 50,000U/Kg IM or IV every 6 hrs.
Gentamicin7.5 mg/Kg IM or IV once in a day
Give Cloxacillin or Amoxicillin+ clavulanic acid if Staphylococcal infection is suspected ( presence of skin pustules or boil)
Give Ceftriaxone with vancomycin in case of septic shock)
If child does not show signs of improvement with in 48hrs,switch to Gentamicin7.5 mg/Kg IV once in a day combined with Ceftriaxone 100mg/kg IV divided in to 2 doses or cloxacillin 50mg/kg IV 8 hrly.
Shift to oral dose as soon as child is able to take it orally,  except those with shock or complicated pneumonia where longer parenteral therapy is advised.
Duration_ Clinical response with in 48 hrs- 7 days
Clinical response after 48 hrs- 10days</t>
  </si>
  <si>
    <t>Staff is aware of Oxygen therapy  given for severe pneumonia in children 2 months to 5 yrs.</t>
  </si>
  <si>
    <t>Oxygen saturation &lt;90% - give oxygen to all children or &lt;94% with other emergency sign like shock etc.)
Use nasal prongs as preferred method of oxygen delivery to young infant.
Use pulse oximeter to guide the oxygen therapy (keep oxygen saturation &gt;90%). If pulse oximeter is not available- continue the oxygen  until  clinical sign of hypoxia (inability to breastfed or  breathing rate &gt; or equal to 70/min) are no longer present.</t>
  </si>
  <si>
    <t>Management of child presenting with severe anaemia</t>
  </si>
  <si>
    <r>
      <t>Give a blood transfusion to: all children with an EVF ≤ 12% or Hb ≤ 4 g/dl &amp; less severely anaemic children (EVF &gt; 12–15%; Hb 4–5 g/dl) with any of the condition: shock, impaired consciousness, respiratory acidosis (deep, laboured breathing),heart failure, very high parasitaemia (&gt; 20% of red cells parasitized).
 Give 10 ml/kg packed cells or 20 ml/kg whole blood over 3–4 h.
Check the respiratory rate and pulse rate every 15 min. If one of them rises, transfuse more slowly.</t>
    </r>
    <r>
      <rPr>
        <sz val="11"/>
        <color theme="0"/>
        <rFont val="Calibri"/>
        <family val="2"/>
        <scheme val="minor"/>
      </rPr>
      <t xml:space="preserve"> If there is fluid overload, give IV furosemide (1–2 mg/kg) up to a
maximum total of 20 mg.</t>
    </r>
    <r>
      <rPr>
        <sz val="11"/>
        <color theme="1"/>
        <rFont val="Calibri"/>
        <family val="2"/>
        <scheme val="minor"/>
      </rPr>
      <t xml:space="preserve">
 Give a daily iron–folate tablet or iron syrup for 14 days </t>
    </r>
  </si>
  <si>
    <t>Staff is aware of indications for blood transfusion due to severe anaemia</t>
  </si>
  <si>
    <t>All children with Hb ≤4 gm/dl,
 Children with Hb 4–6 gm/dl with
any of the following:
– Dehydration
– Shock
– Impaired consciousness
– Heart failure
– Deep and laboured breathing
– Very high parasitaemia
(&gt;10% of RBC)</t>
  </si>
  <si>
    <t xml:space="preserve">Staff is aware of blood transfusion protocols </t>
  </si>
  <si>
    <t>If packed cells are available, give 10 ml/kg over 3–4 hours
preferably. If not, give whole blood 20 ml/kg over 3–4 hours.</t>
  </si>
  <si>
    <t>Management of children with seizures</t>
  </si>
  <si>
    <t xml:space="preserve">(1) Children presenting with acute seizures  IV diazepam or IV lorazepam may be  used. In case, IV access is not available non-parenteral routes of administration of benzodiazepines is used. Options include rectal diazepam, oral or intranasal midazolam and rectal or intranasal lorazepam.                                                  (2)  In children with established status epilepticus, i.e. seizures persisting after two doses of benzodiazepines, IV valproate, IV phenobarbital or IV phenytoin can be used, with appropriate monitoring.                          
(3) Check continuous anticonvulsant medications (phenobarbital or valproate) is not used for febrile seizures.
</t>
  </si>
  <si>
    <t xml:space="preserve">Management of child presented in shock  with severe malnourishment </t>
  </si>
  <si>
    <t xml:space="preserve">(1) Insert IV lin, weight the child, give IV fluid 15ml/kg over 1 hr.
 Use one of the following solutions : – Ringer’s lactate with 5% glucose (dextrose); – Half-strength Darrow’s solution with 5% glucose (dextrose); – 0.45% NaCl plus 5% glucose (dextrose).                                      
(2)Measure the pulse rate, volume and breathing rate at every 5–10 min. 
(3)  If there are signs of improvement (pulse rate falls, pulse volume increases or respiratory rate falls) and no evidence of pulmonary oedema – repeat IV infusion at 15 ml/kg over 1 h; then – switch to oral or nasogastric rehydration &amp; initiate re-feeding with starter F-75./                                               If the child fails to improve after two IV boluses of 15 ml/kg, – give maintenance IV ﬂuid (4 ml/kg per h) initiate re-feeding with starter F-75 &amp; start IV antibiotic treatment
</t>
  </si>
  <si>
    <t>Assessment  &amp; Management  severe dehydration cases</t>
  </si>
  <si>
    <t>Diarrhoea plus two of signs are positive viz. lethargy, sunken eyes, very slow skin pinch &amp; unable to drink or drink very less.
 if no severe malnutrition give fluids rapidly &amp; start diarrhoea treatment.            
If severe malnourishment do not insert IV, proceed for full assessment &amp; treatment.</t>
  </si>
  <si>
    <t>Treatment  of child presenting  with severe dehydration</t>
  </si>
  <si>
    <t>(1) Start IV fluids immediately. While the drip is being set up, give ORS solution if the child can drink.  
(2) Start isotonic solutions: Ringer’s lactate solution and normal saline solution (0.9% NaCl) is given.  Give 100 ml/kg of the chosen solution. If age &lt;12 month: first give 30ml/kg in 1 hr &amp; repeat if radial pulse is weak &amp; then 70ml/kg in 5 hrs. 
 If age is more than or equal to 12 month, first give 30ml/kg in 30min &amp; repeat if radial pulse is weak &amp; then 70ml/kg in 2.5 hrs)</t>
  </si>
  <si>
    <t>Staff is aware of  Care of children with Developmental Dysplasia of Hip</t>
  </si>
  <si>
    <t xml:space="preserve">1. Management in child up to 4 months - Application of Pavlik Harness 
2. Management of Child above 4 years - Closed Reduction and hip spica application
3. Follow-up with the patient referred back from tertiary hospitals 
4. Frequent Skin care </t>
  </si>
  <si>
    <t xml:space="preserve">Communication and counselling the mothers for exclusive breastfeeding up to 6 months </t>
  </si>
  <si>
    <t xml:space="preserve">1. Staff support the mother by providing adequate privacy and explaining the benefits of exclusive breastfeeding
2. Staff is aware and follow the protocol for management of cracked nipples, inverted nipples engorged breast etc. </t>
  </si>
  <si>
    <t xml:space="preserve">Staff counsel the mother for complementary feeding  as per IYCF guidelines </t>
  </si>
  <si>
    <t xml:space="preserve">Awareness is generated for complementary feeding from 6 months of age till two years of age  
</t>
  </si>
  <si>
    <t xml:space="preserve"> Communication and counselling on optimal infant &amp; young child feeding practices for sick babies </t>
  </si>
  <si>
    <t xml:space="preserve"> For children born prematurely or with low birth weight, one to one counselling
session should be conducted with the mother/caregiver and follow up visits to the centre requested.</t>
  </si>
  <si>
    <t xml:space="preserve">Breast milk substitutes are not promoted for newborn or infant unless medically indicated </t>
  </si>
  <si>
    <t xml:space="preserve">Ask Parents about the counselling </t>
  </si>
  <si>
    <t>ME E23.11</t>
  </si>
  <si>
    <t>The facility provide services under Rashtriya Bal Swasth Kayrakarm</t>
  </si>
  <si>
    <t>Management of child presenting with uncomplicated malaria</t>
  </si>
  <si>
    <t xml:space="preserve">For P. vivax, give a 3-day course of artemisinin-based combination therapy.
 For P. falciparum (with the exception of artesunate plus
sulfadoxine–pyrimethamine) combined with primaquine at 0.25 mg base/
kg, taken with food once daily for 14 days.                                                                  Give oral chloroquine at a total dose of 25 mg base/kg, combined with primaquine. </t>
  </si>
  <si>
    <t>Admission criteria is defined for dengue cases</t>
  </si>
  <si>
    <t>1. Child having high fever, poor oral intake, or any danger signs (Bleeding, red spots or patches on the skin, bleeding from nose or gums, black-coloured stools, heavy menstruation/vaginal bleeding, Frequent vomiting, Severe abdominal pain, Drowsiness, mental confusion or seizures, pale, cold or clammy hands and feet, Difficulty in breathing)
2 If platelet count &lt; 100,000 /cu.mm or rapidly decreasing trend.
3 If haematocrit is rising trend.</t>
  </si>
  <si>
    <t xml:space="preserve">Staff follows the management protocol for Dengue management. </t>
  </si>
  <si>
    <t>1. Encourage oral fluids. If not tolerated, start intravenous isotonic fluid therapy with or without dextrose at maintenance. Give only isotonic
solutions. Start with 5 ml/kg/hour for 1–2 hours, then reduce by 2ml/kg/hour every 2 hours till 2ml/kg/hr provided there is clinical improvement and haematocrit is appropriately improving. IV
fluids are usually required for 1-2 days.
2. Reassess the clinical status and repeat the haematocrit after 2 hours. If the haematocrit remains the same, continue with the same rate for another 2–4 hours and reassess. If the vital signs/haematocrit is worsening increase the fluid rate and refer immediately.
3. Switch to oral as soon as tolerated, total fluid therapy usually 24-48 hrs,
titrated to adequate urine output.</t>
  </si>
  <si>
    <t>Staff frequently assess the child during the management</t>
  </si>
  <si>
    <t>1. Temperature, Pulse, blood pressure and respiration-
every hour (or more often) until stable subsequently 2 hourly.
2. Hourly fluid balance sheet  recording the type of
fluid and the rate and volume of its administration to evaluate the adequacy of fluid replacement.
3. Chest X-ray, ultrasound abdomen, electrolytes 12-24 hrly as when clinically indicated</t>
  </si>
  <si>
    <t>Discharge criteria is defined for dengue cases</t>
  </si>
  <si>
    <t>1. Absence of fever for at least 24 hrs.
2. Return of appetite.
3. Clinical improvement.
4.  Good urine output.
5. Stable haematocrit. 
6. 2 days after recovery from shock
7. No respiratory distress from pleural effusion and ascites</t>
  </si>
  <si>
    <t>The facility provide services under National  viral Hepatitis Control Programme</t>
  </si>
  <si>
    <t xml:space="preserve">Staff is aware of clinical presentation of  Acute Hepatitis </t>
  </si>
  <si>
    <t>Signs of Jaundice, unexplained weight loss, loss of appetite, fatigue etc
Acute case - elevations in the concentration of alanine and aspartate aminotransferase levels (ALT and AST); values up to 1000 to 2000 international units/L are typically seen during the acute phase with ALT being higher than AST.
Chronic is clinically salient</t>
  </si>
  <si>
    <t>Staff is aware of the treatment regimen of HBV Chronic Infection</t>
  </si>
  <si>
    <t>Entecavir (in children 2 years of age or older and weighing at least 10kg. the oral solution should be
 given to children with a body weight up to 30kg)
Recommended once-daily dose of oral solution (mL)
Body weight (kg) Treatment –naïve persons*
10 to 11  - 3
&gt;11 to 14  - 4
&gt;14 to 17  - 5
&gt;17 to 20 6
&gt;20 to 23-  7
&gt;23 to 26-  8
&gt;26 to 30  - 9
&gt;30  to  - 10mL (0.5 mg) / 0.5 mg tablet once daily
Renal function should be monitored annually
in persons on long-term tenofovir or entecavir therapy, and growth monitored carefully in children</t>
  </si>
  <si>
    <t>Staff is aware of the treatment regimen for HCV</t>
  </si>
  <si>
    <t xml:space="preserve">Children with cirrhosis compensated- (pugh A)  Sofosbuvir(400mg) + Velpatasvir(100mg) for 84 days(12 wks.) once a day. 
Children with cirrhosis (Pugh B and C) - decompensated- 
Sofosbuvir(400mg) + Velpatasvir
(100mg) &amp; Ribavirin(600-1200mg**)
 for 84 days(12 wks.) once a day
Ribavirin based on body weight
</t>
  </si>
  <si>
    <t>Infection control committee is in place</t>
  </si>
  <si>
    <t>Shared with main hospital. Check paediatrician  is part of the committee</t>
  </si>
  <si>
    <t xml:space="preserve">Swab are taken from infection prone surfaces such as examination tables, injection tray, isolation wards  etc. </t>
  </si>
  <si>
    <t xml:space="preserve">There is procedure for collection &amp; reporting of incidences of HAI cases </t>
  </si>
  <si>
    <t xml:space="preserve">(1) Patients are observed for any sign and symptoms of HAI  &amp; reported
(2) Check there are defined criteria and format for reporting HAI  &amp; staff is aware of it
(3) Check there is system at place to collate &amp; analyze the data &amp; feed is given to departments
</t>
  </si>
  <si>
    <t>There is procedure for immunization &amp; periodic checkup  of the staff</t>
  </si>
  <si>
    <t>(1) Hand washing and infection control audits done at periodic intervals 
(2) There is designated person for coordinating  infection control activities</t>
  </si>
  <si>
    <t>(1) There is system for reporting Anti Microbial Resistance with in the facility 
(2) Policy Includes Rational Use of Antibiotics
(3) Check facility measure antibiotic consumption rate &amp; paediatric ward is aware of it</t>
  </si>
  <si>
    <t>1. Check for availability of wash basin near the point of use.
2. Check  the regularity of water supply.</t>
  </si>
  <si>
    <t xml:space="preserve">1. Check for availability/ Ask staff if the supply is adequate and uninterrupted. 
2. Availability of Alcohol based Hand rub </t>
  </si>
  <si>
    <t xml:space="preserve">Availability of elbow operated taps  &amp; Hand washing sink </t>
  </si>
  <si>
    <t>Check wash basin is wide and deep enough to prevent splashing and retention of water</t>
  </si>
  <si>
    <t>Ask of demonstration &amp; check staff awareness about when to wash the hands</t>
  </si>
  <si>
    <t>Mothers are aware of importance of washing hands</t>
  </si>
  <si>
    <t>Mothers are aware of importance of washing hands .Washing hands after  using the toilet/ changing diapers and  before feeding children.</t>
  </si>
  <si>
    <t xml:space="preserve">Mothers/care giver adhere to hand washing  practices with soap </t>
  </si>
  <si>
    <t>Ask for demonstration</t>
  </si>
  <si>
    <t xml:space="preserve">Availability Use of Antiseptic Solutions </t>
  </si>
  <si>
    <t>Availability of PPE (Gloves, mask, apron &amp; caps )</t>
  </si>
  <si>
    <t xml:space="preserve">RR/SI </t>
  </si>
  <si>
    <t>1.Check if staff is using PPEs. 
2. Ask staff if they have adequate supply.
3. Verify with the stock/Expenditure register</t>
  </si>
  <si>
    <t>No reuse of disposable PPE</t>
  </si>
  <si>
    <t xml:space="preserve">No reuse of gloves, Masks, caps and aprons etc. </t>
  </si>
  <si>
    <t>Compliance to correct method of wearing and removing the gloves &amp; Other PPEs</t>
  </si>
  <si>
    <t xml:space="preserve">Ask for demonstration. </t>
  </si>
  <si>
    <t>Decontamination of examination and  procedural surfaces</t>
  </si>
  <si>
    <t xml:space="preserve">Ask staff how they decontaminate Examination table , Patients Beds Stretcher/Trolleys/ Examination table  etc. 
(Wiping with 1% Chlorine solution) </t>
  </si>
  <si>
    <t xml:space="preserve">
Ask staff how they decontaminate the instruments like Stethoscope, Dressing Instruments, Examination Instruments, Blood Pressure Cuff etc
(Soaking in 1 % Chlorine Solution, Wiping with 1% Chlorine Solution or 70% Alcohol as applicable  
Contact time for decontamination of instruments</t>
  </si>
  <si>
    <t xml:space="preserve">Check records  for decontamination and washing of toys </t>
  </si>
  <si>
    <t>1. Ask staff about temperature, pressure and time for autoclaving. 
2. Ask staff about method, concentration and contact time  required for chemical sterilization.
3.Check records</t>
  </si>
  <si>
    <t>Staff is aware of storage time for autoclaved items</t>
  </si>
  <si>
    <t>Check staff is aware of how long autoclaved items can be stored. 
 Also, autoclaved items are stored in dry, clean, dust free, moist free environment</t>
  </si>
  <si>
    <t>Availability of disinfectant  &amp; cleaning as per requirement</t>
  </si>
  <si>
    <t>Hospital grade  disinfectant &amp; detergent solution</t>
  </si>
  <si>
    <t>1. Check availability of Spill management kit ,
2. Staff is trained for managing small &amp; large spills , 
3. Check protocols are displayed</t>
  </si>
  <si>
    <t xml:space="preserve">Three bucket system is followed </t>
  </si>
  <si>
    <t>1. Unidirectional mopping from inside out is followed.
2. Staff is trained for preparing cleaning solution as per standard procedure. 
3. Cleaning equipment like broom are not used in patient care areas</t>
  </si>
  <si>
    <t xml:space="preserve">Isolation and barrier nursing procedure are followed </t>
  </si>
  <si>
    <t>1. Check there is a separate area for infectious patients like  chicken pox, measles, diarrhoea cases . 
2. Check staff is aware of barrier and reverse barrier nursing
Give non compliance if Diarrhoea or infectious disease cases are kept in corridors or with general patients</t>
  </si>
  <si>
    <t xml:space="preserve">Availability of Non chlorinated  colour coded plastic bags </t>
  </si>
  <si>
    <t xml:space="preserve">Availability of functional needle cutters and puncture proof box </t>
  </si>
  <si>
    <t xml:space="preserve">(1) Check if needle cutter has been used or just lying idle. (2)  it should be available near the point of generation like nursing station </t>
  </si>
  <si>
    <t xml:space="preserve">1. Staff knows what to do in case  of needle stick injury. 
2. Staff is aware of whom to report 
3. Check if any reporting has been done
4. Also check PEP issuance register </t>
  </si>
  <si>
    <t xml:space="preserve">Glass sharps and metallic implants are disposed in Blue colour  coded puncture proof box </t>
  </si>
  <si>
    <t>Check bins are not overfilled &amp; staff is aware of when to empty the bin</t>
  </si>
  <si>
    <t>Check whether department is replacing mercury products with digital products (Aspire for mercury free)</t>
  </si>
  <si>
    <t xml:space="preserve">Quality circle has been constituted </t>
  </si>
  <si>
    <t xml:space="preserve">1. Check if the quality circle has been constituted and is functional 
2. Roles and Responsibility of team has been defined </t>
  </si>
  <si>
    <t>Review meetings are done regularly</t>
  </si>
  <si>
    <t>Check minutes of meeting and monthly measurement &amp; reporting of indicators</t>
  </si>
  <si>
    <t xml:space="preserve">Client  satisfaction survey is done on monthly basis </t>
  </si>
  <si>
    <t xml:space="preserve">Feedback is taken from  parents/guardians </t>
  </si>
  <si>
    <t xml:space="preserve">Analysis of low performing attributes is undertaken </t>
  </si>
  <si>
    <t xml:space="preserve">Action plan is prepared and improvement activities are undertaken </t>
  </si>
  <si>
    <t>There is a system of daily round by matron/hospital manager/ hospital superintendent for monitoring of services</t>
  </si>
  <si>
    <t>Findings /instructions  during the visit are recorded and actions are taken</t>
  </si>
  <si>
    <t>1.Daily checklist has been prepared and filled daily to monitor the  cleanliness of Paediatric unit. 
2. Staff is designated and trained for filling and monitoring using the  checklist.</t>
  </si>
  <si>
    <t xml:space="preserve">Check that SOP for management of departmental services has been prepared and is formally approved </t>
  </si>
  <si>
    <t>Check current version is available with the departmental staff</t>
  </si>
  <si>
    <t xml:space="preserve">Review the SOP has adequately cover procedure for  reception, triage initial assessment, admission &amp; investigation  of the patient </t>
  </si>
  <si>
    <t xml:space="preserve">Review the SOP has adequately cover procedure for reassessment, follow up and referral of patient </t>
  </si>
  <si>
    <t>Review the SOP has adequately cover procedure of management of hypothermia, hypoglycaemia, dehydration, electrolyte imbalance, feeding recommendation as per IMNCI, micronutrient supplementation.
SOP also cover protocols to be used for paediatric dose preparation as per defined criteria</t>
  </si>
  <si>
    <r>
      <t>Department has documented procedure for emergency triage, assessment and treatment. Documented procedure for Management of fever, cough, breathlessness,</t>
    </r>
    <r>
      <rPr>
        <sz val="11"/>
        <rFont val="Calibri"/>
        <family val="2"/>
        <scheme val="minor"/>
      </rPr>
      <t xml:space="preserve"> pneumonia, </t>
    </r>
    <r>
      <rPr>
        <sz val="11"/>
        <color theme="1"/>
        <rFont val="Calibri"/>
        <family val="2"/>
        <scheme val="minor"/>
      </rPr>
      <t xml:space="preserve"> diarrhoea and malnutrition, documented procedure for blood  transfusion, documented procedure for requisition and reporting of diagnostics, documented procedure for end of life care</t>
    </r>
  </si>
  <si>
    <t>Review the SOP has adequately cover procedure of nutritional assessment &amp; age appropriate  diet, provision of micronutrient supplementation etc. SOP also covers support services such as equipment maintenance, calibration, housekeeping, security, storage and inventory management etc</t>
  </si>
  <si>
    <t>Department has documented procedure for ensuring patients rights including consent, privacy confidentiality &amp; entitlement</t>
  </si>
  <si>
    <t>Check availability of documented procedure for  taking consent, maintenance of privacy during physical examination. Due care is taken in examining older female child (she should be examined in the presence of a relative or a female staff even if it is not a medico legal case), confidentiality &amp; entitlements various Health Schemes</t>
  </si>
  <si>
    <t>Review  SOP adequately cover description of Hand Hygiene,
personal protection, environmental cleaning, instrument sterilization,
asepsis, Bio Medical Waste
management, surveillance and monitoring of infection control practices</t>
  </si>
  <si>
    <t>Review SOP for procedure to constitute quality circles, their regular meetings, development of quality objectives, steps to be take to achieve objectives and their monitoring &amp; measurement mechanisms</t>
  </si>
  <si>
    <t>1. Check the availability of updated Risk Managament Framework. 2. Check the components of physical, fire, operational and pt safety are covered.  3. Review the updated mitigation plan.</t>
  </si>
  <si>
    <t xml:space="preserve">Check staff is aware of relevant part of SOPs </t>
  </si>
  <si>
    <t>Child safety, formula for calculation of paediatric doses , CPR, nutritional requirements with growth charts, Appropriate feeding practices,  Summary of the 10 steps of successful breastfeeding, lactation position and milk expression protocol, etc. are displayed</t>
  </si>
  <si>
    <t xml:space="preserve">Critical processes are identified and mapped. Value and non value adding processes/ activities are listed. </t>
  </si>
  <si>
    <t>Non value adding activities are wastes. MUDAS in terms of  waste, delays, waiting, motion, over processing , over production etc are identified</t>
  </si>
  <si>
    <t>Check the non value adding activities are removed and processes are made lean.  Improvement is sustained over a period of time</t>
  </si>
  <si>
    <t xml:space="preserve">Check for assessment records such as circular, assessment plan, schedule and filled checklists. Internal assessment should be done at least quarterly </t>
  </si>
  <si>
    <t xml:space="preserve">There is procedure to conduct Child Death Audit </t>
  </si>
  <si>
    <t>1. Check CDR is  done at defined intervals
2. Gaps are identified 
3. Improvements are undertaken</t>
  </si>
  <si>
    <t xml:space="preserve">There is a procedure to conduct medical &amp;  Referral Audit </t>
  </si>
  <si>
    <t>Check for records referral audit is being done on regular basis ,  reasons for referral are  identified and improvement initiatives are undertaken</t>
  </si>
  <si>
    <t>Check for -valid sample size , data is analysed , poor performing attributes are  identified and improvement initiatives are undertaken</t>
  </si>
  <si>
    <t xml:space="preserve">Check points having  partial and Non Compliances are listed </t>
  </si>
  <si>
    <t>Check actions have taken to close the identified  gap. Check Quality Improvement (PDCA) project are done  to close the gaps. Check QI projects reports and sustainability of the actions over period of time</t>
  </si>
  <si>
    <t xml:space="preserve">Check SMART Quality Objectives have framed </t>
  </si>
  <si>
    <t xml:space="preserve">Check short term valid quality objectivities have been framed addressing key quality issues in  department and  for core services. Check if  these objectives are Specific, Measurable, Attainable, Relevant and Time Bound. </t>
  </si>
  <si>
    <t>Basic quality improvement method are used</t>
  </si>
  <si>
    <t xml:space="preserve">Advance quality improvement method are used </t>
  </si>
  <si>
    <r>
      <rPr>
        <sz val="11"/>
        <rFont val="Calibri (Body)"/>
      </rPr>
      <t>7</t>
    </r>
    <r>
      <rPr>
        <sz val="11"/>
        <rFont val="Calibri"/>
        <family val="2"/>
        <scheme val="minor"/>
      </rPr>
      <t xml:space="preserve"> </t>
    </r>
    <r>
      <rPr>
        <sz val="11"/>
        <rFont val="Calibri (Body)"/>
      </rPr>
      <t>basic tools of Quality are used for quality improvement in Paed. Ward</t>
    </r>
  </si>
  <si>
    <t>Minimum 2 applicable tools are used in department</t>
  </si>
  <si>
    <t>Standard G10</t>
  </si>
  <si>
    <t xml:space="preserve">Check periodic assessment of medication and patient care safety risks are done using defined checklist periodically </t>
  </si>
  <si>
    <t xml:space="preserve">Verify with the records. A comprehensive risk assessment of all clinical processes should be done using pre defined criteria at least once in three month. </t>
  </si>
  <si>
    <t>Risks identified are analysed evaluated and rated for severity</t>
  </si>
  <si>
    <t>Percentage of children with
emergency signs received
initial treatment in emergency</t>
  </si>
  <si>
    <t>Case fatality rate in Paed. Ward</t>
  </si>
  <si>
    <t xml:space="preserve">No. of cases treated for severe Anaemia </t>
  </si>
  <si>
    <t xml:space="preserve">No.  of cases treated for pneumonia with shock </t>
  </si>
  <si>
    <t xml:space="preserve">No. of cases treated for severe  dehydration </t>
  </si>
  <si>
    <t xml:space="preserve">Percentage of viral hepatitis cases managed </t>
  </si>
  <si>
    <t xml:space="preserve">Parent/caregiver  Satisfaction Score </t>
  </si>
  <si>
    <t>In Paed. Ward</t>
  </si>
  <si>
    <t>Checklist for Special Newborn Care Unit (SNCU)</t>
  </si>
  <si>
    <t xml:space="preserve">MusQan SNCU Score </t>
  </si>
  <si>
    <t>Checklist for SNCU</t>
  </si>
  <si>
    <t xml:space="preserve">Management of Neonatal Jaundice </t>
  </si>
  <si>
    <t>Management of Neonatal Asphyxia</t>
  </si>
  <si>
    <t xml:space="preserve">Emergency Management of Newborn Illnesses </t>
  </si>
  <si>
    <t>ETAT , Resuscitation</t>
  </si>
  <si>
    <t xml:space="preserve">Management of Hypothermia </t>
  </si>
  <si>
    <t>Maintenance  of Warmth  , Breast feeding/feeding support and Kangaroo Mother care (KMC)</t>
  </si>
  <si>
    <t xml:space="preserve">Lactation support &amp; Management Services </t>
  </si>
  <si>
    <t>Counselling, Storage, promotion &amp; support for optimal feeding practices</t>
  </si>
  <si>
    <t>Provision for follow up of high risk babies discharged from the SNCU `</t>
  </si>
  <si>
    <t xml:space="preserve">(1) On fixed Day- for routine examination i.e. anthropometry, growth, developmental screening
(2) Valid referral linkage inhouse or with higher centre equipped with developmental/ interventional facilities </t>
  </si>
  <si>
    <t>SNCU has side lab /Linkage for laboratory investigation.</t>
  </si>
  <si>
    <t xml:space="preserve">(1) Serum bilirubin, Plasma glucose, Serum creatinine, Complete Blood count, Platelet, C reactive protein, Prothrombin time, Blood gas analysis with PH measurement analysis, Serum Creatinine
(2) Check availability of services specially at night.
</t>
  </si>
  <si>
    <t xml:space="preserve">Identification of the New born for Birth Defects &amp; referral for management </t>
  </si>
  <si>
    <t>(1) Neural tube defects, down's syndrome, cleft lip &amp; palate, developmental dysplasia of hip, Club foot, congenital cataract, deafness, heart diseases, retinopathy of prematurity, Linkage with DEIC for rehabilitative care
(2) All the birth defects are identified and complete accurate records are uploaded SEAR-NBBD database (online)</t>
  </si>
  <si>
    <t>Availability  of departmental signages</t>
  </si>
  <si>
    <t xml:space="preserve">(1) Numbering, main department and internal sectional signage, Restricted area signage displayed. 
(2) Directional signages are given from the entry of the facility </t>
  </si>
  <si>
    <t>(1) Name of doctor and Nurse on duty  are displayed and updated. 
(2) Contact details of referral transport / ambulance displayed. 
(3) Entitlements under JSSK, RBSK, or any relevant scheme  are displayed</t>
  </si>
  <si>
    <t>Display of pictorial  information/ chart regarding expression of milk/ techniques for assisted, feeding , KMC, complimentary feeding, Nutrition requirement of children   ,  hand washing &amp; Breastfeeding policy etc.</t>
  </si>
  <si>
    <t>Parents/family attendants are educated for providing care to their admitted sick newborn</t>
  </si>
  <si>
    <t xml:space="preserve">As per family participatory care guidelines </t>
  </si>
  <si>
    <t>Counselling aids are available for education of parents/ guardian</t>
  </si>
  <si>
    <t xml:space="preserve">Audio Visual Films, Scrolls, Job Aids, mama's breast model etc are available to provide counselling for lactation, nutrition </t>
  </si>
  <si>
    <t>Check in Immunization, paediatric OPDs , waiting areas/ outside SNCU etc.</t>
  </si>
  <si>
    <t>1. Check in SNCU Complex including waiting areas
2. Check staff is not using pen, note pad, pen stand etc. which have logos of companies' producing breast milk substitute etc.</t>
  </si>
  <si>
    <t xml:space="preserve">During counselling Mothers and families are specially  educated  about ill effects of breast milk substitutes. </t>
  </si>
  <si>
    <t>Privacy is maintained in breast feeding and KMC room/area</t>
  </si>
  <si>
    <t xml:space="preserve">(1) Screens / Partition has been provided between mothers 
(2) Visual privacy is maintained in milk expression area </t>
  </si>
  <si>
    <t>(1) Check records are not lying in open and there is designated space for keeping records with limited access. 
(2) Records are not shared with anybody without written permission of parents &amp; appropriate hospital authorities</t>
  </si>
  <si>
    <t xml:space="preserve">Check staff is not providing care in undignified manner such as yelling, scolding, shouting and using abusive language  to mother in SNCU and MNCU </t>
  </si>
  <si>
    <t xml:space="preserve">SNCU has system in place to take informed consent from parent/ guardian/ relative whenever required </t>
  </si>
  <si>
    <t xml:space="preserve"> Check BHT/ Pt file General Consent form is taken and signed.</t>
  </si>
  <si>
    <t xml:space="preserve">Check mothers of inborn and outborn baby have been allotted space to stay especially in case of long stay of sick newborn. </t>
  </si>
  <si>
    <t xml:space="preserve">Also check provision for their stay and diet </t>
  </si>
  <si>
    <t xml:space="preserve">SNCU has system in place to involve patient /relatives in decision making as per Family Participatory guidelines </t>
  </si>
  <si>
    <t xml:space="preserve">Check parents/ relatives of admitted baby  is  communicated about newborn condition,  treatment plan and any changes at least once in day </t>
  </si>
  <si>
    <t xml:space="preserve">Check all services including  drugs, consumables, diagnostics and blood are  provided free of cost </t>
  </si>
  <si>
    <t xml:space="preserve">
Ask mother or attendants if they have paid for any services or any informal fees given to service providers </t>
  </si>
  <si>
    <t>Availability of Free drop back, availability of Free referral vehicle/Ambulance services</t>
  </si>
  <si>
    <t>Availability of free stay &amp; Diet to mother</t>
  </si>
  <si>
    <t>Check with mother about stay facility (specially mother of outborn newborn)
Check with mother if she is getting adequate meal at least  3 times</t>
  </si>
  <si>
    <t xml:space="preserve">Ask parent attendants/guardians if they purchased any drug/consumable from outside </t>
  </si>
  <si>
    <t xml:space="preserve">Ask parent attendants/guardians if they got any diagnostic investigation done  from outside </t>
  </si>
  <si>
    <t xml:space="preserve">System of reimbursement exist in case any expenditure incurred  in the treatment </t>
  </si>
  <si>
    <t>Adequate space in SNCU without cluttering</t>
  </si>
  <si>
    <t xml:space="preserve">(1) Floor area of 50 sq. ft per bed is required  for patient care area with  additional 50 sq. ft for ancillary area.                                                        
(2) Additional space is required for step down area.                                                                                (3)Space between 2 adjacent beds in SNCU should be 4 ft. Space between wall and beds is 2 ft </t>
  </si>
  <si>
    <t>Adequate space in MNCU as per the load</t>
  </si>
  <si>
    <t>As per MNCU guideline</t>
  </si>
  <si>
    <t>Availability adequate waiting area for patient relatives</t>
  </si>
  <si>
    <t xml:space="preserve">Waiting areas are along with toilet, Drinking water, seating arrangement, TV for entertainment &amp; Health Promotion activities , Tea/coffee vending machine </t>
  </si>
  <si>
    <t xml:space="preserve">Availability of space for mothers of admitted sick newborn to stay </t>
  </si>
  <si>
    <t xml:space="preserve">Check availability of beds, bathing facility, toilets and diet supply </t>
  </si>
  <si>
    <t>SNCU has earmarked triage area</t>
  </si>
  <si>
    <t>Demarcated reception and resuscitation area</t>
  </si>
  <si>
    <t>SNCU has newborn care area</t>
  </si>
  <si>
    <t>To accommodate atleast 20 radiant warmer, separate outborn may not required if strict asepsis is followed</t>
  </si>
  <si>
    <t>SNCU has designated area for infected cases as isolation ward</t>
  </si>
  <si>
    <t>(1) Varicella, Diarrhoea
(2) Strict asepsis protocol are followed</t>
  </si>
  <si>
    <t xml:space="preserve">Area is clean &amp; entry to area is restricted </t>
  </si>
  <si>
    <t>SNCU has a designated follow-up area</t>
  </si>
  <si>
    <t>For counselling during discharge and imparting FPC training</t>
  </si>
  <si>
    <t>Mother's area for expression of breast milk/ Breast feeding, gowning area &amp; Handwashing area</t>
  </si>
  <si>
    <t>SNCU Complex has designated space for MNCU</t>
  </si>
  <si>
    <t xml:space="preserve">(1) Part of SNCU complex/ Area in close proximity
(2) Check Stepdown and KMC unit amalgamated as part of MNCU </t>
  </si>
  <si>
    <t>MNCU has a treatment cum examination area</t>
  </si>
  <si>
    <t xml:space="preserve">To perform routine activities and keep equipment </t>
  </si>
  <si>
    <t xml:space="preserve">Dedicated space for support services </t>
  </si>
  <si>
    <t xml:space="preserve"> Autoclaving room, washing area, change room &amp; Dirty Utility , Dining area</t>
  </si>
  <si>
    <t xml:space="preserve">Demarcated ancillary area </t>
  </si>
  <si>
    <t xml:space="preserve">Doctors duty room Unit stores &amp; Side Lab </t>
  </si>
  <si>
    <t>Availability of adequate circulation area for easy movement</t>
  </si>
  <si>
    <t>Check availability of buffer zone beyond the door of SNCU</t>
  </si>
  <si>
    <t>Check entry is restricted - visitors are not allowed without permission</t>
  </si>
  <si>
    <t>Check maternity complex &amp; SNCU is in close proximity</t>
  </si>
  <si>
    <t>50% of each should be 5amp and 50% should be 15 amp to handle load of  equipment</t>
  </si>
  <si>
    <t xml:space="preserve">(1) SNCU has  three phased stabilized power supply to protect the equipment from electrical damage.
(2) Wall mounted digital display is available in SNCU to show earth to neutral voltage.          (3) Earth resistance should be measured twice in a year and logged. Normal range 3-5 V (if exceed to report immediately) </t>
  </si>
  <si>
    <t>The floor of the SNCU complex is made of  anti-skid material.</t>
  </si>
  <si>
    <t>Windows/ ventilators if any are intact and sealed</t>
  </si>
  <si>
    <t>SNCU  has sufficient fire  exit to permit safe escape to its occupant at time of fire</t>
  </si>
  <si>
    <t xml:space="preserve">Check the fire exits are clearly visible and routes to reach exit are clearly marked. Check there is no obstruction in the route of fire exits. Staff is aware of assembly points &amp; policy to evacuate SNCU in case of fire </t>
  </si>
  <si>
    <t>SNCU has installed fire Extinguisher  that is either  Class A , Class B, C type or ABC type</t>
  </si>
  <si>
    <t>Check the expiry date for fire extinguishers are displayed as well as due date for next refilling is clearly mentioned</t>
  </si>
  <si>
    <t>SNCU has provision of  Smoke and heat detector &amp; fire alarm</t>
  </si>
  <si>
    <t>Staff is aware of RACE (Rescue, Alarm, Confine  &amp; Extinguish) &amp;PASS (Pull, Aim, Squeeze &amp; Sweep)</t>
  </si>
  <si>
    <t>At least one paediatrician/ FBNC trained medical officer per shift</t>
  </si>
  <si>
    <t xml:space="preserve">Availability of Nursing staff  </t>
  </si>
  <si>
    <t>3 per shift</t>
  </si>
  <si>
    <t>Availability technician for side lab</t>
  </si>
  <si>
    <t>1 technician (if side lab is available).
Give full compliance if there is functional linkage with Hospital's lab and lab tech is available at night even</t>
  </si>
  <si>
    <t>Availability of SNCU support staff</t>
  </si>
  <si>
    <t>Availability of sanitary staff and ayahs,  Security staff  &amp; data entry operator</t>
  </si>
  <si>
    <t>Ampicillin, Cefotaxime, Gentamycin, Amikacin, Piperacillin, Meropenem</t>
  </si>
  <si>
    <t>Availability of antiepileptic drugs (AEDs)</t>
  </si>
  <si>
    <t>Lorazepam, Phenytoin and Phenobarbitone</t>
  </si>
  <si>
    <t>Availability of IV Fluids &amp; drugs for electrolyte imbalance</t>
  </si>
  <si>
    <t xml:space="preserve">5%, 10%, 25% Dextrose
Normal saline, Inj. Potassium Chloride 15%, Isolyte-P, distilled water.
Inj. Calcium Gluconate 10%
</t>
  </si>
  <si>
    <t>Availability of Supplements</t>
  </si>
  <si>
    <t>Vit D, Calcium, Phosphorus, multivitamin &amp; iron</t>
  </si>
  <si>
    <t>Availability of consumables for new born care</t>
  </si>
  <si>
    <t>Gauze piece and cotton swabs, Diapers, Baby ID tag, cord clamp, mucus sucker, Gauze piece and cotton swabs.</t>
  </si>
  <si>
    <t>Neoflon 24 G , micro drip infusion set with &amp;without burette, BT set, Suction catheter, PT tube, feeding tube, pedia drip set</t>
  </si>
  <si>
    <t xml:space="preserve">Availability of consumables for mother/family attendant </t>
  </si>
  <si>
    <t>Gowns (disposable /autoclavable) while entering inside SNCU and also while providing KMC</t>
  </si>
  <si>
    <t xml:space="preserve">Inj.Adrenaline (1:10000)
Inj. Naloxone
 Sodium Bicarbonate Injection Aminophylline
 Phenobarbitone (Injection +oral)
 Injection Hydrocortisone,Inj.Dexamethasone, Inj. Phenytoin, Vit K , Caffeine citrate </t>
  </si>
  <si>
    <t>Facility has equipment &amp; instruments required for assured list of services.</t>
  </si>
  <si>
    <t>Multipara monitor , Thermometer, Weighing scale, pulse oximeter, Stethoscope (binaural, neonate),stethoscope (paediatric),  Infantometer , Measuring tape, fluxmeter</t>
  </si>
  <si>
    <r>
      <t xml:space="preserve">Availability of services in side lab; Micro hematocrit,Multistix,Bilirubinometer,Microscope,Dextrometer, Glucometer, </t>
    </r>
    <r>
      <rPr>
        <sz val="11"/>
        <rFont val="Calibri"/>
        <family val="2"/>
        <scheme val="minor"/>
      </rPr>
      <t xml:space="preserve"> test stripes, 26 gauge needle or lancet, alcohol for skin preparation</t>
    </r>
  </si>
  <si>
    <t>Functional Critical care equipment for Resuscitation.</t>
  </si>
  <si>
    <t>Infusion pumps,Oxygen cylinder/central line/Oxygen concentrator, oxygen hood, Self inflating Bag and masks (Size 00, 0 &amp; 1) 250 ml &amp;500 ml, laryngoscope ( with 0 &amp;1 size straight blades) , ET tubes,  suction machine</t>
  </si>
  <si>
    <t>20 Radiant warmers  -servo controlled with oxygen &amp; suction and 6 phototherapy machine</t>
  </si>
  <si>
    <t xml:space="preserve">Availability of neonatal transport  equipment </t>
  </si>
  <si>
    <t>Transport incubator with temp probes, digital thermometer, oxygen cylinder with  flowmeters, oxygen tubing adapter, oxygen hood, neonatal size masks &amp; cannula, resuscitation bags, nasal prong, endotracheal tubes, mucus suction trap, feeding tube, infusion pump etc</t>
  </si>
  <si>
    <t xml:space="preserve">Availability of equipment for cleaning, washing sterilization and disinfection </t>
  </si>
  <si>
    <t>Buckets for mopping, Separate mops for ward  and circulation area, duster, waste trolley, Deck brush, washing machine, Autoclave</t>
  </si>
  <si>
    <t>Availability of furniture  &amp; fixture</t>
  </si>
  <si>
    <t>Cupboard, nursing counter, table for preparation of medicines, chair, furniture at breast feeding room,   X ray view box.</t>
  </si>
  <si>
    <t>To all Medical Officers and Nursing Staff posted at SNCU
-4 days class room training followed by 14 days observership at recognized collaborating centre</t>
  </si>
  <si>
    <t>NRP module training for updated protocols of neonatal resuscitation</t>
  </si>
  <si>
    <t>ETAT training</t>
  </si>
  <si>
    <t>All the staff working in SNCU</t>
  </si>
  <si>
    <t>Training on IYCF</t>
  </si>
  <si>
    <t>Especially for lactation failure or breast problems like engorgement, mastitis etc, and provide special
counselling to mothers with less breast milk, low birth weight babies, sick new-born, undernourished
children, adopted baby, twins and babies born to HIV positive mothers.
At least two service providers trained in advanced lactation management and IYCF counselling skills should be available to deal with difficult and referred cases.</t>
  </si>
  <si>
    <t>Check training records</t>
  </si>
  <si>
    <t xml:space="preserve">Triage, Quality Assessment &amp; action planning, PDCA, 5S &amp; use of checklist for quality improvement </t>
  </si>
  <si>
    <t xml:space="preserve">SNCU staff is provided with refresher training </t>
  </si>
  <si>
    <t xml:space="preserve">Check with training records the SNCU staff have been provided refresher training  at least once in every 12 month on care of  normal and sick newborn at time of birth &amp; beyond &amp; Breast feeding  support </t>
  </si>
  <si>
    <t>Nursing staff is skilled to train  parent-attendants for providing care to the sick newborn</t>
  </si>
  <si>
    <t>SI/ PI</t>
  </si>
  <si>
    <t>As per family participatory care guidelines</t>
  </si>
  <si>
    <t xml:space="preserve">Facility has established program for inspection, testing and maintenance and calibration of equipment. </t>
  </si>
  <si>
    <t>Radiant warmer, Phototherpy units suction machine, Oxygen concentrator, pulse oximeter/ Multipara monitor</t>
  </si>
  <si>
    <t xml:space="preserve">Check for breakdown &amp; Maintenance  record in the log book
Back up for critical equipment. Label Defective/Out of order equipment and stored appropriately until it has been repaired.
</t>
  </si>
  <si>
    <t>Staff is skilled for cleaning, inspection &amp; trouble shooting of the  equipment malfunction</t>
  </si>
  <si>
    <t>(1) Staff is trained for use, preventive maintenance and trouble shooting of equipment such as radiant warmers, infusion pump, oxygen concentrator, bag &amp;mask, weighting machine, phototherapy unit.
(2) There is procedure to check timely replacement of lights in Phototherapy unit.</t>
  </si>
  <si>
    <t>Check the skill of staff for maintenance &amp; trouble shooting of  oxygen concentrator</t>
  </si>
  <si>
    <t>SI/ OB</t>
  </si>
  <si>
    <r>
      <rPr>
        <b/>
        <sz val="11"/>
        <color theme="1"/>
        <rFont val="Calibri"/>
        <family val="2"/>
        <scheme val="minor"/>
      </rPr>
      <t xml:space="preserve">Maintenance- </t>
    </r>
    <r>
      <rPr>
        <sz val="11"/>
        <color theme="1"/>
        <rFont val="Calibri"/>
        <family val="2"/>
        <scheme val="minor"/>
      </rPr>
      <t xml:space="preserve">
Coarse filter- Ensure it is dust free &amp; wash daily
Zeolite granule- change after 20,000 hrs
Bacterial filter- change every yr.
</t>
    </r>
    <r>
      <rPr>
        <b/>
        <sz val="11"/>
        <color theme="1"/>
        <rFont val="Calibri"/>
        <family val="2"/>
        <scheme val="minor"/>
      </rPr>
      <t>Trouble Shooting-</t>
    </r>
    <r>
      <rPr>
        <sz val="11"/>
        <color theme="1"/>
        <rFont val="Calibri"/>
        <family val="2"/>
        <scheme val="minor"/>
      </rPr>
      <t xml:space="preserve">
Machine is too noisy- May be coarse filter is blocked- wash filter daily.
Machine or room gets heated- Machine is near wall- Keep away from wall or outside the room for free circulation of air
Yellow light is not going off- desired oxygen conc. is not reached- may be due to high humidity or flow rate is more, so decrease flow rate.
Compressor heats up- Malfunctioning of compressor- Look at fan, it may be jammed, &amp; hence need repair.
If central oxygen supply is used - Check staff is aware of it maintenance &amp; trouble shooting </t>
    </r>
  </si>
  <si>
    <t>Check the skill of staff for maintenance &amp; trouble shooting of phototherepy units</t>
  </si>
  <si>
    <t>Low irradiance : Due to tubes old, flickering, black ends, bulbs covered with dust or dirty reflectors )</t>
  </si>
  <si>
    <t xml:space="preserve">(1) BP apparatus, thermometers, weighing scale , radiant warmer  etc are calibrated .      (2) Check for records /calibration stickers. (3) There is system to label/ code the equipment to indicate status of calibration/ verification when recalibration is due. </t>
  </si>
  <si>
    <t>`</t>
  </si>
  <si>
    <t>Up to date instructions for operation and maintenance of equipment are readily available with SNCU staff.</t>
  </si>
  <si>
    <t>Check operating and trouble shooting instructions of equipment are available in SNCU</t>
  </si>
  <si>
    <t>Drugs are indented &amp; supplied  in Paediatric dosages  only</t>
  </si>
  <si>
    <t>Check drugs are available in paediatric doses/formulation</t>
  </si>
  <si>
    <t xml:space="preserve">Check drugs and consumables are  kept at allocated space in Crash cart/ Drug trolleys and are labelled. Look alike and sound alike drugs are kept separately </t>
  </si>
  <si>
    <t xml:space="preserve">Expiry and near expiry dates are maintained </t>
  </si>
  <si>
    <t>Records for expiry and near expiry drugs are maintained for emergency tray and drug stored at department</t>
  </si>
  <si>
    <t>In SNCU sub store as well as drug/emergency trays</t>
  </si>
  <si>
    <t xml:space="preserve">At least once in a week- minimum buffer stock is  maintained. Minimum stock and reorder level are calculated based on consumption in a week accordingly </t>
  </si>
  <si>
    <t>There is no stock out of drugs and 
Procedure for replenishing drug in place</t>
  </si>
  <si>
    <t>Adequate Illumination patient care unit  &amp; nursing station</t>
  </si>
  <si>
    <t>200 Lux at the plane of infant bed,                          adjustable Ambient lightening at least 50 to more than 600 Lux.                                Illumination level at nursing station- 150-300 Lux
Light source is glare free or veiling reflections</t>
  </si>
  <si>
    <t>Visitor policy is defined &amp; implemented</t>
  </si>
  <si>
    <t>(1) One trained female family member allowed to stay with the new born in step down after undertaking all universal precaution measures like bathing, wearing gowns, mask, head cap etc. 
 (2) Entry to SNCU is restricted, 
(3) Visiting hour are fixed and practiced</t>
  </si>
  <si>
    <r>
      <t>Temperature inside main SNCU should be maintained at (28+/- 2</t>
    </r>
    <r>
      <rPr>
        <vertAlign val="superscript"/>
        <sz val="11"/>
        <color theme="1"/>
        <rFont val="Calibri"/>
        <family val="2"/>
        <scheme val="minor"/>
      </rPr>
      <t>O</t>
    </r>
    <r>
      <rPr>
        <sz val="11"/>
        <color theme="1"/>
        <rFont val="Calibri"/>
        <family val="2"/>
        <scheme val="minor"/>
      </rPr>
      <t>C), round O clock preferably by thermostatic control. Relative humidity of 30-60% should be maintained</t>
    </r>
  </si>
  <si>
    <t xml:space="preserve">
SNCU has system to control &amp; monitor sound level </t>
  </si>
  <si>
    <t xml:space="preserve"> Control the sound producing activities and gadgets (like telephone sounds, staff area and equipment).  Should not keep beeping at high volume ( Not more than 45 db and peak intensity should not be more than 80 db)</t>
  </si>
  <si>
    <t>SNCU has system of switching off light when not performing any activity /at night</t>
  </si>
  <si>
    <t>New born identification band and foot prints are used</t>
  </si>
  <si>
    <t>There is procedure for handing over the baby to mother/father/Legal Guardian</t>
  </si>
  <si>
    <t>Check security arrangement at SNCU  are robust</t>
  </si>
  <si>
    <t xml:space="preserve">Restriction Signage, security guard in each shift,  functional CCTV camera, define &amp; practice procedure for handing over the baby to mother/father </t>
  </si>
  <si>
    <t xml:space="preserve">Exterior &amp; Interior  of the  facility building is maintained appropriately </t>
  </si>
  <si>
    <t>Wall and Ceiling of SNCU is painted and made of white wall tiles, with seamless joint, and extending up to the ceiling.</t>
  </si>
  <si>
    <t>Walls &amp; sinks are cleaned as per schedule</t>
  </si>
  <si>
    <t xml:space="preserve">(1) At least once a day 
(2) With hospital grade disinfectant  </t>
  </si>
  <si>
    <t xml:space="preserve">Mopping of SNCU is done as per schedule </t>
  </si>
  <si>
    <t>OB/ RR</t>
  </si>
  <si>
    <t>(1) At least 3 times in a day</t>
  </si>
  <si>
    <t xml:space="preserve">Check for patient care as well as auxiliary areas </t>
  </si>
  <si>
    <t xml:space="preserve">Check for any obsolete article including equipment, instrument, records, drugs and consumables </t>
  </si>
  <si>
    <t>No lizard, cockroach, mosquito, flies, rats, bird nest etc.</t>
  </si>
  <si>
    <t xml:space="preserve">Check for 24X7 availability of power backup including  dedicated UPS and emergency light </t>
  </si>
  <si>
    <t xml:space="preserve">(1) Check diet is provided to all mothers (both  inborn or outborn babies)
(2) Check that all items fixed in diet menu is provided </t>
  </si>
  <si>
    <t>SNCU has facility to provide sufficient and  clean linen for each parent -attendant</t>
  </si>
  <si>
    <t xml:space="preserve">Check linen is  clean, stains free &amp; not torn. 
</t>
  </si>
  <si>
    <t>Check dedicated closed bin is kept for storage of dirty linen</t>
  </si>
  <si>
    <t xml:space="preserve">Check linen is kept closed bin &amp; emptied regularly. Plastic bag is used in dustbin &amp; these bags are sealed before removed &amp; handed over </t>
  </si>
  <si>
    <t>(1) Check for system for recording time of reporting and relieving (Attendance register/ Biometrics etc)
(2) Check FPC roster of nurses for providing training to Parent/ attendant</t>
  </si>
  <si>
    <t>As per hospital administration or state policy.
Check SNCU doctors and nurses follow the  dress code</t>
  </si>
  <si>
    <t>Check for that patient UID &amp; demographics like Name, age, Sex, Chief complaint,  etc. are recorded</t>
  </si>
  <si>
    <t>Baby weight &lt;1800 or more &gt;4 Kg, gestation- &lt;34 weeks, perinatal asphyxia, apnoea, refusal to feed, respiratory distress(Rate &gt;60/min,severe jaundice, hypothermia &lt;35.4 deg C &amp; hyperthermia &gt;37.5 deg C, central cyanosis, shock (CFT&gt;3 sec)bleeding, abdominal distension, diarrhoea &amp; major malformation</t>
  </si>
  <si>
    <t xml:space="preserve">Time of admission is recorded in patient record, Admission is done by written order of a qualified doctor </t>
  </si>
  <si>
    <t>Check availability &amp; use of assessment criteria like triage of sick new born, Kramer's criteria for assessment of Jaundice, Silverman Anderson Score for assessment of severity of respiratory distress and Ballard score for assessing gestation of new born etc.</t>
  </si>
  <si>
    <t>Check bed head ticket</t>
  </si>
  <si>
    <t>There is fixed schedule for assessment of stable patients  &amp; critical patients</t>
  </si>
  <si>
    <t>There is fix schedule of reassessment as per protocols. Reassessment finding  are recorded in BHT</t>
  </si>
  <si>
    <t>There is procedure of taking   over of   new born from labour , OT/ Ward to SNCU</t>
  </si>
  <si>
    <t xml:space="preserve">Check  continuity of care is maintained while transferring/ hand overing the patient </t>
  </si>
  <si>
    <t xml:space="preserve">Check pre referral stabilization is done </t>
  </si>
  <si>
    <t>SI/ RR/ OB</t>
  </si>
  <si>
    <t xml:space="preserve">(1) Check baby is stabilized w.r.t Temp. ( skin to skin care- cover the baby- Transport incubator), Oxygenation: Airway &amp; breathing, perfusion ( HR, CRT temp), Sugar.
(2) Check 1st dose of antibiotics -inj Ampicillin &amp; gentamicin is given. Also, Vit K is given if not administrated earlier </t>
  </si>
  <si>
    <t xml:space="preserve">(1) A referral slip/ Discharge card is provide to patient when referred to another health care facility . (2) Referral slip includes demographic details,  History of patient, examination findings, management done , drugs administered, any procedure done, reason for referral, 
(3) Detail of referral centre including whom to contact and signature of approving medical officer </t>
  </si>
  <si>
    <t>Reason for referral is clearly stated and referral is written by authorized competent person (Paediatrician or Medical Officer on duty)</t>
  </si>
  <si>
    <t>RR/ SI</t>
  </si>
  <si>
    <t xml:space="preserve">(1) Verify with referral records that reasons for referral were clearly mentioned 
(2) SNCU staff confirms the suitability of referral with higher centres to ascertain that case can be managed at higher centre and will not require further referrals  </t>
  </si>
  <si>
    <t>Advance communication is done with higher centre &amp; Referral vehicle is being arranged</t>
  </si>
  <si>
    <t xml:space="preserve">(1) Check SNCU staff facilitates arrangement of ambulance for transferring the patient to higher centre . 
(2) Patient attendant are not asked to arrange vehicle by their own 
(3) Check if SNCU staff checks ambulance preparedness in terms of necessary equipment, drugs, accompanying staff in terms of care that may be required in transit </t>
  </si>
  <si>
    <t xml:space="preserve">Referral checklist &amp; Referral in/ Out register is maintained for all referred cases </t>
  </si>
  <si>
    <t xml:space="preserve">(1) Referral check list is filled before referral to ensure all necessary steps have been taken for safe referral 
(2) Check referral records has information regarding  advance communication,  transport arrangement, accompanying care provider, reason for referral , time taken for referral etc. along with   demographics, date &amp; time of admission, date &amp; time of referral, and follow up </t>
  </si>
  <si>
    <t>(1) Check that SNCU staff take follow up of referred cases for timely arrival and appropriate care provided at higher centre. (2) Outcome and deficiencies if any should be recorded in referral out register &amp; analysed for improvement</t>
  </si>
  <si>
    <t>(1) Check for referral cards filled from lower facilities
(2) CHW of nearby PHC/HWC is informed about discharge for follow ups</t>
  </si>
  <si>
    <t>Check community health worker is assigned for the follow-up post discharge</t>
  </si>
  <si>
    <t>There is a process  for ensuring the  identification of baby before any clinical procedure</t>
  </si>
  <si>
    <t xml:space="preserve">Identification  tags are used for new-borns </t>
  </si>
  <si>
    <t xml:space="preserve">Verbal orders are rechecked before administration. Verbal orders are documented in the case sheet </t>
  </si>
  <si>
    <t>Parent/ attendants are encouraged to provide basic care to the newborn</t>
  </si>
  <si>
    <t>Breastfeeding, KMC, cleaning of baby can be undertaken by trained parent/attendant under the supervision of doctor/ nurse</t>
  </si>
  <si>
    <t>(1) Handover is given during the shift change explaining the condition,  care provided and any specific care if required.
(2) Check SBAR (situation, background, assessment and recommendation) protocols are followed</t>
  </si>
  <si>
    <t xml:space="preserve">Vital  are monitored for stable &amp; critical patients and recorded periodically </t>
  </si>
  <si>
    <t xml:space="preserve">Check for TPR chart, Phototherapy chart, any other vital required is monitored </t>
  </si>
  <si>
    <t>Measures are taken to protect new born from any harm</t>
  </si>
  <si>
    <t>Check the measure taken to prevent new born theft/swapping ,baby fall, baby charring, adverse drug events etc</t>
  </si>
  <si>
    <t>New born with emergency &amp; priority signs assessed &amp; immediate treatment is given</t>
  </si>
  <si>
    <t>Check prescriptions are not written with brand name</t>
  </si>
  <si>
    <t>Essential newborn care, Newborn Resuscitation, management of hypothermia. LBW, Fluid management, hypoglycaemia, neonatal jaundice, ETAT etc</t>
  </si>
  <si>
    <t>Check BHT that drugs are prescribed as per protocols and &amp;Check for rational use of drugs</t>
  </si>
  <si>
    <r>
      <t xml:space="preserve">Electrolytes like Potassium chloride, Dopamine, dobutamine, Hydrocortisone,  Phenytoin, Phenobarbitone, Adrenergic agonist, Opioids,  </t>
    </r>
    <r>
      <rPr>
        <sz val="11"/>
        <color theme="1"/>
        <rFont val="Calibri"/>
        <family val="2"/>
        <scheme val="minor"/>
      </rPr>
      <t>Anti thrombolytic agent  etc. as applicab</t>
    </r>
    <r>
      <rPr>
        <sz val="11"/>
        <rFont val="Calibri"/>
        <family val="2"/>
        <scheme val="minor"/>
      </rPr>
      <t>le</t>
    </r>
  </si>
  <si>
    <t>Check for any open single dose vial with leftover content intended to be used later on .In multi dose vials, needle is not left in the septum</t>
  </si>
  <si>
    <t>Check if adverse drug reaction form is available in SNCU and its reporting is in practice.</t>
  </si>
  <si>
    <t>Fluid, drug &amp; dosages are calculated according to body weight</t>
  </si>
  <si>
    <t xml:space="preserve">Check Nursing staff  is aware 7 R's of Medication and follows them  </t>
  </si>
  <si>
    <t>New born's progress is recorded as per defined assessment schedule</t>
  </si>
  <si>
    <t>Check BHT is updated following each reassessment</t>
  </si>
  <si>
    <t>Treatment plan are written on BHT and all drugs are written legibly in case sheet.</t>
  </si>
  <si>
    <t>(1) Check Medication order, treatment plan, lab investigation &amp; nursing charts are recorded adequately
(2) Check change in treatment plan is also mentioned in case new born's condition deteriorate</t>
  </si>
  <si>
    <t>Treatment given is recorded in treatment chart</t>
  </si>
  <si>
    <t>Resuscitation,  blood transfusion, suctioning, phototherapy   etc</t>
  </si>
  <si>
    <t>Availability of formats for neonatal case sheet, Treatment Charts, TPR Chart , Intake Output Chart, Investigation sheet, Community follow up card, BHT/ newborn case record , treatment continuation sheet, Discharge card, normographs, congenital anomaly if any. etc
Check forms &amp; formats are being used</t>
  </si>
  <si>
    <t>General order book (GOB), report book, Admission register, lab register, Admission sheet/ bed head ticket, discharge slip, referral slip, referral in/referral out register, Diet register, Linen register, Drug indent register etc</t>
  </si>
  <si>
    <t xml:space="preserve">Check records are numbered and labelled legibly </t>
  </si>
  <si>
    <t>SNCU has established criteria to transfer to step down / MNCU</t>
  </si>
  <si>
    <t xml:space="preserve"> Criteria for transfer to step down: Respiratory distress improves &amp; do not require oxygen supplementation, babies on antibiotics for completion of therapy, LBW who otherwise stable, babies with Jaundice who otherwise stable.                                                           </t>
  </si>
  <si>
    <t>High risk identification checklist is available &amp; filled at time of discharge</t>
  </si>
  <si>
    <t>Checklist having information regarding babies birth weight, gestational age, perinatal asphyxia, small for date, hypoglycaemia, neonatal seizures, sepsis with meningitis, shock requiring vasopressor support, total serum bilirubin in exchange range, suboptimal home environment etc.</t>
  </si>
  <si>
    <t>SNCU has established criteria for discharge</t>
  </si>
  <si>
    <t>Criteria for transfer to home: Primary illness is resolved, baby maintain temp without radiant warmer, baby is accepting mothers milk, documented weight gain for consecutive 3 days, &amp; wt. is more than 1.5 Kg, baby haemodynamically stable ( normal CFT and strong peripheral pulses)</t>
  </si>
  <si>
    <t xml:space="preserve">Discharge is done by a responsible and qualified doctor after assessment </t>
  </si>
  <si>
    <t xml:space="preserve">New-born/ attendants are consulted before discharge </t>
  </si>
  <si>
    <t>Follow up plan  for assessment &amp; specific interventions is scheduled  after discharge of high risk babies</t>
  </si>
  <si>
    <t>Check suggested schedule along with follow up protocols is available &amp; used</t>
  </si>
  <si>
    <t xml:space="preserve">Discharge summary adequately mentions patient clinical condition, treatment given and follow up </t>
  </si>
  <si>
    <t>Discharge summary is give to patients going in LAMA/Referral patient</t>
  </si>
  <si>
    <t>There is procedure for clinical follow up of the new born by local CHW  (Community health care worker)/ASHA</t>
  </si>
  <si>
    <t>SNCU has system in place to send communication to CHW/ASHA regarding discharge of baby from SNCU</t>
  </si>
  <si>
    <t xml:space="preserve">Parent/attendants are trained &amp; confident to  provide care after discharge </t>
  </si>
  <si>
    <t xml:space="preserve">Training has been given for nutrition, immunisation, understanding baby cues and addressing the issues. Ask parent /attendant if they have been  trained </t>
  </si>
  <si>
    <t>Check with mother/attendent the key points explained during counselling</t>
  </si>
  <si>
    <t xml:space="preserve"> Breastfeed infant exclusively, keep infant warm, keep cord clean and dry, importance and correct method of handwashing &amp; danger signs*.
(*Danger signs: Refusal to feed; Fast or difficult breathing, Cold or Hot to touch, jaundice involving palms and soles Pallor/Cyanosis, Abdominal distension, Abnormal movements, Bleeding from any site or Diarrhoea with blood in stool)</t>
  </si>
  <si>
    <t xml:space="preserve">Declaration is taken from parent's/ guardian of the LAMA patient </t>
  </si>
  <si>
    <t>Criteria are defined for endotracheal  intubation</t>
  </si>
  <si>
    <t>(1) To suction trachea in presence of meconium when newborn is not vigorous (2) if  positive pressure ventilation is not resulting into adequate clinical improvement (3)To improve efficacy of ventilation after several minutes of bag &amp; mask ventilation or ineffective bag &amp; mask ventilation (4)To facilitate chest compressions and ventilation and to maximize the efficiency of each ventilation (5) for special cases like giving endotracheal  medication &amp; suspected diaphragmatic hernia</t>
  </si>
  <si>
    <t xml:space="preserve">Staff is trained for intubating newborn </t>
  </si>
  <si>
    <t xml:space="preserve">Ask for demonstration 
Steps to follow : (1) Stabilize the new born's head in sniffing position, deliver free flow of oxygen during procedure
(2) Slide laryngoscope over right side of tongue, pushing the tongue to left side of mouth &amp; advancing the blade until the tip lies beyond the base of the tongue. (3) Lift the blade slightly, raise entire blade not just tip (4) Look for landmarks, vocal cords should appear as vertical stripes of each side of glottis or inverted 'v'
(5) Suction if required for visualization (6) Insert the tube into right side of mouth with the curve of the tube lying in horizontal plane 
(7) If cords are closed, wait them to open. Insert the tip of endotracheal tube until vocal cord guide is at the level of cords (8) Hold the tube firmly against the babies palate while removing laryngoscope </t>
  </si>
  <si>
    <t>Staff is aware of indications of correct placement of endotracheal tube</t>
  </si>
  <si>
    <t>(1) Improved vital signs
(2) Breath sounds over both lung fields
(3) No gastric distention
 (4) Vapours in tube during exhalation
 (5) Chest movement in each breath 
(6) Direct visualization of tube passing between vocal cords</t>
  </si>
  <si>
    <t xml:space="preserve">Staff is aware of process &amp; steps for emergency management of sick neonate </t>
  </si>
  <si>
    <t xml:space="preserve">(1) Triage - ETAT protocol - keeping in mind ABCD steps
(2) Ascertaining the group of baby - Emergency, Priority and non urgent.
(2) After identification of emergency &amp; priotize sign- prompt emergency treatment is to be given to stabilize. 
</t>
  </si>
  <si>
    <t>SNCU has provision of Ambulances to refer the case to higher centre</t>
  </si>
  <si>
    <t>Check ambulance/ vehicle used for neonatal transport have following requirements:
(1) Secure fixation for transport incubator
(2) Secure fastening of other equipment  (e.g. Monitoring equipment)
(3) Independent power source to supplement equipment batteries to ensure uninterrupted operation of the equipment</t>
  </si>
  <si>
    <t xml:space="preserve">Ambulance has provision/ method for maintenance of Warm chain while referring baby to higher centre </t>
  </si>
  <si>
    <t xml:space="preserve">Ambulance/transport vehicle have adequate arrangement for Oxygen therapy, mechanical ventilation, resuscitation/ essential supplies kit and emergency drug kit </t>
  </si>
  <si>
    <t>Check Constant vigilance (maintaining TOPS_ temp. oxygen, perfusion &amp; sugar) during journey.</t>
  </si>
  <si>
    <t>Protocols are defined &amp; followed for sample collection.  Also check procedure to transfer  to lab  (if need to send to inhouse/outsource lab.)</t>
  </si>
  <si>
    <t xml:space="preserve">SNCU has defined critical values of various lab test </t>
  </si>
  <si>
    <t xml:space="preserve">(1) Critical values are defined and intimated timely to treat medical officer
(2) List of Normal reference ranges as per available in NRC </t>
  </si>
  <si>
    <t xml:space="preserve">Patient's identification is confirmed &amp; Consent is taken before transfusion </t>
  </si>
  <si>
    <t xml:space="preserve">Death note is written as per new born death review guidelines </t>
  </si>
  <si>
    <t xml:space="preserve">New born death are recorded as per CDR guideline. Death note including efforts done for resuscitation is noted in patient record.
 Death summary is given to patient attendant quoting the immediate cause and underlying cause if possible </t>
  </si>
  <si>
    <t xml:space="preserve">Parents/ guardians are informed clearly about the deterioration in health condition of Patients </t>
  </si>
  <si>
    <t xml:space="preserve">(1) Provide clear &amp; honest information in supporting &amp; caring manner 
(2) Avoid negative comments about parents, referring physician. 
(3) There is a procedure to allow parents to observe patient in last hours </t>
  </si>
  <si>
    <t>Parent's consent is taken if autopsy required</t>
  </si>
  <si>
    <t>PI/ SI/ RR</t>
  </si>
  <si>
    <t>Check there is process to call parents after a month to expalin findings of autopsy  &amp; if required to discuss the possibility of the problem occuring in next baby.</t>
  </si>
  <si>
    <t>Rapid assessment of sick neonates is done   for prioritizing management in SNCU</t>
  </si>
  <si>
    <t>Staff is aware of Triage or sorting  categories to prioritize management i.e EPN (Emergency sign, priority sign &amp; non urgent sign)</t>
  </si>
  <si>
    <t>Staff is aware of emergency signs in Sick new born &amp; action required</t>
  </si>
  <si>
    <r>
      <t>(1) Hypothermia temp.&lt; 35.5</t>
    </r>
    <r>
      <rPr>
        <vertAlign val="superscript"/>
        <sz val="11"/>
        <color theme="1"/>
        <rFont val="Calibri"/>
        <family val="2"/>
        <scheme val="minor"/>
      </rPr>
      <t>0</t>
    </r>
    <r>
      <rPr>
        <sz val="11"/>
        <color theme="1"/>
        <rFont val="Calibri"/>
        <family val="2"/>
        <scheme val="minor"/>
      </rPr>
      <t>C,                            
(2) Apnoea or gasping breathing,                                    Severe respiratory distress rate &gt; 70/min , severe retraction, grunt, 
(3) Central cyanosis, shock, cold periphery, CFT&gt;3 sec, weak or fast pulse, 
(4) coma, convulsion &amp;encephalopathy. Action: Urgent intervention, Stabilize and admit in SNCU</t>
    </r>
  </si>
  <si>
    <t>Staff is aware of priority signs in Sick new born &amp; action required</t>
  </si>
  <si>
    <r>
      <t xml:space="preserve">(1) Weight less than 1800 g (tiny neonates) or  &gt;3800g. 
(2) Temp. 36.5 </t>
    </r>
    <r>
      <rPr>
        <vertAlign val="superscript"/>
        <sz val="11"/>
        <color theme="1"/>
        <rFont val="Calibri"/>
        <family val="2"/>
        <scheme val="minor"/>
      </rPr>
      <t>O</t>
    </r>
    <r>
      <rPr>
        <sz val="11"/>
        <color theme="1"/>
        <rFont val="Calibri"/>
        <family val="2"/>
        <scheme val="minor"/>
      </rPr>
      <t>C -35.5</t>
    </r>
    <r>
      <rPr>
        <vertAlign val="superscript"/>
        <sz val="11"/>
        <color theme="1"/>
        <rFont val="Calibri"/>
        <family val="2"/>
        <scheme val="minor"/>
      </rPr>
      <t>O</t>
    </r>
    <r>
      <rPr>
        <sz val="11"/>
        <color theme="1"/>
        <rFont val="Calibri"/>
        <family val="2"/>
        <scheme val="minor"/>
      </rPr>
      <t>C,  (3) Lethargy/irritable/restless/jittery (4) refusal to feed (5) respiratory distress rate &gt; 60, no or minimal retraction, (6) abdominal distention,(7) severe jaundice appear in &lt;24hrs/stains palms and soles/lasts &gt;2 weeks, severe pallor, (8) bleeding from any site, (9)congenital malformation,
Action:  immediate assessment, attended on priority  &amp; need to be admitted in SNCU</t>
    </r>
  </si>
  <si>
    <t>Staff is aware of non urgent signs signs in Sick new born &amp; action required</t>
  </si>
  <si>
    <t>(1)Minor birth trauma, (2) superficial infection,(3) minor malformation, (4)possetting, (5) transitional stools, (6) jaundice. Action Assess &amp; treat as per neonate's requirement</t>
  </si>
  <si>
    <t>Staff is  competent in Management of emergency signs</t>
  </si>
  <si>
    <t xml:space="preserve"> Check for Temp., Airway breathing, circulation, coma or convulsation, Severe dehydration &amp; hypoglcemia
(1) Cold to touch (Abdomen): Re warm under radiant warmer, assess the temp every half an hour                                                     (2) Apnoea or gasping breathing  : Manage airway, administer Postive pressure ventilation with bag &amp; mask
(3) Central cyanosis or Severe respiratory distress, lower chest drawing, grunting&amp; ,give oxygen, monitor oxygen saturation with pluse oximeter                                                  (3) Capillary filling time &gt;3, weak or fast pulse&gt;160: Give  10ml/kg normal saline over 20- 30 min, repeat the boluss, if circulation doesnot improve, (4) Convulsion: Manage airway, check &amp; correct hypoglycaemia, if convulsion continue give IV calcium, if convulsion still continue give  anticonvulsant.
(5) Diarrhoea plus any two sign (a) Lethargy (b) Sunken eyes (c) Very slow skin pinch - Insert IV line &amp; began giving fluids rapidly, make sure neonate is warm</t>
  </si>
  <si>
    <t>Staff is able to demonstrate steps of new born resuscitation</t>
  </si>
  <si>
    <t>(1) Provide the warmth, Position the head &amp; clear the air way, suction first mouth &amp; then nose ,Reposition &amp; stimulate breathing , Evaluate respiration, heart rate &amp; oxygenation. (2) If still not breathing, use correct size mask, ensure proper seal, squeeze 2-3 times &amp; observe the chest rise, if chest rise is adequate, ventilate for 30 sec &amp; re assess, if chest rise is not adequate, take step to improve ventilation. (3) Assess heart rate after 30 sec of ventilation, if less than 100/min &amp; not breathing well, continue ventilation with oxygen.</t>
  </si>
  <si>
    <t xml:space="preserve">Management of Low birth weight
new-borns including pre term and Small for gestational age  as per  guidelines </t>
  </si>
  <si>
    <t>Staff is able to identify Low birth weight newborn</t>
  </si>
  <si>
    <r>
      <t xml:space="preserve">Newborn baby can be LBW : </t>
    </r>
    <r>
      <rPr>
        <b/>
        <sz val="11"/>
        <color theme="1"/>
        <rFont val="Calibri"/>
        <family val="2"/>
        <scheme val="minor"/>
      </rPr>
      <t>(1) Preterm(&lt;37 weeks)  &amp; (2) SGA (if the weight is below the 10 percentile on the chart gestational age.</t>
    </r>
    <r>
      <rPr>
        <sz val="11"/>
        <color theme="1"/>
        <rFont val="Calibri"/>
        <family val="2"/>
        <scheme val="minor"/>
      </rPr>
      <t xml:space="preserve">
LBWs can be identified from LMP, USG (first trimester) &amp; Expended Ballard score (EBS) and other physical maturity signs like skin, ear cartilage, breast nodule, sole creases and external genetalia
</t>
    </r>
  </si>
  <si>
    <t>Staff is aware of clinical presentation of LBW</t>
  </si>
  <si>
    <t xml:space="preserve">Feeding problem, asphyxia, hypothermia, RDS, Apnoeic spells, Intraventricular haemorrhage, hypoglycaemia, hyperbilirubinemia, infection and retinopathy of prematurity (ROP) etc. </t>
  </si>
  <si>
    <t xml:space="preserve">Staff is aware of management protocols of babies &lt; 1800 gm (34 weeks) </t>
  </si>
  <si>
    <t>Use of Overhead radiant warmer or incubator to keep baby warm. Regular monitoring of axillary temp at least once every 6-8hrs .
Planning the nutrition and fluids  of babies considering type of feeding, quantity , frequency  and modality of feeding</t>
  </si>
  <si>
    <t xml:space="preserve">Staff is aware of frequency &amp; type  of feeding to LBW </t>
  </si>
  <si>
    <r>
      <t xml:space="preserve">LBW babies should fed with mother's milk  every 2 hrs. starting immediately after birth.
Ensure LBW babies receive 'hind milk'. 
Multi fortified breast milk should be given to pre term &lt;32 weeks / 1500 gm, who fail to gain weight despite of breastfeeding
</t>
    </r>
    <r>
      <rPr>
        <b/>
        <sz val="11"/>
        <color theme="1"/>
        <rFont val="Calibri"/>
        <family val="2"/>
        <scheme val="minor"/>
      </rPr>
      <t>Minimum entral feeds</t>
    </r>
    <r>
      <rPr>
        <sz val="11"/>
        <color theme="1"/>
        <rFont val="Calibri"/>
        <family val="2"/>
        <scheme val="minor"/>
      </rPr>
      <t xml:space="preserve"> : Small volume of expressed breastmilk i.e. 12 to 24 ml/kg/day given every 1-3 hours delivered intra gastric. 
</t>
    </r>
  </si>
  <si>
    <t>Check staff is aware of importance of hind milk</t>
  </si>
  <si>
    <t>Comes towards end of feed, rich in fat content and provide more energy . LBW babies with poor weight gain may fed with expressed hind milk.</t>
  </si>
  <si>
    <t>Check  guidelines for mode and quantity of providing fluids and feeds to babies is available &amp; followed</t>
  </si>
  <si>
    <t xml:space="preserve">Guidelines for modes  requirements  (i.e. Based on Birth weight in gm and age (weeks).
Guidelines for fluid requirement of neonate (ml/kg/day) _ (based on Birth weight) </t>
  </si>
  <si>
    <t xml:space="preserve">Check total daily requirement is estimated as per guidelines </t>
  </si>
  <si>
    <t>Check quantity given is monitored &amp; charted</t>
  </si>
  <si>
    <t>Check staff skill for various techniques/modes of feeding to LBW</t>
  </si>
  <si>
    <r>
      <t xml:space="preserve"> Techniques: </t>
    </r>
    <r>
      <rPr>
        <b/>
        <sz val="11"/>
        <color theme="1"/>
        <rFont val="Calibri"/>
        <family val="2"/>
        <scheme val="minor"/>
      </rPr>
      <t>Minimum entral feeds</t>
    </r>
    <r>
      <rPr>
        <sz val="11"/>
        <color theme="1"/>
        <rFont val="Calibri"/>
        <family val="2"/>
        <scheme val="minor"/>
      </rPr>
      <t xml:space="preserve"> : Small volume of expressed breastmilk i.e. 12 to 24 ml/kg/day given every 1-3 hours delivered intra gastric. 
</t>
    </r>
    <r>
      <rPr>
        <b/>
        <sz val="11"/>
        <color theme="1"/>
        <rFont val="Calibri"/>
        <family val="2"/>
        <scheme val="minor"/>
      </rPr>
      <t>Non nutritive sucking</t>
    </r>
    <r>
      <rPr>
        <sz val="11"/>
        <color theme="1"/>
        <rFont val="Calibri"/>
        <family val="2"/>
        <scheme val="minor"/>
      </rPr>
      <t xml:space="preserve">: In premature or small babies - to develop sucking behaviour &amp; improve digestion of feed
</t>
    </r>
    <r>
      <rPr>
        <b/>
        <sz val="11"/>
        <color theme="1"/>
        <rFont val="Calibri"/>
        <family val="2"/>
        <scheme val="minor"/>
      </rPr>
      <t xml:space="preserve">Gavage feeds: </t>
    </r>
    <r>
      <rPr>
        <sz val="11"/>
        <color theme="1"/>
        <rFont val="Calibri"/>
        <family val="2"/>
        <scheme val="minor"/>
      </rPr>
      <t xml:space="preserve">Using feeding catheter - baby is fed with 10 ml syringe (without plunger) attached toward outer end of tube &amp; milk is allowed to trickle by gravity. The baby should be placed in left lateral position for 15-20min to avoid regurgitation. 
</t>
    </r>
    <r>
      <rPr>
        <b/>
        <sz val="11"/>
        <color theme="1"/>
        <rFont val="Calibri"/>
        <family val="2"/>
        <scheme val="minor"/>
      </rPr>
      <t xml:space="preserve">Katori Spoon Feed: </t>
    </r>
    <r>
      <rPr>
        <sz val="11"/>
        <color theme="1"/>
        <rFont val="Calibri"/>
        <family val="2"/>
        <scheme val="minor"/>
      </rPr>
      <t xml:space="preserve">Feeding with spoon or paladai, specially neonates with gestation of 30-32 weeks or more are in position to swallow. Take required amount of expressed breast milk in katori, place the baby in semi upright posture. Fill the spoon with milk, a little short of brim, place it at lips of the baby and let the milk flow into babies mouth slowly, the baby will actively swallow the milk
</t>
    </r>
  </si>
  <si>
    <t>Check fluid and nutritional supplementation is fulfilled as per requirement</t>
  </si>
  <si>
    <r>
      <t xml:space="preserve">Fluid requirement: First day of fluid requirement range from 60-80 ml/kg. 
Daily increment - approx. 15ml/kg till 150ml/kg is reached.
</t>
    </r>
    <r>
      <rPr>
        <b/>
        <sz val="11"/>
        <color theme="1"/>
        <rFont val="Calibri"/>
        <family val="2"/>
        <scheme val="minor"/>
      </rPr>
      <t xml:space="preserve">Nutritional Supplementation_ Vit K </t>
    </r>
    <r>
      <rPr>
        <sz val="11"/>
        <color theme="1"/>
        <rFont val="Calibri"/>
        <family val="2"/>
        <scheme val="minor"/>
      </rPr>
      <t xml:space="preserve">: All LBW&lt;1000gm - receive 0.5 mg IM of Vit K at birth &amp; all other 1mg IM. All LBW who are exclusively breastfed should receive 400IU daily of vit K from first day of life to once baby start accepting full feeds &amp; supplementation will continue until 6 month. 800-1000IU for small babies (&lt;1500gm) 
</t>
    </r>
    <r>
      <rPr>
        <b/>
        <sz val="11"/>
        <color theme="1"/>
        <rFont val="Calibri"/>
        <family val="2"/>
        <scheme val="minor"/>
      </rPr>
      <t>Multivitamin drops:</t>
    </r>
    <r>
      <rPr>
        <sz val="11"/>
        <color theme="1"/>
        <rFont val="Calibri"/>
        <family val="2"/>
        <scheme val="minor"/>
      </rPr>
      <t xml:space="preserve"> 0.3 ml/day from 2 week of age
</t>
    </r>
    <r>
      <rPr>
        <b/>
        <sz val="11"/>
        <color theme="1"/>
        <rFont val="Calibri"/>
        <family val="2"/>
        <scheme val="minor"/>
      </rPr>
      <t xml:space="preserve">All LBW receive calcium and phosphorus </t>
    </r>
    <r>
      <rPr>
        <sz val="11"/>
        <color theme="1"/>
        <rFont val="Calibri"/>
        <family val="2"/>
        <scheme val="minor"/>
      </rPr>
      <t xml:space="preserve">at 120-140 mg/kg/day &amp; 60-90 mg/kg/day respectively. &amp; continue till 40wk post conceptual
</t>
    </r>
    <r>
      <rPr>
        <b/>
        <sz val="11"/>
        <color theme="1"/>
        <rFont val="Calibri"/>
        <family val="2"/>
        <scheme val="minor"/>
      </rPr>
      <t>Iron Supplementatio</t>
    </r>
    <r>
      <rPr>
        <sz val="11"/>
        <color theme="1"/>
        <rFont val="Calibri"/>
        <family val="2"/>
        <scheme val="minor"/>
      </rPr>
      <t xml:space="preserve">n_ 2-3mg/kg/day at 6-8 wks. and as early as 2wks in &lt;1500gm 
</t>
    </r>
  </si>
  <si>
    <t xml:space="preserve">Check the records to monitor intake &amp; output  to prevent fluid overload </t>
  </si>
  <si>
    <t>(1) IV-fluids are given are compared with prescribed volume &amp; recorded in fluid monitoring chart every 2 hrly. 
(2) Measure blood glucose every 6-8hrs and take action for low (&lt;45mg/dl) or high (150mg/dl) blood glucose 
(3) Daily monitoring : of weight, urine output, frequency of passage of urine, sign of overhydration.</t>
  </si>
  <si>
    <t xml:space="preserve">Staff infusion site is inspected frequently </t>
  </si>
  <si>
    <t xml:space="preserve">
If there is redness and swelling  seen at any time stop the infusion remove the cannula and establish new IV line in d/f vein </t>
  </si>
  <si>
    <t>Check Growth is monitored in LBW babies</t>
  </si>
  <si>
    <t xml:space="preserve">Babies checked for weight (daily), head circumference( weekly) and length (fort-nightly).
Fenton's growth chart is used for pre term babies.
WHO growth chart is used from corrected age of 40 weeks </t>
  </si>
  <si>
    <t>Precautions are taken to protect LBW baby from hypothermia</t>
  </si>
  <si>
    <t xml:space="preserve">Heat loss is minimized by kangaroo-care and a cap on the head and socks on the feet
</t>
  </si>
  <si>
    <t>Staff is aware of assessment &amp; grading of hypothermia</t>
  </si>
  <si>
    <r>
      <t xml:space="preserve">Normal Axillary temp- 36.5 -37.5 </t>
    </r>
    <r>
      <rPr>
        <vertAlign val="superscript"/>
        <sz val="11"/>
        <color theme="1"/>
        <rFont val="Calibri"/>
        <family val="2"/>
        <scheme val="minor"/>
      </rPr>
      <t>O</t>
    </r>
    <r>
      <rPr>
        <sz val="11"/>
        <color theme="1"/>
        <rFont val="Calibri"/>
        <family val="2"/>
        <scheme val="minor"/>
      </rPr>
      <t>C
Cold Stress- 36.4- 36</t>
    </r>
    <r>
      <rPr>
        <vertAlign val="superscript"/>
        <sz val="11"/>
        <color theme="1"/>
        <rFont val="Calibri"/>
        <family val="2"/>
        <scheme val="minor"/>
      </rPr>
      <t>O</t>
    </r>
    <r>
      <rPr>
        <sz val="11"/>
        <color theme="1"/>
        <rFont val="Calibri"/>
        <family val="2"/>
        <scheme val="minor"/>
      </rPr>
      <t>C
Moderate Hypothermia- 35.9- 32</t>
    </r>
    <r>
      <rPr>
        <vertAlign val="superscript"/>
        <sz val="11"/>
        <color theme="1"/>
        <rFont val="Calibri"/>
        <family val="2"/>
        <scheme val="minor"/>
      </rPr>
      <t>O</t>
    </r>
    <r>
      <rPr>
        <sz val="11"/>
        <color theme="1"/>
        <rFont val="Calibri"/>
        <family val="2"/>
        <scheme val="minor"/>
      </rPr>
      <t>C
Severe Hypothermia- &lt;32</t>
    </r>
    <r>
      <rPr>
        <vertAlign val="superscript"/>
        <sz val="11"/>
        <color theme="1"/>
        <rFont val="Calibri"/>
        <family val="2"/>
        <scheme val="minor"/>
      </rPr>
      <t>O</t>
    </r>
    <r>
      <rPr>
        <sz val="11"/>
        <color theme="1"/>
        <rFont val="Calibri"/>
        <family val="2"/>
        <scheme val="minor"/>
      </rPr>
      <t xml:space="preserve">C.
Assessment through Axillary temp., Skin temperature (using radiant warmer probe) and Human touch. </t>
    </r>
  </si>
  <si>
    <t>Staff is aware of clinical conditions in which baby can exhibit signs of hypothermia</t>
  </si>
  <si>
    <t>LBW, preterm babies, hypoglycemia,sclerema, DIC and internal bleeding
Hypothermic babies show signs of lethargy, irritability, poor feeding, tachypnoea/apnoea etc</t>
  </si>
  <si>
    <r>
      <t>Staff is aware of management of mild hypothermia (temp &lt;35.5- 36.4</t>
    </r>
    <r>
      <rPr>
        <vertAlign val="superscript"/>
        <sz val="11"/>
        <color theme="1"/>
        <rFont val="Calibri"/>
        <family val="2"/>
        <scheme val="minor"/>
      </rPr>
      <t>O</t>
    </r>
    <r>
      <rPr>
        <sz val="11"/>
        <color theme="1"/>
        <rFont val="Calibri"/>
        <family val="2"/>
        <scheme val="minor"/>
      </rPr>
      <t>C)</t>
    </r>
  </si>
  <si>
    <r>
      <t>(1) Provide KMC to re warm baby with mild hypothermia or warm the room using radiant heater or other heating devices if KMC is not possible.
(2) Cover adequately &amp; ensure to replace cold clothes with warm clothes
(3) Keep room warm (26-28</t>
    </r>
    <r>
      <rPr>
        <vertAlign val="superscript"/>
        <sz val="11"/>
        <color theme="1"/>
        <rFont val="Calibri"/>
        <family val="2"/>
        <scheme val="minor"/>
      </rPr>
      <t>O</t>
    </r>
    <r>
      <rPr>
        <sz val="11"/>
        <color theme="1"/>
        <rFont val="Calibri"/>
        <family val="2"/>
        <scheme val="minor"/>
      </rPr>
      <t>C) &amp; draught free
(4) Continue breastfeeding
(5) Monitor temp . &amp; capillary filling time during re earning. Watch for apnoea and hypoglycaemia .
(6) Monitor axillary temp every 1/2hr till it reaches 36.5</t>
    </r>
    <r>
      <rPr>
        <vertAlign val="superscript"/>
        <sz val="11"/>
        <color theme="1"/>
        <rFont val="Calibri"/>
        <family val="2"/>
        <scheme val="minor"/>
      </rPr>
      <t xml:space="preserve"> O</t>
    </r>
    <r>
      <rPr>
        <sz val="11"/>
        <color theme="1"/>
        <rFont val="Calibri"/>
        <family val="2"/>
        <scheme val="minor"/>
      </rPr>
      <t>C, then hourly for next 4 hrs, 2 hrly for 12 hrs thereafter 3 hrly as routine</t>
    </r>
  </si>
  <si>
    <r>
      <t>Staff is aware of management of severe hypothermia (temp &lt;35.5</t>
    </r>
    <r>
      <rPr>
        <vertAlign val="superscript"/>
        <sz val="11"/>
        <color theme="1"/>
        <rFont val="Calibri"/>
        <family val="2"/>
        <scheme val="minor"/>
      </rPr>
      <t>O</t>
    </r>
    <r>
      <rPr>
        <sz val="11"/>
        <color theme="1"/>
        <rFont val="Calibri"/>
        <family val="2"/>
        <scheme val="minor"/>
      </rPr>
      <t>C)</t>
    </r>
  </si>
  <si>
    <r>
      <t>Remove cold clothes from baby and replace with warm clothes
Place under radiant warmer or one may use room heater or other means to warm baby
monitor temp every 15-30 min, monitor BP, HR, temp &amp; glucose as needed.
Additional - Start IV 10% dextrose, if perfusion is poor, give 10ml/kg of ringer lactate or normal saline. Give Vit K -1mg I/M &amp; provide oxygen &amp; monitor SPO</t>
    </r>
    <r>
      <rPr>
        <vertAlign val="subscript"/>
        <sz val="11"/>
        <color theme="1"/>
        <rFont val="Calibri"/>
        <family val="2"/>
        <scheme val="minor"/>
      </rPr>
      <t xml:space="preserve">2.
</t>
    </r>
    <r>
      <rPr>
        <sz val="11"/>
        <color theme="1"/>
        <rFont val="Calibri"/>
        <family val="2"/>
        <scheme val="minor"/>
      </rPr>
      <t xml:space="preserve">Assess for sepsis
</t>
    </r>
  </si>
  <si>
    <t>Staff is able to demonstrate the process of Kangaroo mother care Protocols</t>
  </si>
  <si>
    <t>Counsel the mother and take consent for initiating KMC.
Give mother/care taker front open loose shirt or blouse
Guide the mother/ care taker to sit in semi reclining position on chair or bed
Unbutton top 2-3 buttons and slip baby with only napkin, socks and cap on, into shirt
Ensure skin to skin contact b/w baby and care taker
Baby should be in frog like position with head turned to one side and placed between mother's breast 
Tie a string at belt level to prevent the baby from slipping down
Cover mother and baby dyad with woollen or sheet
Encourage frequent breastfeeding</t>
  </si>
  <si>
    <t xml:space="preserve">Staff is able to access the clinical definition and symptoms of  hypoglycaemia is new-borns </t>
  </si>
  <si>
    <r>
      <rPr>
        <b/>
        <sz val="11"/>
        <color theme="1"/>
        <rFont val="Calibri"/>
        <family val="2"/>
      </rPr>
      <t>Blood glucose level less than 45mg/dl</t>
    </r>
    <r>
      <rPr>
        <sz val="11"/>
        <color theme="1"/>
        <rFont val="Calibri"/>
        <family val="2"/>
      </rPr>
      <t xml:space="preserve"> in all new-borns
</t>
    </r>
    <r>
      <rPr>
        <b/>
        <sz val="11"/>
        <color theme="1"/>
        <rFont val="Calibri"/>
        <family val="2"/>
      </rPr>
      <t xml:space="preserve">Symptoms of hypoglycaemia: </t>
    </r>
    <r>
      <rPr>
        <sz val="11"/>
        <color theme="1"/>
        <rFont val="Calibri"/>
        <family val="2"/>
      </rPr>
      <t xml:space="preserve">
(1) Jitteriness, irritability
(2) Lethargy, limpness
(3) Weak or high pitched cry
(4) Poor feeding , vomiting
(5) Tachycardia (&gt;180/min)
(6) Sweating
(7) Hypothermia
(8) Poor respiratory effort or apnoea, tachypnoea
(9) Cyanosis
(10) Seizures or coma</t>
    </r>
  </si>
  <si>
    <t>Staff is skilled for technique of estimating blood sugar using regent strips in neonates</t>
  </si>
  <si>
    <t>Common site- Heel.
(1) Ensure heel is not cold. Heel can be warmed by holding it in hand for few minutes
(2) Prepare the site with 70% Isopropyl alcohol. Allow to dry. 
(3) Make needle stick puncture of posterolateral aspect of heel &amp; avoid making deep puncture.
(4) Follow instructions on reagent strip bottle for obtaining blood sample analysis.
(5) If blood glucose is low send blood sample to lab for confirmation</t>
  </si>
  <si>
    <t>Staff is  competent in management of hypoglycaemia</t>
  </si>
  <si>
    <t>(1)Establish IV line, infuse bolus of 2ml/kg body weight of 10% dextrose over 1min.  
(2) If an IV line can not be established quickly, give 2ml/kg body weight of 10% dextrose orogastric tube
(3) Start infusion of dextrose containing fluid at daily maintenance volume acc. to baby's age so as to provide a glucose infusion rate (GIR) of 6mg/kg/min
(4) If glucose remain below 45mg/dl GIR is increased in steps of 2mg/kg/min to max. of 12mg/kg/min
(5) Check blood glucose 30 min after starting the infusion of glucose or any GIR. if blood glucose is above 45mg/dl, continue glucose infusion at this rate and recheck blood glucose 1hr later. With 2 blood glucose values in normal range, the frequency of glucose monitoring is reduced to 6 hrly. 
(6) If blood glucose is less than 25mg/dl, repeat the bolus of dextrose and GIR as needed.
(7) if the blood glucose b/w 25-45mg/dl, do not give dextrose bolus but increase GIR. The upper conc. of dextrose sol. which can be infused safely through peripheral vein is 15%. Conc. higher than this necessitate central line placement &amp; referral</t>
  </si>
  <si>
    <t>Staff is aware of frequency of blood glucose measurement after blood glucose return to normal</t>
  </si>
  <si>
    <t xml:space="preserve">(1) Every 8 hrs as long as baby require IV fluid. 
If the baby is no longer required or is not receiving IV fluid, measure blood glucose every 12 hrs for 24 hrs </t>
  </si>
  <si>
    <t xml:space="preserve">Charts/guidelines are readily available &amp; followed in SNCU for estimating glucose infusion rates in neonates </t>
  </si>
  <si>
    <t xml:space="preserve">Infusion rates with birth weight more than or equal to 1500gm  using Mixture of D10 &amp; D25.
Infuse ion rates with birth weight less than  1500 gm  using  mixture of D10 &amp; D25
</t>
  </si>
  <si>
    <t xml:space="preserve">Discharge &amp; follow up protocols are followed LBW babies </t>
  </si>
  <si>
    <t>(1) Consistently demonstrate weight again for 3 consecutive days 
(2) Mother should be confident in feeding the neonate 
(3) The required nutritional supplements started
(4)BCG, Hep. B and OPV is given to baby
(5) Methods of temperature regulation viz. KMC and other skills are taught to mother and adequately practices in hospital
(6) Mother/parents are available to identify danger sign</t>
  </si>
  <si>
    <t>Check important information like ROP screening and hearing evaluation is given to parents/mother of LBW babies</t>
  </si>
  <si>
    <t>LBW (32 weeks/&lt;1500gm) are advised for ROP screening at 1 month of postnatal age and hearing evaluation at 40 weeks corrected gestational age</t>
  </si>
  <si>
    <t>Staff is aware of clinical presentation of asphyxia</t>
  </si>
  <si>
    <t>Asphyxiated babies evolve neurological manifestation viz seizures, hypotonia, come or Hypoxic ischemic encephalopathy (HIE) within 72 hrs of life
Evidence of multi organ system dysfunction (manifested as difficult breathing or renal failure or feeding intolerance or hepatic dysfunction or haematological abnormalities) in immediate neonatal period</t>
  </si>
  <si>
    <t>Grading of hypoxic ischaemic encephalopathy (HIE)  is done &amp; recorded on case sheet</t>
  </si>
  <si>
    <t>Using Levene's grading HIE - assessment of consciousness, tone ,seizure activities and autonomic disturbances like sucking &amp; respiration - Severity is decided. 
Check sequential grading is done every 8-12 hrs to assess the progression of HIE</t>
  </si>
  <si>
    <t>Initial stabilization &amp; management of asphyxia cases  is done as per protocols</t>
  </si>
  <si>
    <t>(1) Maintenance of  temperature (keep the baby under radiant warmer &amp; temp is maintained at normal range)  perfusion, ventilation (monitoring of oxygen saturation- SPO2 maintained b/w 90-94%)  and normal Metabolic state including glucose, calcium and acid base balance (IV fluids, enteral feeding, glucose monitoring, management of hypocalcaemia &amp; administration of vit K 1mg IM)
(2) Early detection &amp; management of complications must be done to prevent extension of cerebral injury</t>
  </si>
  <si>
    <t xml:space="preserve">Clinical monitoring or bed side tests of asphyxiated babies is performed </t>
  </si>
  <si>
    <t xml:space="preserve">(1) Levene's staging for neurological status  
(2) Downe's Score for respiratory status
(3) Cardiovascular status- i.e. heart rate, colour, CRT, peripheral pulses, non- investive BP
(4) Abdominal circumferences- to rule out ileus
(5) Urine output - to check for serum electrolytes, blood urea &amp; serum creatinine
(6) Monitoring of Blood surger  </t>
  </si>
  <si>
    <t>Clinical monitoring is  performed &amp; updated in case sheet at defined intervals</t>
  </si>
  <si>
    <t>(1) Levene's staging   -every 8hrs 
(2) Downe's Score  -every 2-3 hrs
(3) Cardiovascular status- i.e. heart rate, colour, CRT, peripheral pulses, non- investive BP
(4) Abdominal circumferences- to rule out ileus
(5) Urine output - measured daily-- should not be &lt;1ml/kg/hr 
(6) Monitoring of Blood surger  every 6-8hrs during the first 24 hrs</t>
  </si>
  <si>
    <t>Staff is aware of two major clinical manifestation results due to asphyxia</t>
  </si>
  <si>
    <t>(1) Neonatal Shock
(2) Neonatal Seizures</t>
  </si>
  <si>
    <t>Staff is skilled to identify shock</t>
  </si>
  <si>
    <t xml:space="preserve">(1) Unexplained Tachycardia- (HR&gt;160/min)
(2) Capillary refill time (CRT)- &gt;3 seconds </t>
  </si>
  <si>
    <t>Staff is aware of technique to check  CRT &amp; its interpretation</t>
  </si>
  <si>
    <t xml:space="preserve">Gentle pressure is applied by the tip of finger on central part of the body such as chest for 3-5 seconds by slowly counting from 1 to 5. this result in to blanching and area refill &amp; it become pink after the tip of finger is lifted. Normal CRP is &lt;3 sec. A prolonged CRT indicates poor circulation and tissue perfusion. </t>
  </si>
  <si>
    <t xml:space="preserve">Staff is skilled to manage neonatal shock </t>
  </si>
  <si>
    <r>
      <t xml:space="preserve">(1) Supportive Care :
(a) Maintain TBAC
(b) Hypoxia: Maintain SPO2- 90-94%
(c) Hypoglycaemia- Maintain normal blood glucose- (&gt;45 mg/dl)
(d) Hypothermia- Maintain temp _ 36.5-37.5 </t>
    </r>
    <r>
      <rPr>
        <vertAlign val="superscript"/>
        <sz val="11"/>
        <color theme="1"/>
        <rFont val="Calibri"/>
        <family val="2"/>
        <scheme val="minor"/>
      </rPr>
      <t>O</t>
    </r>
    <r>
      <rPr>
        <sz val="11"/>
        <color theme="1"/>
        <rFont val="Calibri"/>
        <family val="2"/>
        <scheme val="minor"/>
      </rPr>
      <t xml:space="preserve"> C
(2) Fluid resuscitation: infuse fluid bolus of 10ml/kg or normal saline over 20-30 min. 
(3) Administration of Inotropes 
</t>
    </r>
  </si>
  <si>
    <t xml:space="preserve">Staff is competent to assess improvement </t>
  </si>
  <si>
    <t>Check:
(1) Improvement in CRT
(2) Decrease in heart rate by at least 10 beats/min.
(3) Improvement in pulse volume and an increase in urine output over next 4-6 hrs (is sign of improvement)</t>
  </si>
  <si>
    <t xml:space="preserve"> Staff is  competent to identify when to start vasopressors</t>
  </si>
  <si>
    <t>If signs for poor perfusion persists despite 2 fluid boluses- Start vasopressor along with supportive care. Most commonly used vasopressor in neonates is dopamine</t>
  </si>
  <si>
    <t xml:space="preserve">Staff is aware of dose of dopamine </t>
  </si>
  <si>
    <t>(1) Starting dose- 5-10 microgram/kg/min
(2) If no improvement occurs- the dose can be increased by increments of 5 microgram/kg/min every 20-30 min to max of 20microgram/kg/min</t>
  </si>
  <si>
    <t>Staff is aware of next line of treatment if shock persists after max dose of dopamine</t>
  </si>
  <si>
    <t>Dobutamine - Dose same as dopamine
Hydrocortisone -1mg/kg of hydrocortisone can be given as initial dose and then depending upon response , it can be given 8-12 hrly in dose of 1mg/kg/dose for 2-3 days</t>
  </si>
  <si>
    <t>Staff is aware of further line of treatment in case baby is unresponsive to shock</t>
  </si>
  <si>
    <t>(1) Consider blood transfusion if Hb&lt; 12gm%
(2) Consider referral after stabilization of temperature, oxygenation and blood glucose</t>
  </si>
  <si>
    <t>Staff is aware of therapeutic end points for babies suffering from neonatal shock</t>
  </si>
  <si>
    <t xml:space="preserve"> CRT &lt;3 sec, Normal Heart rate, normal pulse, warm extremities, normal BP and urine output &gt;1ml/kg/hr</t>
  </si>
  <si>
    <t>Staff is  competent in method of weaning  from inotropes</t>
  </si>
  <si>
    <t>Once hypotension improves (BP normal for 4-6hrs) &amp; tissue perfusion improves, inotropes should be tapered slowly @5microgm/kg/min every 1-2 hrly provided neonate maintain the list of therapeutic end point</t>
  </si>
  <si>
    <t>Staff is aware of causes of neonatal Seizures</t>
  </si>
  <si>
    <t>Asphyxia (Most common), birth injuries, meningitis, intracranial bleeding or due to metabolic problems like hypoglycaemia, hypocalcaemia, and hypo or hypernatremia</t>
  </si>
  <si>
    <t xml:space="preserve">Staff knows d/f in spasm due to tetanus and jitteriness </t>
  </si>
  <si>
    <r>
      <rPr>
        <b/>
        <sz val="11"/>
        <color theme="1"/>
        <rFont val="Calibri"/>
        <family val="2"/>
        <scheme val="minor"/>
      </rPr>
      <t>Spasm due to tetanus</t>
    </r>
    <r>
      <rPr>
        <sz val="11"/>
        <color theme="1"/>
        <rFont val="Calibri"/>
        <family val="2"/>
        <scheme val="minor"/>
      </rPr>
      <t xml:space="preserve">: Appear after 48hrs, Involuntary contraction of muscles, fists often persistently and tightly clenched, Trismus opisthotonus, triggered by touch, light &amp; sound and Baby is conscious throughout, often crying with pain.
</t>
    </r>
    <r>
      <rPr>
        <b/>
        <sz val="11"/>
        <color theme="1"/>
        <rFont val="Calibri"/>
        <family val="2"/>
        <scheme val="minor"/>
      </rPr>
      <t>Jitteriness</t>
    </r>
    <r>
      <rPr>
        <sz val="11"/>
        <color theme="1"/>
        <rFont val="Calibri"/>
        <family val="2"/>
        <scheme val="minor"/>
      </rPr>
      <t>: Provoked by stimulus, abolished by restraining, Not associated with autonomic changes, examination of neonatal is normal b/w seizure episodes &amp; EEG is normal</t>
    </r>
  </si>
  <si>
    <t>Staff is aware of diagnostic approach for seizure</t>
  </si>
  <si>
    <t xml:space="preserve">In sick babies: blood  glucose, serum ionized calcium, serum sodium &amp; Sepsis screen. 
Detailed history is taken and examination is done after initial acute management to determine the underlying cause.
</t>
  </si>
  <si>
    <t>Staff is skilled to provide treatment of neonate with seizures</t>
  </si>
  <si>
    <r>
      <rPr>
        <b/>
        <sz val="11"/>
        <color theme="1"/>
        <rFont val="Calibri"/>
        <family val="2"/>
        <scheme val="minor"/>
      </rPr>
      <t xml:space="preserve">1st Step: </t>
    </r>
    <r>
      <rPr>
        <sz val="11"/>
        <color theme="1"/>
        <rFont val="Calibri"/>
        <family val="2"/>
        <scheme val="minor"/>
      </rPr>
      <t xml:space="preserve">Resuscitate if needed : In thermoneutral environment ensure TABC. Start oxygen if required IV access should be secured and blood sample drawn for blood count, blood sugar, serum calcium &amp; electrolytes
</t>
    </r>
    <r>
      <rPr>
        <b/>
        <sz val="11"/>
        <color theme="1"/>
        <rFont val="Calibri"/>
        <family val="2"/>
        <scheme val="minor"/>
      </rPr>
      <t>Step 2</t>
    </r>
    <r>
      <rPr>
        <sz val="11"/>
        <color theme="1"/>
        <rFont val="Calibri"/>
        <family val="2"/>
        <scheme val="minor"/>
      </rPr>
      <t xml:space="preserve">: If blood sugar less than 45mg/dl correct hypoglycaemia by a bolus of 2ml/kg 10% dextrose followed by maintenance infusion of 6-8 mg/kg/min
</t>
    </r>
    <r>
      <rPr>
        <b/>
        <sz val="11"/>
        <color theme="1"/>
        <rFont val="Calibri"/>
        <family val="2"/>
        <scheme val="minor"/>
      </rPr>
      <t>3rd step</t>
    </r>
    <r>
      <rPr>
        <sz val="11"/>
        <color theme="1"/>
        <rFont val="Calibri"/>
        <family val="2"/>
        <scheme val="minor"/>
      </rPr>
      <t xml:space="preserve">: Estimate calcium levels. Consider giving 10% calcium gluconate 2ml/kg IV over 5-10min 
</t>
    </r>
    <r>
      <rPr>
        <b/>
        <sz val="11"/>
        <color theme="1"/>
        <rFont val="Calibri"/>
        <family val="2"/>
        <scheme val="minor"/>
      </rPr>
      <t>4th Step</t>
    </r>
    <r>
      <rPr>
        <sz val="11"/>
        <color theme="1"/>
        <rFont val="Calibri"/>
        <family val="2"/>
        <scheme val="minor"/>
      </rPr>
      <t xml:space="preserve">: Anti convulsant drug (ACD); ACD given if seizures persists even after correction of hypoglycaemia and hypocalcaemia </t>
    </r>
  </si>
  <si>
    <t>Staff is aware of 1st and 2nd line ACD along with their doses</t>
  </si>
  <si>
    <r>
      <rPr>
        <b/>
        <sz val="11"/>
        <color theme="1"/>
        <rFont val="Calibri"/>
        <family val="2"/>
        <scheme val="minor"/>
      </rPr>
      <t>1st Line ACD</t>
    </r>
    <r>
      <rPr>
        <sz val="11"/>
        <color theme="1"/>
        <rFont val="Calibri"/>
        <family val="2"/>
        <scheme val="minor"/>
      </rPr>
      <t xml:space="preserve">: Inj Phenobarbitone20mg/kg IV over 20min. If baby has no further seizures don ot start maintenance. If seizures persists after initial phenobarbitone infusion, administer boluses of 5mg/kg upt ototla 40 mg/kg.
</t>
    </r>
    <r>
      <rPr>
        <b/>
        <sz val="11"/>
        <color theme="1"/>
        <rFont val="Calibri"/>
        <family val="2"/>
        <scheme val="minor"/>
      </rPr>
      <t>2nd Line ACD: I</t>
    </r>
    <r>
      <rPr>
        <sz val="11"/>
        <color theme="1"/>
        <rFont val="Calibri"/>
        <family val="2"/>
        <scheme val="minor"/>
      </rPr>
      <t>nj Phenytoin or Fosphenytoin 20mg/kgIV over 20 min if seizures are not controlled with Phenobarbitone. Assess seizures control after the infusion. If seizures persists then</t>
    </r>
    <r>
      <rPr>
        <b/>
        <sz val="11"/>
        <color theme="1"/>
        <rFont val="Calibri"/>
        <family val="2"/>
        <scheme val="minor"/>
      </rPr>
      <t xml:space="preserve"> Lorazepam</t>
    </r>
    <r>
      <rPr>
        <sz val="11"/>
        <color theme="1"/>
        <rFont val="Calibri"/>
        <family val="2"/>
        <scheme val="minor"/>
      </rPr>
      <t xml:space="preserve"> 0.05- 0.10 mg/kg IV may be infused. Once the seizures are controlled, start maintenance dose of 3-4mg/kg day after 12 hrs of loading dose of phenobarbitone and phenytoin</t>
    </r>
  </si>
  <si>
    <t>Staff is aware of therapeutic action for neonate with seizures</t>
  </si>
  <si>
    <t xml:space="preserve">(1) Transient metabolic problem i.e. hypoglycaemia, hypocalcaemia, dyselectrolytemia- Treat the cause , stop ACD immediately if started
(2) Seizures controlled with 1st bolus of phenobarbitone- No maintenance ACD, observe for 48 hrs if seizures re occur
(3) Seizures controlled with multiple dose of phenobarbitone- Start maintenance dose  phenobarbitone. Stop once seizure free for 48hrs
(4) Difficult to control seizures- Stop Phenytoin if seizures free for 48 hrs, continue maintenance dose  phenobarbitone, Assess neurological status : if normal-Stop   phenobarbitone, If abnormal -may continue oral  maintenance  phenobarbitone
</t>
  </si>
  <si>
    <t>Staff is  competent to identify conditions when to refer the neonatal asphyxia cases to higher centre</t>
  </si>
  <si>
    <t>(1) when baby need respiratory support - as PPV required for 5min or longer
(2) Onset of seizures within 12 hrs- refractory seizures (uncontrolled with phenobarbitone &amp; phenytoin)
(3) Severe HIE &amp; unable to restore oral feeds within 1 week-
(4) Shock unresponsive to vasopressor</t>
  </si>
  <si>
    <t>Post discharge &amp; follow up advice is given as per protocols</t>
  </si>
  <si>
    <t>To attend follow up clinic for monitoring of their growth &amp; development and to identify post asphyxia sequelae and development delays</t>
  </si>
  <si>
    <t>ME E 20.5</t>
  </si>
  <si>
    <t xml:space="preserve">Management of sepsis is done as per guidelines </t>
  </si>
  <si>
    <t>Staff is aware of classification of neonatal sepsis</t>
  </si>
  <si>
    <t>Early onset sepsis (EOS): where sign &amp; symptoms of sepsis appear within 72 hrs of birth  due to pathogens in maternal genital tract or delivery area, respiratory distress due to congenital pneumonia.
Late onset of Sepsis (LOS): where sign appear after 72 hrs of age due to pathogens from hospital or community. LO is commonly presented as Septicaemia, pneumonia, or meningitis</t>
  </si>
  <si>
    <t>Staff is aware of  signs of neonatal sepsis</t>
  </si>
  <si>
    <r>
      <t xml:space="preserve">(1) Clinical picture is </t>
    </r>
    <r>
      <rPr>
        <b/>
        <sz val="11"/>
        <color theme="1"/>
        <rFont val="Calibri"/>
        <family val="2"/>
        <scheme val="minor"/>
      </rPr>
      <t>highly variable. Sign &amp; symptom are minimal, subtle or non specific.</t>
    </r>
    <r>
      <rPr>
        <sz val="11"/>
        <color theme="1"/>
        <rFont val="Calibri"/>
        <family val="2"/>
        <scheme val="minor"/>
      </rPr>
      <t xml:space="preserve">
(2) Clinical manifestation of neonatal sepsis : Lethargy, refuse to suckle, poor cry or high pitched cry or excessive cry, comatose, abd. Distension, diarrhoea, vomiting, hypothermia, poor perfusion, sclera, poor weight gain, shock, bleeding, renal failure, cyanosis, tachypnoea, chest retraction, grunt, apnoea, fever, seizures, neck retraction, bulging fontanel etc.   
</t>
    </r>
  </si>
  <si>
    <t>Staff is  competent to identify clinical manifestation of meningitis</t>
  </si>
  <si>
    <t>fever, seizures, blank look, high pitched cry ot excessive crying/irritability, neck retraction &amp; bulging fontanel</t>
  </si>
  <si>
    <t>Laboratory investigations are performed to confirm  neonatal sepsis</t>
  </si>
  <si>
    <r>
      <t xml:space="preserve">Direct method: Isolation of micro-organism from blood, CSF, urine or pus. 
Indirect method: </t>
    </r>
    <r>
      <rPr>
        <sz val="11"/>
        <rFont val="Calibri"/>
        <family val="2"/>
        <scheme val="minor"/>
      </rPr>
      <t xml:space="preserve"> Leukopenia (TLC&lt; 5000/cu mm), Neutropenia (ANC&lt; 1800/cu mm), Immature neutrophil to total neutrophil ratio (&gt;0.2),  Micro ESR(&gt;15mm 1st hour) positive C Protein. 
Any of the 2 or more test come positive indicate sepsis.
Lumber puncture : must be performed in all cases with late onset of sepsis</t>
    </r>
  </si>
  <si>
    <t xml:space="preserve">Supportive care is provided  to manage new borns </t>
  </si>
  <si>
    <r>
      <t>Maintain TABC
Ensure SPO</t>
    </r>
    <r>
      <rPr>
        <vertAlign val="subscript"/>
        <sz val="11"/>
        <color theme="1"/>
        <rFont val="Calibri"/>
        <family val="2"/>
        <scheme val="minor"/>
      </rPr>
      <t xml:space="preserve">2 </t>
    </r>
    <r>
      <rPr>
        <sz val="11"/>
        <color theme="1"/>
        <rFont val="Calibri"/>
        <family val="2"/>
        <scheme val="minor"/>
      </rPr>
      <t>-90-94%
Maintain normoglycemia
Administer inj vit K 1mg IV , if there is active bleeding from any site
Avoid enteral feed if hemodynamically compromised &amp; start feed as  hemodynamically stable. 
Consider exchange transfusion if there is sclerema</t>
    </r>
  </si>
  <si>
    <t>Appropriate  antibiotics are given according to age and weight of the baby</t>
  </si>
  <si>
    <t>SI/ RR</t>
  </si>
  <si>
    <t>Correct dose and frequency is given as per antibiotic therapy of neonatal sepsis
Antibiotic therapy  should cover the common bacteria viz, E .coli, Staphyloccous aureus and Klebsiella Pneumonia
Every new born unit must have its own antibiotic policy based on profile of pathogen &amp; local sensitivity pattern</t>
  </si>
  <si>
    <t xml:space="preserve">Staff administer antibiotic as per protocols for confirmed Sepsis </t>
  </si>
  <si>
    <t xml:space="preserve">1. Give Injection ampicillin and gentamicin, as first line of treatment.
2. Give cloxacillin (if available) instead of ampicillin, if there are extensive skin pustules or abscesses, as
these might be signs of Staphylococcus infection.
3. Antibiotics should be given slowly, after dissolving in 5-10 ml fluid using a microdrip set or infusion
pump.
4. Never mix two antibiotics in same syringe.
</t>
  </si>
  <si>
    <t>Check algorithm &amp; treatment charts for management of neonatal sepsis is available &amp; practices</t>
  </si>
  <si>
    <t>Antibiotic schedule &amp; dosage including frequency, route and duration is available &amp; used</t>
  </si>
  <si>
    <t>Staff provide antibiotic as per protocols for confirmed meningitis</t>
  </si>
  <si>
    <t>Check availability charts for prescribing antibitotics for meningitis.
Check charts reflect following information:
Weight &lt;2kg 
Inj Cefotaxime- 12 hrly ( 0-7 days of age) or 8 hrly (&gt;7days of age), IV, for 3 weeks
Inj Amikacin-24hrly ( 0-7 days of age) or 24 hrly (&gt;7days of age), IV, for 3 weeks
Weight &gt;2kg 
Inj Cefotaxime- 8 hrly ( 0-7 days of age) or 6 hrly (&gt;7days of age), IV, for 3 weeks
Inj Amikacin-24hrly ( 0-7 days of age) or 24 hrly (&gt;7days of age), IV, for 3 weeks.
2nd line treatment:
Inj Meropenem- 8 hrly ( 0-7 days of age) or 8 hrly (&gt;7days of age), IV, for 3 weeks
nj Amikacin-24hrly ( 0-7 days of age) or 24 hrly (&gt;7days of age), IV, for 3 weeks.</t>
  </si>
  <si>
    <t>The response to treatment is monitored</t>
  </si>
  <si>
    <t xml:space="preserve">Empirical upgradation can be considered if there is no clinical improvement  by 48hrs of institution of antibiotic or there is sign of deterioration </t>
  </si>
  <si>
    <t xml:space="preserve">Staff assess the clinical presentation of possible serious bacterial infection among children of 0-59 days </t>
  </si>
  <si>
    <r>
      <t xml:space="preserve">Pneumonia in 0-59 days children - difficult to diagnose as per clinical conditions
Possible serious bacterial infections can be pneumonia, septicaemia, or meningitis.
Essential Features: (1) Baby not able to feed or (2) Convulsion or (3) Fast breathing (RR-&gt; 60/min) or (4) Severe chest indrawing or (5) Axillary temp &gt; or equal to 37.5 </t>
    </r>
    <r>
      <rPr>
        <vertAlign val="superscript"/>
        <sz val="11"/>
        <color theme="1"/>
        <rFont val="Calibri"/>
        <family val="2"/>
        <scheme val="minor"/>
      </rPr>
      <t>o</t>
    </r>
    <r>
      <rPr>
        <sz val="11"/>
        <color theme="1"/>
        <rFont val="Calibri"/>
        <family val="2"/>
        <scheme val="minor"/>
      </rPr>
      <t>C (or feel hot to touch) (6) or Axillary tem &lt;35.5 oC (or feel cold to touch) or movement only when stimulated or no movement at all</t>
    </r>
  </si>
  <si>
    <t xml:space="preserve">Management of Possible serious bacterial infections </t>
  </si>
  <si>
    <t xml:space="preserve">Hospitalise, Maintain nutrition &amp; hydration, Give Oxygen ( if SpO2 &lt;90), 
Check availability charts for prescribing antibitotics for serious bacterial infections.
Check dose, duration, frequency  is given as per indicated
</t>
  </si>
  <si>
    <t xml:space="preserve">Staff is  competent to identify conditions that do not require antibiotic for  management </t>
  </si>
  <si>
    <t>Meconium strained amniotic fluid, meconium aspiration syndrome, Mild respiratory distress, perinatal asphyxia, Asymptomatic neonates with present of 1-2 risk factors of EOS, jaundice and prematurity</t>
  </si>
  <si>
    <t>Staff is  competent to identify when to refer the baby</t>
  </si>
  <si>
    <t>If condition worsen or no improvement after 48hrs
(1) Respiratory failure requiring mechanical ventilation
(2) Unresponsive shock
(3) Persistent convulsions
(4) DIC (5) Baby require exchange transfusion (&amp; facility is not available</t>
  </si>
  <si>
    <t xml:space="preserve">Management of jaundice is done as per guidelines </t>
  </si>
  <si>
    <t xml:space="preserve">Staff is aware of alert sign of  neonatal pathological jaundice </t>
  </si>
  <si>
    <t>Clinical Jaundice in first 24 hrs of life or Total serum bilirubin (TSB) increasing by 5mg/dl/day or 0.5mg/dl/hr or TSB &gt;15mg/dl to Conjugated serum bilirubin &gt;2mg/dl or clinical jaundice persisting for   &gt; 14 days in term and &gt; 21 days in preterm infants</t>
  </si>
  <si>
    <t>Staff is aware of causes of onset of Jaundice within 24 hrs of age</t>
  </si>
  <si>
    <t xml:space="preserve">(1) Haemolytic disease of newborn: RH, ABO and minor group incompatibility,(2) Infection: Intrauterine viral- bacterial, malaria
(3) G6PD deficiency
</t>
  </si>
  <si>
    <t>Staff is aware of causes of onset of Jaundice after  24 hrs of age</t>
  </si>
  <si>
    <t>S</t>
  </si>
  <si>
    <t xml:space="preserve"> Physiological, Polycythaemia, Concealed haemorrhage, Sepsis, neonatal hepatitis, metabolic disorder</t>
  </si>
  <si>
    <t>Clinical assessment of severity of  Jaundiced neonate  is done as per Kramer's criteria</t>
  </si>
  <si>
    <t>Kramer's criteria: Jaundice limited to face: Serum Bilirubin- about 6mg/dl, Jaundice extended to trunk- 9mg/dl, Extended to abdomen-12mg/dl.  Extended to legs -15mg/dl  &amp; Extended to feet &amp; hand-19-20mg/dl</t>
  </si>
  <si>
    <t>Staff is aware of features of acute bilirubin encephalopathy</t>
  </si>
  <si>
    <t xml:space="preserve">Hypotonia, lethargy, high pitched cry, poor suck, hypertonia of external muscles, irritability, fever, seizures, opisthotonus, shrill cry, apnoea, coma </t>
  </si>
  <si>
    <t xml:space="preserve">Staff is aware of Jaundice evaluation protocols </t>
  </si>
  <si>
    <t>Blood sample is taken for TSB estimation. Plotting of values on AAP charts on bilirubin nomogram</t>
  </si>
  <si>
    <t>Management of Jaundice is done as per protocols</t>
  </si>
  <si>
    <t>Management directed toward reducing level of bilirubin &amp; preventing CNS toxicity. 
Prevention of hyperbilirubinemia: by early &amp; frequent feeding
Reduction of bilirubin: Achieved by phototherapy and /or exchange transfusion</t>
  </si>
  <si>
    <t>Normogram is used to   imitate phototherapy &amp; exchange transfusion</t>
  </si>
  <si>
    <t>Check normogram is available &amp; practiced for new born more than 35 week</t>
  </si>
  <si>
    <t xml:space="preserve">Guidelines for phototherapy &amp; exchange transfusion is readily available and being followed  </t>
  </si>
  <si>
    <t>For new born &lt;35 week</t>
  </si>
  <si>
    <t>Staff is aware of precautions to be taken while giving  phototherapy to baby</t>
  </si>
  <si>
    <t>Baby should be naked eyes &amp; genitals should be covered. New born should be kept at distance of more than 45 cm below light source.Frquent feeding every 2 hours 7 change in posture is promoted, once under phototherapy serum bilirubin must be monitored every 12 hrs or earlier if required</t>
  </si>
  <si>
    <t>Check baby is monitored through out the phototherepy</t>
  </si>
  <si>
    <t>Check the records baby's temperature is measured  every 4 hourly to monitor for hypo/hyperthermia
Check weight is taken daily
Frequent breast feeding
Increase in allowance for fluid, (if there is any evidence of dehydration)
Position is changed frequently, after each feed
(Low birth weight babies can have their socks, caps and mittens on, while under phototherapy)</t>
  </si>
  <si>
    <t>Check the availability &amp; use of fluxmeter</t>
  </si>
  <si>
    <t>Use Fluxmeter to check for and ensure optimal irradiance in phototherpy units</t>
  </si>
  <si>
    <t xml:space="preserve">Management of children presenting
with fever, cough or respiratory distress  is done as per guidelines </t>
  </si>
  <si>
    <t>Staff is aware of common causes of hyperthermia</t>
  </si>
  <si>
    <t>(1) Sepsis
(2) Envt. too hot for baby
(3) Wrapping the baby in too many layers of clothes, esp. in hot humid climate
(4) Keeping newborn close to heater/hot water bottle
(5) Leaving the under heating devices i.e. radiant warmer, incubator, phototherapy that is not functioning properly and/ot not check regularly</t>
  </si>
  <si>
    <t>Staff is aware and follow management protocols of hyperthermia</t>
  </si>
  <si>
    <r>
      <rPr>
        <b/>
        <sz val="11"/>
        <rFont val="Calibri"/>
        <family val="2"/>
        <scheme val="minor"/>
      </rPr>
      <t>Examine every hyperthermic baby for infection</t>
    </r>
    <r>
      <rPr>
        <sz val="11"/>
        <rFont val="Calibri"/>
        <family val="2"/>
        <scheme val="minor"/>
      </rPr>
      <t xml:space="preserve"> (1) If temp. is above 39</t>
    </r>
    <r>
      <rPr>
        <vertAlign val="superscript"/>
        <sz val="11"/>
        <rFont val="Calibri"/>
        <family val="2"/>
        <scheme val="minor"/>
      </rPr>
      <t>O</t>
    </r>
    <r>
      <rPr>
        <sz val="11"/>
        <rFont val="Calibri"/>
        <family val="2"/>
        <scheme val="minor"/>
      </rPr>
      <t>C, the neonate should be undressed and sponged with tepid water at app. 35</t>
    </r>
    <r>
      <rPr>
        <vertAlign val="superscript"/>
        <sz val="11"/>
        <rFont val="Calibri"/>
        <family val="2"/>
        <scheme val="minor"/>
      </rPr>
      <t>O</t>
    </r>
    <r>
      <rPr>
        <sz val="11"/>
        <rFont val="Calibri"/>
        <family val="2"/>
        <scheme val="minor"/>
      </rPr>
      <t xml:space="preserve">C until temperature is below is below 38 </t>
    </r>
    <r>
      <rPr>
        <vertAlign val="superscript"/>
        <sz val="11"/>
        <rFont val="Calibri"/>
        <family val="2"/>
        <scheme val="minor"/>
      </rPr>
      <t>O</t>
    </r>
    <r>
      <rPr>
        <sz val="11"/>
        <rFont val="Calibri"/>
        <family val="2"/>
        <scheme val="minor"/>
      </rPr>
      <t>C
(2) If temp. is 37.5- 39</t>
    </r>
    <r>
      <rPr>
        <vertAlign val="superscript"/>
        <sz val="11"/>
        <rFont val="Calibri"/>
        <family val="2"/>
        <scheme val="minor"/>
      </rPr>
      <t>O</t>
    </r>
    <r>
      <rPr>
        <sz val="11"/>
        <rFont val="Calibri"/>
        <family val="2"/>
        <scheme val="minor"/>
      </rPr>
      <t>C- Undressing &amp; exposing to room temp is usually all that is necessary. 
(3) If due too envt. temperature: move baby to colder environment &amp; using loose &amp; light clothes.
(4) If due to device- remove the baby from source of heat
(5) Give frequent breastfeeds to replace fluids. if the baby cannot breastfeed, give EBM. If does not tolerate feeds, IV fluids may be given
(6) Measures the temp. hourly till it become normal</t>
    </r>
  </si>
  <si>
    <t>Staff is able to identify the babies with respiratory distress</t>
  </si>
  <si>
    <t xml:space="preserve">(1) RR &gt;60 breaths per min
(2) Severe chest in drawing
(3) Grunting
(4) Apnoea or gasping </t>
  </si>
  <si>
    <t>Staff is aware of common causes of respiratory distress in newborn</t>
  </si>
  <si>
    <t>(1) Pre Term : RDS, Congenital pneumonia, hypothermia &amp; hypoglycaemia
(2) Term: Transient tachypnoea of newborn (TTNB), meconium aspiration, pneumonia, asphyxia
(3) Surgical cases: Diaphragmatic hernia, Trachea - esophageal fistula, B/L choanal atresia
(4) other causes: Congenital heart disease, acidosis, inborn errors of metabolism</t>
  </si>
  <si>
    <t>Detailed antenatal &amp; perinatal history is taken based on causes of respiratory distress &amp; recorded</t>
  </si>
  <si>
    <t>H/O gestation, onset of distress, previous preterm babies with RDS, antenatal steroid prophylaxis, rupture of membranes &gt;24 hrs, intrapartum fever, meconium asphyxia, maternal diabetes mellitus, poor feeding, lethargy, convulsion, h/o excessive frothing</t>
  </si>
  <si>
    <t>Objective assessment of severity of respiratory distress is done &amp; recorded</t>
  </si>
  <si>
    <t>Using Downe's score and status is recorded in BHT</t>
  </si>
  <si>
    <t xml:space="preserve">Staff is aware of parameters &amp; interpretation of Downe's Score </t>
  </si>
  <si>
    <t>Parameter: RR, Cyanosis, Air entry, Grunt and retraction.
Score 1-6= RDS
Score &gt;6- Impending respiratory failure</t>
  </si>
  <si>
    <t>Detailed examination of babies representing with RDS is done and recorded</t>
  </si>
  <si>
    <t>(1) Severity of RDS- Assessed by Downe Score
(2) Neurological status: Activity or altered sensorium
(3) CRT
(4) Hepatomegaly
(5) Central Cyanosis or low oxygen saturation 
(6) Features of sepsis
(7) Evidences of malformation</t>
  </si>
  <si>
    <t>Staff is  competent to identify conditions when to order chest X ray</t>
  </si>
  <si>
    <t xml:space="preserve">(1) All babies with moderate to severe respiratory distress- to identify underlying causes
(2) Babies with mild respiratory distress observed for few hrs- if distress does not settle in 4-6 hrs or baby continues to need supplementary oxygen </t>
  </si>
  <si>
    <t>Staff follow support management protocols for all sick newborn</t>
  </si>
  <si>
    <t xml:space="preserve">(1) Maintain body temp. 
(2) Give Oxygen with oxygen hood or nasal prongs to achieve appropriate oxygen saturation. Titrate oxygen delivery, targeting oxygen saturation of 90-94%
(3) EBM by gavage feeding 
(4) Give IV fluids if baby does not accept Breast feed
(5) Maintain blood glucose, if low treat hypoglycaemia
</t>
  </si>
  <si>
    <t>Staff is  competent in  management of apnoeic baby</t>
  </si>
  <si>
    <t xml:space="preserve">(a) Maintain temperature (b) 
Stimulate to breathe by rubbing the back or flicking the sole. If does not begin to breathe, provide PPV with bag &amp; mask immediately (c) Check blood glucose (d)  Administer caffeine citrate/Aminophylline if baby is pre term with no other evident cause of apnoea (d) If apnoeic spells are recurrent, obtain sepsis screen along with blood culture and initiate treatment for sepsis </t>
  </si>
  <si>
    <t>Staff is  competent in specific management of moderate to severe  respiratory distress</t>
  </si>
  <si>
    <t>Start nasal CPAP and/or organize transfer for assisted ventilation</t>
  </si>
  <si>
    <t xml:space="preserve">Staff is aware of duration to administer antibiotics </t>
  </si>
  <si>
    <t>(1) If baby show clinical improvement- sepsis screen is negative and blood culture is sterile stop antibiotic after 48 hrs
(2) if baby show clinical improvement  but sepsis screen is positive &amp; culture is negative give antibiotic for 5-7days
(3) Id culture is positive for Gram positive cocci (GPC) give antibiotic for 7 -10days &amp; for Gram negative bacilli (GNB) for 10-14 days
Antibiotic may be modified based in clinical response and blood culture sensitivity pattern</t>
  </si>
  <si>
    <t>Staff is skilled to provide oxygen therapy</t>
  </si>
  <si>
    <t xml:space="preserve">(1) Pulse oximeter is used to check oxygen saturation -should be maintained b/w 90-94%
(2) Saturation below 90% should be treated using oxygen supplementation. Ensure at NO TIME babies under supplemental oxygen should have oxygen saturation above 95%
(3) Nasal prongs &amp; head box is used to deliver oxygen. Adjust flow of oxygen 0.5-2.0 L/min with Nasal prongs to achieve target saturation. 
Adjust the flow of oxygen (3-5L/min) to achieve desired oxygen saturation </t>
  </si>
  <si>
    <t>Staff is  competent in oxygen weaning protocols</t>
  </si>
  <si>
    <t>Once baby's oxygen saturation on pulse oximeter is 90-94%, gradually wean oxygen. Reduce the oxygen flow rate by 1/2litre/min every few minutes to observe the oxygen saturation. If oxygen saturation remain in normal range gradually remove oxygen.</t>
  </si>
  <si>
    <t>Staff is competent to identify when to refer the baby</t>
  </si>
  <si>
    <t>(1) If baby with breathing difficulty needs CPAP or mechanical ventilation
(2) persistent central cyanosis or low oxygen saturation despite oxygen supplementation
(3) Repeated apnoeic spells
Always stabilize before referral &amp; transport</t>
  </si>
  <si>
    <t xml:space="preserve">Discharge &amp; follow up advice is given as per  protocols </t>
  </si>
  <si>
    <t>Babies with respiratory distress should be seen 48hrs after discharge, either at hospital or during home visit by ASHA. Counselling of parents for exclusive breastfeeding, temp maintenance and immunization Should be done</t>
  </si>
  <si>
    <t>SNCU promotes initiation of breastfeeding within half an hour after birth</t>
  </si>
  <si>
    <t>PI/ SI</t>
  </si>
  <si>
    <t>Check with mother when she has provided breastmilk to baby after delivery</t>
  </si>
  <si>
    <t>Check colostrum is given to baby &amp; staff is aware of its importance</t>
  </si>
  <si>
    <t>Women produce colostrum in first few days after delivery. It is thick yellowish in colour &amp; contain antibodies, white blood cells and other anti infective proteins.
Importance: Help to fight diseases that baby is likely to be exposed after delivery. Help to clear baby's gut of meconium. Clear bilirubin from the gut &amp; also help to prevent hyperbilirubinemia</t>
  </si>
  <si>
    <t>No  ghutti, gripe water , honey or any other milk is given to baby</t>
  </si>
  <si>
    <t>SNCU  ensures exclusive breastfeeding to babies during their stay in SNCU unless clinically indicated</t>
  </si>
  <si>
    <t>(1) Check with mother how frequently she breastfed her admitted baby ( At least 8 times per day (EBM or DHM)
(2) No formula feeding unless prescribed by doctor</t>
  </si>
  <si>
    <t xml:space="preserve">
Check process in place to assess the milk intake among admitted  babies </t>
  </si>
  <si>
    <t>(1) By counting no. of wet diapers per day (6-8 time/day)
(2) Weight gain (20-30 gm a day in 1st 3-4 months after regaining birthweight</t>
  </si>
  <si>
    <t>Check records are maintained to monitor  intake of babies</t>
  </si>
  <si>
    <t>Staff is aware  &amp; practice assisted feeding  techniques for babies unable to take feed</t>
  </si>
  <si>
    <t>Gavage feeding, katori-spoon feeding /paladai feeding/ gastric tube</t>
  </si>
  <si>
    <t>Check SNCU provide assistance in positioning &amp; attaching the baby to mother's  breast</t>
  </si>
  <si>
    <t xml:space="preserve">Check with mother if she has been taught/ guided to position &amp; attach the baby </t>
  </si>
  <si>
    <t xml:space="preserve">Check staff&amp; mothers  are aware of signs of proper position </t>
  </si>
  <si>
    <t>(1) Baby's body is well supported
(2) The head, neck &amp; body of baby are kept in same plane
(3) Entire body of baby faces the mother
(4) Baby's abdomen touches mother's abdomen</t>
  </si>
  <si>
    <t>Check staff &amp; mothers are aware of signs of proper attachment</t>
  </si>
  <si>
    <t>(1) Baby's mouth is wide open
(2) lower lip turned outwards
(3) Baby's chin turned towards mother's breast
(4) Majority of areola is inside the baby's mouth</t>
  </si>
  <si>
    <t>Check poster of proper positioning &amp;  attachment is displayed in Breastfeeding area in SNCU</t>
  </si>
  <si>
    <t>Poster explain Signs of proper positioning, attachment and suckling. 
Also explain disadvantages of not following proper positioning &amp; attachment</t>
  </si>
  <si>
    <t>Staff is aware of breastfeeding problems &amp; its management</t>
  </si>
  <si>
    <t>(1) Inverted/flat nipples - Treatment- A 20ml plastic syringe can be used to draw out nipple gently
(2) Sore nipple, due to incorrect attachment  or frequent wasing with soap &amp; water or pulling the baby off while he is still sucking- Treatment- Correct positioning &amp; attachement.Apply hind milk after feed &amp; nipple should be aired, to allow healing in between feeds. In case of fungal infection suspected- refer to specialist or provide anti fungal medication
(3) Breast engorgement- Treatment - Ensuring early &amp; frequent feeding &amp; correct attachment. Apply local warm water packs &amp; analgesics (paracetamol) . Milk should be gently expressed to soften the breast.
(4) Breast abscess- treatment- treated with analgesics &amp; antibiotics. The abscess is to incised &amp; drained.
(5) Reduced milk supply: if baby is not gaining weight- Ask mother to feed more frequently especially during night. Make sure proper attachment &amp; back massage is useful for stimulating lactation</t>
  </si>
  <si>
    <t>SNCU provides extra support to establish breastfeeding in mother's having pre term &amp; LBW babies</t>
  </si>
  <si>
    <t>(1) SNCU ensures mother has begin the expression of milk within 6 hrs of delivery.  
(2) Encourage the mother's to repeat expression of milk 8-10 times per day to maintain flow of production &amp; to feed the baby
(3) The baby should put in breast every 2-3 hrs for feeding or non nutritive suckling (NNS)
(4) SNCU ensures  preterm milk is given to pre term babies</t>
  </si>
  <si>
    <t xml:space="preserve">Check mother is encouraged to visit, touch and care her baby </t>
  </si>
  <si>
    <t>Ask mother how often she visits her baby in SNCU</t>
  </si>
  <si>
    <t xml:space="preserve">Check mothers are encouraged to learn milk expression </t>
  </si>
  <si>
    <t>Both manual and through breast pump.
 Check instructions are displayed in milk expression room. Functional electrical pumps are available</t>
  </si>
  <si>
    <t>SNCU has provision to collection, &amp; storage breast milk</t>
  </si>
  <si>
    <t>Check availability of milk expression room &amp; refrigerator to store milk</t>
  </si>
  <si>
    <t>SNCU has system to label &amp; identify the expressed milk or milk received from CLMC</t>
  </si>
  <si>
    <t>(1) Unique ID of baby,  date of expression of milk or Date &amp; time of opening the DHM bottle</t>
  </si>
  <si>
    <t>Expressed milk/ DHM is stored at recommended temperature</t>
  </si>
  <si>
    <t xml:space="preserve">Milk is immediately transferred to a refrigerator at the temperature of +2˚C to +4˚C for storage.  
EBM can be kept at room temp for 8 hours &amp; in refrigerator for 24 hrs                           
</t>
  </si>
  <si>
    <t>SNCU promote  feeding of  breastmilk for pre term, low birth  &amp; sick new born</t>
  </si>
  <si>
    <t>Check Bed head tickets whether mother milk  or milk substitute  is prescribed for admitted new born. Give non complaince if milk substitute is prescribed (untill clinically indicated)</t>
  </si>
  <si>
    <t>Check breastfeeding policy is displayed</t>
  </si>
  <si>
    <t>Mentioning 10 steps of successful breastfeeding. Check Staff is able to explain at least 3 components of breastfeeding policy</t>
  </si>
  <si>
    <t>Check SNCU promotes  breastfeeding during follow up visits</t>
  </si>
  <si>
    <t xml:space="preserve">(1) Exclusive during 6 months (2) initiate complemtary feeding after 6 months &amp; (3) continue breastfeeding up to 2 yrs. and beyond </t>
  </si>
  <si>
    <t>Check SNCU has linkage with Comprehensive lactation management centre</t>
  </si>
  <si>
    <t xml:space="preserve">Inhouse or outsourced for ensuring breastmilk to the babies
</t>
  </si>
  <si>
    <t>ME E20.11</t>
  </si>
  <si>
    <t xml:space="preserve">SNCU has functional referral linkage with DEIC </t>
  </si>
  <si>
    <t>(1) Inhouse or at higher centre
(2)  For developmental/ interventional facilities</t>
  </si>
  <si>
    <t xml:space="preserve">          </t>
  </si>
  <si>
    <t>Patients are observed for any sign and symptoms of HAI. HAI reporting formats are available. Staff Know whom to report &amp; action are taken on feed back.</t>
  </si>
  <si>
    <t>There is procedure for immunization &amp; periodic check-up  of the staff</t>
  </si>
  <si>
    <t xml:space="preserve">Hand washing and infection control audits done at periodic intervals for Staff as well as mothers/care givers visiting regularly </t>
  </si>
  <si>
    <t>Check each person enter SNCU after hand washing &amp; gowning</t>
  </si>
  <si>
    <t xml:space="preserve">Check doctors are aware of Hospital Antibiotic Policy </t>
  </si>
  <si>
    <t>At least 1 wash basin for every 5 beds</t>
  </si>
  <si>
    <t xml:space="preserve">Availability of elbow operated taps </t>
  </si>
  <si>
    <t xml:space="preserve"> Hand washing sink is wide and deep enough to prevent splashing and retention of water</t>
  </si>
  <si>
    <t xml:space="preserve">Separate Handwashing  facilities are available for parent/ attendant </t>
  </si>
  <si>
    <t>Only parents who follow the hygiene practices are allowed to provide care to their sick newborn</t>
  </si>
  <si>
    <t xml:space="preserve">(1) Ask for demonstration
(2) Staff aware of when to hand wash </t>
  </si>
  <si>
    <t>OB/ PI</t>
  </si>
  <si>
    <t xml:space="preserve">Ask for demonstration - mothers/guardian aware Steps of HW. </t>
  </si>
  <si>
    <t>Availability of Mask  caps &amp; shoe cover</t>
  </si>
  <si>
    <t xml:space="preserve">Availability of gown/ Apron &amp; mask </t>
  </si>
  <si>
    <t>Staff, visitors and parent/attendants</t>
  </si>
  <si>
    <t>Compliance to correct method of wearing and removing the gloves  &amp; other PPEs</t>
  </si>
  <si>
    <t>Mother's/parents are allowed to entre SNCU after gowning only</t>
  </si>
  <si>
    <t>Ask staff  about how they decontaminate the procedure surface like Examination table , Patients Beds Stretcher/Trolleys  etc. 
(Wiping with 1% Chlorine solution</t>
  </si>
  <si>
    <t xml:space="preserve">No sorting ,Rinsing or sluicing at Point of use/ new-born care area </t>
  </si>
  <si>
    <t>Disinfection of instruments is done as per protocols</t>
  </si>
  <si>
    <t>Achieve within 20 min contact period with 2% glutaraldehyde</t>
  </si>
  <si>
    <t>Disinfection of individual  items &amp; utensils is done before use</t>
  </si>
  <si>
    <t>(1) Individual item like stethoscope, thermometer measuring taps, probe should be done with 70% isopropyl alcohol daily or whenever used for another baby.
(2) Cup spoon and paladai are boiled for at least 15 min before use /after every feed</t>
  </si>
  <si>
    <t>Autoclaving/Chemical  Sterilization</t>
  </si>
  <si>
    <t>Chemical sterilization  of instruments/equipment is done as per protocols</t>
  </si>
  <si>
    <t>Ask staff about method, concentration and contact time  required for chemical sterilization(4hrs contact period), also how long the glutaraldehyde is active once prepared</t>
  </si>
  <si>
    <t xml:space="preserve">Check staff is aware of how long autoclaved items can be stored. 
Also, autoclaved items are stored in dry, clean, dust free, moist free environment </t>
  </si>
  <si>
    <t>Autoclaved dressing material &amp; linen are used for SNCU</t>
  </si>
  <si>
    <t>Entry in SNCU is restricted</t>
  </si>
  <si>
    <t>Check there is no overcrowding inside the SNCU.
Hospital staff without having a valid reason are not allowed in SNCU</t>
  </si>
  <si>
    <t xml:space="preserve">Chlorine solution, Glutaraldehyde etc </t>
  </si>
  <si>
    <t>Hospital grade phenyl, disinfectant, detergent solution, Lysol 5% or 3% phenol</t>
  </si>
  <si>
    <t>Check avaialbity of Spill management kit ,staff is trained for managing small &amp; large spills , check protocols are displayed</t>
  </si>
  <si>
    <t xml:space="preserve">Unidirectional mopping from inside out. Use of three bucket system for mopping.
</t>
  </si>
  <si>
    <t>Cleaning equipment like broom are not used in patient care areas</t>
  </si>
  <si>
    <t>Any cleaning equipment or activity leading to dispersion of dust particles in air should be avoided</t>
  </si>
  <si>
    <t>Check foot ware are changed before entry in SNCU</t>
  </si>
  <si>
    <t>Isolation and barrier nursing procedure are followed  for septic cases</t>
  </si>
  <si>
    <t>Check babies with diarrhoea, pyoderma, or any other contagious disease should not be admitted inside SNCU</t>
  </si>
  <si>
    <t xml:space="preserve">Availability of Non chlorinated plastic colour coded plastic bags </t>
  </si>
  <si>
    <t>Availability of functional needle cutter &amp; Puncture proof container</t>
  </si>
  <si>
    <t xml:space="preserve">Review meetings are done monthly </t>
  </si>
  <si>
    <t xml:space="preserve">Check minutes of meeting  and monthly measurement &amp; reporting of indicators </t>
  </si>
  <si>
    <t xml:space="preserve">Findings /instructions  during the visit are recorded </t>
  </si>
  <si>
    <t>1.Daily checklist has been prepared and is filled daily to monitor the preparedness and cleanliness  
2. Staff is designated and trained for filling and monitoring of this checklist.</t>
  </si>
  <si>
    <t xml:space="preserve">Check that SOP for management of services has been prepared and is formally approved </t>
  </si>
  <si>
    <t>Check current version is available</t>
  </si>
  <si>
    <t>SNCU has documented procedure for ensuring patients rights including consent, privacy, confidentiality &amp; entitlement</t>
  </si>
  <si>
    <t xml:space="preserve">Review the SOP has adequately cover  procedure for  taking consent, maintenance of privacy, confidentiality &amp; entitlements </t>
  </si>
  <si>
    <t>SNCU has documented breastfeeding policy</t>
  </si>
  <si>
    <t>Review the SOP has adequately explaining implementation of 10 steps of breastfeeding</t>
  </si>
  <si>
    <t>SNCU has documented procedure for safety &amp; risk management</t>
  </si>
  <si>
    <t>SNCU has documented procedure for support services &amp; facility management.</t>
  </si>
  <si>
    <t xml:space="preserve">Documented procedure for preventive- break down maintenance and calibration  of equipment, Maintenance of infrastructure, inventory management &amp; storage, retaining ,retrieval  of  SNCU records  </t>
  </si>
  <si>
    <t>SNCU has documented procedure for general patient care processes</t>
  </si>
  <si>
    <t xml:space="preserve">Availability of documented criteria &amp; procedure  for  triage,  admission, training and engagement of parent-attendants in care provision, assessment &amp; re assessment, referral  &amp; discharge of the patient </t>
  </si>
  <si>
    <t>SNCU has documented procedure for specific processes to the department</t>
  </si>
  <si>
    <t>SNCU has documented procedure for key clinical processes including resuscitation, thermoregulation of new born, ,drugs,intravenous,and fluid management and nutrition management of new born</t>
  </si>
  <si>
    <t>SNCU has documented procedure for infection control &amp; bio medical waste management</t>
  </si>
  <si>
    <t>SNCU has documented procedure for quality management &amp; improvement</t>
  </si>
  <si>
    <t xml:space="preserve">Check availability of documented procedure  for departmental quality activities viz: nomination of department Nodal officer, internal assessments, audits, patient satisfaction survey,  internal &amp; external quality assurance processes, </t>
  </si>
  <si>
    <t>SNCU has documented procedure for data collection, analysis &amp; use for improvement</t>
  </si>
  <si>
    <t>Check availability of documented  departmental Data set need to be measured monthly &amp;  procedure for their collection, analysis &amp; improvement</t>
  </si>
  <si>
    <t>WI for phototherapy, Grading and management of hypothermia, Expression of milk, KMC,  Management of hypoglycaemia, housekeeping protocols, Administration of commonly used drugs, assessment of neonatal sepsis, Assessment of Jaundice, Temperature maintenance etc</t>
  </si>
  <si>
    <t>Critical processes , where there is some
problem-delays, errors, cost, time, etc. and improvement will make our process
effective and efficient</t>
  </si>
  <si>
    <t>Non value adding activities are wastes. In these steps resources are wasted,
delays occur, and no value is added to the service</t>
  </si>
  <si>
    <t xml:space="preserve">Check the improvement is sustained </t>
  </si>
  <si>
    <t xml:space="preserve">Check for assessment records such as circular, assessment plan and
filled checklists. Internal assessment is done at least quarterly </t>
  </si>
  <si>
    <t xml:space="preserve">New born/Child Death audit is conducted </t>
  </si>
  <si>
    <t xml:space="preserve"> Medical audit is conducted </t>
  </si>
  <si>
    <t>Referral audit is conducted</t>
  </si>
  <si>
    <t xml:space="preserve">Checkpoints having  partial and Non Compliances are listed </t>
  </si>
  <si>
    <t>With details of action, responsibility, time line and Feedback mechanism</t>
  </si>
  <si>
    <t xml:space="preserve">Check actions have been taken to close the gap. Can be in form of Action
taken report or Quality Improvement (PDCA) project report </t>
  </si>
  <si>
    <t>Minimum 2 applicable tools are used</t>
  </si>
  <si>
    <t>Percentage of babies weighting less than 1800gm are admitted to SNCU</t>
  </si>
  <si>
    <t>No. of babies weighting less than 1800gm admitted / Total admission in SNCU in Month</t>
  </si>
  <si>
    <t>Proportion of female babies admitted</t>
  </si>
  <si>
    <t>No. of FPC sessions conducted in a month</t>
  </si>
  <si>
    <t>FPC register</t>
  </si>
  <si>
    <t>Percentage of very low birth weight babies survived</t>
  </si>
  <si>
    <t xml:space="preserve">Down time Critical Equipment </t>
  </si>
  <si>
    <t>Average waiting time for initiation of treatment</t>
  </si>
  <si>
    <t xml:space="preserve">Percentage  of newborn deaths among inborn weighting 2500gm or more
</t>
  </si>
  <si>
    <t xml:space="preserve">Percentage of newborn deaths among out-born weighting 1200 to 1800g
</t>
  </si>
  <si>
    <t xml:space="preserve">Percentage of newborn survived following Resuscitation </t>
  </si>
  <si>
    <t xml:space="preserve">Parent/ care giver  Satisfaction Score </t>
  </si>
  <si>
    <t>Checklist for Nutrition Rehabilitation Centre  (NRC)</t>
  </si>
  <si>
    <t>MusQan NRC Score</t>
  </si>
  <si>
    <t xml:space="preserve">The facility provides paediatric services </t>
  </si>
  <si>
    <r>
      <rPr>
        <sz val="11"/>
        <color theme="1"/>
        <rFont val="Calibri"/>
        <family val="2"/>
        <scheme val="minor"/>
      </rPr>
      <t>SI/RR</t>
    </r>
  </si>
  <si>
    <t>1. Availability of indoor care and continuous monitoring services of the SAM child
2. Treatment of medical complications
3. Therapeutic feeding 
4. Treatment and follow-up 
5. Capacity building of mothers/other care givers for appropriate feeding, preparation of energy dense foods, hygiene &amp; care practices 
Give non compliance, if the above services are provided in paediatric ward</t>
  </si>
  <si>
    <t xml:space="preserve">The facility provides child health Services </t>
  </si>
  <si>
    <t xml:space="preserve">Management of electrolyte imbalance </t>
  </si>
  <si>
    <t>Counselling services to mothers for IYCF practices</t>
  </si>
  <si>
    <t>1. Exclusive Breastfeeding up to 6 months 
2. Complementary feeding from six months</t>
  </si>
  <si>
    <t xml:space="preserve">The facility provides laboratory services </t>
  </si>
  <si>
    <t xml:space="preserve">NRC has facility /linkage for laboratory investigation </t>
  </si>
  <si>
    <t xml:space="preserve"> Availability of lab services -inhouse/Outsourced. 
Blood glucose, Haemoglobin, Serum electrolyte, TLC, DLC, urine routine, urine culture, Mantoux test, HIV (after counselling) &amp; any other </t>
  </si>
  <si>
    <t>Give non compliance if kitchen is not available in NRC</t>
  </si>
  <si>
    <t>Availability/linkage for laundry services</t>
  </si>
  <si>
    <t>Inhouse / Outsourced ( (Shared with main hospital)</t>
  </si>
  <si>
    <t xml:space="preserve">Availability of security guard </t>
  </si>
  <si>
    <t>Inhouse/outsourced (shared with main hospital)</t>
  </si>
  <si>
    <t>Availability of services for management of NRC records</t>
  </si>
  <si>
    <t>Shared with main hospital</t>
  </si>
  <si>
    <t>Availability of services &amp; investigation for local prevalent endemics</t>
  </si>
  <si>
    <t xml:space="preserve">Check  for the specific local health problems/ diseases like coeliac disease and malaria etc. Check testing &amp; management services are available. Give full compliance if no such issue exists </t>
  </si>
  <si>
    <t xml:space="preserve">Availability  departmental signage </t>
  </si>
  <si>
    <t>Service available at  NRC are displayed , Visiting hours and visitor policy are displayed, Contact information, Entitlement under JSSK and RBSK are displayed</t>
  </si>
  <si>
    <t xml:space="preserve">
Display of  information for education of mother /care taker</t>
  </si>
  <si>
    <t>Display of pictorial  information/ chart regarding expression of milk, management of SAM, Breastfeeding, kangaroo care, Preparation of appropriate feed, Hand hygiene</t>
  </si>
  <si>
    <t>Flip charts, AV material etc.</t>
  </si>
  <si>
    <t>Availability of Wheel chair /stretcher for easy Access to NRC</t>
  </si>
  <si>
    <t>If not located on the ground floor availability of the ramp / lift 
If ramp is available check it is atleast 120 cm width, gradient not steeper than 1:12</t>
  </si>
  <si>
    <r>
      <t>Privacy is</t>
    </r>
    <r>
      <rPr>
        <sz val="11"/>
        <rFont val="Calibri"/>
        <family val="2"/>
        <scheme val="minor"/>
      </rPr>
      <t xml:space="preserve"> maintained at breast feeding area / Corner</t>
    </r>
  </si>
  <si>
    <t xml:space="preserve">1. Screens / curtains are provided at breastfeeding area/ corner
2. Check all the windows are fitted with frosted glass or curtains have been provided 
</t>
  </si>
  <si>
    <t xml:space="preserve">HIV status of neonate/ infant is not disclosed except to staff that is directly involved in care </t>
  </si>
  <si>
    <t xml:space="preserve">Check if HIV status  is not displayed  / written at bed side </t>
  </si>
  <si>
    <t>General Consent is taken before admission</t>
  </si>
  <si>
    <t xml:space="preserve">Availability of complaint box and  process for grievance re addressal is displayed </t>
  </si>
  <si>
    <t xml:space="preserve"> Check the completeness of the Grievance redressal mechanism , from complaint registration till its resolution </t>
  </si>
  <si>
    <t>Indoor treatment  is provided  free of cost</t>
  </si>
  <si>
    <t xml:space="preserve">Availability of free stay &amp; transport </t>
  </si>
  <si>
    <t>For both mother &amp; baby</t>
  </si>
  <si>
    <t>NRC has system to provide  Wage compensation to mother/caregiver for the duration of the stay at NRC</t>
  </si>
  <si>
    <t xml:space="preserve"> As per basic daily wages of the state</t>
  </si>
  <si>
    <t>(1) Covered area for NRC should be  about 150 sq. ft per bed with 30% of ancillary area.
(2) Space between two beds should be at least 3.5- 4 ft and clearance between head end of bed and wall should be at least 1 ft and between side of bed and wall should be 2 ft</t>
  </si>
  <si>
    <t xml:space="preserve">Functional toilets  with  running water and flush are available 
</t>
  </si>
  <si>
    <t>Dedicated attached Bathrooms and Toilets for Mothers</t>
  </si>
  <si>
    <t>Drinking water Facility within / in close proximity to NRC</t>
  </si>
  <si>
    <t>NRC has designated  play area and counselling room/ area  in proximity to NRC ward</t>
  </si>
  <si>
    <t xml:space="preserve">Adequate space to play with toys,  AV equipment </t>
  </si>
  <si>
    <t xml:space="preserve">NRC has designated kitchen &amp; food storage  area </t>
  </si>
  <si>
    <t>Enough space for cooking, feeding and demonstration</t>
  </si>
  <si>
    <t xml:space="preserve"> 
1.  Check no two children are treated at one bed
2. Check for provision of extra beds  to manage surplus load.</t>
  </si>
  <si>
    <t>Check NRC is in proximity with Paediatric/ inpatient facility</t>
  </si>
  <si>
    <t xml:space="preserve">(1) Switch Boards other electrical installations are intact.
(2) Check adequate power outlets have been provided as per requirement  </t>
  </si>
  <si>
    <t>Check physical infrastructure  of the NRC  is safe &amp; secure for children</t>
  </si>
  <si>
    <t xml:space="preserve">1. Windows have grills and wire meshwork
2. NRC are non-slippery and even 
3. Open spaces are properly secured to prevent fall and injury </t>
  </si>
  <si>
    <t xml:space="preserve">Floor, walls are easily cleanable and windows are covered with wire mesh </t>
  </si>
  <si>
    <t>Minimize the growth of microorganisms &amp; Wire mesh to reduce the entry of mosquito and fly</t>
  </si>
  <si>
    <t>NRC  has sufficient fire  exit to permit safe escape to its occupant at time of fire</t>
  </si>
  <si>
    <r>
      <t>Check the fire exits are clearly visible and routes to reach exit are clearly marked. Check there is no obstruction in the route of fire exits.</t>
    </r>
    <r>
      <rPr>
        <sz val="11"/>
        <color rgb="FFFF0000"/>
        <rFont val="Calibri"/>
        <family val="2"/>
        <scheme val="minor"/>
      </rPr>
      <t xml:space="preserve"> </t>
    </r>
    <r>
      <rPr>
        <sz val="11"/>
        <rFont val="Calibri"/>
        <family val="2"/>
        <scheme val="minor"/>
      </rPr>
      <t xml:space="preserve">Staff is aware of assembly points  </t>
    </r>
  </si>
  <si>
    <t>NRC has installed fire Extinguisher  that is Class A , Class B, C type or ABC type</t>
  </si>
  <si>
    <t>Staff is aware of RACE (Rescue, Alarm, Confine  &amp; Extinguish) &amp;                                  
PASS (Pull, Aim, Squeeze &amp; Sweep)</t>
  </si>
  <si>
    <t>Availability of support staff for NRC</t>
  </si>
  <si>
    <t>1. Availability of one cook cum care taker.
2. Availability of 1 Medical Social Worker</t>
  </si>
  <si>
    <t>Availability of house keeping staff &amp; security guards</t>
  </si>
  <si>
    <t>Availability of   Sanitary worker &amp; security guard</t>
  </si>
  <si>
    <t xml:space="preserve">Inj. Ampicillin with Cloxacillin, Inj. Ampicillin
Inj. Cefotaxime
Inj. Gentamicin,
Inj. Cloxacillin, </t>
  </si>
  <si>
    <t>Emergency Drug tray is maintained</t>
  </si>
  <si>
    <t>Normal Saline (NS),Glucose 25%,Ringer Lactate (RL),Dextrose 5%,Potassium Chloride,Calcium Gluconate,Sodium Bicarbonate,ORS, Paracetamol, Inj Pheniramine,Inj Hydrocortisone Hemisuccinate/ Hydrocortisone Sodium Succinate ,Inj Phenobarbitone,Inj Phenytoin,Inj Diazepam,Inj Midazolam,Salbutamol Respiratory,Ipratropium Respirator solution for use in nebulizer,Inj Dopamine, Third generation inj cephalosporin, I.V Infusion set,I.V Cannula (20G/22G/24G/26G) &amp; Nasal Cannula(Infant, Child, Adult) &amp; oxygen</t>
  </si>
  <si>
    <t>Thermometers, Weighing scales(digital),Infantometer, Stadiometer,</t>
  </si>
  <si>
    <t xml:space="preserve">    </t>
  </si>
  <si>
    <t>Infusion pumps, Oxygen cylinder, oxygen hood, Self inflating Bag and masks (Size 00, 0 &amp; 1) 250 ml &amp;500 ml, laryngoscope ( worth 0 &amp;1 size straight blades) , ET tubes,  suction machine</t>
  </si>
  <si>
    <t>Availability of kitchen equipment</t>
  </si>
  <si>
    <t>Buckets for mopping, mops, duster, waste trolley, Deck brush</t>
  </si>
  <si>
    <t xml:space="preserve">Availability of patient beds  with accessories </t>
  </si>
  <si>
    <t>Electrical fixture for equipment like suction, X ray view box</t>
  </si>
  <si>
    <t>Washable toys such as puzzles, blocks, stacking bottle tops etc</t>
  </si>
  <si>
    <t>Training on Facility based care of Severe acute malnutrition- Incremental &amp; complementary to F-IMNCI</t>
  </si>
  <si>
    <t xml:space="preserve"> All medical officer &amp; nurses </t>
  </si>
  <si>
    <t>Nutrition councillor, Nursing staff &amp; medical officer</t>
  </si>
  <si>
    <t xml:space="preserve">Refresher training </t>
  </si>
  <si>
    <t>All cadre</t>
  </si>
  <si>
    <t xml:space="preserve">Check staff is aware of Contact details of  the agencies/ person responsible for maintenance </t>
  </si>
  <si>
    <t>Weighting machine, Infantometer, thermometer etc.  Check for calibration stickers/ records</t>
  </si>
  <si>
    <t xml:space="preserve">(1) Stock level are daily updated
(2) Requisition are timely placed based on consumption  pattern
</t>
  </si>
  <si>
    <t xml:space="preserve"> Flow meter , humidifier, key &amp; updated data sheet is available with in use cylinders</t>
  </si>
  <si>
    <t>. Minimum stock and reorder level are calculated based on consumption
Minimum buffer stock is  maintained all the time</t>
  </si>
  <si>
    <t xml:space="preserve">Check for temperature charts are maintained and updated periodically
Refrigerators meant for storing drugs should not be used for storing eatables </t>
  </si>
  <si>
    <t>Adequate Illumination at nursing station &amp; patient care areas</t>
  </si>
  <si>
    <t>There is no overcrowding in the NRC</t>
  </si>
  <si>
    <t>Temperature control and ventilation in patient care area &amp;in nursing station/duty room</t>
  </si>
  <si>
    <t>Room kept between 25° - 30° C (to the extent possible).
Fans/ Air conditioning/Heating/Exhaust/Ventilators as per environment condition and requirement</t>
  </si>
  <si>
    <t>Check availability of blankets to cover the children</t>
  </si>
  <si>
    <t xml:space="preserve">Adequate ventilation to be provided especially in the kitchen area. 
</t>
  </si>
  <si>
    <t>NRC has system for using identification  tags for babies</t>
  </si>
  <si>
    <t xml:space="preserve"> Check Exterior is well plastered, painted/ whitewashed in uniform colour</t>
  </si>
  <si>
    <t xml:space="preserve">Interior walls of NRC are brightly painted and decorated </t>
  </si>
  <si>
    <t>All area are clean  with no dirt,grease,littering and cobwebs. Surface of furniture and fixtures are clean</t>
  </si>
  <si>
    <t xml:space="preserve">Toilets &amp;  Bathrooms are clean </t>
  </si>
  <si>
    <t>Check toilet seats, floors, basins etc are clean and there is no foul smell in toilets &amp; bathrooms</t>
  </si>
  <si>
    <t>Patients beds are intact and  without rust and mattress are clean and intact</t>
  </si>
  <si>
    <t xml:space="preserve">Open areas around NRC is well maintained </t>
  </si>
  <si>
    <t>There is no overgrown trees / plants/ Shrubs/ grass. Check trees/ plants have been trimmed regularly. Dry leaves &amp; green waste is removed on daily basis</t>
  </si>
  <si>
    <t>Check of any obsolete article including equipment, instrument, records etc</t>
  </si>
  <si>
    <r>
      <t>No lizard, cockroach, mosquito, flies, rats, bird nest</t>
    </r>
    <r>
      <rPr>
        <sz val="11"/>
        <rFont val="Calibri"/>
        <family val="2"/>
        <scheme val="minor"/>
      </rPr>
      <t xml:space="preserve"> etc. in NRC</t>
    </r>
  </si>
  <si>
    <t>Availability of 24X7 water. Check availability of  hot water in bathrooms</t>
  </si>
  <si>
    <t xml:space="preserve">Check appetite test for SAM baby is done as per standard guideline. Feed used for test : 
 (1) For children, 7-12 months - Offer 30-35 ml/kg of catchup diet. if child takes more than 25 ml / kg then child should be considered to have good appetite 
(2) For children &gt;12 months,- Locally prepared food may be offered (Roasted groundnuts 1000 gms, Milk powder 1200gms, Sugar 1120gms, coconut oil 600gms). 
</t>
  </si>
  <si>
    <t>Staff is aware of pre requisite of appetite test</t>
  </si>
  <si>
    <t>(1) Do the test in a separate quiet area.
(2) Explain to the mother/caregiver how the test will be done.
(3) Ensure  mother/caregiver  wash her hands.
(4) Ensure  mother sits comfortably with the child on her lap and offers therapeutic food.
(5) The child should not have taken any food for the last 2 hrs.
(6)The child must not be forced to take the food offered.
When the child has finished, the amount taken is  measured.</t>
  </si>
  <si>
    <t>Reference value based on baby's body weight is readily available to pass the appetite test</t>
  </si>
  <si>
    <t>Check reference value chart is available &amp; staff is aware of it.
Amount of local therapeutic feed that a child with SAM should take based on his body weight to pass the appetite test is-
Less than 4 kg should consume 15 gms or more diet ,  
4-7 kg should consume 25 gms or more diet 
7-10 kgs should consume 33 gms or more</t>
  </si>
  <si>
    <t>Counselling is done by nutrition counsellor as per feeding recommendations of IMNCI guidelines</t>
  </si>
  <si>
    <t xml:space="preserve">As per standard protocols. </t>
  </si>
  <si>
    <t xml:space="preserve">Catch up diet (F-100) is started once child is clinically started   </t>
  </si>
  <si>
    <t xml:space="preserve">Reference Charts are followed to decide volume of starter &amp; catch up diet </t>
  </si>
  <si>
    <t>Check reference value chart is available based on weight of child. Check the BHT diet is planned &amp; given as per protocols</t>
  </si>
  <si>
    <t>F-75 and F-100 refers to the specific combination of calories proteins, electrolytes and minerals that is given  to children with SAM</t>
  </si>
  <si>
    <t>Check any system to  record left over feed</t>
  </si>
  <si>
    <t xml:space="preserve">Availability of Blankets, draw sheet, pillow with pillow cover and mackintosh
</t>
  </si>
  <si>
    <t>Check extra sets are provided to the bed in case they get soiled</t>
  </si>
  <si>
    <t>Linen is checked for stains as well as ensured it is not torn.</t>
  </si>
  <si>
    <t>Updated copy of IMS Act is available</t>
  </si>
  <si>
    <t xml:space="preserve">Check staff can explain at least 3 relevant components of  IMS Act
(1) Prohibition from any kind of promotion and advertisement of infant milk substitutes, (2) prohibition of providing free samples and gifts to pregnant women or mother, (3) prohibit donation of free or subsided free samples,  (4) prohibit any contact of manufacturer or distributor with staff
</t>
  </si>
  <si>
    <t>Check system for recording time of reporting and relieving (Attendance register/ Biometrics etc)</t>
  </si>
  <si>
    <t xml:space="preserve"> Unique  identification number  &amp; patient demographic records are generated  </t>
  </si>
  <si>
    <t xml:space="preserve">Check for that patient demographics like Name, age, Sex,  UID no. &amp; Chief complaint, etc. are recorded during  admission </t>
  </si>
  <si>
    <r>
      <t xml:space="preserve">NRC has established criteria for admission:
</t>
    </r>
    <r>
      <rPr>
        <sz val="11"/>
        <rFont val="Calibri"/>
        <family val="2"/>
        <scheme val="minor"/>
      </rPr>
      <t xml:space="preserve">Children 6-59 months: </t>
    </r>
    <r>
      <rPr>
        <sz val="11"/>
        <color theme="1"/>
        <rFont val="Calibri"/>
        <family val="2"/>
        <scheme val="minor"/>
      </rPr>
      <t xml:space="preserve">
Any of the following: MUAC &lt;115mm with or without any grade of oedema or 
WFH &lt; -3 SD with or without any grade of oedema or Bilateral pitting oedema +/++ (children with oedema +++ always need inpatient care)
WITH
Any of the following complications: Anorexia (Loss of appetite), Fever (39 degree C) or Hypothermia (&lt;35 C),Persistent vomiting,
Severe dehydration, Not alert, very weak, apathetic, unconscious, convulsions
Hypoglycaemia, Severe Anaemia (severe palmar pallor),Severe pneumonia, Extensive superficial infection 
Infants &lt; 6 months
Infant is too weak or feeble to suckle effectively (independently of his/her weight-for-length).
or WfL (weight-for-length) &lt;–3SD (in infants &gt;45 cm)
or Visible severe wasting in infants &lt;45 cm
or Presence of oedema both feet</t>
    </r>
  </si>
  <si>
    <t>NRC has established protocols for return after default</t>
  </si>
  <si>
    <r>
      <t xml:space="preserve">Child who returns after default (away from in-patient care for 2 consecutive days) and </t>
    </r>
    <r>
      <rPr>
        <sz val="11"/>
        <rFont val="Calibri"/>
        <family val="2"/>
        <scheme val="minor"/>
      </rPr>
      <t>meets the admission criteria.</t>
    </r>
  </si>
  <si>
    <t>1. Admission is done by written order of a qualified doctor.
2. Time of admission is recorded in patient record.
3. There is no delay in  transfer of patient to respective department once admission is confirmed</t>
  </si>
  <si>
    <t>All the SAM children are screened to identify medical conditions and its severity.
The finding of initial assessment are recorded</t>
  </si>
  <si>
    <t xml:space="preserve">Check bed head ticket 
H/O Recent intake of food and fluids, Usual diet, Breastfeeding, Duration and frequency of diarrhoea and vomiting, Type of diarrhoea (watery/ bloody), Chronic cough, Loss of appetite, Family circumstances, Contact with tuberculosis, Recent contact with measles, Known or suspected HIV infection &amp; immunization is taken &amp; recorded.
Check details of : Shock (cold hands, slow capillary refill, weak and rapid pulse),Palmar pallor, Eye signs of vitamin A deficiency:
Dry conjunctiva or cornea, Bitot’s spots
Corneal ulceration, Keratomalacia and 
Localizing signs of infection, including ear and throat infections, skin infection or pneumonia
Mouth ulcers, Skin changes of kwashiorkor is seen &amp; recorded
</t>
  </si>
  <si>
    <t>Check BHT is updated after every reassessment</t>
  </si>
  <si>
    <t>Check  process followed to transfer/ handover the patient from emergency,  OT, HDU, NRC etc &amp; vice versa</t>
  </si>
  <si>
    <t xml:space="preserve">A referral slip/ Discharge card is provide to patient when referred to another health care facility. 
 Check reason for referral are clearly mentioned. </t>
  </si>
  <si>
    <t>(1) Check for referral cards filled from lower facilities. 
(2) ANM of nearby PHC/HWC is informed about discharge for follow ups</t>
  </si>
  <si>
    <t xml:space="preserve">Identification  tags are used for children less than 5 yrs. </t>
  </si>
  <si>
    <t>Check for treatment chart are updated and drugs given are marked. Co relate it with drugs and doses prescribed. Dispensing feed, time of oral drugs, supervision of intravenous fluids etc is recorded</t>
  </si>
  <si>
    <t>Hand over is given at bed side</t>
  </si>
  <si>
    <t>Hand over is given bed side and SBAR (situation, background, assessment and recommendation) protocols are followed</t>
  </si>
  <si>
    <t xml:space="preserve">Check for nursing note register. Notes are adequately written.  </t>
  </si>
  <si>
    <t xml:space="preserve">Check for TPR chart, I/O chart, any other vital required is monitored. </t>
  </si>
  <si>
    <t>Check the measure taken to prevent new born theft, sweeping ,baby fall, adverse events following drugs/vaccine etc</t>
  </si>
  <si>
    <t xml:space="preserve">Triage is done and provide emergency
treatment  keeping in mind the ABCD steps: Airway, Breathing, Circulation, Coma, Convulsion,
and Dehydration.
</t>
  </si>
  <si>
    <t>Protocols for management of hypoglycaemia, hypothermia,  treatment of dehydration in children with SAM with or without shock, treatment  of infection etc</t>
  </si>
  <si>
    <t>Check BHT that drugs are prescribed as per treatment protocols &amp;Check for rational use of antibiotics</t>
  </si>
  <si>
    <t>Electrolytes like Potassium chloride, Opioids, Neuro muscular blocking agent, Anti thrombolytic agent,  warfarin, Heparin, Adrenergic agonist etc. as applicable</t>
  </si>
  <si>
    <t xml:space="preserve">Value for maximum doses as per age, weight and diagnosis are available with nursing station and doctor. </t>
  </si>
  <si>
    <t>There is process to ensure that right doses of drugs are only given</t>
  </si>
  <si>
    <t>Check for the writing is comprehendible by the clinical staff</t>
  </si>
  <si>
    <t>Check if adverse drug reaction form is available  and reporting is in practice</t>
  </si>
  <si>
    <t>Check Nursing staff  is aware 7 Rs of Medication and follows them</t>
  </si>
  <si>
    <t xml:space="preserve">Check BHT updated </t>
  </si>
  <si>
    <t xml:space="preserve">Verify treatment prescribed with nursing records </t>
  </si>
  <si>
    <t>Procedure performed /Management steps are recorded in BHT</t>
  </si>
  <si>
    <t>10 Steps for management of SAM is recorded during Stabilization and rehabilitation phase</t>
  </si>
  <si>
    <t>Availability of formats for Treatment Charts,  Community follow up card, BHT, continuation sheet, Discharge card Etc. 
 1. Check for adequate availability of the forms 
2. Check for completeness in the filled forms</t>
  </si>
  <si>
    <t>General order book (GOB), report book, Admission register, lab register, Admission sheet/ bed head ticket, discharge slip, referral slip, referral in/referral out register, Diet register, Linen register, Drug intend register etc</t>
  </si>
  <si>
    <t>Discharge infants and children when  they gain 15% weight and there is no signs of illness</t>
  </si>
  <si>
    <t>Based on discharge criteria: 
(1) Oedema has resolved
(20 Child has achieved weight gain of &gt; 15%  and has satisfactory weight gain for 3 consecutive days (&gt;5 gm/kg/day)
(3) Child is eating an adequate amount of nutritious food that the mother can prepare at home
(4) All infections and other medical complications have been treated
(5) Child is provided with micronutrients
Immunization is updated</t>
  </si>
  <si>
    <t xml:space="preserve">Mother / attendants are consulted   before discharge </t>
  </si>
  <si>
    <t xml:space="preserve">
Ensure that parent/caregiver understands the causes of malnutrition and how to prevent its recurrence</t>
  </si>
  <si>
    <t>Staff is aware that helminthic infections treatment is given to all children before discharge</t>
  </si>
  <si>
    <t>1. Give a single dose of any one of the following anthelminthics orally:
200 mg. albendazole for children aged 12–23 months, 
400 mg albendazole for children aged 24 months or more.
100 mg mebendazole twice daily for 3 days for children aged 24 months or more</t>
  </si>
  <si>
    <t xml:space="preserve">Discharge summary is give to all patients </t>
  </si>
  <si>
    <t xml:space="preserve">Staff guides the parent for regular follow-up visits </t>
  </si>
  <si>
    <t xml:space="preserve"> 1. Regular check-ups should be made at 2 weeks in first month and then monthly thereafter until weight for height reaches -1 SD or above.
2.  If a problem is detected or suspected, visit/s can be made earlier or more frequently until the problem is resolved.</t>
  </si>
  <si>
    <t xml:space="preserve"> (1) Check NRC  has a complete list of PHCs, CHC, and Sub Centres/HWC  in the catchment area.
(2)  Appropriate referral to local CHW  (Community health care worker)/ASHA/AWW is established 
(3) Regular Follow up including enrolment of baby to Anganwadi centre a</t>
  </si>
  <si>
    <t>(1) Preparation and feeding the child, how to give prescribed medication, folic acid, vitamins and iron at home, how to give home treatment for diarrhoea, fever and acute respiratory infections.
(2) Advice includes the information about the nearest health centre for further follow up. 
(3) Time of discharge is communicated to patient in prior. 
(4) Advice includes feeding recommendations as per IMNCI</t>
  </si>
  <si>
    <t xml:space="preserve">Declaration is taken from the LAMA cases </t>
  </si>
  <si>
    <t>Triaging of sick children is done as per protocols</t>
  </si>
  <si>
    <t>Staff practice of ETAT protocol - keeping in mind ABCD steps</t>
  </si>
  <si>
    <t xml:space="preserve">Staff is skilled to provide  basic life support to  young infants and children </t>
  </si>
  <si>
    <t>Protocols are defined &amp; followed for sample collection &amp; its transfer timely from NRC to lab for testing</t>
  </si>
  <si>
    <t>(1) Critical values are defined and intimated timely to treating medical officer
(2) List of Normal reference ranges are  available in NRC</t>
  </si>
  <si>
    <t>If not available than how facility cope with it</t>
  </si>
  <si>
    <t>Blood is kept on optimum temperature before transfusion. Blood transfusion is monitored and regulated by qualified person :Give (1)  whole blood 10 ml/kg body weight slowly over 3 hours (2) furosemide 1 mg/kg IV at the start of the transfusion</t>
  </si>
  <si>
    <t>(1) Blood transfusion should not be started until the child has begun to gain weight.(2) Following the transfusion, if the Hb remains
less than 4 g/dl or between 4 and 6 g/dl with continuing respiratory
distress, DO NOT repeat the transfusion within 4 days</t>
  </si>
  <si>
    <t xml:space="preserve">Facility staff adheres to standard procedures for management of second stage of labour.
</t>
  </si>
  <si>
    <t>ME 18.4</t>
  </si>
  <si>
    <t>Facility staff adheres to protocol for  ensuring care of newborn with small size at birth</t>
  </si>
  <si>
    <t>The facility ensures adequate stay of mother and newborn in a safe environment as per standard Protocols</t>
  </si>
  <si>
    <t>There is established procedure for discharge and follow up of mother and newborn</t>
  </si>
  <si>
    <t>Triage, Assessment &amp; Management of newborn having 
emergency signs are done as per guidelines</t>
  </si>
  <si>
    <t xml:space="preserve">Triaging of sick SAM  children is done based on emergency sign </t>
  </si>
  <si>
    <t xml:space="preserve">Assess for Emergency signs 
1. Airway and breathing- Not breathing, or central cyanosis or SRD 
2. Circulation - Capillary refill &gt; 3sec and weak fast pulse
3. Coma Convulsing 
4. Severe dehydration with diarrhoea - Diarrhoea + lethargy, sunken eyes &amp; very slow skin pinch
</t>
  </si>
  <si>
    <t>Management of sick SAM child is done  based on emergency sign</t>
  </si>
  <si>
    <t xml:space="preserve">1. Airway and breathing- Any sign positive- Provide basic life support, give oxygen, make sure child is warm, insert IV &amp; begin fluids
2. Circulation -if positive- Apply pressure to stop bleeding if child is bleeding, give oxygen, make sure child is warm, insert IV &amp; begin fluids. If Child is SAM (Age less than 2months) Give Glucose IV or orally or NG tube (depending up on condition)&amp; proceed for full assessment
3. Coma Convulsing- if positive- Manage Airways- Position the child, check and correct hypothermia, If convulsions continue give IV calcium / anticonvulsant
4. Severe dehydration due to diarrhoea: Make sure head is warm, Insert IV line  &amp; give fluids. If age is less than 2 month - don ot start IV, proceed for full assessment
</t>
  </si>
  <si>
    <t xml:space="preserve">Staff is aware of the priority signs </t>
  </si>
  <si>
    <t>Tiny baby (&lt;2 months),Bleeding, Pallor (severe)
Malnutrition: Visible severe wasting, Respiratory distress, Trauma or other urgent surgical
condition,  Oedema of both feet, Temperature &lt;36.5°C or &gt; 38.5°C, Restless, continuously irritable, or lethargy, Poisoning &amp; Burns (major)</t>
  </si>
  <si>
    <r>
      <t>Management of Low birth weight
newborn</t>
    </r>
    <r>
      <rPr>
        <sz val="12"/>
        <color rgb="FFFF0000"/>
        <rFont val="Calibri"/>
        <family val="2"/>
        <scheme val="minor"/>
      </rPr>
      <t xml:space="preserve"> including pre term and Small for gestational age </t>
    </r>
    <r>
      <rPr>
        <sz val="12"/>
        <color theme="1"/>
        <rFont val="Calibri"/>
        <family val="2"/>
        <scheme val="minor"/>
      </rPr>
      <t xml:space="preserve"> as per  guidelines </t>
    </r>
  </si>
  <si>
    <t>Staff is aware of Principles of Hospital based management</t>
  </si>
  <si>
    <t xml:space="preserve">Management of SAM based in 3 Phases:
(1) Stabilization Phase - Children without adequate appetite and/or medical complications are stabilized in IPD. Phase usually lasts for 1–2 days.  Began the Starter diet &amp; maintain electrolytic balance. Children must be carefully monitored for signs of overfeeding or over hydration.  
(2) Transition Phase- There is
gradual transition from Starter diet to Catch up diet (F 100).
(3) Rehabilitation Phase- Promote rapid weight gain, stimulate emotional and physical development. The child progresses when:
S/he has reasonable appetite; finishes &gt; 90% of the feed that is given, without a significant pause Major reduction or loss of oedema &amp; 
No other medical problem
</t>
  </si>
  <si>
    <t>Staff is aware of 10 steps for management of SAM</t>
  </si>
  <si>
    <t xml:space="preserve">Staff is aware of treatment of dehydration in SAM children without shock </t>
  </si>
  <si>
    <t>(1) Give Oral rehydration- amount based on child's weight- every 30 min for 1st 2 hrs- 5ml/kg weight. 
Further, alternate hours for up to 10 hrs- 5ml/kg ( Add 15ml of potassium chloride to 1l ORS)
(2) Starter diet is given in alternate hours (e.g. 2, 4, 6) with reduced osmolarity ORS (e.g. 3, 5, 7) until the child is rehydrated.
(3) Check Signs every half hour for the first two hours, then hourly: Respiratory rate, Pulse rate,
Urine frequency, Stool or vomit frequency &amp;
Signs of hydration</t>
  </si>
  <si>
    <t>Staff is aware of sign of improved hydration &amp; over hydration</t>
  </si>
  <si>
    <t>Signs of improved hydration: (any of 3)
Child is no longer thirsty
Child is less lethargic
Slowing of respiratory and pulse rates from previous high rate
Skin pinch is less slow
Child has tears
Sign of overhydration : 
Increased respiratory rate and pulse. 
Jugular veins engorged
Puffiness of eye</t>
  </si>
  <si>
    <t xml:space="preserve">Staff is aware of treatment of hypothermia </t>
  </si>
  <si>
    <r>
      <t>(1) Assess- If axillary temp below- 35</t>
    </r>
    <r>
      <rPr>
        <vertAlign val="superscript"/>
        <sz val="11"/>
        <color theme="1"/>
        <rFont val="Calibri"/>
        <family val="2"/>
        <scheme val="minor"/>
      </rPr>
      <t>O</t>
    </r>
    <r>
      <rPr>
        <sz val="11"/>
        <color theme="1"/>
        <rFont val="Calibri"/>
        <family val="2"/>
        <scheme val="minor"/>
      </rPr>
      <t xml:space="preserve">C or rectal temp is below 35.5 </t>
    </r>
    <r>
      <rPr>
        <vertAlign val="superscript"/>
        <sz val="11"/>
        <color theme="1"/>
        <rFont val="Calibri"/>
        <family val="2"/>
        <scheme val="minor"/>
      </rPr>
      <t>O</t>
    </r>
    <r>
      <rPr>
        <sz val="11"/>
        <color theme="1"/>
        <rFont val="Calibri"/>
        <family val="2"/>
        <scheme val="minor"/>
      </rPr>
      <t>C
(2) Start feeding immediately(or start rehydration if needed).
(3) Re-warm. Give skin to skin contact: kangaroo technique) and cover them, OR clothe the child including the head, cover with a warmed blanket and place a heater or lamp nearby. Remove wet clothing/bedding
(4)Feed 2-hourly (12 feeds in 24 hours).
(5) Treat hypoglycaemia, 
(6) Give 1st dose of antibiotics.
(7) Take temp. every 2 hrs -stop re-warming when it rises above 36.5</t>
    </r>
    <r>
      <rPr>
        <vertAlign val="superscript"/>
        <sz val="11"/>
        <color theme="1"/>
        <rFont val="Calibri"/>
        <family val="2"/>
        <scheme val="minor"/>
      </rPr>
      <t xml:space="preserve">0 </t>
    </r>
    <r>
      <rPr>
        <sz val="11"/>
        <color theme="1"/>
        <rFont val="Calibri"/>
        <family val="2"/>
        <scheme val="minor"/>
      </rPr>
      <t>C</t>
    </r>
  </si>
  <si>
    <t>Staff is aware of treatment of hypoglycaemia</t>
  </si>
  <si>
    <t xml:space="preserve">(1) Estimate Blood Glucose levels 
 (2) If Blood glucose is low (&lt;54mg/dl)  immediately give  50 ml bolus of 10% glucose or 10% sucrose (1 rounded teaspoon of sugar in 3½ tablespoons of water).
If the child can drink, give the 50 ml bolus orally.
If the child is alert but not drinking, give the 50 ml by NG tube.
If the child is lethargic, unconscious, or convulsing, give 5 ml/kg body weight of sterile 10% glucose by IV, followed by 50 ml of 10% glucose or sucrose by NG tube. If the IV dose cannot be given immediately, give the NG dose first.
(3) Start feeding with ‘Starter diet’ half an hour after giving glucose and give it every half-hour during the first 2 hours
(4) Keep child warm
(5) Administer antibiotics as hypoglycaemia may be due to underlying infection 
</t>
  </si>
  <si>
    <t>Staff  is aware of correction of electrolyte imbalance</t>
  </si>
  <si>
    <t>(1) Give supplemental potassium at 3–4 meq/kg/day for at least 2 weeks. Potassium can be given as syrup potassium chloride; the most common preparation available has 20meq/15ml. It should be diluted with water.
(2) On day 1, give 50% magnesium sulphate IM once (0.3 mL/kg) up to a maximum of 2 ml. Thereafter, give extra magnesium (0.4 – 0.6 mmol/kg/daily) orally. If oral commercial preparation is not available you can
give injection magnesium sulphate (50%); 0.2–0.3 ml/kg orally as magnesium supplements mixed with feeds. Give magnesium supplements for 2 weeks.
(3) Give food without added salt to avoid sodium overload.</t>
  </si>
  <si>
    <t>Staff is aware of treatment of child having sign of shock and is lethargic or lost consciousness</t>
  </si>
  <si>
    <t xml:space="preserve">(1) Weight the child.
(2) Give oxygen
(3) Make sure child is warm
(4) Insert IV line &amp; draw blood for lab investigation 
(5) Give IV 10% glucose (5ml/kg)
(6) Give IV 15ml/kg over 1 hr of either lactate in 5% dextrose or half normal saline with 5% glucose or ringer's lactate
(7) Measure pulse &amp; RR every 5-10 min
(8) Sign for improvement - (PR &amp; RR fall) - Repeat IV fluid 15ml/kg over 1hr then switch to oral or NG rehydration with ORS, 10ml/kg/hr up to 10hrs &amp; initiate feeding with starter formula or 
If child fail to improve/ if the child condition deteriorate - Assume child is in septic shock- Give maintenance IV fluid (4ml/kg/hr), review antibiotic treatment, start dopamine &amp; initiate re-feeding </t>
  </si>
  <si>
    <t xml:space="preserve">Staff is aware of treatment protocols of infectious  or other associated disease conditions </t>
  </si>
  <si>
    <t>(1) If no complication - Give oral amoxicillin 15mg/kg -8 hrly for 5 days. 
If child has complications select antibiotic as per Standard protocols.  
(2) Associated diseases: viz Dermatosis, Parasitic worms, Continual diarrhoea, dysentery , meningitis  and TB as per guideline</t>
  </si>
  <si>
    <t xml:space="preserve">Staff is aware of criteria for failure to respond to treatment and require referral </t>
  </si>
  <si>
    <t>(1) Failure to regain appetite  even after 4 days of treatment
(2) Failure to lose oedema even after 4 days of treatment
(3) Oedema still even after 10 days
(4) Failure to gain at least 5 g/kg/day for 3 successive days after feeding freely on Catch-up diet.</t>
  </si>
  <si>
    <t xml:space="preserve">Micronutrients supplementation is given to SAM children  as per requirement </t>
  </si>
  <si>
    <r>
      <rPr>
        <u/>
        <sz val="11"/>
        <rFont val="Calibri"/>
        <family val="2"/>
        <scheme val="minor"/>
      </rPr>
      <t xml:space="preserve">Vitamin A 
</t>
    </r>
    <r>
      <rPr>
        <sz val="11"/>
        <rFont val="Calibri"/>
        <family val="2"/>
        <scheme val="minor"/>
      </rPr>
      <t xml:space="preserve">1. Vitamin A in a single dose is given to all SAM children unless there is evidence that child has received vitamin A dose in last 1 month; &lt; 6 months - 50 000 IU, 6–12 months or if weight &lt;8Kg- 100 000 IU, &gt;12 months- 200 000 IU. 
2. Give same dose on Day 1, 2 and 14 if there is clinical evidence of vitamin A deficiency. 
</t>
    </r>
    <r>
      <rPr>
        <u/>
        <sz val="11"/>
        <rFont val="Calibri"/>
        <family val="2"/>
        <scheme val="minor"/>
      </rPr>
      <t xml:space="preserve">Multivitamin Supplement 
</t>
    </r>
    <r>
      <rPr>
        <sz val="11"/>
        <rFont val="Calibri"/>
        <family val="2"/>
        <scheme val="minor"/>
      </rPr>
      <t xml:space="preserve">1.  Must contain vitamin A, C, D, E and B12 and not just vitamin B-complex):Twice Recommended Daily Allowance
</t>
    </r>
    <r>
      <rPr>
        <u/>
        <sz val="11"/>
        <rFont val="Calibri"/>
        <family val="2"/>
        <scheme val="minor"/>
      </rPr>
      <t xml:space="preserve">
Folic Acid :</t>
    </r>
    <r>
      <rPr>
        <sz val="11"/>
        <rFont val="Calibri"/>
        <family val="2"/>
        <scheme val="minor"/>
      </rPr>
      <t xml:space="preserve"> 5mg on day 1, then 1mg/day
</t>
    </r>
    <r>
      <rPr>
        <u/>
        <sz val="11"/>
        <rFont val="Calibri"/>
        <family val="2"/>
        <scheme val="minor"/>
      </rPr>
      <t xml:space="preserve">Elemental Zinc: </t>
    </r>
    <r>
      <rPr>
        <sz val="11"/>
        <rFont val="Calibri"/>
        <family val="2"/>
        <scheme val="minor"/>
      </rPr>
      <t xml:space="preserve">2mg/ kg/day
</t>
    </r>
    <r>
      <rPr>
        <u/>
        <sz val="11"/>
        <rFont val="Calibri"/>
        <family val="2"/>
        <scheme val="minor"/>
      </rPr>
      <t xml:space="preserve">Copper: </t>
    </r>
    <r>
      <rPr>
        <sz val="11"/>
        <rFont val="Calibri"/>
        <family val="2"/>
        <scheme val="minor"/>
      </rPr>
      <t xml:space="preserve">0.3mg/kg/day 
</t>
    </r>
    <r>
      <rPr>
        <u/>
        <sz val="11"/>
        <rFont val="Calibri"/>
        <family val="2"/>
        <scheme val="minor"/>
      </rPr>
      <t xml:space="preserve">
Iron </t>
    </r>
    <r>
      <rPr>
        <sz val="11"/>
        <rFont val="Calibri"/>
        <family val="2"/>
        <scheme val="minor"/>
      </rPr>
      <t xml:space="preserve">
1. Start daily iron supplementation after two days of the child being on Catch up diet. 
2. Give elemental iron in the dose of 3 mg/kg/day in two divided doses, preferably between meals. (Do not give iron in stabilization phase.)</t>
    </r>
  </si>
  <si>
    <t xml:space="preserve">Staff is aware of age wise feeding recommendations as per IMNCI </t>
  </si>
  <si>
    <t>(1) Up to 6 months-  Exclusive Breastfeeding  - at least 8 times in 24 hrs. Do not give any other foos or fluids
(2)6to12 months-  Breastfeeding, Give atleast one Katori (3 times/day if breastfeed is given &amp; 5 times if breastfeed not given) mashed bread in sweetened undiluted milk or bread mixed with thick dal or khichari. Add ghee/oil &amp; cooked vegetables in serving or Sevian/Dalia/halwa/kheer or mashed boiled potatoes. Also give banana/ biscuit/cheeko/mango as snack
(3) 12month-2yrs- Breastfeed, offer food from family pot, give atleast one &amp; half Katori (5 times/day)  mashed bread in sweetened undiluted milk or bread mixed with thick dal or khichari. Add ghee/oil &amp; cooked vegetables in serving or Sevian/Dalia/halwa/kheer or mashed boiled potatoes. Also give banana/ biscuit/cheeko/mango as snack
(4) 2 yrs. older- Give family food at 3 meals each day. Also twice daily give nutritious food between meal i.e. banana/ biscuit/cheeko/mango as snack</t>
  </si>
  <si>
    <t>Staff is aware of management of SAM children less than 6 months of age</t>
  </si>
  <si>
    <t>1. Feed the infant with appropriate breastmilk/ feeds for initial recovery and metabolic stabilization. 
2. Wherever possible breastfeeding or expressed milk is preferred in place of Starter diet.
3. For no breastfed babies, give Starter diet feed prepared without cereals. 
4. In the rehabilitation phase, provide support to mother to give frequent feeds and try to establish exclusive breast feeding. In artificially fed without any prospects of breastfeeds, the infant should be given diluted Catch-up diet. [Catch-up diet diluted by one third extra water to make volume 135 ml in place of 100 ml]. 
5. On discharge the non-breastfed infants should be given locally available animal milk with cup and spoon. 
6. Relactation through Supplementary Suckling Technique - Supplementary Suckling Technique (SST) is a technique which can be used as a strategy to initiate relactation in mothers who have developed lactation failure.</t>
  </si>
  <si>
    <t>Staff is aware of Management of SAM in HIV exposed/ HIV infected children and TB infected children</t>
  </si>
  <si>
    <t xml:space="preserve">1. Start the treatment atleast two weeks before the introduction of ART
2. Preferably antiretroviral treatment should be delayed until the recovery phase is well established.
3. Children with HIV should be given co-trimoxazole prophylaxis against pneumocystis pneumonia; amoxicillin should be given in addition to prophylactic doses of co-trimoxazole
4. Once SAM is being treated satisfactorily, treatment for HIV and/or TB (as indicated) should be started;
5. Cotrimoxazole prophylaxis is to be continued as per NACO guidelines. . </t>
  </si>
  <si>
    <t xml:space="preserve">Check there is structured play therapy for children </t>
  </si>
  <si>
    <t xml:space="preserve">1. Emotional and physical stimulation is given to reduce the risk of permanent mental retardation and emotional impairment
2. Each play session should include language and motor activities, and activities with toys. 
3. Promotion of physical activities among mobile children for development of essential motor skills &amp; enhance growth </t>
  </si>
  <si>
    <t xml:space="preserve">Management of children presenting diarrhoea is done per  guidelines </t>
  </si>
  <si>
    <t>Check mothers are providing exclusive breast milk atleast for six months</t>
  </si>
  <si>
    <t>Check mother's knowledge regarding importance of breast feeding</t>
  </si>
  <si>
    <t>Counselling and supporting mother for alternate method of feeding in case of pre term /low birth/ baby unable to suck the breast</t>
  </si>
  <si>
    <t xml:space="preserve">Expressed milk is given by spoon or cup  or fed by gastric tube in adequate amounts according to age. </t>
  </si>
  <si>
    <t>Babies intake  is monitored and ensure adequate amount as per age and disease condition is provided</t>
  </si>
  <si>
    <t>Frequent feeding at least 8 times per day including night feeding.
Check monitoring checklist of feeding for LBW newborn</t>
  </si>
  <si>
    <t>Check mothers is aware of complimentary feeding after six months up to 2 years</t>
  </si>
  <si>
    <t>Check mother's knowledge regarding importance of complimentary</t>
  </si>
  <si>
    <t xml:space="preserve">HIV positive mothers are counselled for the options of baby feeding </t>
  </si>
  <si>
    <t>The facility provides services under Rashtriya Bal Swasthya Karykram (RBSK)</t>
  </si>
  <si>
    <t>(1) Hand washing and infection control audits done at periodic intervals for staff as well as mothers/care giver</t>
  </si>
  <si>
    <t xml:space="preserve">Availability of hand washing  with running Water facility at Point of Use </t>
  </si>
  <si>
    <t xml:space="preserve"> Each unit should have at least 1 wash basin for every 5 beds</t>
  </si>
  <si>
    <t xml:space="preserve">Ask for demonstration </t>
  </si>
  <si>
    <t>5 moments of Hand hygiene</t>
  </si>
  <si>
    <t xml:space="preserve">Availability of PPE </t>
  </si>
  <si>
    <t xml:space="preserve">Gloves, mask, apron &amp; caps </t>
  </si>
  <si>
    <t>Ask staff about how they decontaminate the procedure surface like Examination table , Patients Beds / Cots, Stretcher/Trolleys  etc. 
(Wiping with 1% Chlorine solution</t>
  </si>
  <si>
    <t>Ask staff about temperature, pressure and time for autoclaving. Ask staff about method, concentration and contact time  required for chemical sterilization</t>
  </si>
  <si>
    <t>Chlorine solution, Glutaraldehyde etc</t>
  </si>
  <si>
    <t>Check availability of Spill management kit ,staff is trained for managing small &amp; large spills , check protocols are displayed</t>
  </si>
  <si>
    <t>Unidirectional mopping from inside out. Staff is trained for preparing cleaning solution as per standard procedure. Cleaning equipment like broom are not used in patient care areas</t>
  </si>
  <si>
    <t>List of infectious diseases require special precaution and barrier nursing is defined</t>
  </si>
  <si>
    <t xml:space="preserve">Patient  relative / caregiver satisfaction survey done on monthly basis </t>
  </si>
  <si>
    <t>There is a system of daily round by matron/hospital manager/ hospital superintendent/ Hospital Manager/ Matron in charge for monitoring of services</t>
  </si>
  <si>
    <t>1.Daily checklist has been prepared and is filled daily to monitor the preparedness and cleanliness.
2. Staff is designated and trained for filling and monitoring of this checklist.</t>
  </si>
  <si>
    <t xml:space="preserve">Review the SOP has adequately cover procedure of management of hypothermia, hypoglycaemia, dehydration, electrolyte imbalance, feeding recommendation as per IMNCI, micronutrient supplementation </t>
  </si>
  <si>
    <t>Review the SOP has adequately cover procedure of management of SAM children with shock, infections , TB, HIV &amp; any other disease</t>
  </si>
  <si>
    <t>Review the SOP has adequately cover procedure of nutritional assessment &amp; use of starter &amp; catch up diet, provision of micronutrient supplementation etc. SOP also covers support services such as equipment maintenance, calibration,
housekeeping, security, storage and inventory management</t>
  </si>
  <si>
    <t>Review the SOP has adequately covers procedure for patient safety risk assessments &amp; also mechanism defined to mitigate the identified risk</t>
  </si>
  <si>
    <t>Department has documented procedure for Counselling of mothers/ care giver</t>
  </si>
  <si>
    <t>Review SOP has adequately covers the points to be discussed during mothers/ care giver counselling. It also covers mothers counselling for food preparation from local resources, feeding practices, importance of play with child, and maintenance of care &amp; hygiene etc</t>
  </si>
  <si>
    <t>Review  SOP for process description of Hand Hygiene,
personal protection, environmental cleaning, instrument sterilization,
asepsis, Bio Medical Waste
management, surveillance and monitoring of infection control practices</t>
  </si>
  <si>
    <t>Review SOP for procedure to constitute quality circles, their regulate meetings, development of quality objectives, steps to be take to achieve objectives and their monitoring &amp; measurement mechanisms</t>
  </si>
  <si>
    <t xml:space="preserve">Review SOP for data collection through various activities viz. client satisfaction form, checklists , audits , performance  indicators etc. , analysis of the data , identification of low attributes, Root cause analysis  and improvement activities using PDCA methodology </t>
  </si>
  <si>
    <t xml:space="preserve"> Appropriate feeding practices,  Summary of the 10 steps of successful breastfeeding is displayed, lactation position and milk expression protocol, assessment and management protocols of sick SAM  child,  Management of hypoglycaemia, Management of Dehydration, housekeeping protocols, Administration of commonly used drugs, etc</t>
  </si>
  <si>
    <t xml:space="preserve">There is procedure to conduct  medical  and Death audit </t>
  </si>
  <si>
    <t xml:space="preserve">Check staff is aware of Mission , Values, Quality Policy and objectives </t>
  </si>
  <si>
    <t>Facility endeavours to improve its productivity indicators to meet benchmarks</t>
  </si>
  <si>
    <t xml:space="preserve">Percentage of children  achieved target weight gain </t>
  </si>
  <si>
    <t>15% weight gain</t>
  </si>
  <si>
    <t>Facility endeavours to improve its efficiency indicators to meet benchmarks</t>
  </si>
  <si>
    <t>Facility endeavours to improve its clinical &amp; safety indicators to meet benchmarks</t>
  </si>
  <si>
    <t xml:space="preserve"> Facility endeavours to improve its service Quality indicators to meet benchmarks</t>
  </si>
  <si>
    <t xml:space="preserve">Checklist for Paediatric Outdoor Patient Department </t>
  </si>
  <si>
    <t>MusQan OPD  Score</t>
  </si>
  <si>
    <t>Checklist for  Paediatric OPD</t>
  </si>
  <si>
    <t>(1) Dedicated Paediatric  Clinic for  diagnosis and treatment for common childhood ailments 
(2) Screening for admission 
(3) Follow up for care &amp; care after discharge</t>
  </si>
  <si>
    <t>Availability of  services for early identification and intervention  of 4 D's</t>
  </si>
  <si>
    <t xml:space="preserve">Established linkage with DEIC (inhouse or referral) </t>
  </si>
  <si>
    <t xml:space="preserve">1. Opthamology Clinic  providing Paediatrics consultation services (shared with main hospital)
2. Check records for no. of  paediatric cases seen in past three months </t>
  </si>
  <si>
    <t>Availability of Functional ENT Clinic</t>
  </si>
  <si>
    <t xml:space="preserve">1. ENT  clinic providing paediatrics consultation services (shared with main hospital)
2. Check records for no. of  paediatric cases seen in past three months </t>
  </si>
  <si>
    <t xml:space="preserve">1. Check records for no. of  paediatric cases seen in past three months 
2. Foreign Body Removal (Ear and Nose),Stitching of CLW’s, Dressings, Syringing of Ear, Chemical Cauterization (Nose &amp; Ear), Eustachian Tube Function Test, Vestibular Function Test etc. </t>
  </si>
  <si>
    <t xml:space="preserve">1. Orthopaedic Clinic  providing Paediatric  consultation services (shared with main hospital)
2. Check records no. of  paediatric cases seen in past three months </t>
  </si>
  <si>
    <t xml:space="preserve">1. Check records for no. of  paediatric cases seen in past three months 
2. Plaster room procedure </t>
  </si>
  <si>
    <t xml:space="preserve">1. Skin &amp; VD Clinic  providing consultation paediatrics services (shared with main hospital)
2. Check records for no. of  paediatric cases seen in past three months </t>
  </si>
  <si>
    <t xml:space="preserve">1. Dental Clinic  providing consultation services (shared with main hospital)
2. Check records no. of  paediatric cases seen in past three months </t>
  </si>
  <si>
    <t>1. Check records for no. of  paediatric cases seen in past three months 
2. Accompanied by dental lab. Extraction, scaling, tooth extraction, denture and Restoration.</t>
  </si>
  <si>
    <t xml:space="preserve">1. AYUSH Clinic  providing  Paediatrics consultation services (shared with main hospital)
2. Check records for no. of  paediatric cases seen in past three months </t>
  </si>
  <si>
    <t xml:space="preserve">1. Physiotherapy Clinic  providing Paediatric  consultation services (shared with main hospital)
2. Check records for no. of  paediatric cases seen in past three months </t>
  </si>
  <si>
    <t xml:space="preserve">Check  OPD Services are available atleast for 6 hours </t>
  </si>
  <si>
    <t>Check emergency services are provided to paediatric cases even after OPD hrs</t>
  </si>
  <si>
    <t xml:space="preserve">(1) Functional linkage with SNCU for all newborns (upto 28 days)  
(2)Functional linkage with emergency department  for  paediatric triage - assessment &amp; stabilization </t>
  </si>
  <si>
    <t>Availability of services for ETAT</t>
  </si>
  <si>
    <t xml:space="preserve">Linkage with emergency department and inpatient services  </t>
  </si>
  <si>
    <t>Availability of services for sexually assaulted child</t>
  </si>
  <si>
    <t>Provide first aid services , medical treatment &amp; inform the police</t>
  </si>
  <si>
    <t>Availability of immunization services</t>
  </si>
  <si>
    <t xml:space="preserve">Availability of Functional IYCF clinic </t>
  </si>
  <si>
    <t xml:space="preserve"> Assessment of physical growth &amp; immunisation status and age-appropriate nutritional counselling services</t>
  </si>
  <si>
    <t>Availability of promotion   services of overall growth and
development of children</t>
  </si>
  <si>
    <t>Provision of health
education, health &amp; nutrition counselling</t>
  </si>
  <si>
    <t xml:space="preserve">Availability of Functional Radiology  Services </t>
  </si>
  <si>
    <t>Hassle free diagnostic services are available for paediatric cases</t>
  </si>
  <si>
    <t>Availability of functional laboratory services</t>
  </si>
  <si>
    <t>Availability of a dedicated Lab technician for sample collection of paediatric cases</t>
  </si>
  <si>
    <t xml:space="preserve">Screening and early detection of  4 Ds </t>
  </si>
  <si>
    <t xml:space="preserve">Linkage with lower facilities, MMU, school health programme  for management of 4 D's </t>
  </si>
  <si>
    <t xml:space="preserve">Availability of DEIC  </t>
  </si>
  <si>
    <t>Facility for Occupational therapy &amp; Physical therapy, Psychological services, Cognition services, Audiology, Speech-language pathology,vision,etc</t>
  </si>
  <si>
    <t xml:space="preserve">Dedicated staff for paediatric OPD </t>
  </si>
  <si>
    <t xml:space="preserve">Dedicated drug dispensing counter for paediatric OPD </t>
  </si>
  <si>
    <t>Special Clinics are available for local prevalent diseases/ endemics</t>
  </si>
  <si>
    <r>
      <t>Ask for the specific local health problems/ diseases .i.e.</t>
    </r>
    <r>
      <rPr>
        <sz val="11"/>
        <rFont val="Calibri (Body)_x0000_"/>
      </rPr>
      <t xml:space="preserve"> arsenic poisoning, endosulfane, hameophilia,Acute encephalitis Syndrome (AES) in children, followup for Birth defects  etc.</t>
    </r>
  </si>
  <si>
    <t>Availability  of departmental &amp; directional  signages</t>
  </si>
  <si>
    <t>1. Numbering, main department and internal sectional signage are placed.
 2. Directional signages are available clearly indicating the paediatric OPD and its ancillary areas vis a vis counselling room, immunization room , breastfeeding corner, lab etc.</t>
  </si>
  <si>
    <t>The layout should indicate the paediatric services vis a vis examination room, consultation room, immunisation, IYCF counselling, drugs dispensing , lab, imaging, emergency, SNCU, paediatric wards etc very clearly</t>
  </si>
  <si>
    <t>1. List of available Paediatric OPD Clinic/s 
2. Timing for OPD (opening and closing) 
3. Important  numbers like  ambulance ,blood bank etc 
4. Turn around time for investigation, 
5. grievance re addressal 
are displayed</t>
  </si>
  <si>
    <t xml:space="preserve">Name of doctor, Nurse and Counsellor  on duty are displayed and updated. </t>
  </si>
  <si>
    <t>Entitlement under  JSSK , RBSK, PMJAY and other schemes are displayed</t>
  </si>
  <si>
    <t>Relevant  national or state guidelines are followed for provision of diagnostics, drugs, treatment of  children.</t>
  </si>
  <si>
    <t>Display of citizen charter  in OPD complex</t>
  </si>
  <si>
    <t xml:space="preserve">Check Citizen charter is shared with main OPD complex, it includes information on:
1. Services available at the facility 
2. Timings of different services available 
3. Rights of Patients 
4. Responsibilities of Patients and Visitors 
5. Beds available 
6. Complaints and Grievances Mechanism
7. Mention of Services available on payment if any 
8. Help desk number 
9. Cycle time for Critical Processes </t>
  </si>
  <si>
    <t>Breastfeeding, Immunization schedule,  Management of diarrhoea using Zn &amp; ORS, SAANS campaign, nutrition requirement of children   , KMC and hand washing etc</t>
  </si>
  <si>
    <t xml:space="preserve">Education material, job aids, dolls, mama's breasts model etc are available for lactation and nutrition Counselling </t>
  </si>
  <si>
    <t>Check in Immunization, paediatric OPDs , waiting areas etc.</t>
  </si>
  <si>
    <t>1. Check in Immunization, paediatric OPDs , waiting areas etc.
2. Check staff is not using pen, note pad, pen stand etc. which have logos of companies' producing breast milk substitute etc.</t>
  </si>
  <si>
    <t xml:space="preserve">During counselling Mothers and families has been specially  educated  about Ill effects of breast milk substitutes. </t>
  </si>
  <si>
    <t xml:space="preserve">Check all information  are available in local language </t>
  </si>
  <si>
    <t>Enquiry /help desk is available with staff fluent in local language and well versed with hospital layout and processes</t>
  </si>
  <si>
    <t xml:space="preserve">OPD slip with UID is given to the patient </t>
  </si>
  <si>
    <t xml:space="preserve">Safe, secure, clean, calm environment and privacy  is maintained for breastfeeding </t>
  </si>
  <si>
    <t xml:space="preserve">Availability of female staff if a male doctor examines a female patient </t>
  </si>
  <si>
    <t xml:space="preserve">1. Due care is taken in examining older female child (she should be examined in the presence of a parent/ relative or a female staff.
2. Examination of mother for lactation support is also provided ensuring complete privacy and dignity  </t>
  </si>
  <si>
    <t xml:space="preserve">Separat toilets for parent accompaning the children/attendant </t>
  </si>
  <si>
    <t xml:space="preserve">Access to facility is provided without any physical barrier and friendly to people with disabilities </t>
  </si>
  <si>
    <t>Dedicated  registration counter for paediatric cases</t>
  </si>
  <si>
    <t>Facility takes effort to ensure hassle free registration. 
Have dedicated counter/ separate counter in centralized OPD registration (provision of dedicated que for school going children)</t>
  </si>
  <si>
    <t xml:space="preserve">Registration to drug processes are  hassle free. </t>
  </si>
  <si>
    <t>Check computerised
registration, token system for queuing and patient calling system with electronic display are available to systematise outpatient consultation.</t>
  </si>
  <si>
    <t xml:space="preserve">Dedicated wheelchair /stretchers are available for paediatric patients. </t>
  </si>
  <si>
    <t>At least 120 cm width, gradient not steeper than 1:12</t>
  </si>
  <si>
    <t>Preferably have digital public calling system for patients</t>
  </si>
  <si>
    <t>Availability of differently abled  toilet</t>
  </si>
  <si>
    <t>Wide , placed at lower level, supported with bars  &amp; door of toilet is opening outside</t>
  </si>
  <si>
    <t>Children friendly- two WC and a washbasin should be reserved for children visiting the OPD and fitted accordingly (low WC seats; washbasins at appropriate height, lever operated taps).</t>
  </si>
  <si>
    <t>Facility maintains the privacy, confidentiality &amp; dignity of patient and related information.</t>
  </si>
  <si>
    <t xml:space="preserve">Availability of screen/curtain at Examination Area </t>
  </si>
  <si>
    <t>Curtain/screen are available in examination area</t>
  </si>
  <si>
    <t xml:space="preserve">(1) Secondary curtain/ screen is used to create a visual barrier in  breastfeeding area
(2) Curtains/frosted glasses at windows for maintaining privacy </t>
  </si>
  <si>
    <t xml:space="preserve">Only patient and the parent- attendant are permitted inside the clinic </t>
  </si>
  <si>
    <t>Privacy (verbal and visual) of mother/parent is ensured while providing counselling services</t>
  </si>
  <si>
    <t xml:space="preserve">Records are placed at secure place beyond access to general staff and visitor </t>
  </si>
  <si>
    <t>1. No information regarding patient / parent identity is displayed 
2. Records are not shared with anybody without written permission of parents &amp; appropriate hospital authorities</t>
  </si>
  <si>
    <t xml:space="preserve">Check staff is not providing care in undignified manner such as yelling, scolding, shouting and using abusive language for patient or parent-attendant </t>
  </si>
  <si>
    <t xml:space="preserve">Privacy and confidentiality of health conditions having social stigma are maintained </t>
  </si>
  <si>
    <t>Check if HIV/leprosy/abuse case  etc  is not explicitly written on case sheets/slips  and avoiding any means by which they can be identified in public</t>
  </si>
  <si>
    <t>Informed consent is taken from parent/guardian before  any investigation</t>
  </si>
  <si>
    <t>RR /PI</t>
  </si>
  <si>
    <t xml:space="preserve"> Explained about the whole process</t>
  </si>
  <si>
    <t>Patient 's rights &amp; responsibilities are displayed (may be shared with main hospital)</t>
  </si>
  <si>
    <t>Paediatric ward ??</t>
  </si>
  <si>
    <t xml:space="preserve">Parent- attendant is informed about the clinical condition and treatment been provided </t>
  </si>
  <si>
    <t xml:space="preserve">Ask parent attendants/guardians about what they have been communicated about the clinical condition and treatment plan . </t>
  </si>
  <si>
    <t xml:space="preserve">Pre and Post procedure counselling is given </t>
  </si>
  <si>
    <t xml:space="preserve">Parent attendant/guardians are counselled before conducting a test, imaging, immunisation or any procedure. Ask parents if they have been counselled about the process and requirement. </t>
  </si>
  <si>
    <t xml:space="preserve">check the completeness of the Grievance redressal mechanism , from complaint registration till its resolution </t>
  </si>
  <si>
    <t xml:space="preserve">Free OPD Consultation </t>
  </si>
  <si>
    <t xml:space="preserve">For JSSK, RBSK, PMJAY entitlement or any relevant national and state guideline </t>
  </si>
  <si>
    <t xml:space="preserve">1. Check for policy 
2. Who can issue certificates
3. Formats which shall used 
4. Record keeping of issued certificate
procedures for  issuing duplicate certificates 
5. Check turn around time to issue certificate 
</t>
  </si>
  <si>
    <t xml:space="preserve">Check hospital has documented policy for issuing disability  certificates under RBSK </t>
  </si>
  <si>
    <t xml:space="preserve">Clinic has adequate space for consultation and examination  </t>
  </si>
  <si>
    <t xml:space="preserve">a. Adequate Space in Clinic, ample space to seat 4-5 people 
b. The room  has handwashing facility . </t>
  </si>
  <si>
    <t>a. Waiting area has adequate space and is   adjacent or close to the paediatric clinic
b. check ambience of the waiting area is child friendly vis a vis cartoon/animals/flowers painting on the wall, child play zone with safe toys, puzzles, blocks, stacking bottle tops  and swings.</t>
  </si>
  <si>
    <t xml:space="preserve">a. As per average OPD at peak time 
b. separate , movable, safe and comfortable chairs for children are available </t>
  </si>
  <si>
    <t xml:space="preserve">Availability of sub waiting  for separate clinics </t>
  </si>
  <si>
    <t>Separate seating arrangement for immunisation , IYCF Counselling centre, etc.</t>
  </si>
  <si>
    <t xml:space="preserve">Availability of  Drinking water </t>
  </si>
  <si>
    <t xml:space="preserve">See if water cooler is easily accessible to the visitors </t>
  </si>
  <si>
    <t>Two WC and a washbasin should be reserved for children visiting the
OPD and fitted accordingly (low WC seats; washbasins at appropriate height, lever operated taps).</t>
  </si>
  <si>
    <t xml:space="preserve">Dedicated examination area is provided with each clinics </t>
  </si>
  <si>
    <t>Examination table along with foot steps</t>
  </si>
  <si>
    <t xml:space="preserve">Demarcated area for the assessment and
examination of medico-legal cases </t>
  </si>
  <si>
    <t>Such as rape/sexual assault survivors in OPD / Linkage with emergency</t>
  </si>
  <si>
    <t xml:space="preserve">Demarcated dressing area /room &amp;  injection room </t>
  </si>
  <si>
    <t xml:space="preserve">Can be shared with main OPD </t>
  </si>
  <si>
    <t>Dedicated IYCF Counselling Centre</t>
  </si>
  <si>
    <t xml:space="preserve">Check availability of  IYCF room 
</t>
  </si>
  <si>
    <t>Dedicated immunization room for  children</t>
  </si>
  <si>
    <t>Availability of clean and dirty utility room</t>
  </si>
  <si>
    <t xml:space="preserve">Demarcated Drug dispensing counter for paediatric patients </t>
  </si>
  <si>
    <t xml:space="preserve"> Separate pharmacy/ Separate dispensing counter at OPD pharmacy </t>
  </si>
  <si>
    <t xml:space="preserve">Check paediatric complex/services are away from isolation and restricted areas </t>
  </si>
  <si>
    <t>TB clinic, isolation room, radiology etc.</t>
  </si>
  <si>
    <t>Available separately for children</t>
  </si>
  <si>
    <t>Corridor should be wide enough so that 2 stretchers can pass simultaneously</t>
  </si>
  <si>
    <t xml:space="preserve">Availability of functional telephone and Intercom Services in clinics </t>
  </si>
  <si>
    <t>Layout of OPD shall follow functional flow of the
patients, e.g.:
Enquiry→Registration→Waiting→Sub-waiting→
Clinic→Dressing room/Injection Room/immunisation→
Diagnostics (lab/X-ray)→Pharmacy→Exit</t>
  </si>
  <si>
    <t>All  clinics and related auxiliary services are co located in one functional area</t>
  </si>
  <si>
    <t xml:space="preserve">Paediatric OPD clinic, emergency,  immunisation room, IYCF counselling centre, Pharmacy/drug dispensing counter and any other 
</t>
  </si>
  <si>
    <t xml:space="preserve">a. Switch Boards other electrical installations are intact. 
B. Check adequate power outlets have been provided as per requirement of electric appliances and
 c. Electrical points are out of reach of children / covered </t>
  </si>
  <si>
    <t xml:space="preserve">Floors of the  department is non slippery and even </t>
  </si>
  <si>
    <t xml:space="preserve">Paediatric OPD is safe and secure </t>
  </si>
  <si>
    <t xml:space="preserve">Open spaces are properly secured to prevent fall and injury </t>
  </si>
  <si>
    <t>OPD  has sufficient fire  exit to permit safe escape to its occupant at time of fire</t>
  </si>
  <si>
    <r>
      <t>Check the fire exits are clearly visible and routes to reach exit are clearly marked. Check there is no obstruction in the route of fire exits.</t>
    </r>
    <r>
      <rPr>
        <sz val="11"/>
        <color theme="1"/>
        <rFont val="Calibri"/>
        <family val="2"/>
        <scheme val="minor"/>
      </rPr>
      <t xml:space="preserve"> Staff is aware of assembly points .</t>
    </r>
  </si>
  <si>
    <t>OPD  has installed fire Extinguisher  that is Class A , Class B, C type or ABC type</t>
  </si>
  <si>
    <t>Check the expiry date for fire extinguishers are displayed as well as due date for next refilling is clearly mentioned.</t>
  </si>
  <si>
    <t>Staff is aware of RACE (Rescue, Alarm, Confine  &amp; Extinguish) &amp;                                  PASS (Pull, Aim, Squeeze &amp; Sweep)</t>
  </si>
  <si>
    <t xml:space="preserve">Availability of paediatric specialist at OPD time </t>
  </si>
  <si>
    <t xml:space="preserve">a. As per patient load 
b. 1 for every 50-60 cases; 
c. Check for specialist are available  at scheduled time </t>
  </si>
  <si>
    <t>a.  As per patient load 
b. Trained in paediatric
care</t>
  </si>
  <si>
    <t xml:space="preserve">As per patient load 
</t>
  </si>
  <si>
    <t xml:space="preserve"> a.  As per patient load 
At Injection room, OPD Clinics, immunisation room, IYCF Counselling room DEIC as Per Requirement </t>
  </si>
  <si>
    <t xml:space="preserve">Availability of paramedical staff </t>
  </si>
  <si>
    <t xml:space="preserve">1 with each doctor  where children are weighed &amp; weight is correctly recorded, immunisation status is checked, children
&lt; five years are screened for SAM using MUAC, and those with emergency and priority signs are triaged.
Check dedicated staff is also available  with IYCF counselling centre </t>
  </si>
  <si>
    <t>Availability of staff for lab</t>
  </si>
  <si>
    <t>A dedicated Lab technician for sample collection of paediatric cases</t>
  </si>
  <si>
    <t xml:space="preserve">Availability of Nutrition Counsellor </t>
  </si>
  <si>
    <t xml:space="preserve">A Nutrition Counsellor/ IYCF counsellor 
is appointed to manage this centre and is available for fixed hours (coinciding with timing of outpatient services) to counsel and address referral cases. </t>
  </si>
  <si>
    <t xml:space="preserve">Availability of technician/ Assistant </t>
  </si>
  <si>
    <t xml:space="preserve"> Audiometrician, Ophthalmic assistant,  Dental technician (As per patient load &amp; Shared with main hospital)
a. Check services are available for paediatric cases ,
b. Check record how many paediatric cases have availed services in last three months </t>
  </si>
  <si>
    <t>Availability of Physiotherapist &amp; rehabilitation therapist</t>
  </si>
  <si>
    <t>a. Check services are available for paediatric cases ,
b. Check record how many paediatric cases have availed services in last three months 
(As per patient load &amp; Shared with main hospital)</t>
  </si>
  <si>
    <t xml:space="preserve">Availability of dedicated staff for DEIC as per RBSK guideline </t>
  </si>
  <si>
    <t xml:space="preserve">Availability of dedicated staff under RBSK:
1. Paediatrician
2. Medical Officer
3. Dentist 
4. Physiotherapist / Occupational therapist / Early Interventionist
with Physiotherapy/ Occupational therapy background
5. Clinical Psychologist/ Rehabilitation Psychologist 
6. Paediatric Optometrist
7. Paediatric Audiologist &amp; Speech pathologist / Early Interventionist with Paediatric Audiology &amp; Speech pathology background
8.Special Educator 
9. Lab Technician 
10. Dental Technician 
11. Manager 
12. DEO
13. Counsellor </t>
  </si>
  <si>
    <t xml:space="preserve">Dedicated for paediatric opd </t>
  </si>
  <si>
    <t xml:space="preserve">ARV &amp;  TT  </t>
  </si>
  <si>
    <t xml:space="preserve">IV fluids </t>
  </si>
  <si>
    <t>As per Immunization schedule</t>
  </si>
  <si>
    <t>Examination gloves, Syringes, Dressing material , suturing material etc.</t>
  </si>
  <si>
    <t xml:space="preserve">Emergency Drug Tray is maintained at  immunization room </t>
  </si>
  <si>
    <t xml:space="preserve">AEFI Kit - 1 mL ampoule of adrenaline (1:1000) – 3 nos., 1 mL tuberculin syringes / 40 unit insulin syringes without fixed needles, 24/25 G needles of 1 inch length, Swabs. 
New-born resuscitation kit - Suction catheter (5F, 6F, 8F, 10F) , bag and mask, laryngoscope, endotracheal tubes(2.5, 3, 3.5, 4 and stylets, umbilical catheters , three way stop check </t>
  </si>
  <si>
    <t>Emergency Drug Tray is maintained at injection cum treatment room in OPD</t>
  </si>
  <si>
    <t xml:space="preserve">Non-invasive blood pressure monitoring (Paediatric and adult cuffs) -1 each, thermometer, Weighing scales (digital) for infants and children (1 each),  stethoscope (paediatric), Stadiometer, Infant meter , Measuring tape </t>
  </si>
  <si>
    <t xml:space="preserve">Availability of functional equipment  &amp;Instruments for paediatric clinic </t>
  </si>
  <si>
    <t xml:space="preserve">Spatula (disposable) -multiple
torch
Stethoscope (paediatric) 
Otoscope
Resuscitation kit 
Direct Ophthalmoscope  
Paediatric Auroscope 
 Ear speculum
Magnifying glass
Knee hammer
</t>
  </si>
  <si>
    <t xml:space="preserve">Availability of functional equipment  &amp;Instruments for IYCF nutrition counselling </t>
  </si>
  <si>
    <t>Digital weighing scales for infants &amp; children, Stadiometer, Infantometer WHO growth standards (Charts)
MUAC tapes, Mother Child Protection Card, Dolls and breast models (such as for demonstrating expression of breastmilk), Steel bowl, spoon</t>
  </si>
  <si>
    <t xml:space="preserve">Availability of functional Equipment/Instruments for emergency Procedures </t>
  </si>
  <si>
    <t>Self-inflating bags &amp; mask with oxygen
reservoir: newborn (250 ml), infant (500) &amp; paediatric (750 mL), Newborn, Infant, child masks (00,0,1,2), Oxygen concentrator (if assured power
supply) or oxygen cylinder (as backup) with regulator, pressure gauge and flow meter, Suction pumps (electric &amp; foot operated),Nebuliser, Infusion pump, Laryngoscope handle and blades: curved 2,3; straight 1,2; handle 0 size, Pulse oximeter (adult / paediatric probes),Noninvasive blood pressure monitoring
(infant, child cuffs)</t>
  </si>
  <si>
    <t xml:space="preserve">X ray view box, Equipment for plaster room - Traction etc. </t>
  </si>
  <si>
    <t xml:space="preserve">Availability of functional Instruments / Equipment for Ophthalmic Procedures </t>
  </si>
  <si>
    <t>Retinoscope, refraction kit, tonometer, perimeter, distant vision chart, Colour vision chart.</t>
  </si>
  <si>
    <t xml:space="preserve">Availability of Instruments/ Equipment Procedures for ENT procedures </t>
  </si>
  <si>
    <t xml:space="preserve">Availability of functional Instruments/ Equipment for Dental Procedures </t>
  </si>
  <si>
    <t xml:space="preserve">Availability of functional Equipment/Instruments for Physiotherapy Procedures </t>
  </si>
  <si>
    <t>Traction, Short Wave Diathermy, Exercise table etc .</t>
  </si>
  <si>
    <t xml:space="preserve">Availability of equipment for maintenance of cold chain </t>
  </si>
  <si>
    <t xml:space="preserve">Deep freezer and ILR , insulated carrier boxes with ice packs </t>
  </si>
  <si>
    <t xml:space="preserve">Availability of equipment for sterilization </t>
  </si>
  <si>
    <t xml:space="preserve"> Autoclave </t>
  </si>
  <si>
    <t xml:space="preserve">Spot light, electrical fixture for equipment, X ray view box </t>
  </si>
  <si>
    <t xml:space="preserve">Doctors Chair, Patient Stool, Examination Table, Attendant Chair, Table, Footstep, cupboard, wheelchair, trolley, Almirah/ wall mounted cabinets (for storage of consumables, records) etc. </t>
  </si>
  <si>
    <t>Biomedical Waste Management &amp; Infection control and hand hygiene ,Patient safety</t>
  </si>
  <si>
    <t>Training for RBSK</t>
  </si>
  <si>
    <t xml:space="preserve">screening, diagnosis , management and referral </t>
  </si>
  <si>
    <t>Training on F-IMNCI</t>
  </si>
  <si>
    <t xml:space="preserve">Emergency triage, Resuscitation, monitoring &amp; stabilization </t>
  </si>
  <si>
    <t xml:space="preserve">1. Check with AMC records/
Warranty documents
2. Staff is aware of the list of equipment covered under AMC. </t>
  </si>
  <si>
    <t>1.Check for breakdown &amp; Maintenance record in the log book
2. Staff is aware of contact details of the agency/person in case of breakdown.</t>
  </si>
  <si>
    <t xml:space="preserve">1.BP apparatus, thermometers, weighing
scale etc. are calibrated. 
2.Check for calibration records and next due date 
</t>
  </si>
  <si>
    <t xml:space="preserve">There is process for indenting consumables and drugs in injection/ dressing and immunisation  room </t>
  </si>
  <si>
    <t xml:space="preserve">1. Requisition are timely placed   (check with registers)  
2.   Monthly vaccine utilization including wastage report  is updated
3.  Stock level are daily updated
</t>
  </si>
  <si>
    <t xml:space="preserve">Check drugs are available in paediatric doses/formulation </t>
  </si>
  <si>
    <t>Staff is trained to forecast  the requirement using scientific system</t>
  </si>
  <si>
    <t xml:space="preserve">Drugs are stored in emergency tray and drugs dispensing counter and are labelled </t>
  </si>
  <si>
    <t xml:space="preserve">1. Check drugs and consumables are kept at allocated space in emergency tray and drugs dispensing counter
2. Drug shelves  are labelled. 
3. Look alike and sound alike drugs are kept separately
4.EARLY EXPIRY FIRST OUT (EEFO) is practised </t>
  </si>
  <si>
    <t>1. Daily cleanliness of cold chain equipment;
2. Twice daily temperature recording</t>
  </si>
  <si>
    <t>Records for expiry and near expiry drugs are maintained for  stored drugs</t>
  </si>
  <si>
    <t>Expiry dates' are maintained at
emergency drug tray and drug dispensing counter</t>
  </si>
  <si>
    <t xml:space="preserve">Expiry dates against drugs are mentioned at emergency drug tray and drug dispensing counter
</t>
  </si>
  <si>
    <t xml:space="preserve">At drug dispensing counter and emergency tray </t>
  </si>
  <si>
    <t xml:space="preserve"> Minimum reorder level is defined and buffer stock is kept</t>
  </si>
  <si>
    <t xml:space="preserve">Check stock and expenditure register is
adequately maintained </t>
  </si>
  <si>
    <t xml:space="preserve">There is procedure for replenishing drugs in emergency tray and drug dispensing counter </t>
  </si>
  <si>
    <t xml:space="preserve">1. Check for temperature charts are maintained and updated periodically
2. Refrigerators meant for storing drugs should not be used for storing other items such as eatables </t>
  </si>
  <si>
    <t xml:space="preserve">Check for four conditioned Ice packs are placed in Carrier Box,
DPT, DT, TT and Hep B Vaccines are  not kept in direct contact of Frozen Ice line  </t>
  </si>
  <si>
    <t>Adequate Illumination in clinics  &amp; procedure area</t>
  </si>
  <si>
    <t>Examination table, Dressing room, injection room, circulation area, counselling room, immunization room, drugs dispensing counter and waiting area</t>
  </si>
  <si>
    <t>Only one patient is allowed at a time in clinic</t>
  </si>
  <si>
    <t>1. Adequate seating for parent - patient 
2. One clinic is not shared by 2 doctors at one time</t>
  </si>
  <si>
    <t xml:space="preserve">As per hospital policy </t>
  </si>
  <si>
    <t>Temperature control and ventilation in clinics &amp; waiting areas</t>
  </si>
  <si>
    <t>1. Dedicated security guards. 
2. Functional CCTV at all entrance, all exit  and  circulation areas (may be shared with main hospital)</t>
  </si>
  <si>
    <t>Interior &amp; exterior of patient care areas are plastered , painted &amp; building are white washed in uniform colour</t>
  </si>
  <si>
    <t xml:space="preserve">1. Building is painted/whitewashed in uniform colour 
2. Paediatric OPD is easy to identify </t>
  </si>
  <si>
    <t>Ambience of paediatric OPD is bright and child friendly</t>
  </si>
  <si>
    <t xml:space="preserve">1. All area are clean  with no dirt, grease, littering and cobwebs.
2. Surface of furniture and fixtures are clean
3. Cleanliness and maintenance of child zone including their swings and toys is ensured </t>
  </si>
  <si>
    <t xml:space="preserve">Patients Examination couch / beds are intact and  painted </t>
  </si>
  <si>
    <t>Gardens and child zone are well maintained</t>
  </si>
  <si>
    <t xml:space="preserve">1. No overgrown bushes /trees
2. Bushes / trees are shaped as animal/birds/child friendly topiaries
</t>
  </si>
  <si>
    <t xml:space="preserve">1. Check for  availability of power backup
2. Uninterrupted power supply for cold chain maintenance </t>
  </si>
  <si>
    <t>All children below two years are directed from outpatients to the counselling centre for assessment of physical growth &amp; immunisation status (if not already done in the Paediatric Clinic) and age-appropriate counselling services</t>
  </si>
  <si>
    <t>1. Adequate linen is available in examination area. 
2. Child friendly bright coloured and soft linen is used</t>
  </si>
  <si>
    <t xml:space="preserve">Cleanliness &amp; Quantity of washed linen is checked. </t>
  </si>
  <si>
    <t>(1) A person is dedicated for management of OPD laundry.
(2) Records are maintained</t>
  </si>
  <si>
    <t>1. Check staff is able to explain the key messages of IMS Act  (At-least 3 messages)
(a) Prohibition from any kind of promotion and advertisement of infant milk substitutes, (b) prohibition of providing free samples and gifts to pregnant women or mother, (c) prohibit donation of free or subsided free samples,   
(d) prohibit any contact of manufacturer or distributor with staff
2. Hoarding describing the provision of IMS act is displayed in the facility</t>
  </si>
  <si>
    <t xml:space="preserve">Check staff is aware of key points of medical examination of sexually assaulted child 
(1) Take written Consent from parents / guardian
(2) Document the question asked
(3) Ensure adequate privacy
(4) Ask the child whom they would like to accompany them during physical examination
(5) If child resist, examination may be deferred
(6) If the victim is girl child assessment shall be conducted by women doctor
</t>
  </si>
  <si>
    <t>Check for system of recording time of reporting and relieving (Attendance register/ Biometrics etc)</t>
  </si>
  <si>
    <t xml:space="preserve">As per hospital administration or state
policy </t>
  </si>
  <si>
    <t>Check for  patient demographics like baby Name, father's/mother's name , age, Sex, Chief complaint, etc. are clearly recorded</t>
  </si>
  <si>
    <t xml:space="preserve">Patients are directed to relevant clinic by registration clerk </t>
  </si>
  <si>
    <t xml:space="preserve">Registration clerk are well versed with hospital processes and lay out </t>
  </si>
  <si>
    <t>JSSK, RBSK , ABPMJAY , BPL  or any other state specific schemes</t>
  </si>
  <si>
    <t>Patient is called by Doctor/attendant as per his/her turn on the basis of “first come first examine” basis.  However, in case of emergency out of turn consultation is provided.</t>
  </si>
  <si>
    <t xml:space="preserve">Check OPD records for the same </t>
  </si>
  <si>
    <t>Check details of the physical examination, provisional diagnosis and investigations (if any)  is mentioned in the OPD ticket</t>
  </si>
  <si>
    <t>Check OPD records for the treatment plan</t>
  </si>
  <si>
    <t xml:space="preserve">Check treatment plan and confirmed diagnosis is recorded </t>
  </si>
  <si>
    <t>Proper seating arrangement for the patient and parent- attendant is there. Care is provided in a dignified way.</t>
  </si>
  <si>
    <t xml:space="preserve">During OPD hours clinical staff is not engaged in other administrative tasks </t>
  </si>
  <si>
    <t>Check the linkage between OPD , emergency and IPD services. Staff is aware about linkage and no time is wasted in the admission process.</t>
  </si>
  <si>
    <t>Patients requiring day care services  receive the care hassle free</t>
  </si>
  <si>
    <t>Initial screening is done for all paediatric patients. They are  weighed &amp; weight is correctly recorded, immunisation status is checked, children &lt; five years are screened for SAM using MUAC and those with emergency and priority signs are triaged.</t>
  </si>
  <si>
    <t>Procedure for follow up of patients</t>
  </si>
  <si>
    <r>
      <t xml:space="preserve">1. Patients (inborn and out born) are followed up for nutritional status and the completion of the treatment &amp; immunisation .
2.Provisioning for follow up at lower level healthcare facilities vis a vis CHC , PHC and HWC.
</t>
    </r>
    <r>
      <rPr>
        <sz val="11"/>
        <color theme="1"/>
        <rFont val="Calibri (Body)_x0000_"/>
      </rPr>
      <t xml:space="preserve">3. Provisioning for tele consultation </t>
    </r>
    <r>
      <rPr>
        <sz val="11"/>
        <color theme="1"/>
        <rFont val="Calibri"/>
        <family val="2"/>
        <scheme val="minor"/>
      </rPr>
      <t xml:space="preserve">(give  compliance if state does not have telemedicine facility) </t>
    </r>
  </si>
  <si>
    <t xml:space="preserve">Check the established procedure for intradepartmental refer to other specialist  if required </t>
  </si>
  <si>
    <t>Facility has defined criteria for referral</t>
  </si>
  <si>
    <t>1. Referral criteria are defined as per FBNC and state specific guidelines
2. Referral criteria clearly mention the cases referred to the higher and lower centre for treatment/follow up</t>
  </si>
  <si>
    <t>1. Details of Referral linkages are clearly displayed in OPD
2. Verify with referral records that reasons for referral were clearly mentioned and rational.
3. Referral is authorized by paediatrician  or Medical officer on duty after ascertaining that case can not be managed at the facility.</t>
  </si>
  <si>
    <t xml:space="preserve"> Referral linkage to lower down facility for the compliance of the treatment and further follow up. 
</t>
  </si>
  <si>
    <t>1. Check referral out record is maintained 
2. Check randomly with the referred cases (contact them)  for  completion of treatment or follow up.</t>
  </si>
  <si>
    <t xml:space="preserve">1. Telemedicine services are available on a fixed day for paediatric cases (for both old and new cases)
2. There is a system in place to give the prior appointment
</t>
  </si>
  <si>
    <t xml:space="preserve">Patient records are maintained for  the cases availing the telemedicine services </t>
  </si>
  <si>
    <t xml:space="preserve">Check the records for completion. </t>
  </si>
  <si>
    <t xml:space="preserve">Vulnerable cases are identified and safe care is given </t>
  </si>
  <si>
    <t xml:space="preserve">1.Paediatric cases who are left unattended , orphan/lawaaris are identified and care is provided 
2. Police is informed in such cases 
3. Appropriate arrangement is made with local NGOs etc. </t>
  </si>
  <si>
    <t>In case of emergency out of turn consultation is provided.</t>
  </si>
  <si>
    <t>Check all the drugs in case
sheet and  slip are written in generic name only</t>
  </si>
  <si>
    <t xml:space="preserve">Check records </t>
  </si>
  <si>
    <t xml:space="preserve">STG for  management of pneumonia, AEFI management , management of diarrhoea, new-born resuscitation etc. are available and are followed </t>
  </si>
  <si>
    <t>Check OPD slips that drugs are prescribed as per STG</t>
  </si>
  <si>
    <t xml:space="preserve">Check of drug formulary is available </t>
  </si>
  <si>
    <t xml:space="preserve">(1) Check On duty doctor is aware of status of drugs available in pharmacy. 
(2) Updated list of available drugs is provided by pharmacy </t>
  </si>
  <si>
    <t xml:space="preserve">Verify with prescriptions/OPD slips on sample basis </t>
  </si>
  <si>
    <t>Check for the writing, It is comprehendible by the concerned staff</t>
  </si>
  <si>
    <t xml:space="preserve">
1. Check availability of formats for reporting and 
2. Monthly reporting (nil reporting too)</t>
  </si>
  <si>
    <t>Any adverse event following immunisation is recorded and reported</t>
  </si>
  <si>
    <t>Drugs and dosages are well explained by the doctor/nurses or pharmacists</t>
  </si>
  <si>
    <t xml:space="preserve">Check drugs are not given in hand  </t>
  </si>
  <si>
    <t>(1) Check drugs are given in envelop
(2) Check envelops are patient friendly having representation of morning, afternoon evening.
(3) Check representations are ticked as per prescription for better understanding</t>
  </si>
  <si>
    <t xml:space="preserve">Check prescriptions/OPD slips for completion of records </t>
  </si>
  <si>
    <t xml:space="preserve"> Treatment plan and follow up is written </t>
  </si>
  <si>
    <t>1.Detailed treatment and follow up plan  is written and is also explained to the parent-attendant 
2. Check with parent/guardian are able to explain information received from doctor</t>
  </si>
  <si>
    <t xml:space="preserve">Details are written and is also explained to the parent-attendant </t>
  </si>
  <si>
    <t xml:space="preserve">Check availability of OPD slip, investigation requisition slip , investigation reporting format </t>
  </si>
  <si>
    <t>OPD register, immunisation records, counselling register,  Injection room  register etc</t>
  </si>
  <si>
    <t xml:space="preserve">Check the facility has quality management system in place </t>
  </si>
  <si>
    <t>(1)  Facility ensure safe keeping and easy retrieval of the OPD registers, OPD tickets (as per state guidelines). (2) Electronic patient recording system is available</t>
  </si>
  <si>
    <t xml:space="preserve">The facility has explicit clinical criteria for providing intubations &amp; extubating, and care of patients on ventilation and subsequently on its removal </t>
  </si>
  <si>
    <t>Emergency &amp; OPD has established &amp; implemented system for sorting of the paediatric patients</t>
  </si>
  <si>
    <t xml:space="preserve"> A. EMERGENCY SIGNS -who require immediate emergency treatment.
B.  PRIORITY SIGNS- indicating that they should be given priority in the queue,
so that they can rapidly be assessed and treated without delay.
C.  NON-URGENT cases- children can wait their turn in the queue for assessment and treatment. </t>
  </si>
  <si>
    <t>Triage area is earmarked</t>
  </si>
  <si>
    <t xml:space="preserve">(1) Check triage protocols are displayed 
(2) All children attending an emergency/OPD  are visually assessed immediately (within 30sec) upon arrival by paramedics /support staff  positioned in the emergency
and in OPD 
(3) Triage is completed within 15 minutes of arrival or registration by a competent and appropriately trained nurse or doctor &amp;and receive an initial triage assessment </t>
  </si>
  <si>
    <t>Check the procedure is established to identify children with  emergency signs in OPD queue</t>
  </si>
  <si>
    <t>Quickly be directed to
a place where treatment can be provided immediately, e.g. the emergency room or ward equipped ETAT /SNCU</t>
  </si>
  <si>
    <t>Responsibility of receiving &amp; shifting the patient is defined</t>
  </si>
  <si>
    <t>All staff  such as gatemen, record clerks, cleaners, janitors who have early patient contact are trained
in triage for emergency signs and  know where to send children for immediate management.</t>
  </si>
  <si>
    <t>Emergency protocols for management of paediatric conditions are available</t>
  </si>
  <si>
    <t>(1) Protocols for management of trauma, surgical, orthopaedics, poisoning, drowning , dyspnoea, unconscious, shock &amp; burn 
(2) Drug dosage charts are available</t>
  </si>
  <si>
    <t xml:space="preserve">Check physician follows clinical protocols </t>
  </si>
  <si>
    <t xml:space="preserve">As per disease condition </t>
  </si>
  <si>
    <t xml:space="preserve">All the emergency paediatric cases are closely monitored  </t>
  </si>
  <si>
    <t xml:space="preserve">
(1) Ensure vitals are stable and the child is in no immediate danger of deteriorating. 
(2) The paediatrician on call assess the child before the transfer is made.
 to ward/ HDU/referred </t>
  </si>
  <si>
    <t>No patient is transferred to ward/ HDU without primary management &amp; stabilization</t>
  </si>
  <si>
    <t>Check emergency department is conducting initial assessment - provide primary treatment,  not only registering the patient &amp; transferring</t>
  </si>
  <si>
    <t xml:space="preserve">Staff follows stabilisation protocols </t>
  </si>
  <si>
    <t xml:space="preserve">Stabilisation include some or all: 
(1) Securing the airway. 
(2) Establishing secure venous access.
Correcting poor perfusion and acidaemia.
(3) Obtaining a full history.
(4)  Carrying out a full physical examination.
(5) Performing baseline investigations, e.g.; a chest X-ray, electrolytes or glucose.
(6) Performing acute ‘aetiological’ investigations, e.g.; blood culture before giving antibiotics.
(7) Initial treatment of the causative pathology, e.g.; bronchodilators for asthma and antibiotics for sepsis.
(8) Deciding on the location of continuing care.
(9) Arranging transfer to an appropriate unit (like paediatric ward) or health facility.
</t>
  </si>
  <si>
    <t xml:space="preserve">Check availability of protocols /guidelines for collection of forensic evidences in case of sexual assault/rape </t>
  </si>
  <si>
    <t xml:space="preserve">(1) Check staff is aware &amp; follow the  protocols.
(2) Sexual assault forensic evidence kit is available
(3) Check provisioning of ECP (pubertal child)  prophylaxis against STI, HIV etc
(4) Counselling service are available for victim </t>
  </si>
  <si>
    <t xml:space="preserve">1.Role and responsibilities of staff in disaster is defined
2. Mock drills have been conducted 
3. Assembly point and exit points are defined </t>
  </si>
  <si>
    <t xml:space="preserve">1. Preferably a personnel has been dedicated for sample collection from Paediatric OPD
2. Labelling is done correctly 
3. Pre testing instructions are given properly to the parent-attendant </t>
  </si>
  <si>
    <t xml:space="preserve">Clinics are provided with the critical value of different tests </t>
  </si>
  <si>
    <t>1. Reporting mechanism is explained to the parent-attendant; the process should be hassle free
2.Values are displayed in the consultation room. 
3. Staff is aware normal reference values
4. System in place for urgent reporting of critical cases</t>
  </si>
  <si>
    <t xml:space="preserve">Facility staff adheres to standard protocols for Management of HIV in Pregnant Woman &amp; New-born </t>
  </si>
  <si>
    <t>There is Established protocol for new-born resuscitation is followed at the facility.</t>
  </si>
  <si>
    <t>The facility ensures adequate stay of mother and new-born in a safe environment as per standard Protocols</t>
  </si>
  <si>
    <t>There is established procedure for discharge and follow up of mother and new-born</t>
  </si>
  <si>
    <t>Use diluent provided by the manufacturer with the vaccine</t>
  </si>
  <si>
    <t xml:space="preserve">Check diluents are kept under cold chain at least for 24 hours before reconstitution 
Diluents are kept in vaccine carrier only at immunization clinic but should not be in direct contact of ice pack </t>
  </si>
  <si>
    <t xml:space="preserve">Ask staff about when Rotavirus vaccine, BCG, Measles/MR and JE vaccine are constituted and till when these are valid for use. Should not be used beyond 4 hours after reconstitution. </t>
  </si>
  <si>
    <t>Ask staff to demonstrate how to conduct Shake test for DPT, TT, HepB, PCV and Penta vaccines
Shake Test is not applicable for IPV</t>
  </si>
  <si>
    <t>Staff is aware of applicability of OVP vaccines</t>
  </si>
  <si>
    <t>DPT, TT, Hep B, OPV, Hib containing pentavalent vaccine (Penta), PCV and injectable inactivated poliovirus vaccine (IPV).</t>
  </si>
  <si>
    <t xml:space="preserve">Check for no expired, frozen or with VVM beyond the discard point vaccine stored in cold chain </t>
  </si>
  <si>
    <t xml:space="preserve">Check for DPT, TT, IPV, HepB, PCV and Penta vaccines vials are not kept in direct contact of ice pack </t>
  </si>
  <si>
    <t>Check for injection site is not cleaned with spirit before administering vaccine dose</t>
  </si>
  <si>
    <t>Cleaning of injection site with spirit swab is not recommended</t>
  </si>
  <si>
    <t>Vaccine recipient is asked to stay for half an hour after vaccination</t>
  </si>
  <si>
    <t xml:space="preserve"> To observer any Adverse effect following immunization </t>
  </si>
  <si>
    <t xml:space="preserve">Check the availability of anaphylaxis kit </t>
  </si>
  <si>
    <t xml:space="preserve">Kit constitute of job-aid, dose chart for adrenaline as per age (1 ml ampoule -3 no.), Tuberculin syringe (1ml-3 no.), 24H/25G needle- 3 no, swabs-3 no. updated contact information of DIO, local ambulance services and adrenaline administration record slip. </t>
  </si>
  <si>
    <t>Check adrenaline is not expired in kit</t>
  </si>
  <si>
    <t>Give non compliance if kit is not available</t>
  </si>
  <si>
    <t>Check person responsible for notifying &amp;  reporting of the AEFI is identified</t>
  </si>
  <si>
    <t>Ask the staff regarding the responsibility for notifying and reporting the AEFI</t>
  </si>
  <si>
    <t>Process of reporting and route is communicated to all concerned</t>
  </si>
  <si>
    <t>Ask staff to whom the cases are reported &amp; how</t>
  </si>
  <si>
    <t xml:space="preserve">Reporting  of AEFI cases is ensured by ANM/ Staff nurse/ person providing immunization </t>
  </si>
  <si>
    <t>1. Verify weekly report of AEFI cases.
2. Nil reporting in case of no AEFI case.
3. Verify HMIS report of previous months</t>
  </si>
  <si>
    <t xml:space="preserve">Paracetamol Syrup </t>
  </si>
  <si>
    <t>Immunisation card is available and updated</t>
  </si>
  <si>
    <t>Counselling on side effects and follow up visits done</t>
  </si>
  <si>
    <t>Staff is aware of  minor and serious adverse events (AEFI)</t>
  </si>
  <si>
    <t>Screening of sick child  is done to prioritize management as per classification : Emergency sign, priority sign &amp; non urgent sign</t>
  </si>
  <si>
    <r>
      <t>Management of Low birth weight
newborns</t>
    </r>
    <r>
      <rPr>
        <sz val="12"/>
        <color rgb="FFFF0000"/>
        <rFont val="Calibri"/>
        <family val="2"/>
        <scheme val="minor"/>
      </rPr>
      <t xml:space="preserve"> including pre term and Small for gestational age </t>
    </r>
    <r>
      <rPr>
        <sz val="12"/>
        <color theme="1"/>
        <rFont val="Calibri"/>
        <family val="2"/>
        <scheme val="minor"/>
      </rPr>
      <t xml:space="preserve"> as per  guidelines </t>
    </r>
  </si>
  <si>
    <t>Staff is aware of common causes of respiratory distress in new-born</t>
  </si>
  <si>
    <t>(1) Pre Term : RDS, Congenital pneumonia, hypothermia &amp; hypoglycaemia
(2) Term: Transient tachypnoea of new-born (TTNB), meconium aspiration, pneumonia, asphyxia
(3) Surgical cases: Diaphragmatic hernia, Tracheo - esophageal fistula, B/L choanal atresia
(4) other causes: Congenital heart disease, acidosis, inborn errors of metabolism</t>
  </si>
  <si>
    <t>Staff is aware of sign &amp; symptoms of severe pneumonia in children 2 month to 5 yrs.</t>
  </si>
  <si>
    <t>Cough or difficulty in breathing in children with at least one of the following condition : 
(1) Central Cyanosis or oxygen saturation &lt;90%
(2) Severe respiratory distress (laboured of very fast breathing (RR&lt;70 per minute) or severe lower chest indrawing or head nodding or stridor or grunting)
(3) Sign of pneumonia with general danger sign (inability to breastfed or lethargy or reduced level of consciousness or convulsions)</t>
  </si>
  <si>
    <t>(1) Sepsis
(2) Envt. too hot for baby
(3) Wrapping the baby in too many layers of clothes, esp. in hot humid climate
(4) Keeping new-born close to heater/hot water bottle
(5) Leaving the under heating devices i.e. radiant warmer, incubator, phototherapy that is not functioning properly and/to not check regularly</t>
  </si>
  <si>
    <t xml:space="preserve">Staff is aware of  management protocols for hyperthermic babies </t>
  </si>
  <si>
    <r>
      <t>Examine every hyperthermic baby for infection (1) If temp. is above 39</t>
    </r>
    <r>
      <rPr>
        <vertAlign val="superscript"/>
        <sz val="11"/>
        <color theme="1"/>
        <rFont val="Calibri"/>
        <family val="2"/>
        <scheme val="minor"/>
      </rPr>
      <t>O</t>
    </r>
    <r>
      <rPr>
        <sz val="11"/>
        <color theme="1"/>
        <rFont val="Calibri"/>
        <family val="2"/>
        <scheme val="minor"/>
      </rPr>
      <t>C, the neonate should be undressed and sponged with tepid water at app. 35</t>
    </r>
    <r>
      <rPr>
        <vertAlign val="superscript"/>
        <sz val="11"/>
        <color theme="1"/>
        <rFont val="Calibri"/>
        <family val="2"/>
        <scheme val="minor"/>
      </rPr>
      <t>O</t>
    </r>
    <r>
      <rPr>
        <sz val="11"/>
        <color theme="1"/>
        <rFont val="Calibri"/>
        <family val="2"/>
        <scheme val="minor"/>
      </rPr>
      <t>C until temperature is below is below 38 OC
(2) If temp. is 37.5- 39</t>
    </r>
    <r>
      <rPr>
        <vertAlign val="superscript"/>
        <sz val="11"/>
        <color theme="1"/>
        <rFont val="Calibri"/>
        <family val="2"/>
        <scheme val="minor"/>
      </rPr>
      <t>O</t>
    </r>
    <r>
      <rPr>
        <sz val="11"/>
        <color theme="1"/>
        <rFont val="Calibri"/>
        <family val="2"/>
        <scheme val="minor"/>
      </rPr>
      <t>C- Undressing &amp; exposing to room temp is usually all that is necessary. 
(3) If due too envt. temperature: move baby into colder environment &amp; using loose &amp; light clothes.
(4) If due to device- remove the baby from source of heat
(5) Give frequent breastfeeds to replace fluids. if the baby cannot breastfeed, give EBM. If does not tolerate feeds, IV fluids may be given
(6) Measures the temp. hourly till it become normal</t>
    </r>
  </si>
  <si>
    <t xml:space="preserve">Staff is aware of the therapeutic doses of Vitamin D and Calcium Supplementation </t>
  </si>
  <si>
    <t>1. For neonates and infants till 1 year of age, daily 2000 IU of vitamin D with 500 mg of calcium for a 3-month period is recommended. At the end of 3 months, response to  treatment should be reassessed 
2. From one year onwards till 18 years of age, 3000-6000 IU/day of vitamin D along with calcium intake of 600-800 mg/day is recommended for a minimum of 3 months.
3. Staff is aware of  side-effects of excessive administration of Vitamin - D can lead to hypervitaminosis, particularly in infants.</t>
  </si>
  <si>
    <t xml:space="preserve">Screening is done and the cases are referred to NRC for appropriate treatment </t>
  </si>
  <si>
    <t xml:space="preserve">All the children reporting to healthcare facility for any illness are routinely assessed  for anaemia </t>
  </si>
  <si>
    <t>All the clinically suspected  anaemic children  (reported for any illness) undergo Hb estimation
All the children referred from field due to palmer pallor- undergo HB level estimation before initiation of treatment.</t>
  </si>
  <si>
    <t>Staff is aware of categorise of anaemia on basis of HB level among the children</t>
  </si>
  <si>
    <t>Among children between 6 month and 5 yrs.) 
&gt;11 gm/dl- No anaemia
10-10.9 gm/dl- Mild anaemia 
 7-9.9gm/dl-Moderate anaemia
&lt;7gm/dl- Severe Anaemia
Among children between  5 yrs-10 yrs.
11–11.4 gm/dl- Mild anaemia
8–10.9 gm/dl- Moderate anaemia
&lt;8 gm/dl- Severe anaemia</t>
  </si>
  <si>
    <t>Staff is aware of management of anaemia on basis of Hb</t>
  </si>
  <si>
    <t>No anaemia- 20 mg of elemental iron in 100 mcg folic acid in biweekly regimen
Mild &amp; Moderate Anaemia-3mg of iron/kg/day for two months- follow up every 14 days, HB estimation after 2 months.
After completion of treatment of anaemia and documenting Hb level &gt;11 gm/dl, the IFA
supplementation to be resumed.</t>
  </si>
  <si>
    <t>Staff is aware of dose of IFA syrup for anaemic children (6 months–5 years)</t>
  </si>
  <si>
    <t>6-12month (6-10kg)--1 ml of IFA syrup, once a day
1yr -3 yrs. (10-14kg)--1.5 ml of IFA syrup, once a day
3yrs-5yrs(14-19yrs)-- 2ml  of IFA syrup, once a day</t>
  </si>
  <si>
    <t>Staff is aware of clinical manifestation for severe anaemia  in children (from 6 month to 10 yrs.)</t>
  </si>
  <si>
    <r>
      <rPr>
        <b/>
        <sz val="11"/>
        <color theme="1"/>
        <rFont val="Calibri"/>
        <family val="2"/>
        <scheme val="minor"/>
      </rPr>
      <t>H/O</t>
    </r>
    <r>
      <rPr>
        <sz val="11"/>
        <color theme="1"/>
        <rFont val="Calibri"/>
        <family val="2"/>
        <scheme val="minor"/>
      </rPr>
      <t xml:space="preserve">- Duration of symptoms, Usual diet (before the current illness), Family circumstances (to understand the child’s
social background), Prolonged fever, Worm infestation, Bleeding from any site, Any lumps in the body, Previous blood transfusions and Similar illness in the family (siblings)
</t>
    </r>
    <r>
      <rPr>
        <b/>
        <sz val="11"/>
        <color theme="1"/>
        <rFont val="Calibri"/>
        <family val="2"/>
        <scheme val="minor"/>
      </rPr>
      <t>Examination for-</t>
    </r>
    <r>
      <rPr>
        <sz val="11"/>
        <color theme="1"/>
        <rFont val="Calibri"/>
        <family val="2"/>
        <scheme val="minor"/>
      </rPr>
      <t xml:space="preserve"> Severe palmar pallor,
Skin bleeds (petechial and/or purpuric spots),Lymphadenopathy,Hepato-splenomegaly, Signs of heart failure (gallop rhythm, raised
JVP, respiratory distress, basal crepitations)
</t>
    </r>
    <r>
      <rPr>
        <b/>
        <sz val="11"/>
        <color theme="1"/>
        <rFont val="Calibri"/>
        <family val="2"/>
        <scheme val="minor"/>
      </rPr>
      <t>Investigation-</t>
    </r>
    <r>
      <rPr>
        <sz val="11"/>
        <color theme="1"/>
        <rFont val="Calibri"/>
        <family val="2"/>
        <scheme val="minor"/>
      </rPr>
      <t xml:space="preserve"> Full blood count and
examination of a thin film for
cell morphology, Blood films for malaria
parasites, Stool examination for ova, cyst
and occult blood</t>
    </r>
  </si>
  <si>
    <t>Staff is aware of indications for blood transfusion due severe anaemia</t>
  </si>
  <si>
    <t xml:space="preserve">1. Give ORS to all children with Diarrhoea
2.Give Zinc for 14 days, even if diarrhoea stops
</t>
  </si>
  <si>
    <t xml:space="preserve">Check parents are guided for diarrhoea management </t>
  </si>
  <si>
    <t>1. Continue feeding, including breast feeding in those children who are being breastfed
2. Make a habit of regular hand washing with soap
3. Use clean drinking water</t>
  </si>
  <si>
    <t xml:space="preserve">Check ORS is freshly prepared. Mother's are counselled to prepare ORS </t>
  </si>
  <si>
    <t xml:space="preserve">Availability of services for Assessment of physical growth &amp; development of children attending OPD </t>
  </si>
  <si>
    <t xml:space="preserve">Maintenance and updating of growth chart </t>
  </si>
  <si>
    <t xml:space="preserve"> Communication and counselling on optimal infant &amp; young child feeding practices</t>
  </si>
  <si>
    <t xml:space="preserve">1. Facility supports mothers to maintain breastfeeding and manage its common difficulties
2. Awareness is generated for exclusive breastfeeding till 6 months of age 
3. Awareness is generated for complementary feeding from 6 months of age till two years of age </t>
  </si>
  <si>
    <t xml:space="preserve"> Communication and counselling of mothers with less breast milk &amp; sick babies on optimal  feeding practices </t>
  </si>
  <si>
    <t xml:space="preserve">One to one counselling 
session should be conducted with the mother/caregiver for children born prematurely or with low birth weight, undernourished
children, adopted baby, twins and babies born to HIV positive mothers, of mothers producing less milk. 
Also ensure follow up visits to the facility/ referral centre </t>
  </si>
  <si>
    <t>Check staff is aware and follow the protocol for management of cracked nipples and engorged breast</t>
  </si>
  <si>
    <t>(1) Cracked Nipples- Apply hind milk
2. Engorged breast- encourage the mother to let baby suck without causing too much discomfort. Putting a warm compress on the breast may relieve breast engorgement</t>
  </si>
  <si>
    <t>Check staff is aware and follow the protocol for management of abscess and inverted nipple</t>
  </si>
  <si>
    <t>(1) If an abscess is suspected in one breast, advise the mother to continue feeding from the other breast &amp; refer for consultation 
(2) Inverted/flat nipple- corrected using syringe</t>
  </si>
  <si>
    <t>Advise &amp; prescription is given  for micronutrient supplements (Vitamin A and iron syrup)</t>
  </si>
  <si>
    <t>The facility provide services under Rashtriya Bal Swasthya Karyakram (RBSK)</t>
  </si>
  <si>
    <t xml:space="preserve"> Screening of newborns </t>
  </si>
  <si>
    <t xml:space="preserve">(1) All newborns delivered at the District Hospital or from outside but admitted in SNCU, postnatal and children wards  irrespective of their sickness are screened for hearing, vision, congenital heart disease.
(2)  In case DEIC is not associated with the  facility- appropriate linkage is established for the screening , diagnosis and treatment. </t>
  </si>
  <si>
    <t>may be switched-on</t>
  </si>
  <si>
    <t xml:space="preserve">Screened cases are managed primarily </t>
  </si>
  <si>
    <t>Basic management and referral</t>
  </si>
  <si>
    <t>Providing referral services to  children for confirmation of diagnosis and treatment</t>
  </si>
  <si>
    <t>Screened cases are referred to DIEC or tertiary care centre for diagnosis and treatment.</t>
  </si>
  <si>
    <t xml:space="preserve">Handwashing and infection control audits are done at periodic intervals </t>
  </si>
  <si>
    <t xml:space="preserve">Antibiotic policy is available and staff is aware about it </t>
  </si>
  <si>
    <t xml:space="preserve">Availability of handwash basin  with running water facility at Point of Use </t>
  </si>
  <si>
    <t xml:space="preserve"> 1. Check for availability of wash
basin and running water at point of use. 
2. Ask Staff about regularity of water supply.</t>
  </si>
  <si>
    <t xml:space="preserve">Handwashing Station is as per specification </t>
  </si>
  <si>
    <t>Availability of taps  &amp; Hand washing sink which is wide and deep enough to prevent splashing and retention of water</t>
  </si>
  <si>
    <t xml:space="preserve">Staff is aware of when and how to handwash </t>
  </si>
  <si>
    <t>Ask for demonstration of 6 steps of Hand washing and knowledge among staff about moments of handwash</t>
  </si>
  <si>
    <t>Availability and Use of Antiseptic Solution</t>
  </si>
  <si>
    <t xml:space="preserve">Facility ensures adequate personal protection equipment as per requirements </t>
  </si>
  <si>
    <t>OB/SI /RR</t>
  </si>
  <si>
    <t>1.Check if staff is using PPEs. 
2. Ask staff if they have adequate supply. 3. Verify with the stock/Expenditure register</t>
  </si>
  <si>
    <t>Compliance to correct method of wearing and removing the gloves and masks</t>
  </si>
  <si>
    <t xml:space="preserve">Facility has standard Procedures for processing of equipment and instruments </t>
  </si>
  <si>
    <t>Decontamination of  Procedural surfaces</t>
  </si>
  <si>
    <t>Ask staff about how they decontaminate the procedural surface like Examination table , Patients Beds Stretcher/Trolleys  etc. 
(Wiping with 1% Chlorine solution)</t>
  </si>
  <si>
    <t>Staff knows how to make chlorine solution</t>
  </si>
  <si>
    <t xml:space="preserve">Facility ensures standard practices and materials for disinfection and sterilization of instruments and equipment </t>
  </si>
  <si>
    <t>There is a procedure to ensure the traceability of sterilized packs &amp;their storage</t>
  </si>
  <si>
    <t xml:space="preserve">1. Sterile packs are kept in dry, clean, dust free, moist free environment 
2. separate from unsterilised items- no mixing with unsterile items
</t>
  </si>
  <si>
    <t xml:space="preserve">General patient flow doesn’t pass through paediatric OPD </t>
  </si>
  <si>
    <t xml:space="preserve">Preferably away from main OPD  with independent access, with no access through paediatric OPD </t>
  </si>
  <si>
    <t xml:space="preserve">Hospital grade disinfectant </t>
  </si>
  <si>
    <t>Unidirectional mopping is followed. Staff is trained for preparing cleaning solution as per standard procedure. Cleaning equipment like broom are not used in patient care areas</t>
  </si>
  <si>
    <t xml:space="preserve">Availability of Non chlorinated plastic, colour coded plastic bags </t>
  </si>
  <si>
    <t xml:space="preserve">Check if needle cutter has been used or just lying idle, it should be available near the point of generation like nursing station </t>
  </si>
  <si>
    <t xml:space="preserve">1. Staff knows what to do in
condition of needle stick
injury. 
2. Ask if PEP is available. Where it is stored and who is in-charge of that. 
3. Also check PEP issuance register </t>
  </si>
  <si>
    <t xml:space="preserve">Survey is done amongst parents/guardians </t>
  </si>
  <si>
    <t>Facility has established system for use of checklists in different departments and services</t>
  </si>
  <si>
    <t>1.Daily checklist has been prepared and filled daily to monitor the  cleanliness of Paediatric OPD/unit. 
2. Staff is designated and trained for filling and monitoring using the  checklist.</t>
  </si>
  <si>
    <t xml:space="preserve">Check that SOP for management of OPD services has been prepared and is formally approved </t>
  </si>
  <si>
    <t>Check current version is available with all staff of Paediatric OPD</t>
  </si>
  <si>
    <t xml:space="preserve">Paediatric OPD has documented procedure for Registration and  patient calling system </t>
  </si>
  <si>
    <t xml:space="preserve">Review the SOP for procedure being followed for registration of cases. Paediatric cases should be registered on priority. It is preferable to have separate counter for paediatric cases . </t>
  </si>
  <si>
    <t>Paediatric OPD has documented procedure for receiving of patient in clinic</t>
  </si>
  <si>
    <t>Review the SOP for receiving the patient in clinic . OPD must be equipped to handle emergency cases, in- case a patient seeking emergency care reaches OPD , the triage and transfer process is defined and implemented</t>
  </si>
  <si>
    <t xml:space="preserve">Paediatric OPD has documented process for  consultation </t>
  </si>
  <si>
    <t>Review the process for consultation including examination process, counselling etc.</t>
  </si>
  <si>
    <t xml:space="preserve">Paediatric OPD has documented procedure for investigation </t>
  </si>
  <si>
    <t>Review the SOP for procedure for conducting investigation. A specific lab personnel is designated for collection of blood samples in children. All other investigations are facilitated and are made hassle free</t>
  </si>
  <si>
    <t>Paediatric OPD has documented procedure for prescription and drug dispensing</t>
  </si>
  <si>
    <t xml:space="preserve">RR/PI </t>
  </si>
  <si>
    <t>1. Review the SOP for procedure for legible and rational prescription writing . 2. For drug dispensing , a separate pharmacy or a Drug Dispensing Counter  for children is  made functional.
3. Pharmacists/nurse explain the drug dosage and route clearly to the parents/guardians (ask patients)</t>
  </si>
  <si>
    <t>Paediatric OPD has documented procedure for nursing process in OPD including initial investigation</t>
  </si>
  <si>
    <t>Review the SOP for procedure for initial assessment of  children ( weighed &amp; weight correctly recorded, immunisation status, children &lt; five years are screened for SAM using MUAC, and those with emergency and priority signs are
triaged).</t>
  </si>
  <si>
    <t>Paediatric OPD has documented procedure for patient privacy and confidentiality</t>
  </si>
  <si>
    <t>Review the SOP for ensuring  Privacy and confidentiality.</t>
  </si>
  <si>
    <t>Paediatric OPD has documented procedure for data collection , analysis and undertaking improvement activities</t>
  </si>
  <si>
    <t xml:space="preserve">Review SOP for various processes which circle undertakes to measure quality of service ( client satisfaction form, checklists , audits , performance  indicators etc.) , analysis of the data , identification of low attributes, Root cause analysis  and improvement activities using PDCA methodology </t>
  </si>
  <si>
    <t xml:space="preserve">Paediatric OPD has documented procedure for support services and  facility management </t>
  </si>
  <si>
    <t>Review the SOP for process
description of support services such as equipment maintenance, calibration,
housekeeping, security, storage and inventory management</t>
  </si>
  <si>
    <t xml:space="preserve">Paediatric OPD has documented procedure for infection control and biomedical waste management </t>
  </si>
  <si>
    <t xml:space="preserve">Paediatric OPD  has
established &amp; documented policy for IYCF </t>
  </si>
  <si>
    <t>Check breastfeeding policy is part of or linked with IYCF policy</t>
  </si>
  <si>
    <t xml:space="preserve">Paediatric OPD  has
documented procedure for safety
&amp; risk management
</t>
  </si>
  <si>
    <t>Relevant protocols are displayed like management of pneumonia, Summary of the 10 steps to successful breastfeeding is displayed, lactation position and milk expression protocol are displayed in breastfeeding corner and OPD</t>
  </si>
  <si>
    <t xml:space="preserve">Processes are improved and implemented </t>
  </si>
  <si>
    <t xml:space="preserve">Check for assessment records such as circular, assessment plan, schedule and
filled checklists. Internal assessment should be done at least quarterly </t>
  </si>
  <si>
    <t xml:space="preserve">Check  SMART Quality Objectives have framed </t>
  </si>
  <si>
    <t xml:space="preserve">Check short term valid quality objectivities have been framed addressing key quality issues . Check if  these objectives are Specific, Measurable, Attainable, Relevant and Time Bound. </t>
  </si>
  <si>
    <r>
      <rPr>
        <sz val="11"/>
        <color theme="1"/>
        <rFont val="Calibri (Body)"/>
      </rPr>
      <t>7</t>
    </r>
    <r>
      <rPr>
        <sz val="11"/>
        <color theme="1"/>
        <rFont val="Calibri"/>
        <family val="2"/>
        <scheme val="minor"/>
      </rPr>
      <t xml:space="preserve"> </t>
    </r>
    <r>
      <rPr>
        <sz val="11"/>
        <color theme="1"/>
        <rFont val="Calibri (Body)"/>
      </rPr>
      <t>basic tools of Quality</t>
    </r>
    <r>
      <rPr>
        <sz val="11"/>
        <color theme="1"/>
        <rFont val="Calibri"/>
        <family val="2"/>
        <scheme val="minor"/>
      </rPr>
      <t xml:space="preserve"> are used for quality improvement in Paed. OPD</t>
    </r>
  </si>
  <si>
    <t xml:space="preserve">Verify with the records. A comprehensive risk assessment of all processes should be done using pre define criteria at least once in three month. </t>
  </si>
  <si>
    <t>Number of cases in paediatric OPD per month</t>
  </si>
  <si>
    <t xml:space="preserve"> Total and age group wise (neonate, 1 month to 6 months, 6months to 1 year, 1 -2 year , 2 - 5 years)</t>
  </si>
  <si>
    <t xml:space="preserve">Number of follow-up cases  per month </t>
  </si>
  <si>
    <t xml:space="preserve"> Total and age group wise (neonate, 1 month to 6 months, 6months to 1 year, 1 -2 year , 2 - 5 years )</t>
  </si>
  <si>
    <t>Immunization OPD per month</t>
  </si>
  <si>
    <t xml:space="preserve">Number of cases screened under RBSK per month </t>
  </si>
  <si>
    <t xml:space="preserve">Proportion of cases being given IYCF counselling per month </t>
  </si>
  <si>
    <t xml:space="preserve">Proportion of cases being referred  per month </t>
  </si>
  <si>
    <t xml:space="preserve">No. of cases disease wise </t>
  </si>
  <si>
    <t xml:space="preserve">Diarrhoea, pneumonia, fever  etc. </t>
  </si>
  <si>
    <t xml:space="preserve">Proportion of cases being referred  disease wise </t>
  </si>
  <si>
    <t xml:space="preserve">Proportion of BPL patients </t>
  </si>
  <si>
    <t xml:space="preserve">No. of Stock out days for essential medicines </t>
  </si>
  <si>
    <t>check for pharmacy/drug dispensing counter dedicated to paediatric OPD</t>
  </si>
  <si>
    <t>Drop out rate for Pentavalent vaccination</t>
  </si>
  <si>
    <t xml:space="preserve">IYCF counselling sessions per counsellor </t>
  </si>
  <si>
    <t>No. of paediatric Cases seen per paediatrician</t>
  </si>
  <si>
    <t>No. of needle stick injuries reported</t>
  </si>
  <si>
    <t>Percentage of AEFI cases reported</t>
  </si>
  <si>
    <t xml:space="preserve">Consultation time at  Clinic </t>
  </si>
  <si>
    <t xml:space="preserve">Number of children with diarrhoea treated with ORS and Zinc  </t>
  </si>
  <si>
    <t xml:space="preserve">Number of anaemia cases treated successfully </t>
  </si>
  <si>
    <t xml:space="preserve">Number of children with Pneumonia treated </t>
  </si>
  <si>
    <t xml:space="preserve">Proportion of cases requiring DEIC services out of screened </t>
  </si>
  <si>
    <t xml:space="preserve">Percentage of children on exclusive breastfeeding attending OPD </t>
  </si>
  <si>
    <t xml:space="preserve">up to 6 months of age </t>
  </si>
  <si>
    <t xml:space="preserve">Number of children with severe &amp; moderate anaemia treated </t>
  </si>
  <si>
    <t xml:space="preserve">Parent- attendant group only </t>
  </si>
  <si>
    <t>Waiting time at nutrition counselling centre</t>
  </si>
  <si>
    <t xml:space="preserve">Waiting time at paediatric clinic </t>
  </si>
  <si>
    <t>waiting time at drug dispensing counter dedicated for paediatric OPD</t>
  </si>
  <si>
    <t>Version : DH/ 02/19-Rev -02</t>
  </si>
  <si>
    <t>Version: DH/02/19-
Rev -02</t>
  </si>
  <si>
    <t xml:space="preserve">Version: DH/02/19-Rev -02
</t>
  </si>
  <si>
    <t>Version: DH/02/19-Rev-02</t>
  </si>
  <si>
    <t>Version:DH/02/19-Rev-02</t>
  </si>
  <si>
    <t>Version:DH/02/19-
Rev-02</t>
  </si>
  <si>
    <t>Paediateric OPD (MusQan)</t>
  </si>
  <si>
    <t>Paediateric Ward (MusQan)</t>
  </si>
  <si>
    <t>OT</t>
  </si>
  <si>
    <t>M- OT (LaQshya)</t>
  </si>
  <si>
    <t>Lab</t>
  </si>
  <si>
    <t xml:space="preserve">Auxillary </t>
  </si>
  <si>
    <t>MusQan Score</t>
  </si>
  <si>
    <t>Hospital Score (Including LaQshya &amp; MusQan)</t>
  </si>
  <si>
    <t xml:space="preserve">Hosital Score </t>
  </si>
</sst>
</file>

<file path=xl/styles.xml><?xml version="1.0" encoding="utf-8"?>
<styleSheet xmlns="http://schemas.openxmlformats.org/spreadsheetml/2006/main" xmlns:mc="http://schemas.openxmlformats.org/markup-compatibility/2006" xmlns:x14ac="http://schemas.microsoft.com/office/spreadsheetml/2009/9/ac" mc:Ignorable="x14ac">
  <fonts count="93">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4"/>
      <name val="Calibri"/>
      <family val="2"/>
      <scheme val="minor"/>
    </font>
    <font>
      <sz val="28"/>
      <color rgb="FF0070C0"/>
      <name val="Calibri"/>
      <family val="2"/>
      <scheme val="minor"/>
    </font>
    <font>
      <sz val="48"/>
      <color theme="1"/>
      <name val="Calibri"/>
      <family val="2"/>
      <scheme val="minor"/>
    </font>
    <font>
      <b/>
      <sz val="28"/>
      <color theme="1"/>
      <name val="Calibri"/>
      <family val="2"/>
      <scheme val="minor"/>
    </font>
    <font>
      <sz val="16"/>
      <color theme="1"/>
      <name val="Calibri"/>
      <family val="2"/>
      <scheme val="minor"/>
    </font>
    <font>
      <sz val="12"/>
      <color theme="1"/>
      <name val="Calibri"/>
      <family val="2"/>
      <scheme val="minor"/>
    </font>
    <font>
      <sz val="11"/>
      <color rgb="FF0070C0"/>
      <name val="Calibri"/>
      <family val="2"/>
      <scheme val="minor"/>
    </font>
    <font>
      <sz val="16"/>
      <color theme="0"/>
      <name val="Calibri"/>
      <family val="2"/>
      <scheme val="minor"/>
    </font>
    <font>
      <b/>
      <sz val="26"/>
      <color theme="1"/>
      <name val="Calibri"/>
      <family val="2"/>
      <scheme val="minor"/>
    </font>
    <font>
      <b/>
      <sz val="26"/>
      <color theme="0"/>
      <name val="Calibri"/>
      <family val="2"/>
      <scheme val="minor"/>
    </font>
    <font>
      <b/>
      <sz val="36"/>
      <color theme="0"/>
      <name val="Calibri"/>
      <family val="2"/>
      <scheme val="minor"/>
    </font>
    <font>
      <sz val="11"/>
      <name val="Calibri"/>
      <family val="2"/>
      <scheme val="minor"/>
    </font>
    <font>
      <b/>
      <sz val="24"/>
      <name val="Calibri"/>
      <family val="2"/>
      <scheme val="minor"/>
    </font>
    <font>
      <b/>
      <sz val="18"/>
      <color theme="0"/>
      <name val="Calibri"/>
      <family val="2"/>
      <scheme val="minor"/>
    </font>
    <font>
      <b/>
      <sz val="22"/>
      <name val="Calibri"/>
      <family val="2"/>
      <scheme val="minor"/>
    </font>
    <font>
      <b/>
      <sz val="22"/>
      <color theme="0"/>
      <name val="Calibri"/>
      <family val="2"/>
      <scheme val="minor"/>
    </font>
    <font>
      <sz val="16"/>
      <name val="Calibri"/>
      <family val="2"/>
      <scheme val="minor"/>
    </font>
    <font>
      <b/>
      <sz val="16"/>
      <name val="Calibri"/>
      <family val="2"/>
      <scheme val="minor"/>
    </font>
    <font>
      <b/>
      <sz val="20"/>
      <name val="Calibri"/>
      <family val="2"/>
      <scheme val="minor"/>
    </font>
    <font>
      <b/>
      <sz val="20"/>
      <color theme="0"/>
      <name val="Calibri"/>
      <family val="2"/>
      <scheme val="minor"/>
    </font>
    <font>
      <b/>
      <sz val="20"/>
      <color theme="1"/>
      <name val="Calibri"/>
      <family val="2"/>
      <scheme val="minor"/>
    </font>
    <font>
      <b/>
      <sz val="72"/>
      <color theme="1"/>
      <name val="Calibri"/>
      <family val="2"/>
      <scheme val="minor"/>
    </font>
    <font>
      <b/>
      <sz val="16"/>
      <color theme="0"/>
      <name val="Calibri"/>
      <family val="2"/>
      <scheme val="minor"/>
    </font>
    <font>
      <b/>
      <sz val="12"/>
      <name val="Calibri"/>
      <family val="2"/>
      <scheme val="minor"/>
    </font>
    <font>
      <sz val="12"/>
      <name val="Calibri"/>
      <family val="2"/>
      <scheme val="minor"/>
    </font>
    <font>
      <sz val="12"/>
      <color rgb="FF000000"/>
      <name val="Calibri"/>
      <family val="2"/>
      <scheme val="minor"/>
    </font>
    <font>
      <b/>
      <sz val="12"/>
      <color theme="1"/>
      <name val="Calibri"/>
      <family val="2"/>
      <scheme val="minor"/>
    </font>
    <font>
      <b/>
      <sz val="11"/>
      <name val="Calibri"/>
      <family val="2"/>
      <scheme val="minor"/>
    </font>
    <font>
      <sz val="11"/>
      <color rgb="FFC00000"/>
      <name val="Calibri"/>
      <family val="2"/>
      <scheme val="minor"/>
    </font>
    <font>
      <b/>
      <sz val="14"/>
      <color theme="1" tint="0.14999847407452621"/>
      <name val="Calibri"/>
      <family val="2"/>
      <scheme val="minor"/>
    </font>
    <font>
      <sz val="12"/>
      <color theme="1" tint="0.14999847407452621"/>
      <name val="Calibri"/>
      <family val="2"/>
      <scheme val="minor"/>
    </font>
    <font>
      <b/>
      <sz val="14"/>
      <color theme="1"/>
      <name val="Calibri"/>
      <family val="2"/>
      <scheme val="minor"/>
    </font>
    <font>
      <sz val="11"/>
      <color theme="1" tint="0.14999847407452621"/>
      <name val="Calibri"/>
      <family val="2"/>
      <scheme val="minor"/>
    </font>
    <font>
      <sz val="11"/>
      <color rgb="FF000000"/>
      <name val="Calibri"/>
      <family val="2"/>
      <scheme val="minor"/>
    </font>
    <font>
      <sz val="11"/>
      <name val="Calibri"/>
      <family val="2"/>
    </font>
    <font>
      <sz val="11"/>
      <name val="Calibri (Body)"/>
    </font>
    <font>
      <b/>
      <sz val="11"/>
      <color rgb="FFFF0000"/>
      <name val="Calibri"/>
      <family val="2"/>
      <scheme val="minor"/>
    </font>
    <font>
      <b/>
      <sz val="12"/>
      <color theme="0"/>
      <name val="Calibri"/>
      <family val="2"/>
      <scheme val="minor"/>
    </font>
    <font>
      <b/>
      <sz val="14"/>
      <color theme="0"/>
      <name val="Calibri"/>
      <family val="2"/>
      <scheme val="minor"/>
    </font>
    <font>
      <sz val="12"/>
      <color theme="0"/>
      <name val="Calibri"/>
      <family val="2"/>
      <scheme val="minor"/>
    </font>
    <font>
      <b/>
      <sz val="16"/>
      <color theme="1"/>
      <name val="Calibri"/>
      <family val="2"/>
      <scheme val="minor"/>
    </font>
    <font>
      <sz val="12"/>
      <color rgb="FFFF0000"/>
      <name val="Calibri"/>
      <family val="2"/>
      <scheme val="minor"/>
    </font>
    <font>
      <sz val="20"/>
      <color theme="1"/>
      <name val="Calibri"/>
      <family val="2"/>
      <scheme val="minor"/>
    </font>
    <font>
      <sz val="7"/>
      <color theme="1"/>
      <name val="Times New Roman"/>
      <family val="1"/>
    </font>
    <font>
      <sz val="11"/>
      <color theme="1"/>
      <name val="Calibri (Body)"/>
    </font>
    <font>
      <b/>
      <sz val="14"/>
      <color rgb="FFFF0000"/>
      <name val="Calibri"/>
      <family val="2"/>
      <scheme val="minor"/>
    </font>
    <font>
      <vertAlign val="superscript"/>
      <sz val="11"/>
      <color theme="1"/>
      <name val="Calibri"/>
      <family val="2"/>
      <scheme val="minor"/>
    </font>
    <font>
      <sz val="11"/>
      <name val="Arial Narrow"/>
      <family val="2"/>
    </font>
    <font>
      <sz val="11"/>
      <color rgb="FF000000"/>
      <name val="Calibri"/>
      <family val="2"/>
    </font>
    <font>
      <b/>
      <sz val="11"/>
      <color rgb="FFC00000"/>
      <name val="Calibri"/>
      <family val="2"/>
      <scheme val="minor"/>
    </font>
    <font>
      <sz val="11"/>
      <color theme="1"/>
      <name val="Arial"/>
      <family val="2"/>
    </font>
    <font>
      <sz val="14"/>
      <color rgb="FFFF0000"/>
      <name val="Calibri"/>
      <family val="2"/>
      <scheme val="minor"/>
    </font>
    <font>
      <sz val="14"/>
      <color theme="1"/>
      <name val="Calibri"/>
      <family val="2"/>
      <scheme val="minor"/>
    </font>
    <font>
      <b/>
      <sz val="12"/>
      <color rgb="FFFF0000"/>
      <name val="Calibri"/>
      <family val="2"/>
      <scheme val="minor"/>
    </font>
    <font>
      <b/>
      <sz val="12"/>
      <color rgb="FFFFFFFF"/>
      <name val="Calibri"/>
      <family val="2"/>
      <scheme val="minor"/>
    </font>
    <font>
      <sz val="11"/>
      <color indexed="8"/>
      <name val="Calibri"/>
      <family val="2"/>
      <scheme val="minor"/>
    </font>
    <font>
      <sz val="11.5"/>
      <color theme="1"/>
      <name val="Calibri"/>
      <family val="2"/>
      <scheme val="minor"/>
    </font>
    <font>
      <u/>
      <sz val="11"/>
      <color theme="10"/>
      <name val="Calibri"/>
      <family val="2"/>
    </font>
    <font>
      <sz val="11"/>
      <color theme="1"/>
      <name val="Calibri"/>
      <family val="2"/>
    </font>
    <font>
      <sz val="9"/>
      <color theme="1"/>
      <name val="Calibri"/>
      <family val="2"/>
      <scheme val="minor"/>
    </font>
    <font>
      <sz val="11"/>
      <color theme="1"/>
      <name val="Times New Roman"/>
      <family val="1"/>
    </font>
    <font>
      <sz val="10"/>
      <color indexed="8"/>
      <name val="Calibri"/>
      <family val="2"/>
      <scheme val="minor"/>
    </font>
    <font>
      <i/>
      <sz val="11"/>
      <name val="Arial Narrow"/>
      <family val="2"/>
    </font>
    <font>
      <sz val="14"/>
      <color theme="0"/>
      <name val="Calibri"/>
      <family val="2"/>
      <scheme val="minor"/>
    </font>
    <font>
      <b/>
      <sz val="18"/>
      <color theme="1"/>
      <name val="Calibri"/>
      <family val="2"/>
      <scheme val="minor"/>
    </font>
    <font>
      <b/>
      <sz val="24"/>
      <color theme="0"/>
      <name val="Calibri"/>
      <family val="2"/>
      <scheme val="minor"/>
    </font>
    <font>
      <b/>
      <sz val="24"/>
      <color theme="1"/>
      <name val="Calibri"/>
      <family val="2"/>
      <scheme val="minor"/>
    </font>
    <font>
      <u/>
      <sz val="11"/>
      <name val="Calibri"/>
      <family val="2"/>
      <scheme val="minor"/>
    </font>
    <font>
      <vertAlign val="subscript"/>
      <sz val="11"/>
      <color theme="1"/>
      <name val="Calibri"/>
      <family val="2"/>
      <scheme val="minor"/>
    </font>
    <font>
      <b/>
      <sz val="11"/>
      <color theme="1"/>
      <name val="Calibri"/>
      <family val="2"/>
    </font>
    <font>
      <vertAlign val="superscript"/>
      <sz val="11"/>
      <name val="Calibri"/>
      <family val="2"/>
      <scheme val="minor"/>
    </font>
    <font>
      <sz val="26"/>
      <color theme="1"/>
      <name val="Calibri"/>
      <family val="2"/>
      <scheme val="minor"/>
    </font>
    <font>
      <sz val="22"/>
      <name val="Calibri"/>
      <family val="2"/>
      <scheme val="minor"/>
    </font>
    <font>
      <sz val="26"/>
      <color theme="0"/>
      <name val="Calibri"/>
      <family val="2"/>
      <scheme val="minor"/>
    </font>
    <font>
      <sz val="72"/>
      <color theme="1"/>
      <name val="Calibri"/>
      <family val="2"/>
      <scheme val="minor"/>
    </font>
    <font>
      <sz val="14"/>
      <name val="Calibri"/>
      <family val="2"/>
      <scheme val="minor"/>
    </font>
    <font>
      <sz val="11"/>
      <color theme="1"/>
      <name val="Cambria"/>
      <family val="1"/>
    </font>
    <font>
      <sz val="11"/>
      <name val="Cambria"/>
      <family val="1"/>
    </font>
    <font>
      <sz val="11"/>
      <name val="Calibri (Body)_x0000_"/>
    </font>
    <font>
      <sz val="11"/>
      <color theme="1"/>
      <name val="Calibri (Body)_x0000_"/>
    </font>
    <font>
      <sz val="10"/>
      <color rgb="FF000000"/>
      <name val="Calibri"/>
      <family val="2"/>
      <scheme val="minor"/>
    </font>
    <font>
      <sz val="10"/>
      <color theme="0"/>
      <name val="Calibri"/>
      <family val="2"/>
      <scheme val="minor"/>
    </font>
    <font>
      <sz val="11"/>
      <color theme="1"/>
      <name val="Helvetica"/>
      <family val="2"/>
    </font>
    <font>
      <b/>
      <sz val="20"/>
      <color rgb="FFFF0000"/>
      <name val="Calibri"/>
      <family val="2"/>
      <scheme val="minor"/>
    </font>
    <font>
      <sz val="11"/>
      <color rgb="FFFF0000"/>
      <name val="Helvetica"/>
      <family val="2"/>
    </font>
    <font>
      <sz val="10"/>
      <color rgb="FFFF0000"/>
      <name val="Calibri"/>
      <family val="2"/>
      <scheme val="minor"/>
    </font>
    <font>
      <b/>
      <sz val="72"/>
      <color theme="0"/>
      <name val="Calibri"/>
      <family val="2"/>
      <scheme val="minor"/>
    </font>
  </fonts>
  <fills count="26">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0070C0"/>
        <bgColor indexed="64"/>
      </patternFill>
    </fill>
    <fill>
      <patternFill patternType="solid">
        <fgColor theme="3"/>
        <bgColor indexed="64"/>
      </patternFill>
    </fill>
    <fill>
      <patternFill patternType="solid">
        <fgColor theme="5" tint="0.39997558519241921"/>
        <bgColor indexed="64"/>
      </patternFill>
    </fill>
    <fill>
      <patternFill patternType="solid">
        <fgColor rgb="FFFFC000"/>
        <bgColor indexed="64"/>
      </patternFill>
    </fill>
    <fill>
      <patternFill patternType="solid">
        <fgColor rgb="FFFF5050"/>
        <bgColor indexed="64"/>
      </patternFill>
    </fill>
    <fill>
      <patternFill patternType="solid">
        <fgColor rgb="FFC00000"/>
        <bgColor indexed="64"/>
      </patternFill>
    </fill>
    <fill>
      <patternFill patternType="solid">
        <fgColor theme="0" tint="-0.499984740745262"/>
        <bgColor indexed="64"/>
      </patternFill>
    </fill>
    <fill>
      <patternFill patternType="solid">
        <fgColor rgb="FFFF0000"/>
        <bgColor indexed="64"/>
      </patternFill>
    </fill>
    <fill>
      <patternFill patternType="solid">
        <fgColor rgb="FFFFFFFF"/>
        <bgColor rgb="FF000000"/>
      </patternFill>
    </fill>
    <fill>
      <patternFill patternType="solid">
        <fgColor theme="0"/>
        <bgColor rgb="FF000000"/>
      </patternFill>
    </fill>
    <fill>
      <patternFill patternType="solid">
        <fgColor indexed="9"/>
        <bgColor indexed="64"/>
      </patternFill>
    </fill>
    <fill>
      <patternFill patternType="solid">
        <fgColor rgb="FF7030A0"/>
        <bgColor indexed="64"/>
      </patternFill>
    </fill>
    <fill>
      <patternFill patternType="solid">
        <fgColor theme="0" tint="-0.34998626667073579"/>
        <bgColor indexed="64"/>
      </patternFill>
    </fill>
    <fill>
      <patternFill patternType="solid">
        <fgColor rgb="FF00B050"/>
        <bgColor indexed="64"/>
      </patternFill>
    </fill>
    <fill>
      <patternFill patternType="solid">
        <fgColor theme="4"/>
        <bgColor indexed="64"/>
      </patternFill>
    </fill>
    <fill>
      <patternFill patternType="solid">
        <fgColor rgb="FF92D050"/>
        <bgColor indexed="64"/>
      </patternFill>
    </fill>
    <fill>
      <patternFill patternType="solid">
        <fgColor rgb="FFFFC000"/>
        <bgColor rgb="FF000000"/>
      </patternFill>
    </fill>
    <fill>
      <patternFill patternType="solid">
        <fgColor theme="2"/>
        <bgColor indexed="64"/>
      </patternFill>
    </fill>
    <fill>
      <patternFill patternType="solid">
        <fgColor theme="6"/>
        <bgColor indexed="64"/>
      </patternFill>
    </fill>
    <fill>
      <patternFill patternType="solid">
        <fgColor rgb="FFFF99CC"/>
        <bgColor indexed="64"/>
      </patternFill>
    </fill>
    <fill>
      <patternFill patternType="solid">
        <fgColor rgb="FF00B0F0"/>
        <bgColor indexed="64"/>
      </patternFill>
    </fill>
    <fill>
      <patternFill patternType="solid">
        <fgColor theme="9"/>
        <bgColor indexed="64"/>
      </patternFill>
    </fill>
  </fills>
  <borders count="26">
    <border>
      <left/>
      <right/>
      <top/>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
      <left style="thin">
        <color auto="1"/>
      </left>
      <right style="thin">
        <color auto="1"/>
      </right>
      <top/>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top style="medium">
        <color indexed="64"/>
      </top>
      <bottom/>
      <diagonal/>
    </border>
    <border>
      <left style="medium">
        <color indexed="64"/>
      </left>
      <right/>
      <top style="thin">
        <color auto="1"/>
      </top>
      <bottom style="thin">
        <color auto="1"/>
      </bottom>
      <diagonal/>
    </border>
    <border>
      <left style="medium">
        <color indexed="64"/>
      </left>
      <right style="thin">
        <color auto="1"/>
      </right>
      <top style="thin">
        <color auto="1"/>
      </top>
      <bottom style="thin">
        <color auto="1"/>
      </bottom>
      <diagonal/>
    </border>
    <border>
      <left style="thin">
        <color auto="1"/>
      </left>
      <right/>
      <top/>
      <bottom/>
      <diagonal/>
    </border>
    <border>
      <left/>
      <right style="thin">
        <color auto="1"/>
      </right>
      <top/>
      <bottom/>
      <diagonal/>
    </border>
    <border>
      <left style="thin">
        <color auto="1"/>
      </left>
      <right style="thin">
        <color auto="1"/>
      </right>
      <top style="medium">
        <color auto="1"/>
      </top>
      <bottom style="thin">
        <color auto="1"/>
      </bottom>
      <diagonal/>
    </border>
    <border>
      <left style="medium">
        <color rgb="FF000000"/>
      </left>
      <right/>
      <top/>
      <bottom/>
      <diagonal/>
    </border>
    <border>
      <left style="medium">
        <color rgb="FF000000"/>
      </left>
      <right/>
      <top/>
      <bottom style="medium">
        <color rgb="FF000000"/>
      </bottom>
      <diagonal/>
    </border>
    <border>
      <left style="medium">
        <color indexed="64"/>
      </left>
      <right style="thin">
        <color auto="1"/>
      </right>
      <top style="thin">
        <color auto="1"/>
      </top>
      <bottom/>
      <diagonal/>
    </border>
    <border>
      <left/>
      <right style="medium">
        <color indexed="64"/>
      </right>
      <top/>
      <bottom style="medium">
        <color indexed="64"/>
      </bottom>
      <diagonal/>
    </border>
  </borders>
  <cellStyleXfs count="3">
    <xf numFmtId="0" fontId="0" fillId="0" borderId="0"/>
    <xf numFmtId="9" fontId="1" fillId="0" borderId="0" applyFont="0" applyFill="0" applyBorder="0" applyAlignment="0" applyProtection="0"/>
    <xf numFmtId="0" fontId="63" fillId="0" borderId="0" applyNumberFormat="0" applyFill="0" applyBorder="0" applyAlignment="0" applyProtection="0">
      <alignment vertical="top"/>
      <protection locked="0"/>
    </xf>
  </cellStyleXfs>
  <cellXfs count="1574">
    <xf numFmtId="0" fontId="0" fillId="0" borderId="0" xfId="0"/>
    <xf numFmtId="0" fontId="0" fillId="2" borderId="0" xfId="0" applyFill="1"/>
    <xf numFmtId="0" fontId="2" fillId="4" borderId="4" xfId="0" applyFont="1" applyFill="1" applyBorder="1" applyAlignment="1">
      <alignment horizontal="left" wrapText="1"/>
    </xf>
    <xf numFmtId="0" fontId="2" fillId="4" borderId="4" xfId="0" applyFont="1" applyFill="1" applyBorder="1" applyAlignment="1">
      <alignment wrapText="1"/>
    </xf>
    <xf numFmtId="9" fontId="7" fillId="2" borderId="8" xfId="0" applyNumberFormat="1" applyFont="1" applyFill="1" applyBorder="1" applyAlignment="1">
      <alignment horizontal="center"/>
    </xf>
    <xf numFmtId="9" fontId="7" fillId="2" borderId="8" xfId="0" applyNumberFormat="1" applyFont="1"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left" vertical="top"/>
    </xf>
    <xf numFmtId="0" fontId="22" fillId="0" borderId="4" xfId="0" applyFont="1" applyBorder="1" applyAlignment="1" applyProtection="1">
      <alignment horizontal="left" vertical="top" wrapText="1"/>
      <protection hidden="1"/>
    </xf>
    <xf numFmtId="0" fontId="22" fillId="0" borderId="4" xfId="0" applyFont="1" applyBorder="1" applyAlignment="1" applyProtection="1">
      <alignment horizontal="left" vertical="center" wrapText="1"/>
      <protection hidden="1"/>
    </xf>
    <xf numFmtId="0" fontId="23" fillId="0" borderId="18" xfId="0" applyFont="1" applyBorder="1" applyAlignment="1">
      <alignment horizontal="left" vertical="center" wrapText="1"/>
    </xf>
    <xf numFmtId="0" fontId="23" fillId="0" borderId="3" xfId="0" applyFont="1" applyBorder="1" applyAlignment="1" applyProtection="1">
      <alignment horizontal="left" vertical="top" wrapText="1"/>
      <protection hidden="1"/>
    </xf>
    <xf numFmtId="0" fontId="23" fillId="0" borderId="4" xfId="0" applyFont="1" applyBorder="1" applyAlignment="1">
      <alignment horizontal="left" vertical="center" wrapText="1"/>
    </xf>
    <xf numFmtId="0" fontId="22" fillId="0" borderId="4" xfId="0" applyFont="1" applyBorder="1" applyAlignment="1">
      <alignment horizontal="left" vertical="center" wrapText="1"/>
    </xf>
    <xf numFmtId="0" fontId="29" fillId="0" borderId="4" xfId="0" applyFont="1" applyBorder="1" applyAlignment="1">
      <alignment horizontal="center" vertical="top"/>
    </xf>
    <xf numFmtId="0" fontId="29" fillId="0" borderId="4" xfId="0" applyFont="1" applyBorder="1" applyAlignment="1">
      <alignment horizontal="center" vertical="top" wrapText="1"/>
    </xf>
    <xf numFmtId="0" fontId="17" fillId="4" borderId="4" xfId="0" applyFont="1" applyFill="1" applyBorder="1" applyAlignment="1">
      <alignment horizontal="left" vertical="top"/>
    </xf>
    <xf numFmtId="0" fontId="2" fillId="4" borderId="8" xfId="0" applyFont="1" applyFill="1" applyBorder="1" applyAlignment="1">
      <alignment horizontal="left" vertical="top"/>
    </xf>
    <xf numFmtId="0" fontId="2" fillId="4" borderId="4" xfId="0" applyFont="1" applyFill="1" applyBorder="1" applyAlignment="1">
      <alignment horizontal="left" vertical="top"/>
    </xf>
    <xf numFmtId="0" fontId="30" fillId="0" borderId="4" xfId="0" applyFont="1" applyBorder="1" applyAlignment="1">
      <alignment horizontal="left" vertical="top" wrapText="1"/>
    </xf>
    <xf numFmtId="0" fontId="17" fillId="0" borderId="4" xfId="0" applyFont="1" applyBorder="1" applyAlignment="1">
      <alignment vertical="top" wrapText="1"/>
    </xf>
    <xf numFmtId="0" fontId="17" fillId="0" borderId="4" xfId="0" applyFont="1" applyBorder="1" applyAlignment="1" applyProtection="1">
      <alignment horizontal="left" vertical="top"/>
      <protection locked="0"/>
    </xf>
    <xf numFmtId="0" fontId="17" fillId="0" borderId="4" xfId="0" applyFont="1" applyBorder="1"/>
    <xf numFmtId="0" fontId="17" fillId="0" borderId="4" xfId="0" applyFont="1" applyBorder="1" applyAlignment="1">
      <alignment horizontal="left" vertical="top" wrapText="1"/>
    </xf>
    <xf numFmtId="0" fontId="17" fillId="0" borderId="4" xfId="0" applyFont="1" applyBorder="1" applyAlignment="1">
      <alignment horizontal="left" vertical="center" wrapText="1"/>
    </xf>
    <xf numFmtId="0" fontId="17" fillId="0" borderId="4" xfId="0" applyFont="1" applyBorder="1" applyAlignment="1">
      <alignment wrapText="1"/>
    </xf>
    <xf numFmtId="0" fontId="0" fillId="0" borderId="4" xfId="0" applyBorder="1" applyAlignment="1">
      <alignment horizontal="left" vertical="top"/>
    </xf>
    <xf numFmtId="0" fontId="2" fillId="11" borderId="4" xfId="0" applyFont="1" applyFill="1" applyBorder="1" applyAlignment="1">
      <alignment horizontal="left" vertical="top"/>
    </xf>
    <xf numFmtId="0" fontId="17" fillId="0" borderId="4" xfId="0" applyFont="1" applyBorder="1" applyAlignment="1">
      <alignment horizontal="left" vertical="top"/>
    </xf>
    <xf numFmtId="0" fontId="5" fillId="0" borderId="0" xfId="0" applyFont="1" applyAlignment="1">
      <alignment horizontal="left" vertical="top"/>
    </xf>
    <xf numFmtId="0" fontId="0" fillId="0" borderId="4" xfId="0" applyBorder="1" applyAlignment="1">
      <alignment horizontal="left" vertical="top" wrapText="1"/>
    </xf>
    <xf numFmtId="0" fontId="17" fillId="0" borderId="4" xfId="0" applyFont="1" applyBorder="1" applyAlignment="1">
      <alignment vertical="top"/>
    </xf>
    <xf numFmtId="0" fontId="2" fillId="11" borderId="9" xfId="0" applyFont="1" applyFill="1" applyBorder="1" applyAlignment="1">
      <alignment horizontal="left" vertical="top"/>
    </xf>
    <xf numFmtId="0" fontId="30" fillId="0" borderId="9" xfId="0" applyFont="1" applyBorder="1" applyAlignment="1">
      <alignment horizontal="left" vertical="top" wrapText="1"/>
    </xf>
    <xf numFmtId="0" fontId="17" fillId="0" borderId="9" xfId="0" applyFont="1" applyBorder="1" applyAlignment="1">
      <alignment horizontal="left" vertical="top"/>
    </xf>
    <xf numFmtId="0" fontId="2" fillId="4" borderId="8" xfId="0" applyFont="1" applyFill="1" applyBorder="1" applyAlignment="1">
      <alignment vertical="top" wrapText="1"/>
    </xf>
    <xf numFmtId="0" fontId="30" fillId="2" borderId="4" xfId="0" applyFont="1" applyFill="1" applyBorder="1" applyAlignment="1">
      <alignment horizontal="left" vertical="center" wrapText="1"/>
    </xf>
    <xf numFmtId="0" fontId="17" fillId="0" borderId="0" xfId="0" applyFont="1" applyAlignment="1">
      <alignment horizontal="left" vertical="top"/>
    </xf>
    <xf numFmtId="0" fontId="17" fillId="0" borderId="8" xfId="0" applyFont="1" applyBorder="1" applyAlignment="1">
      <alignment horizontal="left" vertical="top"/>
    </xf>
    <xf numFmtId="0" fontId="17" fillId="0" borderId="7" xfId="0" applyFont="1" applyBorder="1" applyAlignment="1">
      <alignment horizontal="left" vertical="top" wrapText="1"/>
    </xf>
    <xf numFmtId="0" fontId="17" fillId="0" borderId="3" xfId="0" applyFont="1" applyBorder="1" applyAlignment="1">
      <alignment horizontal="left" vertical="top" wrapText="1"/>
    </xf>
    <xf numFmtId="0" fontId="17" fillId="0" borderId="3" xfId="0" applyFont="1" applyBorder="1" applyAlignment="1">
      <alignment horizontal="left" vertical="top"/>
    </xf>
    <xf numFmtId="0" fontId="0" fillId="0" borderId="4" xfId="0" applyBorder="1" applyAlignment="1">
      <alignment vertical="top" wrapText="1"/>
    </xf>
    <xf numFmtId="0" fontId="2" fillId="4" borderId="4" xfId="0" applyFont="1" applyFill="1" applyBorder="1" applyAlignment="1">
      <alignment horizontal="left" vertical="top" wrapText="1"/>
    </xf>
    <xf numFmtId="0" fontId="30" fillId="0" borderId="4" xfId="0" applyFont="1" applyBorder="1" applyAlignment="1">
      <alignment horizontal="left" vertical="center" wrapText="1"/>
    </xf>
    <xf numFmtId="0" fontId="0" fillId="2" borderId="4" xfId="0" applyFill="1" applyBorder="1" applyAlignment="1">
      <alignment vertical="top" wrapText="1"/>
    </xf>
    <xf numFmtId="0" fontId="31" fillId="0" borderId="4" xfId="0" applyFont="1" applyBorder="1" applyAlignment="1">
      <alignment wrapText="1"/>
    </xf>
    <xf numFmtId="0" fontId="31" fillId="0" borderId="0" xfId="0" applyFont="1" applyAlignment="1">
      <alignment vertical="center" wrapText="1"/>
    </xf>
    <xf numFmtId="0" fontId="30" fillId="2" borderId="9" xfId="0" applyFont="1" applyFill="1" applyBorder="1" applyAlignment="1">
      <alignment horizontal="left" vertical="top" wrapText="1"/>
    </xf>
    <xf numFmtId="0" fontId="17" fillId="0" borderId="12" xfId="0" applyFont="1" applyBorder="1" applyAlignment="1">
      <alignment horizontal="left" vertical="top"/>
    </xf>
    <xf numFmtId="0" fontId="0" fillId="0" borderId="4" xfId="0" applyBorder="1" applyAlignment="1">
      <alignment wrapText="1"/>
    </xf>
    <xf numFmtId="0" fontId="30" fillId="2" borderId="4" xfId="0" applyFont="1" applyFill="1" applyBorder="1" applyAlignment="1">
      <alignment horizontal="left" vertical="top" wrapText="1"/>
    </xf>
    <xf numFmtId="0" fontId="17" fillId="0" borderId="4" xfId="0" applyFont="1" applyBorder="1" applyAlignment="1">
      <alignment horizontal="center" vertical="top"/>
    </xf>
    <xf numFmtId="0" fontId="0" fillId="0" borderId="4" xfId="0" applyBorder="1" applyAlignment="1" applyProtection="1">
      <alignment horizontal="left" vertical="top"/>
      <protection locked="0"/>
    </xf>
    <xf numFmtId="0" fontId="30" fillId="2" borderId="3" xfId="0" applyFont="1" applyFill="1" applyBorder="1" applyAlignment="1">
      <alignment horizontal="left" vertical="top" wrapText="1"/>
    </xf>
    <xf numFmtId="0" fontId="17" fillId="2" borderId="4" xfId="0" applyFont="1" applyFill="1" applyBorder="1" applyAlignment="1">
      <alignment horizontal="left" vertical="top" wrapText="1"/>
    </xf>
    <xf numFmtId="0" fontId="2" fillId="4" borderId="3" xfId="0" applyFont="1" applyFill="1" applyBorder="1" applyAlignment="1">
      <alignment horizontal="left" vertical="top"/>
    </xf>
    <xf numFmtId="0" fontId="17" fillId="2" borderId="4" xfId="0" applyFont="1" applyFill="1" applyBorder="1" applyAlignment="1">
      <alignment vertical="top" wrapText="1"/>
    </xf>
    <xf numFmtId="0" fontId="17" fillId="2" borderId="4" xfId="0" applyFont="1" applyFill="1" applyBorder="1" applyAlignment="1" applyProtection="1">
      <alignment horizontal="left" vertical="top"/>
      <protection locked="0"/>
    </xf>
    <xf numFmtId="0" fontId="17" fillId="2" borderId="4" xfId="0" applyFont="1" applyFill="1" applyBorder="1" applyAlignment="1">
      <alignment horizontal="left" vertical="top"/>
    </xf>
    <xf numFmtId="0" fontId="2" fillId="4" borderId="12" xfId="0" applyFont="1" applyFill="1" applyBorder="1" applyAlignment="1">
      <alignment horizontal="left" vertical="top"/>
    </xf>
    <xf numFmtId="0" fontId="17" fillId="4" borderId="3" xfId="0" applyFont="1" applyFill="1" applyBorder="1" applyAlignment="1">
      <alignment horizontal="left" vertical="top"/>
    </xf>
    <xf numFmtId="0" fontId="2" fillId="4" borderId="7" xfId="0" applyFont="1" applyFill="1" applyBorder="1" applyAlignment="1">
      <alignment horizontal="left" vertical="top" wrapText="1"/>
    </xf>
    <xf numFmtId="0" fontId="2" fillId="4" borderId="3" xfId="0" applyFont="1" applyFill="1" applyBorder="1" applyAlignment="1">
      <alignment horizontal="left" vertical="top" wrapText="1"/>
    </xf>
    <xf numFmtId="0" fontId="30" fillId="2" borderId="13" xfId="0" applyFont="1" applyFill="1" applyBorder="1" applyAlignment="1">
      <alignment horizontal="left" vertical="top" wrapText="1"/>
    </xf>
    <xf numFmtId="0" fontId="17" fillId="0" borderId="13" xfId="0" applyFont="1" applyBorder="1" applyAlignment="1">
      <alignment horizontal="left" vertical="top"/>
    </xf>
    <xf numFmtId="0" fontId="0" fillId="0" borderId="4" xfId="0" applyBorder="1"/>
    <xf numFmtId="0" fontId="30" fillId="0" borderId="13" xfId="0" applyFont="1" applyBorder="1" applyAlignment="1">
      <alignment horizontal="left" vertical="top" wrapText="1"/>
    </xf>
    <xf numFmtId="0" fontId="2" fillId="11" borderId="4" xfId="0" applyFont="1" applyFill="1" applyBorder="1" applyAlignment="1">
      <alignment horizontal="left" vertical="top" wrapText="1"/>
    </xf>
    <xf numFmtId="0" fontId="17" fillId="0" borderId="9" xfId="0" applyFont="1" applyBorder="1" applyAlignment="1">
      <alignment horizontal="left" vertical="top" wrapText="1"/>
    </xf>
    <xf numFmtId="0" fontId="2" fillId="11" borderId="8" xfId="0" applyFont="1" applyFill="1" applyBorder="1" applyAlignment="1">
      <alignment horizontal="left" vertical="top" wrapText="1"/>
    </xf>
    <xf numFmtId="0" fontId="17" fillId="0" borderId="4" xfId="0" applyFont="1" applyBorder="1" applyAlignment="1">
      <alignment horizontal="left" wrapText="1"/>
    </xf>
    <xf numFmtId="0" fontId="17" fillId="0" borderId="13" xfId="0" applyFont="1" applyBorder="1" applyAlignment="1">
      <alignment horizontal="left" wrapText="1"/>
    </xf>
    <xf numFmtId="0" fontId="5" fillId="4" borderId="3" xfId="0" applyFont="1" applyFill="1" applyBorder="1" applyAlignment="1">
      <alignment horizontal="left" vertical="top"/>
    </xf>
    <xf numFmtId="0" fontId="30" fillId="0" borderId="4" xfId="0" applyFont="1" applyBorder="1" applyAlignment="1">
      <alignment vertical="top" wrapText="1"/>
    </xf>
    <xf numFmtId="0" fontId="30" fillId="0" borderId="8" xfId="0" applyFont="1" applyBorder="1" applyAlignment="1">
      <alignment horizontal="left" vertical="top" wrapText="1"/>
    </xf>
    <xf numFmtId="0" fontId="17" fillId="0" borderId="8" xfId="0" applyFont="1" applyBorder="1" applyAlignment="1">
      <alignment horizontal="left" vertical="top" wrapText="1"/>
    </xf>
    <xf numFmtId="0" fontId="17" fillId="4" borderId="3" xfId="0" applyFont="1" applyFill="1" applyBorder="1"/>
    <xf numFmtId="0" fontId="2" fillId="4" borderId="7" xfId="0" applyFont="1" applyFill="1" applyBorder="1" applyAlignment="1">
      <alignment wrapText="1"/>
    </xf>
    <xf numFmtId="0" fontId="2" fillId="11" borderId="4" xfId="0" applyFont="1" applyFill="1" applyBorder="1"/>
    <xf numFmtId="0" fontId="17" fillId="0" borderId="13" xfId="0" applyFont="1" applyBorder="1" applyAlignment="1">
      <alignment vertical="top"/>
    </xf>
    <xf numFmtId="0" fontId="17" fillId="0" borderId="13" xfId="0" applyFont="1" applyBorder="1"/>
    <xf numFmtId="0" fontId="2" fillId="4" borderId="3" xfId="0" applyFont="1" applyFill="1" applyBorder="1"/>
    <xf numFmtId="0" fontId="17" fillId="0" borderId="4" xfId="0" applyFont="1" applyBorder="1" applyProtection="1">
      <protection locked="0"/>
    </xf>
    <xf numFmtId="0" fontId="2" fillId="4" borderId="3" xfId="0" applyFont="1" applyFill="1" applyBorder="1" applyAlignment="1">
      <alignment wrapText="1"/>
    </xf>
    <xf numFmtId="0" fontId="2" fillId="4" borderId="3" xfId="0" applyFont="1" applyFill="1" applyBorder="1" applyAlignment="1">
      <alignment horizontal="left" wrapText="1"/>
    </xf>
    <xf numFmtId="0" fontId="17" fillId="0" borderId="13" xfId="0" applyFont="1" applyBorder="1" applyAlignment="1">
      <alignment horizontal="left" vertical="top" wrapText="1"/>
    </xf>
    <xf numFmtId="0" fontId="2" fillId="4" borderId="12" xfId="0" applyFont="1" applyFill="1" applyBorder="1"/>
    <xf numFmtId="0" fontId="30" fillId="0" borderId="9" xfId="0" applyFont="1" applyBorder="1" applyAlignment="1">
      <alignment vertical="top" wrapText="1"/>
    </xf>
    <xf numFmtId="0" fontId="2" fillId="11" borderId="3" xfId="0" applyFont="1" applyFill="1" applyBorder="1" applyAlignment="1">
      <alignment horizontal="left" vertical="top" wrapText="1"/>
    </xf>
    <xf numFmtId="0" fontId="0" fillId="0" borderId="3" xfId="0" applyBorder="1" applyAlignment="1">
      <alignment horizontal="left" vertical="top" wrapText="1"/>
    </xf>
    <xf numFmtId="0" fontId="0" fillId="0" borderId="1" xfId="0" applyBorder="1" applyAlignment="1">
      <alignment wrapText="1"/>
    </xf>
    <xf numFmtId="0" fontId="2" fillId="11" borderId="12" xfId="0" applyFont="1" applyFill="1" applyBorder="1" applyAlignment="1">
      <alignment horizontal="left" vertical="top"/>
    </xf>
    <xf numFmtId="0" fontId="2" fillId="4" borderId="12" xfId="0" applyFont="1" applyFill="1" applyBorder="1" applyAlignment="1">
      <alignment horizontal="left" vertical="top" wrapText="1"/>
    </xf>
    <xf numFmtId="0" fontId="17" fillId="0" borderId="12" xfId="0" applyFont="1" applyBorder="1" applyAlignment="1" applyProtection="1">
      <alignment horizontal="left" vertical="top"/>
      <protection locked="0"/>
    </xf>
    <xf numFmtId="0" fontId="32" fillId="3" borderId="4" xfId="0" applyFont="1" applyFill="1" applyBorder="1" applyAlignment="1">
      <alignment wrapText="1"/>
    </xf>
    <xf numFmtId="0" fontId="33" fillId="4" borderId="3" xfId="0" applyFont="1" applyFill="1" applyBorder="1" applyAlignment="1">
      <alignment horizontal="left" vertical="top"/>
    </xf>
    <xf numFmtId="0" fontId="2" fillId="4" borderId="7" xfId="0" applyFont="1" applyFill="1" applyBorder="1" applyAlignment="1">
      <alignment horizontal="left" vertical="top"/>
    </xf>
    <xf numFmtId="0" fontId="5" fillId="4" borderId="4" xfId="0" applyFont="1" applyFill="1" applyBorder="1" applyAlignment="1">
      <alignment horizontal="left" vertical="top"/>
    </xf>
    <xf numFmtId="0" fontId="3" fillId="0" borderId="0" xfId="0" applyFont="1" applyAlignment="1">
      <alignment horizontal="left" vertical="top"/>
    </xf>
    <xf numFmtId="0" fontId="3" fillId="2" borderId="0" xfId="0" applyFont="1" applyFill="1" applyAlignment="1">
      <alignment horizontal="left" vertical="top"/>
    </xf>
    <xf numFmtId="0" fontId="5" fillId="2" borderId="0" xfId="0" applyFont="1" applyFill="1" applyAlignment="1">
      <alignment horizontal="left" vertical="top"/>
    </xf>
    <xf numFmtId="0" fontId="22" fillId="0" borderId="4" xfId="0" applyFont="1" applyBorder="1" applyAlignment="1" applyProtection="1">
      <alignment horizontal="left" vertical="top" wrapText="1"/>
      <protection locked="0"/>
    </xf>
    <xf numFmtId="0" fontId="24" fillId="0" borderId="4" xfId="0" applyFont="1" applyBorder="1" applyAlignment="1">
      <alignment horizontal="left" vertical="center" wrapText="1"/>
    </xf>
    <xf numFmtId="0" fontId="26" fillId="0" borderId="4" xfId="0" applyFont="1" applyBorder="1" applyAlignment="1">
      <alignment horizontal="left" vertical="top" wrapText="1"/>
    </xf>
    <xf numFmtId="0" fontId="23" fillId="0" borderId="4" xfId="0" applyFont="1" applyBorder="1" applyAlignment="1" applyProtection="1">
      <alignment horizontal="left" vertical="center" wrapText="1"/>
      <protection locked="0"/>
    </xf>
    <xf numFmtId="0" fontId="22" fillId="0" borderId="4" xfId="0" applyFont="1" applyBorder="1" applyAlignment="1" applyProtection="1">
      <alignment horizontal="left" vertical="center" wrapText="1"/>
      <protection locked="0"/>
    </xf>
    <xf numFmtId="0" fontId="34" fillId="0" borderId="0" xfId="0" applyFont="1" applyAlignment="1">
      <alignment horizontal="left" vertical="top"/>
    </xf>
    <xf numFmtId="0" fontId="32" fillId="0" borderId="4" xfId="0" applyFont="1" applyBorder="1" applyAlignment="1">
      <alignment horizontal="center" vertical="top"/>
    </xf>
    <xf numFmtId="0" fontId="29" fillId="0" borderId="4" xfId="0" applyFont="1" applyBorder="1" applyAlignment="1">
      <alignment vertical="top"/>
    </xf>
    <xf numFmtId="0" fontId="29" fillId="0" borderId="4" xfId="0" applyFont="1" applyBorder="1" applyAlignment="1">
      <alignment horizontal="left" vertical="top" wrapText="1"/>
    </xf>
    <xf numFmtId="0" fontId="34" fillId="0" borderId="0" xfId="0" applyFont="1" applyAlignment="1">
      <alignment horizontal="left" vertical="top" wrapText="1"/>
    </xf>
    <xf numFmtId="0" fontId="12" fillId="4" borderId="4" xfId="0" applyFont="1" applyFill="1" applyBorder="1" applyAlignment="1">
      <alignment horizontal="left" vertical="top"/>
    </xf>
    <xf numFmtId="0" fontId="2" fillId="4" borderId="8" xfId="0" applyFont="1" applyFill="1" applyBorder="1" applyAlignment="1">
      <alignment horizontal="left" vertical="center"/>
    </xf>
    <xf numFmtId="0" fontId="11" fillId="0" borderId="4" xfId="0" applyFont="1" applyBorder="1" applyAlignment="1">
      <alignment horizontal="left" vertical="top" wrapText="1"/>
    </xf>
    <xf numFmtId="0" fontId="17" fillId="0" borderId="4" xfId="0" applyFont="1" applyBorder="1" applyAlignment="1" applyProtection="1">
      <alignment horizontal="center" vertical="center"/>
      <protection locked="0"/>
    </xf>
    <xf numFmtId="0" fontId="36" fillId="0" borderId="4" xfId="0" applyFont="1" applyBorder="1" applyAlignment="1">
      <alignment horizontal="left" vertical="top" wrapText="1"/>
    </xf>
    <xf numFmtId="0" fontId="2" fillId="4" borderId="4" xfId="0" applyFont="1" applyFill="1" applyBorder="1" applyAlignment="1">
      <alignment horizontal="left" vertical="center"/>
    </xf>
    <xf numFmtId="0" fontId="17" fillId="0" borderId="4" xfId="0" applyFont="1" applyBorder="1" applyAlignment="1" applyProtection="1">
      <alignment horizontal="left" vertical="top" wrapText="1"/>
      <protection locked="0"/>
    </xf>
    <xf numFmtId="0" fontId="3" fillId="2" borderId="4" xfId="0" applyFont="1" applyFill="1" applyBorder="1" applyAlignment="1" applyProtection="1">
      <alignment horizontal="left" vertical="top"/>
      <protection locked="0"/>
    </xf>
    <xf numFmtId="0" fontId="17" fillId="0" borderId="8" xfId="0" applyFont="1" applyBorder="1" applyAlignment="1">
      <alignment vertical="top" wrapText="1"/>
    </xf>
    <xf numFmtId="0" fontId="17" fillId="0" borderId="8" xfId="0" applyFont="1" applyBorder="1" applyAlignment="1" applyProtection="1">
      <alignment horizontal="left" vertical="top"/>
      <protection locked="0"/>
    </xf>
    <xf numFmtId="0" fontId="17" fillId="0" borderId="4" xfId="0" applyFont="1" applyBorder="1" applyAlignment="1" applyProtection="1">
      <alignment horizontal="left" wrapText="1"/>
      <protection locked="0"/>
    </xf>
    <xf numFmtId="0" fontId="0" fillId="0" borderId="0" xfId="0" applyAlignment="1">
      <alignment horizontal="left" vertical="top" wrapText="1"/>
    </xf>
    <xf numFmtId="0" fontId="2" fillId="11" borderId="4" xfId="0" applyFont="1" applyFill="1" applyBorder="1" applyAlignment="1">
      <alignment horizontal="left" vertical="center"/>
    </xf>
    <xf numFmtId="0" fontId="38" fillId="0" borderId="4" xfId="0" applyFont="1" applyBorder="1" applyAlignment="1">
      <alignment horizontal="left" vertical="top" wrapText="1"/>
    </xf>
    <xf numFmtId="0" fontId="11" fillId="0" borderId="9" xfId="0" applyFont="1" applyBorder="1" applyAlignment="1">
      <alignment horizontal="left" vertical="top" wrapText="1"/>
    </xf>
    <xf numFmtId="0" fontId="0" fillId="0" borderId="9" xfId="0" applyBorder="1" applyAlignment="1">
      <alignment horizontal="left" vertical="top"/>
    </xf>
    <xf numFmtId="0" fontId="28" fillId="10" borderId="4" xfId="0" applyFont="1" applyFill="1" applyBorder="1" applyAlignment="1">
      <alignment vertical="top"/>
    </xf>
    <xf numFmtId="0" fontId="2" fillId="4" borderId="8" xfId="0" applyFont="1" applyFill="1" applyBorder="1" applyAlignment="1">
      <alignment vertical="center" wrapText="1"/>
    </xf>
    <xf numFmtId="0" fontId="17" fillId="2" borderId="4" xfId="0" applyFont="1" applyFill="1" applyBorder="1" applyAlignment="1">
      <alignment horizontal="left" vertical="center" wrapText="1"/>
    </xf>
    <xf numFmtId="0" fontId="0" fillId="0" borderId="3" xfId="0" applyBorder="1" applyAlignment="1">
      <alignment vertical="top" wrapText="1"/>
    </xf>
    <xf numFmtId="0" fontId="36" fillId="2" borderId="4" xfId="0" applyFont="1" applyFill="1" applyBorder="1" applyAlignment="1">
      <alignment horizontal="left" vertical="center" wrapText="1"/>
    </xf>
    <xf numFmtId="0" fontId="17" fillId="0" borderId="3" xfId="0" applyFont="1" applyBorder="1" applyAlignment="1">
      <alignment vertical="top" wrapText="1"/>
    </xf>
    <xf numFmtId="0" fontId="0" fillId="2" borderId="3" xfId="0" applyFill="1" applyBorder="1" applyAlignment="1">
      <alignment wrapText="1"/>
    </xf>
    <xf numFmtId="0" fontId="2" fillId="4" borderId="4" xfId="0" applyFont="1" applyFill="1" applyBorder="1" applyAlignment="1">
      <alignment horizontal="left" vertical="center" wrapText="1"/>
    </xf>
    <xf numFmtId="0" fontId="36" fillId="0" borderId="4" xfId="0" applyFont="1" applyBorder="1" applyAlignment="1">
      <alignment horizontal="left" vertical="center" wrapText="1"/>
    </xf>
    <xf numFmtId="0" fontId="39" fillId="0" borderId="0" xfId="0" applyFont="1" applyAlignment="1">
      <alignment wrapText="1"/>
    </xf>
    <xf numFmtId="0" fontId="38" fillId="0" borderId="4" xfId="0" applyFont="1" applyBorder="1" applyAlignment="1">
      <alignment horizontal="left" vertical="center" wrapText="1"/>
    </xf>
    <xf numFmtId="0" fontId="36" fillId="2" borderId="9" xfId="0" applyFont="1" applyFill="1" applyBorder="1" applyAlignment="1">
      <alignment horizontal="left" vertical="top" wrapText="1"/>
    </xf>
    <xf numFmtId="0" fontId="0" fillId="0" borderId="0" xfId="0" applyAlignment="1">
      <alignment vertical="top" wrapText="1"/>
    </xf>
    <xf numFmtId="0" fontId="0" fillId="0" borderId="4" xfId="0" applyBorder="1" applyAlignment="1">
      <alignment vertical="top"/>
    </xf>
    <xf numFmtId="0" fontId="38" fillId="2" borderId="4" xfId="0" applyFont="1" applyFill="1" applyBorder="1" applyAlignment="1">
      <alignment horizontal="left" vertical="top" wrapText="1"/>
    </xf>
    <xf numFmtId="0" fontId="36" fillId="2" borderId="4" xfId="0" applyFont="1" applyFill="1" applyBorder="1" applyAlignment="1">
      <alignment horizontal="left" vertical="top" wrapText="1"/>
    </xf>
    <xf numFmtId="0" fontId="17" fillId="2" borderId="9" xfId="0" applyFont="1" applyFill="1" applyBorder="1" applyAlignment="1">
      <alignment horizontal="left" vertical="top" wrapText="1"/>
    </xf>
    <xf numFmtId="0" fontId="17" fillId="0" borderId="9" xfId="0" applyFont="1" applyBorder="1" applyAlignment="1" applyProtection="1">
      <alignment horizontal="center" vertical="top" wrapText="1"/>
      <protection locked="0"/>
    </xf>
    <xf numFmtId="0" fontId="17" fillId="2" borderId="8" xfId="0" applyFont="1" applyFill="1" applyBorder="1" applyAlignment="1">
      <alignment horizontal="left" vertical="top" wrapText="1"/>
    </xf>
    <xf numFmtId="0" fontId="17" fillId="0" borderId="1" xfId="0" applyFont="1" applyBorder="1" applyAlignment="1">
      <alignment horizontal="left" vertical="top"/>
    </xf>
    <xf numFmtId="0" fontId="17" fillId="0" borderId="4" xfId="0" applyFont="1" applyBorder="1" applyAlignment="1" applyProtection="1">
      <alignment horizontal="left"/>
      <protection locked="0"/>
    </xf>
    <xf numFmtId="0" fontId="17" fillId="2" borderId="3" xfId="0" applyFont="1" applyFill="1" applyBorder="1" applyAlignment="1">
      <alignment horizontal="left" vertical="top" wrapText="1"/>
    </xf>
    <xf numFmtId="0" fontId="17" fillId="0" borderId="0" xfId="0" applyFont="1" applyAlignment="1">
      <alignment horizontal="left" vertical="top" wrapText="1"/>
    </xf>
    <xf numFmtId="0" fontId="17" fillId="0" borderId="13" xfId="0" applyFont="1" applyBorder="1" applyAlignment="1">
      <alignment vertical="top" wrapText="1"/>
    </xf>
    <xf numFmtId="0" fontId="17" fillId="0" borderId="1" xfId="0" applyFont="1" applyBorder="1" applyAlignment="1">
      <alignment vertical="top" wrapText="1"/>
    </xf>
    <xf numFmtId="0" fontId="2" fillId="4" borderId="12" xfId="0" applyFont="1" applyFill="1" applyBorder="1" applyAlignment="1">
      <alignment horizontal="left" vertical="center" wrapText="1"/>
    </xf>
    <xf numFmtId="0" fontId="0" fillId="0" borderId="9" xfId="0" applyBorder="1" applyAlignment="1" applyProtection="1">
      <alignment horizontal="left" vertical="top"/>
      <protection locked="0"/>
    </xf>
    <xf numFmtId="0" fontId="33" fillId="0" borderId="1" xfId="0" applyFont="1" applyBorder="1" applyAlignment="1">
      <alignment horizontal="left" vertical="center" wrapText="1"/>
    </xf>
    <xf numFmtId="0" fontId="0" fillId="0" borderId="4" xfId="0" applyBorder="1" applyAlignment="1" applyProtection="1">
      <alignment horizontal="left" vertical="top" wrapText="1"/>
      <protection locked="0"/>
    </xf>
    <xf numFmtId="0" fontId="33" fillId="2" borderId="1" xfId="0" applyFont="1" applyFill="1" applyBorder="1" applyAlignment="1">
      <alignment horizontal="left" vertical="center" wrapText="1"/>
    </xf>
    <xf numFmtId="0" fontId="17" fillId="0" borderId="0" xfId="0" applyFont="1" applyAlignment="1">
      <alignment vertical="top" wrapText="1"/>
    </xf>
    <xf numFmtId="0" fontId="2" fillId="4" borderId="8" xfId="0" applyFont="1" applyFill="1" applyBorder="1" applyAlignment="1">
      <alignment horizontal="left" vertical="center" wrapText="1"/>
    </xf>
    <xf numFmtId="0" fontId="11" fillId="2" borderId="4" xfId="0" applyFont="1" applyFill="1" applyBorder="1" applyAlignment="1">
      <alignment horizontal="left" vertical="top" wrapText="1"/>
    </xf>
    <xf numFmtId="0" fontId="0" fillId="2" borderId="4" xfId="0" applyFill="1" applyBorder="1" applyAlignment="1">
      <alignment horizontal="left" vertical="top" wrapText="1"/>
    </xf>
    <xf numFmtId="0" fontId="2" fillId="11" borderId="4" xfId="0" applyFont="1" applyFill="1" applyBorder="1" applyAlignment="1">
      <alignment horizontal="left" vertical="center" wrapText="1"/>
    </xf>
    <xf numFmtId="0" fontId="2" fillId="11" borderId="8" xfId="0" applyFont="1" applyFill="1" applyBorder="1" applyAlignment="1">
      <alignment horizontal="left" vertical="center" wrapText="1"/>
    </xf>
    <xf numFmtId="0" fontId="0" fillId="0" borderId="9" xfId="0" applyBorder="1" applyAlignment="1">
      <alignment horizontal="left" wrapText="1"/>
    </xf>
    <xf numFmtId="0" fontId="17" fillId="2" borderId="4" xfId="0" applyFont="1" applyFill="1" applyBorder="1" applyAlignment="1" applyProtection="1">
      <alignment horizontal="left" vertical="top" wrapText="1"/>
      <protection locked="0"/>
    </xf>
    <xf numFmtId="0" fontId="17" fillId="0" borderId="4" xfId="0" quotePrefix="1" applyFont="1" applyBorder="1" applyAlignment="1">
      <alignment horizontal="left" vertical="top" wrapText="1"/>
    </xf>
    <xf numFmtId="0" fontId="17" fillId="2" borderId="0" xfId="0" applyFont="1" applyFill="1" applyAlignment="1">
      <alignment vertical="top" wrapText="1"/>
    </xf>
    <xf numFmtId="0" fontId="2" fillId="4" borderId="9" xfId="0" applyFont="1" applyFill="1" applyBorder="1" applyAlignment="1">
      <alignment horizontal="left" vertical="top"/>
    </xf>
    <xf numFmtId="0" fontId="17" fillId="0" borderId="9" xfId="0" applyFont="1" applyBorder="1" applyAlignment="1" applyProtection="1">
      <alignment horizontal="left" vertical="top"/>
      <protection locked="0"/>
    </xf>
    <xf numFmtId="0" fontId="5" fillId="11" borderId="4" xfId="0" applyFont="1" applyFill="1" applyBorder="1" applyAlignment="1">
      <alignment horizontal="left" vertical="top"/>
    </xf>
    <xf numFmtId="0" fontId="40" fillId="2" borderId="4" xfId="0" applyFont="1" applyFill="1" applyBorder="1" applyAlignment="1">
      <alignment horizontal="left" vertical="top" wrapText="1"/>
    </xf>
    <xf numFmtId="0" fontId="40" fillId="12" borderId="4" xfId="0" applyFont="1" applyFill="1" applyBorder="1" applyAlignment="1">
      <alignment vertical="top" wrapText="1"/>
    </xf>
    <xf numFmtId="0" fontId="40" fillId="2" borderId="4" xfId="0" applyFont="1" applyFill="1" applyBorder="1" applyAlignment="1">
      <alignment vertical="top" wrapText="1"/>
    </xf>
    <xf numFmtId="0" fontId="40" fillId="0" borderId="4" xfId="0" applyFont="1" applyBorder="1" applyAlignment="1" applyProtection="1">
      <alignment vertical="top" wrapText="1"/>
      <protection locked="0"/>
    </xf>
    <xf numFmtId="0" fontId="40" fillId="12" borderId="4" xfId="0" applyFont="1" applyFill="1" applyBorder="1" applyAlignment="1" applyProtection="1">
      <alignment vertical="top" wrapText="1"/>
      <protection locked="0"/>
    </xf>
    <xf numFmtId="0" fontId="2" fillId="4" borderId="0" xfId="0" applyFont="1" applyFill="1"/>
    <xf numFmtId="0" fontId="17" fillId="0" borderId="9" xfId="0" applyFont="1" applyBorder="1" applyAlignment="1">
      <alignment vertical="top" wrapText="1"/>
    </xf>
    <xf numFmtId="0" fontId="5" fillId="4" borderId="0" xfId="0" applyFont="1" applyFill="1"/>
    <xf numFmtId="0" fontId="36" fillId="0" borderId="9" xfId="0" applyFont="1" applyBorder="1" applyAlignment="1">
      <alignment horizontal="left" vertical="top" wrapText="1"/>
    </xf>
    <xf numFmtId="0" fontId="0" fillId="0" borderId="13" xfId="0" applyBorder="1" applyAlignment="1">
      <alignment horizontal="left" vertical="top"/>
    </xf>
    <xf numFmtId="0" fontId="0" fillId="4" borderId="4" xfId="0" applyFill="1" applyBorder="1" applyAlignment="1">
      <alignment horizontal="left" vertical="top"/>
    </xf>
    <xf numFmtId="0" fontId="2" fillId="4" borderId="4" xfId="0" applyFont="1" applyFill="1" applyBorder="1"/>
    <xf numFmtId="0" fontId="0" fillId="0" borderId="4" xfId="0" applyBorder="1" applyProtection="1">
      <protection locked="0"/>
    </xf>
    <xf numFmtId="0" fontId="11" fillId="0" borderId="13" xfId="0" applyFont="1" applyBorder="1" applyAlignment="1">
      <alignment horizontal="left" vertical="top" wrapText="1"/>
    </xf>
    <xf numFmtId="0" fontId="2" fillId="4" borderId="4" xfId="0" applyFont="1" applyFill="1" applyBorder="1" applyAlignment="1">
      <alignment vertical="center" wrapText="1"/>
    </xf>
    <xf numFmtId="0" fontId="17" fillId="0" borderId="1" xfId="0" applyFont="1" applyBorder="1" applyProtection="1">
      <protection locked="0"/>
    </xf>
    <xf numFmtId="9" fontId="17" fillId="0" borderId="4" xfId="1" applyFont="1" applyBorder="1" applyAlignment="1">
      <alignment vertical="top" wrapText="1"/>
    </xf>
    <xf numFmtId="0" fontId="17" fillId="2" borderId="4" xfId="0" applyFont="1" applyFill="1" applyBorder="1" applyProtection="1">
      <protection locked="0"/>
    </xf>
    <xf numFmtId="0" fontId="17" fillId="0" borderId="4" xfId="0" applyFont="1" applyBorder="1" applyAlignment="1" applyProtection="1">
      <alignment wrapText="1"/>
      <protection locked="0"/>
    </xf>
    <xf numFmtId="0" fontId="17" fillId="0" borderId="4" xfId="0" applyFont="1" applyBorder="1" applyAlignment="1" applyProtection="1">
      <alignment vertical="top" wrapText="1"/>
      <protection locked="0"/>
    </xf>
    <xf numFmtId="0" fontId="11" fillId="0" borderId="4" xfId="0" applyFont="1" applyBorder="1" applyAlignment="1">
      <alignment vertical="top" wrapText="1"/>
    </xf>
    <xf numFmtId="0" fontId="17" fillId="0" borderId="1" xfId="0" applyFont="1" applyBorder="1" applyAlignment="1" applyProtection="1">
      <alignment horizontal="left" vertical="top"/>
      <protection locked="0"/>
    </xf>
    <xf numFmtId="0" fontId="0" fillId="0" borderId="3" xfId="0" applyBorder="1" applyAlignment="1" applyProtection="1">
      <alignment horizontal="left" vertical="top" wrapText="1"/>
      <protection locked="0"/>
    </xf>
    <xf numFmtId="0" fontId="0" fillId="0" borderId="1" xfId="0" applyBorder="1" applyAlignment="1">
      <alignment horizontal="left" vertical="top" wrapText="1"/>
    </xf>
    <xf numFmtId="0" fontId="3" fillId="0" borderId="4" xfId="0" applyFont="1" applyBorder="1" applyAlignment="1">
      <alignment horizontal="left" vertical="top" wrapText="1"/>
    </xf>
    <xf numFmtId="0" fontId="30" fillId="0" borderId="4" xfId="0" applyFont="1" applyBorder="1" applyAlignment="1">
      <alignment vertical="center" wrapText="1"/>
    </xf>
    <xf numFmtId="0" fontId="17" fillId="0" borderId="1" xfId="0" applyFont="1" applyBorder="1" applyAlignment="1">
      <alignment wrapText="1"/>
    </xf>
    <xf numFmtId="0" fontId="34" fillId="0" borderId="0" xfId="0" applyFont="1" applyAlignment="1">
      <alignment horizontal="left" vertical="center"/>
    </xf>
    <xf numFmtId="0" fontId="0" fillId="0" borderId="0" xfId="0" applyAlignment="1">
      <alignment vertical="top"/>
    </xf>
    <xf numFmtId="0" fontId="17" fillId="0" borderId="0" xfId="0" applyFont="1" applyAlignment="1">
      <alignment vertical="top"/>
    </xf>
    <xf numFmtId="0" fontId="3" fillId="0" borderId="0" xfId="0" applyFont="1" applyAlignment="1">
      <alignment vertical="top"/>
    </xf>
    <xf numFmtId="0" fontId="3" fillId="0" borderId="0" xfId="0" applyFont="1" applyAlignment="1">
      <alignment horizontal="left" vertical="top" wrapText="1"/>
    </xf>
    <xf numFmtId="0" fontId="5" fillId="0" borderId="0" xfId="0" applyFont="1" applyAlignment="1">
      <alignment horizontal="left" vertical="center"/>
    </xf>
    <xf numFmtId="0" fontId="5" fillId="0" borderId="0" xfId="0" applyFont="1" applyAlignment="1">
      <alignment vertical="top"/>
    </xf>
    <xf numFmtId="0" fontId="17" fillId="0" borderId="0" xfId="0" applyFont="1" applyAlignment="1">
      <alignment horizontal="left" vertical="center"/>
    </xf>
    <xf numFmtId="0" fontId="0" fillId="0" borderId="0" xfId="0" applyAlignment="1">
      <alignment horizontal="left" vertical="center"/>
    </xf>
    <xf numFmtId="0" fontId="26" fillId="0" borderId="4" xfId="0" applyFont="1" applyBorder="1" applyAlignment="1">
      <alignment horizontal="left" vertical="center" wrapText="1"/>
    </xf>
    <xf numFmtId="9" fontId="24" fillId="2" borderId="3" xfId="0" applyNumberFormat="1" applyFont="1" applyFill="1" applyBorder="1" applyAlignment="1">
      <alignment horizontal="center" vertical="center" wrapText="1"/>
    </xf>
    <xf numFmtId="0" fontId="32" fillId="0" borderId="4" xfId="0" applyFont="1" applyBorder="1" applyAlignment="1">
      <alignment horizontal="center" vertical="top" wrapText="1"/>
    </xf>
    <xf numFmtId="0" fontId="4" fillId="0" borderId="4" xfId="0" applyFont="1" applyBorder="1" applyAlignment="1">
      <alignment horizontal="center" vertical="top" wrapText="1"/>
    </xf>
    <xf numFmtId="0" fontId="33" fillId="0" borderId="4" xfId="0" applyFont="1" applyBorder="1" applyAlignment="1">
      <alignment horizontal="center" vertical="top" wrapText="1"/>
    </xf>
    <xf numFmtId="0" fontId="5" fillId="0" borderId="0" xfId="0" applyFont="1" applyAlignment="1">
      <alignment horizontal="left" vertical="top" wrapText="1"/>
    </xf>
    <xf numFmtId="0" fontId="10" fillId="4" borderId="0" xfId="0" applyFont="1" applyFill="1" applyAlignment="1">
      <alignment horizontal="left" vertical="top" wrapText="1"/>
    </xf>
    <xf numFmtId="0" fontId="43" fillId="4" borderId="4" xfId="0" applyFont="1" applyFill="1" applyBorder="1" applyAlignment="1">
      <alignment vertical="center" wrapText="1"/>
    </xf>
    <xf numFmtId="0" fontId="43" fillId="4" borderId="4" xfId="0" applyFont="1" applyFill="1" applyBorder="1" applyAlignment="1">
      <alignment horizontal="left" vertical="top" wrapText="1"/>
    </xf>
    <xf numFmtId="0" fontId="43" fillId="11" borderId="4" xfId="0" applyFont="1" applyFill="1" applyBorder="1" applyAlignment="1">
      <alignment horizontal="left" vertical="top"/>
    </xf>
    <xf numFmtId="0" fontId="43" fillId="11" borderId="4" xfId="0" applyFont="1" applyFill="1" applyBorder="1" applyAlignment="1">
      <alignment vertical="center"/>
    </xf>
    <xf numFmtId="0" fontId="11" fillId="2" borderId="4" xfId="0" applyFont="1" applyFill="1" applyBorder="1" applyAlignment="1">
      <alignment horizontal="left" vertical="center" wrapText="1"/>
    </xf>
    <xf numFmtId="0" fontId="0" fillId="0" borderId="3" xfId="0" applyBorder="1" applyAlignment="1">
      <alignment wrapText="1"/>
    </xf>
    <xf numFmtId="0" fontId="0" fillId="0" borderId="4" xfId="0" applyBorder="1" applyAlignment="1" applyProtection="1">
      <alignment horizontal="left" wrapText="1"/>
      <protection locked="0"/>
    </xf>
    <xf numFmtId="0" fontId="11" fillId="0" borderId="4" xfId="0" applyFont="1" applyBorder="1" applyAlignment="1">
      <alignment horizontal="center" vertical="center" wrapText="1"/>
    </xf>
    <xf numFmtId="0" fontId="0" fillId="0" borderId="3" xfId="0" applyBorder="1" applyAlignment="1">
      <alignment horizontal="left" vertical="center" wrapText="1"/>
    </xf>
    <xf numFmtId="0" fontId="0" fillId="0" borderId="0" xfId="0" applyAlignment="1">
      <alignment wrapText="1"/>
    </xf>
    <xf numFmtId="0" fontId="11" fillId="0" borderId="4" xfId="0" applyFont="1" applyBorder="1" applyAlignment="1">
      <alignment horizontal="left" vertical="center" wrapText="1"/>
    </xf>
    <xf numFmtId="0" fontId="31" fillId="0" borderId="0" xfId="0" applyFont="1" applyAlignment="1">
      <alignment wrapText="1"/>
    </xf>
    <xf numFmtId="0" fontId="0" fillId="0" borderId="13" xfId="0" applyBorder="1" applyAlignment="1">
      <alignment wrapText="1"/>
    </xf>
    <xf numFmtId="0" fontId="11" fillId="0" borderId="3" xfId="0" applyFont="1" applyBorder="1" applyAlignment="1">
      <alignment horizontal="left" vertical="top" wrapText="1"/>
    </xf>
    <xf numFmtId="0" fontId="11" fillId="2" borderId="9" xfId="0" applyFont="1" applyFill="1" applyBorder="1" applyAlignment="1">
      <alignment horizontal="left" vertical="top" wrapText="1"/>
    </xf>
    <xf numFmtId="0" fontId="0" fillId="2" borderId="4" xfId="0" applyFill="1" applyBorder="1" applyAlignment="1">
      <alignment wrapText="1"/>
    </xf>
    <xf numFmtId="0" fontId="43" fillId="4" borderId="4" xfId="0" applyFont="1" applyFill="1" applyBorder="1" applyAlignment="1" applyProtection="1">
      <alignment horizontal="left" vertical="top" wrapText="1"/>
      <protection locked="0"/>
    </xf>
    <xf numFmtId="0" fontId="11" fillId="2" borderId="12" xfId="0" applyFont="1" applyFill="1" applyBorder="1" applyAlignment="1" applyProtection="1">
      <alignment horizontal="left" vertical="top" wrapText="1"/>
      <protection locked="0"/>
    </xf>
    <xf numFmtId="0" fontId="0" fillId="2" borderId="4" xfId="0" applyFill="1" applyBorder="1" applyAlignment="1" applyProtection="1">
      <alignment wrapText="1"/>
      <protection locked="0"/>
    </xf>
    <xf numFmtId="0" fontId="0" fillId="0" borderId="0" xfId="0" applyAlignment="1" applyProtection="1">
      <alignment horizontal="left" vertical="top" wrapText="1"/>
      <protection locked="0"/>
    </xf>
    <xf numFmtId="0" fontId="0" fillId="0" borderId="4" xfId="0" applyBorder="1" applyAlignment="1">
      <alignment vertical="center" wrapText="1"/>
    </xf>
    <xf numFmtId="0" fontId="11" fillId="2" borderId="8" xfId="0" applyFont="1" applyFill="1" applyBorder="1" applyAlignment="1">
      <alignment horizontal="left" vertical="top" wrapText="1"/>
    </xf>
    <xf numFmtId="0" fontId="0" fillId="0" borderId="4" xfId="0" applyBorder="1" applyAlignment="1">
      <alignment horizontal="left" wrapText="1"/>
    </xf>
    <xf numFmtId="0" fontId="11" fillId="0" borderId="1" xfId="0" applyFont="1" applyBorder="1" applyAlignment="1">
      <alignment horizontal="left" vertical="top" wrapText="1"/>
    </xf>
    <xf numFmtId="0" fontId="30" fillId="0" borderId="1" xfId="0" applyFont="1" applyBorder="1" applyAlignment="1">
      <alignment horizontal="left" vertical="top" wrapText="1"/>
    </xf>
    <xf numFmtId="0" fontId="0" fillId="0" borderId="9" xfId="0" applyBorder="1" applyAlignment="1">
      <alignment horizontal="left" vertical="top" wrapText="1"/>
    </xf>
    <xf numFmtId="0" fontId="43" fillId="4" borderId="0" xfId="0" applyFont="1" applyFill="1" applyAlignment="1">
      <alignment horizontal="left" vertical="top" wrapText="1"/>
    </xf>
    <xf numFmtId="0" fontId="17" fillId="0" borderId="13" xfId="0" applyFont="1" applyBorder="1" applyAlignment="1">
      <alignment wrapText="1"/>
    </xf>
    <xf numFmtId="0" fontId="43" fillId="11" borderId="4" xfId="0" applyFont="1" applyFill="1" applyBorder="1" applyAlignment="1">
      <alignment vertical="center" wrapText="1"/>
    </xf>
    <xf numFmtId="0" fontId="43" fillId="11" borderId="8" xfId="0" applyFont="1" applyFill="1" applyBorder="1" applyAlignment="1">
      <alignment vertical="center" wrapText="1"/>
    </xf>
    <xf numFmtId="0" fontId="11" fillId="0" borderId="4" xfId="0" applyFont="1" applyBorder="1" applyAlignment="1">
      <alignment horizontal="left" wrapText="1"/>
    </xf>
    <xf numFmtId="0" fontId="17" fillId="2" borderId="4" xfId="0" applyFont="1" applyFill="1" applyBorder="1" applyAlignment="1">
      <alignment wrapText="1"/>
    </xf>
    <xf numFmtId="0" fontId="0" fillId="2" borderId="13" xfId="0" applyFill="1" applyBorder="1" applyAlignment="1">
      <alignment wrapText="1"/>
    </xf>
    <xf numFmtId="0" fontId="17" fillId="0" borderId="0" xfId="0" applyFont="1" applyAlignment="1">
      <alignment wrapText="1"/>
    </xf>
    <xf numFmtId="0" fontId="45" fillId="4" borderId="4" xfId="0" applyFont="1" applyFill="1" applyBorder="1" applyAlignment="1">
      <alignment horizontal="left" vertical="top" wrapText="1"/>
    </xf>
    <xf numFmtId="0" fontId="11" fillId="0" borderId="0" xfId="0" applyFont="1" applyAlignment="1">
      <alignment horizontal="left" vertical="top" wrapText="1"/>
    </xf>
    <xf numFmtId="0" fontId="30" fillId="0" borderId="0" xfId="0" applyFont="1" applyAlignment="1">
      <alignment horizontal="left" vertical="top" wrapText="1"/>
    </xf>
    <xf numFmtId="0" fontId="0" fillId="0" borderId="9" xfId="0" applyBorder="1" applyAlignment="1" applyProtection="1">
      <alignment horizontal="left" vertical="top" wrapText="1"/>
      <protection locked="0"/>
    </xf>
    <xf numFmtId="0" fontId="0" fillId="0" borderId="1" xfId="0" applyBorder="1" applyAlignment="1" applyProtection="1">
      <alignment horizontal="left" vertical="top" wrapText="1"/>
      <protection locked="0"/>
    </xf>
    <xf numFmtId="0" fontId="32" fillId="0" borderId="4" xfId="0" applyFont="1" applyBorder="1" applyAlignment="1">
      <alignment horizontal="left" vertical="top" wrapText="1"/>
    </xf>
    <xf numFmtId="0" fontId="30" fillId="0" borderId="8" xfId="0" applyFont="1" applyBorder="1" applyAlignment="1">
      <alignment vertical="top" wrapText="1"/>
    </xf>
    <xf numFmtId="0" fontId="43" fillId="11" borderId="4" xfId="0" applyFont="1" applyFill="1" applyBorder="1" applyAlignment="1">
      <alignment horizontal="left" vertical="center" wrapText="1"/>
    </xf>
    <xf numFmtId="0" fontId="43" fillId="4" borderId="4" xfId="0" applyFont="1" applyFill="1" applyBorder="1" applyAlignment="1">
      <alignment horizontal="left" vertical="center" wrapText="1"/>
    </xf>
    <xf numFmtId="0" fontId="2" fillId="4" borderId="9" xfId="0" applyFont="1" applyFill="1" applyBorder="1" applyAlignment="1">
      <alignment horizontal="left" vertical="top" wrapText="1"/>
    </xf>
    <xf numFmtId="0" fontId="0" fillId="0" borderId="9" xfId="0" applyBorder="1" applyAlignment="1">
      <alignment wrapText="1"/>
    </xf>
    <xf numFmtId="0" fontId="0" fillId="0" borderId="12" xfId="0" applyBorder="1" applyAlignment="1">
      <alignment wrapText="1"/>
    </xf>
    <xf numFmtId="0" fontId="2" fillId="11" borderId="8" xfId="0" applyFont="1" applyFill="1" applyBorder="1" applyAlignment="1">
      <alignment horizontal="left" vertical="top"/>
    </xf>
    <xf numFmtId="0" fontId="0" fillId="0" borderId="8" xfId="0" applyBorder="1" applyAlignment="1">
      <alignment horizontal="left" vertical="top" wrapText="1"/>
    </xf>
    <xf numFmtId="0" fontId="0" fillId="0" borderId="8" xfId="0" applyBorder="1" applyAlignment="1">
      <alignment horizontal="left" vertical="top"/>
    </xf>
    <xf numFmtId="0" fontId="43" fillId="4" borderId="8" xfId="0" applyFont="1" applyFill="1" applyBorder="1" applyAlignment="1">
      <alignment horizontal="left" vertical="center" wrapText="1"/>
    </xf>
    <xf numFmtId="0" fontId="0" fillId="2" borderId="0" xfId="0" applyFill="1" applyAlignment="1">
      <alignment wrapText="1"/>
    </xf>
    <xf numFmtId="0" fontId="46" fillId="11" borderId="0" xfId="0" applyFont="1" applyFill="1" applyAlignment="1">
      <alignment horizontal="left" vertical="top"/>
    </xf>
    <xf numFmtId="0" fontId="46" fillId="4" borderId="0" xfId="0" applyFont="1" applyFill="1" applyAlignment="1">
      <alignment horizontal="left" vertical="top" wrapText="1"/>
    </xf>
    <xf numFmtId="0" fontId="0" fillId="0" borderId="4" xfId="0" applyBorder="1" applyAlignment="1" applyProtection="1">
      <alignment wrapText="1"/>
      <protection locked="0"/>
    </xf>
    <xf numFmtId="0" fontId="43" fillId="4" borderId="4" xfId="0" applyFont="1" applyFill="1" applyBorder="1" applyAlignment="1">
      <alignment wrapText="1"/>
    </xf>
    <xf numFmtId="0" fontId="17" fillId="0" borderId="8" xfId="0" applyFont="1" applyBorder="1" applyAlignment="1">
      <alignment horizontal="left" wrapText="1"/>
    </xf>
    <xf numFmtId="0" fontId="43" fillId="11" borderId="4" xfId="0" applyFont="1" applyFill="1" applyBorder="1"/>
    <xf numFmtId="0" fontId="11" fillId="0" borderId="0" xfId="0" applyFont="1" applyAlignment="1">
      <alignment horizontal="left" wrapText="1"/>
    </xf>
    <xf numFmtId="0" fontId="0" fillId="2" borderId="4" xfId="0" applyFill="1" applyBorder="1" applyAlignment="1">
      <alignment horizontal="left" wrapText="1"/>
    </xf>
    <xf numFmtId="0" fontId="17" fillId="0" borderId="9" xfId="0" applyFont="1" applyBorder="1" applyAlignment="1">
      <alignment horizontal="left" wrapText="1"/>
    </xf>
    <xf numFmtId="0" fontId="11" fillId="0" borderId="8" xfId="0" applyFont="1" applyBorder="1" applyAlignment="1">
      <alignment horizontal="left" vertical="top" wrapText="1"/>
    </xf>
    <xf numFmtId="0" fontId="17" fillId="0" borderId="0" xfId="0" applyFont="1" applyAlignment="1">
      <alignment horizontal="left" wrapText="1"/>
    </xf>
    <xf numFmtId="0" fontId="32" fillId="2" borderId="4" xfId="0" applyFont="1" applyFill="1" applyBorder="1" applyAlignment="1">
      <alignment horizontal="center" wrapText="1"/>
    </xf>
    <xf numFmtId="0" fontId="0" fillId="0" borderId="0" xfId="0" applyAlignment="1">
      <alignment horizontal="left" wrapText="1"/>
    </xf>
    <xf numFmtId="0" fontId="39" fillId="0" borderId="4" xfId="0" applyFont="1" applyBorder="1" applyAlignment="1">
      <alignment horizontal="left" wrapText="1"/>
    </xf>
    <xf numFmtId="0" fontId="32" fillId="0" borderId="0" xfId="0" applyFont="1" applyAlignment="1">
      <alignment horizontal="left" vertical="top" wrapText="1"/>
    </xf>
    <xf numFmtId="0" fontId="43" fillId="0" borderId="0" xfId="0" applyFont="1" applyAlignment="1">
      <alignment horizontal="left" vertical="top" wrapText="1"/>
    </xf>
    <xf numFmtId="0" fontId="45" fillId="0" borderId="0" xfId="0" applyFont="1" applyAlignment="1">
      <alignment horizontal="left" vertical="top" wrapText="1"/>
    </xf>
    <xf numFmtId="0" fontId="29" fillId="0" borderId="0" xfId="0" applyFont="1" applyAlignment="1">
      <alignment horizontal="left" vertical="top" wrapText="1"/>
    </xf>
    <xf numFmtId="0" fontId="48" fillId="0" borderId="4" xfId="0" applyFont="1" applyBorder="1" applyAlignment="1">
      <alignment horizontal="left" vertical="top" wrapText="1"/>
    </xf>
    <xf numFmtId="9" fontId="24" fillId="2" borderId="3" xfId="1" applyFont="1" applyFill="1" applyBorder="1" applyAlignment="1">
      <alignment horizontal="center" vertical="center" wrapText="1"/>
    </xf>
    <xf numFmtId="0" fontId="4" fillId="0" borderId="4" xfId="0" applyFont="1" applyBorder="1" applyAlignment="1">
      <alignment horizontal="center" vertical="top"/>
    </xf>
    <xf numFmtId="0" fontId="0" fillId="4" borderId="0" xfId="0" applyFill="1" applyAlignment="1">
      <alignment horizontal="left" vertical="top"/>
    </xf>
    <xf numFmtId="0" fontId="43" fillId="4" borderId="4" xfId="0" applyFont="1" applyFill="1" applyBorder="1" applyAlignment="1">
      <alignment horizontal="left" vertical="center"/>
    </xf>
    <xf numFmtId="0" fontId="0" fillId="2" borderId="0" xfId="0" applyFill="1" applyAlignment="1">
      <alignment horizontal="left" vertical="top"/>
    </xf>
    <xf numFmtId="0" fontId="11" fillId="2" borderId="4" xfId="0" applyFont="1" applyFill="1" applyBorder="1" applyAlignment="1">
      <alignment horizontal="center" vertical="center" wrapText="1"/>
    </xf>
    <xf numFmtId="0" fontId="11" fillId="2" borderId="12" xfId="0" applyFont="1" applyFill="1" applyBorder="1" applyAlignment="1">
      <alignment horizontal="left" vertical="top" wrapText="1"/>
    </xf>
    <xf numFmtId="0" fontId="2" fillId="4" borderId="0" xfId="0" applyFont="1" applyFill="1" applyAlignment="1">
      <alignment horizontal="left" vertical="top"/>
    </xf>
    <xf numFmtId="0" fontId="0" fillId="0" borderId="4" xfId="0" applyBorder="1" applyAlignment="1">
      <alignment horizontal="justify" vertical="top" wrapText="1"/>
    </xf>
    <xf numFmtId="0" fontId="0" fillId="2" borderId="4" xfId="0" applyFill="1" applyBorder="1" applyAlignment="1" applyProtection="1">
      <alignment horizontal="left" vertical="top"/>
      <protection locked="0"/>
    </xf>
    <xf numFmtId="0" fontId="43" fillId="11" borderId="8" xfId="0" applyFont="1" applyFill="1" applyBorder="1" applyAlignment="1">
      <alignment horizontal="left" vertical="center" wrapText="1"/>
    </xf>
    <xf numFmtId="0" fontId="17" fillId="0" borderId="0" xfId="0" applyFont="1"/>
    <xf numFmtId="0" fontId="11" fillId="2" borderId="3" xfId="0" applyFont="1" applyFill="1" applyBorder="1" applyAlignment="1">
      <alignment horizontal="left" vertical="top" wrapText="1"/>
    </xf>
    <xf numFmtId="0" fontId="0" fillId="0" borderId="0" xfId="0" applyAlignment="1" applyProtection="1">
      <alignment horizontal="left" vertical="top"/>
      <protection locked="0"/>
    </xf>
    <xf numFmtId="0" fontId="5" fillId="4" borderId="0" xfId="0" applyFont="1" applyFill="1" applyAlignment="1">
      <alignment horizontal="left" vertical="top"/>
    </xf>
    <xf numFmtId="0" fontId="0" fillId="0" borderId="4" xfId="0" applyBorder="1" applyAlignment="1" applyProtection="1">
      <alignment horizontal="left"/>
      <protection locked="0"/>
    </xf>
    <xf numFmtId="0" fontId="17" fillId="0" borderId="8" xfId="0" applyFont="1" applyBorder="1" applyAlignment="1">
      <alignment wrapText="1"/>
    </xf>
    <xf numFmtId="0" fontId="17" fillId="0" borderId="8" xfId="0" applyFont="1" applyBorder="1"/>
    <xf numFmtId="0" fontId="0" fillId="0" borderId="1" xfId="0" applyBorder="1" applyProtection="1">
      <protection locked="0"/>
    </xf>
    <xf numFmtId="0" fontId="17" fillId="0" borderId="9" xfId="0" applyFont="1" applyBorder="1"/>
    <xf numFmtId="0" fontId="5" fillId="4" borderId="4" xfId="0" applyFont="1" applyFill="1" applyBorder="1"/>
    <xf numFmtId="0" fontId="37" fillId="2" borderId="4" xfId="0" applyFont="1" applyFill="1" applyBorder="1" applyAlignment="1">
      <alignment horizontal="center" vertical="top" wrapText="1"/>
    </xf>
    <xf numFmtId="0" fontId="37" fillId="2" borderId="9" xfId="0" applyFont="1" applyFill="1" applyBorder="1" applyAlignment="1">
      <alignment horizontal="center" vertical="top" wrapText="1"/>
    </xf>
    <xf numFmtId="0" fontId="45" fillId="0" borderId="0" xfId="0" applyFont="1" applyAlignment="1">
      <alignment horizontal="left" vertical="center"/>
    </xf>
    <xf numFmtId="0" fontId="3" fillId="4" borderId="0" xfId="0" applyFont="1" applyFill="1" applyAlignment="1">
      <alignment horizontal="left" vertical="top"/>
    </xf>
    <xf numFmtId="0" fontId="11" fillId="0" borderId="3" xfId="0" applyFont="1" applyBorder="1" applyAlignment="1">
      <alignment horizontal="left" vertical="center" wrapText="1"/>
    </xf>
    <xf numFmtId="0" fontId="0" fillId="2" borderId="4" xfId="0" applyFill="1" applyBorder="1" applyAlignment="1">
      <alignment horizontal="left" vertical="top"/>
    </xf>
    <xf numFmtId="0" fontId="17" fillId="0" borderId="9" xfId="0" applyFont="1" applyBorder="1" applyAlignment="1">
      <alignment wrapText="1"/>
    </xf>
    <xf numFmtId="0" fontId="0" fillId="0" borderId="5" xfId="0" applyBorder="1" applyAlignment="1" applyProtection="1">
      <alignment horizontal="left" vertical="top"/>
      <protection locked="0"/>
    </xf>
    <xf numFmtId="0" fontId="3" fillId="0" borderId="0" xfId="0" applyFont="1"/>
    <xf numFmtId="0" fontId="3" fillId="0" borderId="0" xfId="0" applyFont="1" applyAlignment="1">
      <alignment horizontal="left" vertical="center"/>
    </xf>
    <xf numFmtId="9" fontId="24" fillId="2" borderId="3" xfId="1" applyFont="1" applyFill="1" applyBorder="1" applyAlignment="1">
      <alignment horizontal="center" vertical="top" wrapText="1"/>
    </xf>
    <xf numFmtId="0" fontId="39" fillId="0" borderId="4" xfId="0" applyFont="1" applyBorder="1" applyAlignment="1">
      <alignment vertical="top" wrapText="1"/>
    </xf>
    <xf numFmtId="0" fontId="0" fillId="0" borderId="1" xfId="0" applyBorder="1" applyAlignment="1">
      <alignment horizontal="left" vertical="top"/>
    </xf>
    <xf numFmtId="0" fontId="0" fillId="0" borderId="2" xfId="0" applyBorder="1" applyAlignment="1">
      <alignment horizontal="left" vertical="top"/>
    </xf>
    <xf numFmtId="0" fontId="17" fillId="0" borderId="2" xfId="0" applyFont="1" applyBorder="1" applyAlignment="1">
      <alignment horizontal="left" vertical="top"/>
    </xf>
    <xf numFmtId="0" fontId="30" fillId="0" borderId="3" xfId="0" applyFont="1" applyBorder="1" applyAlignment="1">
      <alignment horizontal="left" vertical="top" wrapText="1"/>
    </xf>
    <xf numFmtId="0" fontId="30" fillId="2" borderId="12" xfId="0" applyFont="1" applyFill="1" applyBorder="1" applyAlignment="1">
      <alignment horizontal="left" vertical="top" wrapText="1"/>
    </xf>
    <xf numFmtId="0" fontId="11" fillId="2" borderId="7" xfId="0" applyFont="1" applyFill="1" applyBorder="1" applyAlignment="1">
      <alignment horizontal="left" vertical="top" wrapText="1"/>
    </xf>
    <xf numFmtId="0" fontId="2" fillId="4" borderId="12" xfId="0" applyFont="1" applyFill="1" applyBorder="1" applyAlignment="1">
      <alignment horizontal="left" vertical="center"/>
    </xf>
    <xf numFmtId="0" fontId="0" fillId="0" borderId="9" xfId="0" applyBorder="1" applyAlignment="1" applyProtection="1">
      <alignment horizontal="left"/>
      <protection locked="0"/>
    </xf>
    <xf numFmtId="0" fontId="6" fillId="2" borderId="1" xfId="0" applyFont="1" applyFill="1" applyBorder="1" applyAlignment="1">
      <alignment horizontal="left" vertical="center" wrapText="1"/>
    </xf>
    <xf numFmtId="0" fontId="0" fillId="0" borderId="0" xfId="0" applyAlignment="1" applyProtection="1">
      <alignment horizontal="left"/>
      <protection locked="0"/>
    </xf>
    <xf numFmtId="0" fontId="53" fillId="0" borderId="4" xfId="0" applyFont="1" applyBorder="1" applyAlignment="1">
      <alignment horizontal="left" vertical="top" wrapText="1"/>
    </xf>
    <xf numFmtId="0" fontId="0" fillId="0" borderId="2" xfId="0" applyBorder="1" applyAlignment="1">
      <alignment vertical="top" wrapText="1"/>
    </xf>
    <xf numFmtId="0" fontId="0" fillId="0" borderId="2" xfId="0" applyBorder="1" applyAlignment="1">
      <alignment horizontal="left" vertical="top" wrapText="1"/>
    </xf>
    <xf numFmtId="0" fontId="40" fillId="13" borderId="4" xfId="0" applyFont="1" applyFill="1" applyBorder="1" applyAlignment="1">
      <alignment vertical="top" wrapText="1"/>
    </xf>
    <xf numFmtId="0" fontId="30" fillId="2" borderId="4" xfId="0" applyFont="1" applyFill="1" applyBorder="1" applyAlignment="1">
      <alignment vertical="top" wrapText="1"/>
    </xf>
    <xf numFmtId="0" fontId="54" fillId="0" borderId="4" xfId="0" applyFont="1" applyBorder="1" applyAlignment="1">
      <alignment horizontal="left" vertical="top" wrapText="1" readingOrder="1"/>
    </xf>
    <xf numFmtId="0" fontId="54" fillId="2" borderId="4" xfId="0" applyFont="1" applyFill="1" applyBorder="1" applyAlignment="1">
      <alignment horizontal="left" wrapText="1" readingOrder="1"/>
    </xf>
    <xf numFmtId="0" fontId="30" fillId="2" borderId="4" xfId="0" applyFont="1" applyFill="1" applyBorder="1" applyAlignment="1">
      <alignment wrapText="1"/>
    </xf>
    <xf numFmtId="0" fontId="17" fillId="2" borderId="4" xfId="0" applyFont="1" applyFill="1" applyBorder="1" applyAlignment="1" applyProtection="1">
      <alignment horizontal="left"/>
      <protection locked="0"/>
    </xf>
    <xf numFmtId="0" fontId="0" fillId="0" borderId="9" xfId="0" applyBorder="1" applyProtection="1">
      <protection locked="0"/>
    </xf>
    <xf numFmtId="0" fontId="0" fillId="0" borderId="9" xfId="0" applyBorder="1" applyAlignment="1" applyProtection="1">
      <alignment horizontal="left" wrapText="1"/>
      <protection locked="0"/>
    </xf>
    <xf numFmtId="0" fontId="39" fillId="0" borderId="4" xfId="0" applyFont="1" applyBorder="1" applyAlignment="1">
      <alignment horizontal="left" vertical="top" wrapText="1"/>
    </xf>
    <xf numFmtId="0" fontId="0" fillId="0" borderId="1" xfId="0" applyBorder="1" applyAlignment="1">
      <alignment vertical="top" wrapText="1"/>
    </xf>
    <xf numFmtId="0" fontId="32" fillId="2" borderId="4" xfId="0" applyFont="1" applyFill="1" applyBorder="1" applyAlignment="1">
      <alignment horizontal="center" vertical="top" wrapText="1"/>
    </xf>
    <xf numFmtId="0" fontId="2" fillId="11" borderId="9" xfId="0" applyFont="1" applyFill="1" applyBorder="1" applyAlignment="1">
      <alignment vertical="top"/>
    </xf>
    <xf numFmtId="0" fontId="2" fillId="0" borderId="0" xfId="0" applyFont="1" applyAlignment="1">
      <alignment vertical="top"/>
    </xf>
    <xf numFmtId="0" fontId="55" fillId="0" borderId="0" xfId="0" applyFont="1" applyAlignment="1">
      <alignment vertical="top"/>
    </xf>
    <xf numFmtId="0" fontId="34" fillId="0" borderId="0" xfId="0" applyFont="1"/>
    <xf numFmtId="0" fontId="37" fillId="0" borderId="4" xfId="0" applyFont="1" applyBorder="1" applyAlignment="1">
      <alignment horizontal="center" vertical="top" wrapText="1"/>
    </xf>
    <xf numFmtId="0" fontId="2" fillId="4" borderId="4" xfId="0" applyFont="1" applyFill="1" applyBorder="1" applyAlignment="1">
      <alignment vertical="center"/>
    </xf>
    <xf numFmtId="0" fontId="0" fillId="0" borderId="8" xfId="0" applyBorder="1"/>
    <xf numFmtId="0" fontId="2" fillId="11" borderId="4" xfId="0" applyFont="1" applyFill="1" applyBorder="1" applyAlignment="1">
      <alignment vertical="center"/>
    </xf>
    <xf numFmtId="0" fontId="0" fillId="0" borderId="0" xfId="0" applyAlignment="1">
      <alignment horizontal="left" vertical="center" wrapText="1"/>
    </xf>
    <xf numFmtId="0" fontId="17" fillId="0" borderId="4" xfId="0" applyFont="1" applyBorder="1" applyAlignment="1">
      <alignment horizontal="left"/>
    </xf>
    <xf numFmtId="0" fontId="0" fillId="0" borderId="4" xfId="0" applyBorder="1" applyAlignment="1">
      <alignment horizontal="left" vertical="center" wrapText="1"/>
    </xf>
    <xf numFmtId="0" fontId="0" fillId="0" borderId="1" xfId="0" applyBorder="1" applyAlignment="1" applyProtection="1">
      <alignment horizontal="left" vertical="top"/>
      <protection locked="0"/>
    </xf>
    <xf numFmtId="0" fontId="0" fillId="0" borderId="3" xfId="0" applyBorder="1" applyAlignment="1">
      <alignment vertical="center" wrapText="1"/>
    </xf>
    <xf numFmtId="0" fontId="0" fillId="2" borderId="4" xfId="0" applyFill="1" applyBorder="1" applyAlignment="1">
      <alignment vertical="center" wrapText="1"/>
    </xf>
    <xf numFmtId="0" fontId="0" fillId="0" borderId="2" xfId="0" applyBorder="1" applyAlignment="1" applyProtection="1">
      <alignment horizontal="left" vertical="top"/>
      <protection locked="0"/>
    </xf>
    <xf numFmtId="0" fontId="0" fillId="2" borderId="4" xfId="0" applyFill="1" applyBorder="1"/>
    <xf numFmtId="0" fontId="32" fillId="2" borderId="4" xfId="0" applyFont="1" applyFill="1" applyBorder="1" applyAlignment="1">
      <alignment horizontal="left" vertical="top" wrapText="1"/>
    </xf>
    <xf numFmtId="0" fontId="0" fillId="0" borderId="8" xfId="0" applyBorder="1" applyAlignment="1">
      <alignment vertical="top" wrapText="1"/>
    </xf>
    <xf numFmtId="0" fontId="2" fillId="11" borderId="4" xfId="0" applyFont="1" applyFill="1" applyBorder="1" applyAlignment="1">
      <alignment vertical="center" wrapText="1"/>
    </xf>
    <xf numFmtId="0" fontId="2" fillId="11" borderId="8" xfId="0" applyFont="1" applyFill="1" applyBorder="1" applyAlignment="1">
      <alignment vertical="center" wrapText="1"/>
    </xf>
    <xf numFmtId="0" fontId="11" fillId="0" borderId="7" xfId="0" applyFont="1" applyBorder="1" applyAlignment="1">
      <alignment horizontal="left" vertical="top" wrapText="1"/>
    </xf>
    <xf numFmtId="0" fontId="43" fillId="4" borderId="4" xfId="0" applyFont="1" applyFill="1" applyBorder="1" applyAlignment="1">
      <alignment horizontal="left" vertical="top"/>
    </xf>
    <xf numFmtId="0" fontId="0" fillId="0" borderId="2" xfId="0" applyBorder="1"/>
    <xf numFmtId="0" fontId="11" fillId="0" borderId="2" xfId="0" applyFont="1" applyBorder="1" applyAlignment="1">
      <alignment vertical="top" wrapText="1"/>
    </xf>
    <xf numFmtId="0" fontId="17" fillId="2" borderId="4" xfId="0" applyFont="1" applyFill="1" applyBorder="1" applyAlignment="1">
      <alignment vertical="center" wrapText="1"/>
    </xf>
    <xf numFmtId="0" fontId="17" fillId="2" borderId="4" xfId="0" applyFont="1" applyFill="1" applyBorder="1"/>
    <xf numFmtId="0" fontId="3" fillId="0" borderId="0" xfId="0" applyFont="1" applyAlignment="1">
      <alignment vertical="center"/>
    </xf>
    <xf numFmtId="0" fontId="57" fillId="0" borderId="0" xfId="0" applyFont="1" applyAlignment="1">
      <alignment horizontal="left" vertical="top"/>
    </xf>
    <xf numFmtId="0" fontId="5" fillId="0" borderId="0" xfId="0" applyFont="1" applyAlignment="1">
      <alignment vertical="center"/>
    </xf>
    <xf numFmtId="0" fontId="58" fillId="0" borderId="0" xfId="0" applyFont="1" applyAlignment="1">
      <alignment horizontal="left" vertical="top"/>
    </xf>
    <xf numFmtId="0" fontId="17" fillId="0" borderId="3" xfId="0" applyFont="1" applyBorder="1" applyAlignment="1">
      <alignment wrapText="1"/>
    </xf>
    <xf numFmtId="0" fontId="39" fillId="0" borderId="4" xfId="0" applyFont="1" applyBorder="1" applyAlignment="1">
      <alignment wrapText="1"/>
    </xf>
    <xf numFmtId="0" fontId="0" fillId="0" borderId="4" xfId="0" applyBorder="1" applyAlignment="1">
      <alignment horizontal="left"/>
    </xf>
    <xf numFmtId="0" fontId="17" fillId="0" borderId="4" xfId="0" applyFont="1" applyBorder="1" applyAlignment="1">
      <alignment vertical="center" wrapText="1"/>
    </xf>
    <xf numFmtId="0" fontId="39" fillId="2" borderId="4" xfId="0" applyFont="1" applyFill="1" applyBorder="1" applyAlignment="1">
      <alignment vertical="top" wrapText="1"/>
    </xf>
    <xf numFmtId="9" fontId="39" fillId="0" borderId="4" xfId="1" applyFont="1" applyBorder="1" applyAlignment="1">
      <alignment vertical="top" wrapText="1"/>
    </xf>
    <xf numFmtId="0" fontId="0" fillId="0" borderId="1" xfId="0" applyBorder="1" applyAlignment="1" applyProtection="1">
      <alignment horizontal="left"/>
      <protection locked="0"/>
    </xf>
    <xf numFmtId="0" fontId="3" fillId="2" borderId="4" xfId="0" applyFont="1" applyFill="1" applyBorder="1" applyAlignment="1">
      <alignment vertical="top" wrapText="1"/>
    </xf>
    <xf numFmtId="0" fontId="30" fillId="0" borderId="21" xfId="0" applyFont="1" applyBorder="1" applyAlignment="1">
      <alignment vertical="center" wrapText="1"/>
    </xf>
    <xf numFmtId="0" fontId="30" fillId="0" borderId="8" xfId="0" applyFont="1" applyBorder="1" applyAlignment="1">
      <alignment vertical="center" wrapText="1"/>
    </xf>
    <xf numFmtId="0" fontId="0" fillId="0" borderId="0" xfId="0" applyAlignment="1">
      <alignment horizontal="center" vertical="top"/>
    </xf>
    <xf numFmtId="0" fontId="0" fillId="0" borderId="8" xfId="0" applyBorder="1" applyAlignment="1">
      <alignment wrapText="1"/>
    </xf>
    <xf numFmtId="0" fontId="0" fillId="0" borderId="3" xfId="0" applyBorder="1"/>
    <xf numFmtId="20" fontId="0" fillId="0" borderId="4" xfId="0" applyNumberFormat="1" applyBorder="1"/>
    <xf numFmtId="0" fontId="30" fillId="2" borderId="7" xfId="0" applyFont="1" applyFill="1" applyBorder="1" applyAlignment="1">
      <alignment horizontal="left" vertical="top" wrapText="1"/>
    </xf>
    <xf numFmtId="0" fontId="30" fillId="0" borderId="7" xfId="0" applyFont="1" applyBorder="1" applyAlignment="1">
      <alignment horizontal="left" vertical="top" wrapText="1"/>
    </xf>
    <xf numFmtId="0" fontId="0" fillId="0" borderId="3" xfId="0" applyBorder="1" applyAlignment="1">
      <alignment horizontal="left" vertical="top"/>
    </xf>
    <xf numFmtId="0" fontId="30" fillId="0" borderId="7" xfId="0" applyFont="1" applyBorder="1" applyAlignment="1">
      <alignment vertical="top" wrapText="1"/>
    </xf>
    <xf numFmtId="0" fontId="11" fillId="0" borderId="0" xfId="0" applyFont="1" applyAlignment="1">
      <alignment vertical="top" wrapText="1"/>
    </xf>
    <xf numFmtId="0" fontId="43" fillId="4" borderId="4" xfId="0" applyFont="1" applyFill="1" applyBorder="1" applyAlignment="1">
      <alignment horizontal="center" vertical="center" wrapText="1"/>
    </xf>
    <xf numFmtId="0" fontId="10" fillId="4" borderId="0" xfId="0" applyFont="1" applyFill="1" applyAlignment="1">
      <alignment horizontal="left" vertical="top"/>
    </xf>
    <xf numFmtId="0" fontId="43" fillId="4" borderId="4" xfId="0" applyFont="1" applyFill="1" applyBorder="1" applyAlignment="1">
      <alignment vertical="center"/>
    </xf>
    <xf numFmtId="0" fontId="32" fillId="4" borderId="0" xfId="0" applyFont="1" applyFill="1" applyAlignment="1">
      <alignment horizontal="left" vertical="top"/>
    </xf>
    <xf numFmtId="0" fontId="45" fillId="4" borderId="4" xfId="0" applyFont="1" applyFill="1" applyBorder="1" applyAlignment="1">
      <alignment horizontal="left" vertical="top"/>
    </xf>
    <xf numFmtId="0" fontId="46" fillId="4" borderId="0" xfId="0" applyFont="1" applyFill="1" applyAlignment="1">
      <alignment horizontal="left" vertical="top"/>
    </xf>
    <xf numFmtId="0" fontId="43" fillId="4" borderId="4" xfId="0" applyFont="1" applyFill="1" applyBorder="1"/>
    <xf numFmtId="0" fontId="43" fillId="4" borderId="3" xfId="0" applyFont="1" applyFill="1" applyBorder="1"/>
    <xf numFmtId="0" fontId="43" fillId="4" borderId="0" xfId="0" applyFont="1" applyFill="1"/>
    <xf numFmtId="0" fontId="32" fillId="0" borderId="0" xfId="0" applyFont="1" applyAlignment="1">
      <alignment horizontal="left" vertical="top"/>
    </xf>
    <xf numFmtId="0" fontId="24" fillId="0" borderId="4" xfId="0" applyFont="1" applyBorder="1" applyAlignment="1">
      <alignment horizontal="left" vertical="top" wrapText="1"/>
    </xf>
    <xf numFmtId="0" fontId="0" fillId="4" borderId="3" xfId="0" applyFill="1" applyBorder="1" applyAlignment="1">
      <alignment horizontal="left" vertical="top"/>
    </xf>
    <xf numFmtId="0" fontId="54" fillId="0" borderId="4" xfId="0" applyFont="1" applyBorder="1" applyAlignment="1">
      <alignment horizontal="left" vertical="top" wrapText="1"/>
    </xf>
    <xf numFmtId="0" fontId="0" fillId="4" borderId="4" xfId="0" applyFill="1" applyBorder="1"/>
    <xf numFmtId="0" fontId="40" fillId="0" borderId="4" xfId="0" applyFont="1" applyBorder="1" applyAlignment="1">
      <alignment wrapText="1"/>
    </xf>
    <xf numFmtId="0" fontId="54" fillId="0" borderId="4" xfId="0" applyFont="1" applyBorder="1" applyAlignment="1">
      <alignment wrapText="1"/>
    </xf>
    <xf numFmtId="0" fontId="17" fillId="14" borderId="4" xfId="0" applyFont="1" applyFill="1" applyBorder="1" applyAlignment="1">
      <alignment vertical="center" wrapText="1"/>
    </xf>
    <xf numFmtId="0" fontId="6" fillId="0" borderId="4" xfId="0" applyFont="1" applyBorder="1" applyAlignment="1">
      <alignment horizontal="center" vertical="top" wrapText="1"/>
    </xf>
    <xf numFmtId="0" fontId="6" fillId="0" borderId="4" xfId="0" applyFont="1" applyBorder="1" applyAlignment="1">
      <alignment horizontal="center" vertical="top"/>
    </xf>
    <xf numFmtId="0" fontId="37" fillId="0" borderId="4" xfId="0" applyFont="1" applyBorder="1" applyAlignment="1">
      <alignment horizontal="center" vertical="top"/>
    </xf>
    <xf numFmtId="0" fontId="44" fillId="11" borderId="4" xfId="0" applyFont="1" applyFill="1" applyBorder="1" applyAlignment="1">
      <alignment vertical="center" wrapText="1"/>
    </xf>
    <xf numFmtId="0" fontId="60" fillId="11" borderId="4" xfId="0" applyFont="1" applyFill="1" applyBorder="1" applyAlignment="1">
      <alignment horizontal="left" vertical="top" wrapText="1"/>
    </xf>
    <xf numFmtId="0" fontId="43" fillId="11" borderId="4" xfId="0" applyFont="1" applyFill="1" applyBorder="1" applyAlignment="1">
      <alignment horizontal="left" vertical="top" wrapText="1"/>
    </xf>
    <xf numFmtId="0" fontId="44" fillId="4" borderId="4" xfId="0" applyFont="1" applyFill="1" applyBorder="1" applyAlignment="1">
      <alignment vertical="center"/>
    </xf>
    <xf numFmtId="0" fontId="44" fillId="4" borderId="4" xfId="0" applyFont="1" applyFill="1" applyBorder="1" applyAlignment="1">
      <alignment vertical="center" wrapText="1"/>
    </xf>
    <xf numFmtId="0" fontId="60" fillId="4" borderId="4" xfId="0" applyFont="1" applyFill="1" applyBorder="1" applyAlignment="1">
      <alignment horizontal="left" vertical="top" wrapText="1"/>
    </xf>
    <xf numFmtId="0" fontId="44" fillId="4" borderId="22" xfId="0" applyFont="1" applyFill="1" applyBorder="1" applyAlignment="1">
      <alignment vertical="center" wrapText="1"/>
    </xf>
    <xf numFmtId="0" fontId="0" fillId="0" borderId="3" xfId="0" applyBorder="1" applyAlignment="1">
      <alignment horizontal="left" wrapText="1"/>
    </xf>
    <xf numFmtId="0" fontId="43" fillId="4" borderId="20" xfId="0" applyFont="1" applyFill="1" applyBorder="1" applyAlignment="1">
      <alignment horizontal="left" vertical="top" wrapText="1"/>
    </xf>
    <xf numFmtId="0" fontId="43" fillId="4" borderId="23" xfId="0" applyFont="1" applyFill="1" applyBorder="1" applyAlignment="1">
      <alignment horizontal="left" vertical="top" wrapText="1"/>
    </xf>
    <xf numFmtId="16" fontId="0" fillId="0" borderId="4" xfId="0" applyNumberFormat="1" applyBorder="1" applyAlignment="1">
      <alignment wrapText="1"/>
    </xf>
    <xf numFmtId="0" fontId="44" fillId="11" borderId="8" xfId="0" applyFont="1" applyFill="1" applyBorder="1" applyAlignment="1">
      <alignment vertical="center" wrapText="1"/>
    </xf>
    <xf numFmtId="0" fontId="10" fillId="4" borderId="4" xfId="0" applyFont="1" applyFill="1" applyBorder="1" applyAlignment="1">
      <alignment horizontal="left" vertical="top"/>
    </xf>
    <xf numFmtId="0" fontId="44" fillId="11" borderId="4" xfId="0" applyFont="1" applyFill="1" applyBorder="1" applyAlignment="1">
      <alignment horizontal="left" vertical="top" wrapText="1"/>
    </xf>
    <xf numFmtId="0" fontId="2" fillId="4" borderId="9" xfId="0" applyFont="1" applyFill="1" applyBorder="1"/>
    <xf numFmtId="0" fontId="44" fillId="4" borderId="8" xfId="0" applyFont="1" applyFill="1" applyBorder="1" applyAlignment="1">
      <alignment vertical="center" wrapText="1"/>
    </xf>
    <xf numFmtId="0" fontId="43" fillId="4" borderId="4" xfId="0" applyFont="1" applyFill="1" applyBorder="1" applyAlignment="1">
      <alignment vertical="top" wrapText="1"/>
    </xf>
    <xf numFmtId="0" fontId="11" fillId="0" borderId="3" xfId="0" applyFont="1" applyBorder="1" applyAlignment="1">
      <alignment vertical="top" wrapText="1"/>
    </xf>
    <xf numFmtId="0" fontId="43" fillId="4" borderId="1" xfId="0" applyFont="1" applyFill="1" applyBorder="1" applyAlignment="1">
      <alignment vertical="top" wrapText="1"/>
    </xf>
    <xf numFmtId="0" fontId="0" fillId="0" borderId="0" xfId="0" applyAlignment="1">
      <alignment vertical="center"/>
    </xf>
    <xf numFmtId="0" fontId="2" fillId="4" borderId="8" xfId="0" applyFont="1" applyFill="1" applyBorder="1" applyAlignment="1">
      <alignment vertical="center"/>
    </xf>
    <xf numFmtId="0" fontId="0" fillId="0" borderId="13" xfId="0" applyBorder="1" applyAlignment="1">
      <alignment horizontal="left" vertical="top" wrapText="1"/>
    </xf>
    <xf numFmtId="0" fontId="2" fillId="11" borderId="9" xfId="0" applyFont="1" applyFill="1" applyBorder="1"/>
    <xf numFmtId="0" fontId="0" fillId="0" borderId="9" xfId="0" applyBorder="1"/>
    <xf numFmtId="0" fontId="32" fillId="2" borderId="5" xfId="0" applyFont="1" applyFill="1" applyBorder="1" applyAlignment="1">
      <alignment horizontal="center" wrapText="1"/>
    </xf>
    <xf numFmtId="0" fontId="0" fillId="0" borderId="19" xfId="0" applyBorder="1" applyAlignment="1">
      <alignment wrapText="1"/>
    </xf>
    <xf numFmtId="0" fontId="24" fillId="0" borderId="4" xfId="0" applyFont="1" applyBorder="1" applyAlignment="1">
      <alignment horizontal="center" vertical="center" wrapText="1"/>
    </xf>
    <xf numFmtId="0" fontId="0" fillId="0" borderId="8" xfId="0" applyBorder="1" applyAlignment="1">
      <alignment vertical="center" wrapText="1"/>
    </xf>
    <xf numFmtId="0" fontId="11" fillId="0" borderId="12" xfId="0" applyFont="1" applyBorder="1" applyAlignment="1">
      <alignment horizontal="left" vertical="top" wrapText="1"/>
    </xf>
    <xf numFmtId="0" fontId="17" fillId="0" borderId="4" xfId="0" applyFont="1" applyBorder="1" applyAlignment="1" applyProtection="1">
      <alignment vertical="top"/>
      <protection locked="0"/>
    </xf>
    <xf numFmtId="0" fontId="0" fillId="0" borderId="4" xfId="0" applyBorder="1" applyAlignment="1" applyProtection="1">
      <alignment vertical="top" wrapText="1"/>
      <protection locked="0"/>
    </xf>
    <xf numFmtId="0" fontId="62" fillId="2" borderId="4" xfId="0" applyFont="1" applyFill="1" applyBorder="1" applyAlignment="1">
      <alignment wrapText="1"/>
    </xf>
    <xf numFmtId="0" fontId="17" fillId="14" borderId="7" xfId="0" applyFont="1" applyFill="1" applyBorder="1" applyAlignment="1">
      <alignment vertical="center" wrapText="1"/>
    </xf>
    <xf numFmtId="0" fontId="24" fillId="0" borderId="0" xfId="0" applyFont="1" applyAlignment="1">
      <alignment horizontal="left" vertical="center"/>
    </xf>
    <xf numFmtId="0" fontId="33" fillId="0" borderId="4" xfId="0" applyFont="1" applyBorder="1" applyAlignment="1">
      <alignment horizontal="left" vertical="top"/>
    </xf>
    <xf numFmtId="0" fontId="30" fillId="0" borderId="12" xfId="0" applyFont="1" applyBorder="1" applyAlignment="1">
      <alignment horizontal="left" vertical="top" wrapText="1"/>
    </xf>
    <xf numFmtId="0" fontId="17" fillId="0" borderId="1" xfId="0" applyFont="1" applyBorder="1"/>
    <xf numFmtId="0" fontId="0" fillId="2" borderId="4" xfId="0" applyFill="1" applyBorder="1" applyAlignment="1" applyProtection="1">
      <alignment horizontal="left" vertical="top" wrapText="1"/>
      <protection locked="0"/>
    </xf>
    <xf numFmtId="0" fontId="0" fillId="0" borderId="9" xfId="0" applyBorder="1" applyAlignment="1">
      <alignment vertical="top" wrapText="1"/>
    </xf>
    <xf numFmtId="0" fontId="5" fillId="0" borderId="0" xfId="0" applyFont="1"/>
    <xf numFmtId="0" fontId="2" fillId="4" borderId="4" xfId="0" applyFont="1" applyFill="1" applyBorder="1" applyAlignment="1">
      <alignment vertical="top" wrapText="1"/>
    </xf>
    <xf numFmtId="0" fontId="0" fillId="0" borderId="7" xfId="0" applyBorder="1" applyAlignment="1">
      <alignment horizontal="left" vertical="top" wrapText="1"/>
    </xf>
    <xf numFmtId="0" fontId="44" fillId="11" borderId="3" xfId="0" applyFont="1" applyFill="1" applyBorder="1" applyAlignment="1">
      <alignment vertical="top" wrapText="1"/>
    </xf>
    <xf numFmtId="0" fontId="2" fillId="11" borderId="4" xfId="0" applyFont="1" applyFill="1" applyBorder="1" applyAlignment="1">
      <alignment wrapText="1"/>
    </xf>
    <xf numFmtId="0" fontId="33" fillId="0" borderId="0" xfId="0" applyFont="1" applyAlignment="1">
      <alignment horizontal="left" vertical="center"/>
    </xf>
    <xf numFmtId="0" fontId="46" fillId="0" borderId="4" xfId="0" applyFont="1" applyBorder="1" applyAlignment="1">
      <alignment horizontal="left" vertical="top" wrapText="1"/>
    </xf>
    <xf numFmtId="9" fontId="23" fillId="2" borderId="3" xfId="1" applyFont="1" applyFill="1" applyBorder="1" applyAlignment="1">
      <alignment horizontal="center" vertical="center" wrapText="1"/>
    </xf>
    <xf numFmtId="0" fontId="33" fillId="0" borderId="4" xfId="0" applyFont="1" applyBorder="1" applyAlignment="1">
      <alignment horizontal="left" vertical="top" wrapText="1"/>
    </xf>
    <xf numFmtId="0" fontId="29" fillId="4" borderId="4" xfId="0" applyFont="1" applyFill="1" applyBorder="1" applyAlignment="1">
      <alignment horizontal="left" vertical="top" wrapText="1"/>
    </xf>
    <xf numFmtId="0" fontId="66" fillId="0" borderId="0" xfId="0" applyFont="1" applyAlignment="1">
      <alignment wrapText="1"/>
    </xf>
    <xf numFmtId="0" fontId="11" fillId="0" borderId="19" xfId="0" applyFont="1" applyBorder="1" applyAlignment="1">
      <alignment horizontal="left" vertical="top" wrapText="1"/>
    </xf>
    <xf numFmtId="0" fontId="11" fillId="0" borderId="9" xfId="0" applyFont="1" applyBorder="1" applyAlignment="1">
      <alignment vertical="top" wrapText="1"/>
    </xf>
    <xf numFmtId="0" fontId="11" fillId="0" borderId="4" xfId="0" applyFont="1" applyBorder="1" applyAlignment="1">
      <alignment wrapText="1"/>
    </xf>
    <xf numFmtId="0" fontId="5" fillId="4" borderId="12" xfId="0" applyFont="1" applyFill="1" applyBorder="1" applyAlignment="1">
      <alignment horizontal="left" vertical="top"/>
    </xf>
    <xf numFmtId="0" fontId="0" fillId="0" borderId="3" xfId="0" applyBorder="1" applyAlignment="1" applyProtection="1">
      <alignment horizontal="left" vertical="top"/>
      <protection locked="0"/>
    </xf>
    <xf numFmtId="0" fontId="17" fillId="15" borderId="4" xfId="0" applyFont="1" applyFill="1" applyBorder="1" applyAlignment="1">
      <alignment horizontal="left" vertical="top"/>
    </xf>
    <xf numFmtId="0" fontId="17" fillId="15" borderId="4" xfId="0" applyFont="1" applyFill="1" applyBorder="1" applyAlignment="1" applyProtection="1">
      <alignment horizontal="left" vertical="top"/>
      <protection locked="0"/>
    </xf>
    <xf numFmtId="0" fontId="0" fillId="0" borderId="8" xfId="0" applyBorder="1" applyAlignment="1">
      <alignment horizontal="left" vertical="center" wrapText="1"/>
    </xf>
    <xf numFmtId="0" fontId="17" fillId="15" borderId="9" xfId="0" applyFont="1" applyFill="1" applyBorder="1" applyAlignment="1">
      <alignment horizontal="left" vertical="top"/>
    </xf>
    <xf numFmtId="0" fontId="45" fillId="11" borderId="4" xfId="0" applyFont="1" applyFill="1" applyBorder="1" applyAlignment="1">
      <alignment wrapText="1"/>
    </xf>
    <xf numFmtId="0" fontId="0" fillId="15" borderId="4" xfId="0" applyFill="1" applyBorder="1" applyAlignment="1">
      <alignment wrapText="1"/>
    </xf>
    <xf numFmtId="0" fontId="17" fillId="15" borderId="13" xfId="0" applyFont="1" applyFill="1" applyBorder="1" applyAlignment="1">
      <alignment horizontal="left" vertical="top"/>
    </xf>
    <xf numFmtId="0" fontId="4" fillId="0" borderId="4" xfId="0" applyFont="1" applyBorder="1" applyAlignment="1">
      <alignment horizontal="left" vertical="center"/>
    </xf>
    <xf numFmtId="0" fontId="33" fillId="0" borderId="8" xfId="0" applyFont="1" applyBorder="1" applyAlignment="1">
      <alignment horizontal="left" vertical="top"/>
    </xf>
    <xf numFmtId="0" fontId="32" fillId="0" borderId="8" xfId="0" applyFont="1" applyBorder="1" applyAlignment="1">
      <alignment horizontal="left" vertical="top" wrapText="1"/>
    </xf>
    <xf numFmtId="0" fontId="4" fillId="0" borderId="8" xfId="0" applyFont="1" applyBorder="1" applyAlignment="1">
      <alignment horizontal="center" vertical="top" wrapText="1"/>
    </xf>
    <xf numFmtId="0" fontId="33" fillId="0" borderId="8" xfId="0" applyFont="1" applyBorder="1" applyAlignment="1">
      <alignment horizontal="center" vertical="top" wrapText="1"/>
    </xf>
    <xf numFmtId="0" fontId="4" fillId="0" borderId="7" xfId="0" applyFont="1" applyBorder="1" applyAlignment="1">
      <alignment horizontal="center" vertical="top" wrapText="1"/>
    </xf>
    <xf numFmtId="0" fontId="0" fillId="0" borderId="12" xfId="0" applyBorder="1" applyAlignment="1" applyProtection="1">
      <alignment horizontal="left" vertical="top"/>
      <protection locked="0"/>
    </xf>
    <xf numFmtId="0" fontId="0" fillId="0" borderId="3" xfId="0" applyBorder="1" applyAlignment="1" applyProtection="1">
      <alignment wrapText="1"/>
      <protection locked="0"/>
    </xf>
    <xf numFmtId="0" fontId="0" fillId="0" borderId="3" xfId="0" applyBorder="1" applyProtection="1">
      <protection locked="0"/>
    </xf>
    <xf numFmtId="0" fontId="32" fillId="2" borderId="4" xfId="0" applyFont="1" applyFill="1" applyBorder="1" applyAlignment="1">
      <alignment wrapText="1"/>
    </xf>
    <xf numFmtId="0" fontId="42" fillId="0" borderId="0" xfId="0" applyFont="1" applyAlignment="1">
      <alignment horizontal="left" vertical="center"/>
    </xf>
    <xf numFmtId="0" fontId="2" fillId="0" borderId="0" xfId="0" applyFont="1" applyAlignment="1">
      <alignment horizontal="left" vertical="center"/>
    </xf>
    <xf numFmtId="0" fontId="35" fillId="2" borderId="4" xfId="0" applyFont="1" applyFill="1" applyBorder="1" applyAlignment="1">
      <alignment vertical="center" wrapText="1"/>
    </xf>
    <xf numFmtId="0" fontId="0" fillId="15" borderId="4" xfId="0" applyFill="1" applyBorder="1" applyAlignment="1">
      <alignment horizontal="left" vertical="top"/>
    </xf>
    <xf numFmtId="0" fontId="0" fillId="15" borderId="9" xfId="0" applyFill="1" applyBorder="1" applyAlignment="1">
      <alignment wrapText="1"/>
    </xf>
    <xf numFmtId="0" fontId="11" fillId="2" borderId="4" xfId="0" applyFont="1" applyFill="1" applyBorder="1" applyAlignment="1">
      <alignment wrapText="1"/>
    </xf>
    <xf numFmtId="0" fontId="32" fillId="4" borderId="4" xfId="0" applyFont="1" applyFill="1" applyBorder="1" applyAlignment="1">
      <alignment horizontal="left" vertical="top" wrapText="1"/>
    </xf>
    <xf numFmtId="0" fontId="0" fillId="0" borderId="2" xfId="0" applyBorder="1" applyAlignment="1">
      <alignment wrapText="1"/>
    </xf>
    <xf numFmtId="0" fontId="37" fillId="2" borderId="4"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6" fillId="2" borderId="4" xfId="0" applyFont="1" applyFill="1" applyBorder="1" applyAlignment="1">
      <alignment horizontal="center" vertical="top" wrapText="1"/>
    </xf>
    <xf numFmtId="0" fontId="11" fillId="2" borderId="4" xfId="0" applyFont="1" applyFill="1" applyBorder="1" applyAlignment="1">
      <alignment vertical="top" wrapText="1"/>
    </xf>
    <xf numFmtId="0" fontId="17" fillId="2" borderId="9" xfId="0" applyFont="1" applyFill="1" applyBorder="1" applyAlignment="1">
      <alignment horizontal="left" vertical="top"/>
    </xf>
    <xf numFmtId="0" fontId="3" fillId="0" borderId="4" xfId="0" applyFont="1" applyBorder="1" applyAlignment="1">
      <alignment wrapText="1"/>
    </xf>
    <xf numFmtId="0" fontId="3" fillId="0" borderId="19" xfId="0" applyFont="1" applyBorder="1" applyAlignment="1">
      <alignment horizontal="left" vertical="top"/>
    </xf>
    <xf numFmtId="0" fontId="3" fillId="0" borderId="0" xfId="0" applyFont="1" applyAlignment="1">
      <alignment horizontal="center" vertical="top" wrapText="1"/>
    </xf>
    <xf numFmtId="0" fontId="3" fillId="0" borderId="9" xfId="0" applyFont="1" applyBorder="1" applyAlignment="1">
      <alignment horizontal="left" vertical="top"/>
    </xf>
    <xf numFmtId="0" fontId="3" fillId="0" borderId="13" xfId="0" applyFont="1" applyBorder="1" applyAlignment="1">
      <alignment horizontal="left" vertical="top"/>
    </xf>
    <xf numFmtId="0" fontId="3" fillId="0" borderId="8" xfId="0" applyFont="1" applyBorder="1" applyAlignment="1">
      <alignment horizontal="left" vertical="top"/>
    </xf>
    <xf numFmtId="0" fontId="3" fillId="0" borderId="4" xfId="0" applyFont="1" applyBorder="1" applyAlignment="1">
      <alignment horizontal="left" vertical="center"/>
    </xf>
    <xf numFmtId="0" fontId="3" fillId="0" borderId="4" xfId="0" applyFont="1" applyBorder="1" applyAlignment="1">
      <alignment horizontal="left" vertical="top"/>
    </xf>
    <xf numFmtId="0" fontId="3" fillId="0" borderId="4" xfId="0" applyFont="1" applyBorder="1" applyAlignment="1">
      <alignment vertical="top"/>
    </xf>
    <xf numFmtId="0" fontId="3" fillId="0" borderId="0" xfId="0" applyFont="1" applyAlignment="1" applyProtection="1">
      <alignment horizontal="left" vertical="top" wrapText="1"/>
      <protection locked="0"/>
    </xf>
    <xf numFmtId="0" fontId="59" fillId="0" borderId="0" xfId="0" applyFont="1" applyAlignment="1">
      <alignment horizontal="left" vertical="top" wrapText="1"/>
    </xf>
    <xf numFmtId="0" fontId="47" fillId="0" borderId="0" xfId="0" applyFont="1" applyAlignment="1">
      <alignment horizontal="left" vertical="top" wrapText="1"/>
    </xf>
    <xf numFmtId="0" fontId="29" fillId="0" borderId="3" xfId="0" applyFont="1" applyBorder="1" applyAlignment="1">
      <alignment horizontal="center" vertical="top"/>
    </xf>
    <xf numFmtId="0" fontId="17" fillId="0" borderId="3" xfId="0" applyFont="1" applyBorder="1" applyAlignment="1" applyProtection="1">
      <alignment horizontal="left" vertical="top"/>
      <protection locked="0"/>
    </xf>
    <xf numFmtId="0" fontId="17" fillId="15" borderId="3" xfId="0" applyFont="1" applyFill="1" applyBorder="1" applyAlignment="1">
      <alignment horizontal="left" vertical="top"/>
    </xf>
    <xf numFmtId="0" fontId="17" fillId="15" borderId="3" xfId="0" applyFont="1" applyFill="1" applyBorder="1" applyAlignment="1" applyProtection="1">
      <alignment horizontal="left" vertical="top"/>
      <protection locked="0"/>
    </xf>
    <xf numFmtId="0" fontId="17" fillId="15" borderId="12" xfId="0" applyFont="1" applyFill="1" applyBorder="1" applyAlignment="1">
      <alignment horizontal="left" vertical="top"/>
    </xf>
    <xf numFmtId="0" fontId="17" fillId="0" borderId="19" xfId="0" applyFont="1" applyBorder="1" applyAlignment="1">
      <alignment horizontal="left" vertical="top"/>
    </xf>
    <xf numFmtId="0" fontId="17" fillId="0" borderId="7" xfId="0" applyFont="1" applyBorder="1" applyAlignment="1">
      <alignment horizontal="left" vertical="top"/>
    </xf>
    <xf numFmtId="0" fontId="17" fillId="15" borderId="2" xfId="0" applyFont="1" applyFill="1" applyBorder="1" applyAlignment="1">
      <alignment horizontal="left" vertical="top"/>
    </xf>
    <xf numFmtId="0" fontId="17" fillId="0" borderId="19" xfId="0" applyFont="1" applyBorder="1"/>
    <xf numFmtId="0" fontId="17" fillId="0" borderId="3" xfId="0" applyFont="1" applyBorder="1" applyProtection="1">
      <protection locked="0"/>
    </xf>
    <xf numFmtId="0" fontId="17" fillId="15" borderId="19" xfId="0" applyFont="1" applyFill="1" applyBorder="1" applyAlignment="1">
      <alignment horizontal="left" vertical="top"/>
    </xf>
    <xf numFmtId="0" fontId="0" fillId="15" borderId="3" xfId="0" applyFill="1" applyBorder="1" applyAlignment="1">
      <alignment wrapText="1"/>
    </xf>
    <xf numFmtId="0" fontId="3" fillId="2" borderId="4" xfId="0" applyFont="1" applyFill="1" applyBorder="1" applyAlignment="1" applyProtection="1">
      <alignment horizontal="left" vertical="top"/>
      <protection hidden="1"/>
    </xf>
    <xf numFmtId="0" fontId="17" fillId="0" borderId="4" xfId="0" applyFont="1" applyBorder="1" applyAlignment="1" applyProtection="1">
      <alignment horizontal="center" vertical="top"/>
      <protection locked="0"/>
    </xf>
    <xf numFmtId="0" fontId="17" fillId="0" borderId="9" xfId="0" applyFont="1" applyBorder="1" applyAlignment="1">
      <alignment horizontal="center" vertical="top"/>
    </xf>
    <xf numFmtId="0" fontId="17" fillId="0" borderId="8" xfId="0" applyFont="1" applyBorder="1" applyAlignment="1">
      <alignment horizontal="center" vertical="top"/>
    </xf>
    <xf numFmtId="0" fontId="0" fillId="0" borderId="4" xfId="0" applyBorder="1" applyAlignment="1">
      <alignment horizontal="center" vertical="top"/>
    </xf>
    <xf numFmtId="0" fontId="0" fillId="0" borderId="4" xfId="0" applyBorder="1" applyAlignment="1">
      <alignment horizontal="center" vertical="center" wrapText="1"/>
    </xf>
    <xf numFmtId="0" fontId="0" fillId="0" borderId="8" xfId="0" applyBorder="1" applyAlignment="1">
      <alignment horizontal="center" vertical="center" wrapText="1"/>
    </xf>
    <xf numFmtId="0" fontId="0" fillId="2" borderId="4" xfId="0" applyFill="1" applyBorder="1" applyAlignment="1">
      <alignment horizontal="center" vertical="center" wrapText="1"/>
    </xf>
    <xf numFmtId="0" fontId="17" fillId="0" borderId="13" xfId="0" applyFont="1" applyBorder="1" applyAlignment="1">
      <alignment horizontal="center" vertical="top"/>
    </xf>
    <xf numFmtId="0" fontId="17" fillId="0" borderId="13" xfId="0" applyFont="1" applyBorder="1" applyAlignment="1">
      <alignment horizontal="center"/>
    </xf>
    <xf numFmtId="0" fontId="17" fillId="2" borderId="13" xfId="0" applyFont="1" applyFill="1" applyBorder="1" applyAlignment="1">
      <alignment horizontal="center" vertical="top"/>
    </xf>
    <xf numFmtId="0" fontId="0" fillId="0" borderId="3" xfId="0" applyBorder="1" applyAlignment="1">
      <alignment horizontal="center" vertical="top" wrapText="1"/>
    </xf>
    <xf numFmtId="0" fontId="0" fillId="0" borderId="4" xfId="0" applyBorder="1" applyAlignment="1">
      <alignment horizontal="center" wrapText="1"/>
    </xf>
    <xf numFmtId="0" fontId="0" fillId="0" borderId="0" xfId="0"/>
    <xf numFmtId="0" fontId="0" fillId="0" borderId="4" xfId="0" applyBorder="1"/>
    <xf numFmtId="0" fontId="0" fillId="0" borderId="4" xfId="0" applyBorder="1"/>
    <xf numFmtId="0" fontId="0" fillId="0" borderId="0" xfId="0" applyFont="1" applyAlignment="1">
      <alignment horizontal="left" vertical="top" wrapText="1"/>
    </xf>
    <xf numFmtId="0" fontId="0" fillId="0" borderId="3" xfId="0" applyFont="1" applyBorder="1" applyAlignment="1">
      <alignment horizontal="left" vertical="top" wrapText="1"/>
    </xf>
    <xf numFmtId="0" fontId="0" fillId="0" borderId="3" xfId="0" applyFont="1" applyFill="1" applyBorder="1" applyAlignment="1">
      <alignment horizontal="left" vertical="top" wrapText="1"/>
    </xf>
    <xf numFmtId="0" fontId="0" fillId="0" borderId="12" xfId="0" applyFont="1" applyBorder="1" applyAlignment="1">
      <alignment horizontal="left" vertical="top" wrapText="1"/>
    </xf>
    <xf numFmtId="0" fontId="17" fillId="0" borderId="9" xfId="0" applyFont="1" applyBorder="1" applyAlignment="1">
      <alignment vertical="top"/>
    </xf>
    <xf numFmtId="0" fontId="0" fillId="0" borderId="0" xfId="0"/>
    <xf numFmtId="0" fontId="0" fillId="0" borderId="4" xfId="0" applyBorder="1"/>
    <xf numFmtId="0" fontId="0" fillId="0" borderId="3" xfId="0" applyBorder="1"/>
    <xf numFmtId="0" fontId="11" fillId="0" borderId="4" xfId="0" applyFont="1" applyFill="1" applyBorder="1" applyAlignment="1">
      <alignment horizontal="left" vertical="top" wrapText="1"/>
    </xf>
    <xf numFmtId="0" fontId="22" fillId="0" borderId="4" xfId="0" applyFont="1" applyFill="1" applyBorder="1" applyAlignment="1" applyProtection="1">
      <alignment horizontal="left" vertical="top" wrapText="1"/>
      <protection hidden="1"/>
    </xf>
    <xf numFmtId="0" fontId="22" fillId="0" borderId="4" xfId="0" applyFont="1" applyFill="1" applyBorder="1" applyAlignment="1" applyProtection="1">
      <alignment horizontal="left" vertical="center" wrapText="1"/>
      <protection hidden="1"/>
    </xf>
    <xf numFmtId="0" fontId="24" fillId="0" borderId="4" xfId="0" applyFont="1" applyFill="1" applyBorder="1" applyAlignment="1">
      <alignment horizontal="left" vertical="center" wrapText="1"/>
    </xf>
    <xf numFmtId="0" fontId="23" fillId="0" borderId="4" xfId="0" applyFont="1" applyFill="1" applyBorder="1" applyAlignment="1">
      <alignment horizontal="left" vertical="center" wrapText="1"/>
    </xf>
    <xf numFmtId="0" fontId="22" fillId="0" borderId="4" xfId="0" applyFont="1" applyFill="1" applyBorder="1" applyAlignment="1">
      <alignment horizontal="left" vertical="center" wrapText="1"/>
    </xf>
    <xf numFmtId="0" fontId="32" fillId="0" borderId="4" xfId="0" applyFont="1" applyFill="1" applyBorder="1" applyAlignment="1">
      <alignment horizontal="center" vertical="top" wrapText="1"/>
    </xf>
    <xf numFmtId="0" fontId="0" fillId="0" borderId="4" xfId="0" applyFill="1" applyBorder="1" applyAlignment="1">
      <alignment horizontal="left" vertical="top" wrapText="1"/>
    </xf>
    <xf numFmtId="0" fontId="39" fillId="0" borderId="4" xfId="0" applyFont="1" applyFill="1" applyBorder="1" applyAlignment="1">
      <alignment wrapText="1"/>
    </xf>
    <xf numFmtId="0" fontId="0" fillId="0" borderId="4" xfId="0" applyFill="1" applyBorder="1" applyAlignment="1">
      <alignment wrapText="1"/>
    </xf>
    <xf numFmtId="0" fontId="0" fillId="0" borderId="4" xfId="0" applyFont="1" applyBorder="1" applyAlignment="1">
      <alignment horizontal="left" vertical="top"/>
    </xf>
    <xf numFmtId="0" fontId="30" fillId="0" borderId="4" xfId="0" applyFont="1" applyFill="1" applyBorder="1" applyAlignment="1">
      <alignment horizontal="left" vertical="top" wrapText="1"/>
    </xf>
    <xf numFmtId="0" fontId="0" fillId="0" borderId="3" xfId="0" applyFill="1" applyBorder="1" applyAlignment="1">
      <alignment wrapText="1"/>
    </xf>
    <xf numFmtId="0" fontId="30" fillId="0" borderId="3" xfId="0" applyFont="1" applyFill="1" applyBorder="1" applyAlignment="1">
      <alignment horizontal="left" vertical="top" wrapText="1"/>
    </xf>
    <xf numFmtId="0" fontId="0" fillId="0" borderId="4" xfId="0" applyFill="1" applyBorder="1" applyAlignment="1">
      <alignment vertical="center" wrapText="1"/>
    </xf>
    <xf numFmtId="0" fontId="17" fillId="0" borderId="4" xfId="0" applyNumberFormat="1" applyFont="1" applyFill="1" applyBorder="1" applyAlignment="1" applyProtection="1">
      <alignment wrapText="1"/>
    </xf>
    <xf numFmtId="0" fontId="11" fillId="0" borderId="3" xfId="0" applyFont="1" applyFill="1" applyBorder="1" applyAlignment="1">
      <alignment horizontal="left" vertical="top" wrapText="1"/>
    </xf>
    <xf numFmtId="0" fontId="17" fillId="0" borderId="13" xfId="0" applyFont="1" applyFill="1" applyBorder="1" applyAlignment="1">
      <alignment wrapText="1"/>
    </xf>
    <xf numFmtId="0" fontId="17" fillId="0" borderId="13" xfId="0" applyFont="1" applyFill="1" applyBorder="1" applyAlignment="1">
      <alignment horizontal="left" vertical="top" wrapText="1"/>
    </xf>
    <xf numFmtId="0" fontId="17" fillId="0" borderId="4" xfId="0" applyFont="1" applyFill="1" applyBorder="1" applyAlignment="1">
      <alignment horizontal="left" vertical="top" wrapText="1"/>
    </xf>
    <xf numFmtId="0" fontId="17" fillId="0" borderId="0" xfId="0" applyFont="1" applyFill="1" applyBorder="1" applyAlignment="1">
      <alignment horizontal="left" vertical="top" wrapText="1"/>
    </xf>
    <xf numFmtId="0" fontId="0" fillId="0" borderId="4" xfId="0" applyFont="1" applyBorder="1" applyAlignment="1">
      <alignment horizontal="left" vertical="top" wrapText="1"/>
    </xf>
    <xf numFmtId="0" fontId="0" fillId="0" borderId="0" xfId="0" applyFont="1" applyAlignment="1">
      <alignment horizontal="left" vertical="top"/>
    </xf>
    <xf numFmtId="0" fontId="0" fillId="0" borderId="1" xfId="0" applyFont="1" applyBorder="1" applyAlignment="1">
      <alignment horizontal="left" vertical="top"/>
    </xf>
    <xf numFmtId="0" fontId="53" fillId="0" borderId="4" xfId="0" applyFont="1" applyBorder="1" applyAlignment="1">
      <alignment horizontal="left" vertical="center" wrapText="1"/>
    </xf>
    <xf numFmtId="0" fontId="54" fillId="0" borderId="4" xfId="0" applyFont="1" applyBorder="1" applyAlignment="1">
      <alignment horizontal="left" wrapText="1" readingOrder="1"/>
    </xf>
    <xf numFmtId="0" fontId="0" fillId="0" borderId="0" xfId="0" applyBorder="1" applyAlignment="1">
      <alignment wrapText="1"/>
    </xf>
    <xf numFmtId="0" fontId="11" fillId="0" borderId="13" xfId="0" applyFont="1" applyFill="1" applyBorder="1" applyAlignment="1">
      <alignment horizontal="left" vertical="top" wrapText="1"/>
    </xf>
    <xf numFmtId="0" fontId="0" fillId="0" borderId="4" xfId="0" applyFont="1" applyBorder="1"/>
    <xf numFmtId="0" fontId="17" fillId="0" borderId="4" xfId="0" applyFont="1" applyFill="1" applyBorder="1" applyAlignment="1">
      <alignment wrapText="1"/>
    </xf>
    <xf numFmtId="0" fontId="0" fillId="0" borderId="4" xfId="0" applyFill="1" applyBorder="1"/>
    <xf numFmtId="0" fontId="17" fillId="0" borderId="8" xfId="0" applyFont="1" applyFill="1" applyBorder="1" applyAlignment="1">
      <alignment vertical="center" wrapText="1"/>
    </xf>
    <xf numFmtId="0" fontId="2" fillId="11" borderId="4" xfId="0" applyFont="1" applyFill="1" applyBorder="1" applyAlignment="1">
      <alignment vertical="top"/>
    </xf>
    <xf numFmtId="0" fontId="3" fillId="0" borderId="0" xfId="0" applyFont="1" applyBorder="1" applyAlignment="1">
      <alignment horizontal="left" vertical="top"/>
    </xf>
    <xf numFmtId="0" fontId="0" fillId="0" borderId="0" xfId="0" applyBorder="1" applyAlignment="1">
      <alignment horizontal="left" vertical="top"/>
    </xf>
    <xf numFmtId="0" fontId="17" fillId="2" borderId="3" xfId="0" applyFont="1" applyFill="1" applyBorder="1" applyAlignment="1" applyProtection="1">
      <alignment horizontal="left" vertical="top"/>
      <protection locked="0"/>
    </xf>
    <xf numFmtId="0" fontId="17" fillId="2" borderId="12" xfId="0" applyFont="1" applyFill="1" applyBorder="1" applyAlignment="1">
      <alignment horizontal="left" vertical="top"/>
    </xf>
    <xf numFmtId="0" fontId="29" fillId="2" borderId="4" xfId="0" applyFont="1" applyFill="1" applyBorder="1" applyAlignment="1">
      <alignment horizontal="center" vertical="center" wrapText="1"/>
    </xf>
    <xf numFmtId="0" fontId="17" fillId="2" borderId="4" xfId="0" applyFont="1" applyFill="1" applyBorder="1" applyAlignment="1" applyProtection="1">
      <alignment horizontal="center" vertical="center"/>
      <protection locked="0"/>
    </xf>
    <xf numFmtId="0" fontId="0" fillId="0" borderId="4" xfId="0" applyBorder="1" applyAlignment="1" applyProtection="1">
      <alignment horizontal="center" vertical="center"/>
      <protection locked="0"/>
    </xf>
    <xf numFmtId="0" fontId="17" fillId="2" borderId="3" xfId="0" applyFont="1" applyFill="1" applyBorder="1" applyAlignment="1" applyProtection="1">
      <alignment horizontal="center" vertical="center"/>
      <protection locked="0"/>
    </xf>
    <xf numFmtId="0" fontId="17" fillId="0" borderId="4" xfId="0" applyFont="1" applyBorder="1" applyAlignment="1">
      <alignment horizontal="center" vertical="center"/>
    </xf>
    <xf numFmtId="0" fontId="0" fillId="0" borderId="3" xfId="0" applyBorder="1" applyAlignment="1">
      <alignment horizontal="center" vertical="center" wrapText="1"/>
    </xf>
    <xf numFmtId="0" fontId="17" fillId="0" borderId="12" xfId="0" applyFont="1" applyBorder="1" applyAlignment="1" applyProtection="1">
      <alignment horizontal="center" vertical="center"/>
      <protection locked="0"/>
    </xf>
    <xf numFmtId="0" fontId="0" fillId="0" borderId="0" xfId="0" applyAlignment="1">
      <alignment horizontal="center" vertical="center"/>
    </xf>
    <xf numFmtId="0" fontId="3" fillId="2" borderId="0" xfId="0" applyFont="1" applyFill="1" applyAlignment="1">
      <alignment horizontal="center" vertical="center"/>
    </xf>
    <xf numFmtId="0" fontId="17" fillId="0" borderId="0" xfId="0" applyFont="1" applyAlignment="1">
      <alignment horizontal="center" vertical="center"/>
    </xf>
    <xf numFmtId="0" fontId="3" fillId="2" borderId="9" xfId="0" applyFont="1" applyFill="1" applyBorder="1" applyAlignment="1" applyProtection="1">
      <alignment horizontal="left" vertical="top"/>
      <protection hidden="1"/>
    </xf>
    <xf numFmtId="0" fontId="3" fillId="0" borderId="13" xfId="0" applyFont="1" applyBorder="1" applyAlignment="1" applyProtection="1">
      <alignment horizontal="left" vertical="top"/>
      <protection hidden="1"/>
    </xf>
    <xf numFmtId="0" fontId="3" fillId="2" borderId="13" xfId="0" applyFont="1" applyFill="1" applyBorder="1" applyAlignment="1" applyProtection="1">
      <alignment horizontal="left" vertical="top"/>
      <protection hidden="1"/>
    </xf>
    <xf numFmtId="0" fontId="3" fillId="2" borderId="8" xfId="0" applyFont="1" applyFill="1" applyBorder="1" applyAlignment="1" applyProtection="1">
      <alignment horizontal="left" vertical="top"/>
      <protection hidden="1"/>
    </xf>
    <xf numFmtId="0" fontId="14" fillId="2" borderId="19" xfId="0" applyFont="1" applyFill="1" applyBorder="1" applyAlignment="1">
      <alignment horizontal="center" vertical="top"/>
    </xf>
    <xf numFmtId="0" fontId="14" fillId="2" borderId="0" xfId="0" applyFont="1" applyFill="1" applyBorder="1" applyAlignment="1">
      <alignment horizontal="center" vertical="top"/>
    </xf>
    <xf numFmtId="0" fontId="22" fillId="0" borderId="8" xfId="0" applyFont="1" applyBorder="1" applyAlignment="1" applyProtection="1">
      <alignment horizontal="left" vertical="top" wrapText="1"/>
      <protection hidden="1"/>
    </xf>
    <xf numFmtId="0" fontId="23" fillId="0" borderId="24" xfId="0" applyFont="1" applyBorder="1" applyAlignment="1">
      <alignment horizontal="left" vertical="center" wrapText="1"/>
    </xf>
    <xf numFmtId="0" fontId="23" fillId="0" borderId="12" xfId="0" applyFont="1" applyBorder="1" applyAlignment="1" applyProtection="1">
      <alignment horizontal="left" vertical="top" wrapText="1"/>
      <protection hidden="1"/>
    </xf>
    <xf numFmtId="0" fontId="23" fillId="0" borderId="8" xfId="0" applyFont="1" applyBorder="1" applyAlignment="1">
      <alignment horizontal="left" vertical="center" wrapText="1"/>
    </xf>
    <xf numFmtId="0" fontId="17" fillId="0" borderId="0" xfId="0" applyFont="1" applyAlignment="1">
      <alignment vertical="center" wrapText="1"/>
    </xf>
    <xf numFmtId="0" fontId="0" fillId="0" borderId="4" xfId="0" applyBorder="1" applyAlignment="1" applyProtection="1">
      <alignment horizontal="center" vertical="top"/>
      <protection locked="0"/>
    </xf>
    <xf numFmtId="0" fontId="0" fillId="0" borderId="4" xfId="0" applyBorder="1" applyAlignment="1">
      <alignment horizontal="center" vertical="top" wrapText="1"/>
    </xf>
    <xf numFmtId="0" fontId="0" fillId="0" borderId="0" xfId="0" applyAlignment="1" applyProtection="1">
      <alignment horizontal="center" vertical="top"/>
      <protection locked="0"/>
    </xf>
    <xf numFmtId="0" fontId="0" fillId="0" borderId="4" xfId="0" applyBorder="1" applyAlignment="1" applyProtection="1">
      <alignment horizontal="center" vertical="top" wrapText="1"/>
      <protection locked="0"/>
    </xf>
    <xf numFmtId="0" fontId="0" fillId="0" borderId="4" xfId="0" applyBorder="1" applyAlignment="1" applyProtection="1">
      <alignment horizontal="center"/>
      <protection locked="0"/>
    </xf>
    <xf numFmtId="0" fontId="0" fillId="2" borderId="4" xfId="0" applyFill="1" applyBorder="1" applyAlignment="1" applyProtection="1">
      <alignment horizontal="center"/>
      <protection locked="0"/>
    </xf>
    <xf numFmtId="0" fontId="0" fillId="0" borderId="4" xfId="0" applyBorder="1" applyAlignment="1" applyProtection="1">
      <alignment horizontal="center" wrapText="1"/>
      <protection locked="0"/>
    </xf>
    <xf numFmtId="0" fontId="0" fillId="0" borderId="4" xfId="0" applyBorder="1" applyAlignment="1" applyProtection="1">
      <alignment horizontal="center" vertical="center" wrapText="1"/>
      <protection locked="0"/>
    </xf>
    <xf numFmtId="0" fontId="0" fillId="0" borderId="4" xfId="0" applyBorder="1" applyAlignment="1">
      <alignment horizontal="center"/>
    </xf>
    <xf numFmtId="0" fontId="17" fillId="0" borderId="4" xfId="0" applyFont="1" applyBorder="1" applyAlignment="1" applyProtection="1">
      <alignment horizontal="center"/>
      <protection locked="0"/>
    </xf>
    <xf numFmtId="0" fontId="17" fillId="0" borderId="8" xfId="0" applyFont="1" applyBorder="1" applyAlignment="1" applyProtection="1">
      <alignment horizontal="center"/>
      <protection locked="0"/>
    </xf>
    <xf numFmtId="0" fontId="17" fillId="0" borderId="0" xfId="0" applyFont="1" applyAlignment="1">
      <alignment horizontal="center"/>
    </xf>
    <xf numFmtId="0" fontId="17" fillId="0" borderId="12" xfId="0" applyFont="1" applyBorder="1" applyAlignment="1" applyProtection="1">
      <alignment horizontal="center" vertical="top"/>
      <protection locked="0"/>
    </xf>
    <xf numFmtId="0" fontId="3" fillId="0" borderId="0" xfId="0" applyFont="1" applyAlignment="1">
      <alignment horizontal="center" vertical="top"/>
    </xf>
    <xf numFmtId="0" fontId="17" fillId="0" borderId="4" xfId="0" applyFont="1" applyBorder="1" applyAlignment="1">
      <alignment horizontal="center"/>
    </xf>
    <xf numFmtId="0" fontId="3" fillId="2" borderId="4" xfId="0" applyFont="1" applyFill="1" applyBorder="1" applyAlignment="1">
      <alignment horizontal="left" vertical="center" wrapText="1"/>
    </xf>
    <xf numFmtId="0" fontId="3" fillId="2" borderId="9" xfId="0" applyFont="1" applyFill="1" applyBorder="1" applyAlignment="1">
      <alignment horizontal="left" vertical="top"/>
    </xf>
    <xf numFmtId="0" fontId="17" fillId="2" borderId="4" xfId="0" applyFont="1" applyFill="1" applyBorder="1" applyAlignment="1">
      <alignment horizontal="center" vertical="top"/>
    </xf>
    <xf numFmtId="0" fontId="17" fillId="0" borderId="4" xfId="0" applyFont="1" applyBorder="1" applyAlignment="1">
      <alignment horizontal="center" vertical="top" wrapText="1"/>
    </xf>
    <xf numFmtId="0" fontId="17" fillId="0" borderId="0" xfId="0" applyFont="1" applyAlignment="1">
      <alignment horizontal="center" vertical="top"/>
    </xf>
    <xf numFmtId="0" fontId="17" fillId="2" borderId="4" xfId="0" applyFont="1" applyFill="1" applyBorder="1" applyAlignment="1">
      <alignment horizontal="center" vertical="top" wrapText="1"/>
    </xf>
    <xf numFmtId="0" fontId="35" fillId="2" borderId="4" xfId="0" applyFont="1" applyFill="1" applyBorder="1" applyAlignment="1">
      <alignment horizontal="center" vertical="center" wrapText="1"/>
    </xf>
    <xf numFmtId="0" fontId="5" fillId="0" borderId="0" xfId="0" applyFont="1" applyAlignment="1">
      <alignment horizontal="center" vertical="top"/>
    </xf>
    <xf numFmtId="0" fontId="17" fillId="0" borderId="4" xfId="0" applyFont="1" applyBorder="1" applyAlignment="1" applyProtection="1">
      <alignment horizontal="center" vertical="top" wrapText="1"/>
      <protection locked="0"/>
    </xf>
    <xf numFmtId="0" fontId="0" fillId="0" borderId="9" xfId="0" applyBorder="1" applyAlignment="1" applyProtection="1">
      <alignment horizontal="center" vertical="top"/>
      <protection locked="0"/>
    </xf>
    <xf numFmtId="0" fontId="17" fillId="2" borderId="4" xfId="0" applyFont="1" applyFill="1" applyBorder="1" applyAlignment="1" applyProtection="1">
      <alignment horizontal="center" vertical="top" wrapText="1"/>
      <protection locked="0"/>
    </xf>
    <xf numFmtId="0" fontId="17" fillId="2" borderId="4" xfId="0" applyFont="1" applyFill="1" applyBorder="1" applyAlignment="1" applyProtection="1">
      <alignment horizontal="center" vertical="top"/>
      <protection locked="0"/>
    </xf>
    <xf numFmtId="0" fontId="0" fillId="0" borderId="3" xfId="0" applyBorder="1" applyAlignment="1" applyProtection="1">
      <alignment horizontal="center" vertical="top" wrapText="1"/>
      <protection locked="0"/>
    </xf>
    <xf numFmtId="0" fontId="3" fillId="0" borderId="4" xfId="0" applyFont="1" applyBorder="1" applyAlignment="1">
      <alignment horizontal="center" vertical="top"/>
    </xf>
    <xf numFmtId="0" fontId="17" fillId="0" borderId="4" xfId="0" applyFont="1" applyBorder="1" applyAlignment="1" applyProtection="1">
      <alignment horizontal="center" wrapText="1"/>
      <protection locked="0"/>
    </xf>
    <xf numFmtId="0" fontId="0" fillId="0" borderId="9" xfId="0" applyBorder="1" applyAlignment="1" applyProtection="1">
      <alignment horizontal="center" vertical="top" wrapText="1"/>
      <protection locked="0"/>
    </xf>
    <xf numFmtId="0" fontId="0" fillId="0" borderId="9" xfId="0" applyBorder="1" applyAlignment="1">
      <alignment horizontal="center" vertical="top"/>
    </xf>
    <xf numFmtId="0" fontId="0" fillId="2" borderId="4" xfId="0" applyFill="1" applyBorder="1" applyAlignment="1" applyProtection="1">
      <alignment horizontal="center" wrapText="1"/>
      <protection locked="0"/>
    </xf>
    <xf numFmtId="0" fontId="0" fillId="0" borderId="0" xfId="0" applyAlignment="1">
      <alignment horizontal="center" vertical="top" wrapText="1"/>
    </xf>
    <xf numFmtId="0" fontId="5" fillId="0" borderId="0" xfId="0" applyFont="1" applyAlignment="1">
      <alignment horizontal="center" vertical="top" wrapText="1"/>
    </xf>
    <xf numFmtId="0" fontId="17" fillId="0" borderId="0" xfId="0" applyFont="1" applyAlignment="1">
      <alignment horizontal="center" vertical="top" wrapText="1"/>
    </xf>
    <xf numFmtId="0" fontId="0" fillId="2" borderId="0" xfId="0" applyFill="1" applyAlignment="1">
      <alignment horizontal="left" wrapText="1"/>
    </xf>
    <xf numFmtId="0" fontId="0" fillId="2" borderId="4" xfId="0" applyFill="1" applyBorder="1" applyAlignment="1" applyProtection="1">
      <alignment horizontal="center" vertical="top"/>
      <protection locked="0"/>
    </xf>
    <xf numFmtId="0" fontId="17" fillId="2" borderId="0" xfId="0" applyFont="1" applyFill="1" applyAlignment="1">
      <alignment horizontal="left" vertical="top" wrapText="1"/>
    </xf>
    <xf numFmtId="0" fontId="0" fillId="0" borderId="9" xfId="0" applyBorder="1" applyAlignment="1" applyProtection="1">
      <alignment horizontal="center" wrapText="1"/>
      <protection locked="0"/>
    </xf>
    <xf numFmtId="0" fontId="0" fillId="0" borderId="0" xfId="0" applyAlignment="1" applyProtection="1">
      <alignment horizontal="center" wrapText="1"/>
      <protection locked="0"/>
    </xf>
    <xf numFmtId="0" fontId="0" fillId="0" borderId="2" xfId="0" applyBorder="1" applyAlignment="1" applyProtection="1">
      <alignment horizontal="center" vertical="top" wrapText="1"/>
      <protection locked="0"/>
    </xf>
    <xf numFmtId="0" fontId="17" fillId="0" borderId="12" xfId="0" applyFont="1" applyBorder="1" applyAlignment="1" applyProtection="1">
      <alignment horizontal="center" vertical="top" wrapText="1"/>
      <protection locked="0"/>
    </xf>
    <xf numFmtId="0" fontId="0" fillId="0" borderId="4" xfId="0" applyFill="1" applyBorder="1" applyAlignment="1">
      <alignment horizontal="left" vertical="top"/>
    </xf>
    <xf numFmtId="0" fontId="30" fillId="0" borderId="4" xfId="0" applyFont="1" applyFill="1" applyBorder="1" applyAlignment="1">
      <alignment vertical="top" wrapText="1"/>
    </xf>
    <xf numFmtId="0" fontId="17" fillId="0" borderId="3" xfId="0" applyFont="1" applyFill="1" applyBorder="1" applyAlignment="1">
      <alignment wrapText="1"/>
    </xf>
    <xf numFmtId="0" fontId="0" fillId="0" borderId="4" xfId="0" applyFont="1" applyBorder="1" applyAlignment="1" applyProtection="1">
      <alignment wrapText="1"/>
      <protection locked="0"/>
    </xf>
    <xf numFmtId="0" fontId="0" fillId="0" borderId="4" xfId="0" applyFont="1" applyBorder="1" applyAlignment="1" applyProtection="1">
      <alignment horizontal="center"/>
      <protection locked="0"/>
    </xf>
    <xf numFmtId="0" fontId="0" fillId="0" borderId="4" xfId="0" applyFont="1" applyBorder="1" applyProtection="1">
      <protection locked="0"/>
    </xf>
    <xf numFmtId="0" fontId="0" fillId="0" borderId="4" xfId="0" applyFont="1" applyBorder="1" applyAlignment="1">
      <alignment wrapText="1"/>
    </xf>
    <xf numFmtId="0" fontId="0" fillId="0" borderId="4" xfId="0" applyFont="1" applyFill="1" applyBorder="1" applyAlignment="1">
      <alignment horizontal="left" vertical="top" wrapText="1"/>
    </xf>
    <xf numFmtId="0" fontId="0" fillId="2" borderId="3" xfId="0" applyFill="1" applyBorder="1" applyAlignment="1">
      <alignment horizontal="left" vertical="top" wrapText="1"/>
    </xf>
    <xf numFmtId="0" fontId="17" fillId="0" borderId="1" xfId="0" applyFont="1" applyBorder="1" applyAlignment="1">
      <alignment horizontal="left" vertical="top" wrapText="1"/>
    </xf>
    <xf numFmtId="0" fontId="30" fillId="2" borderId="9" xfId="0" applyFont="1" applyFill="1" applyBorder="1" applyAlignment="1">
      <alignment vertical="top" wrapText="1"/>
    </xf>
    <xf numFmtId="0" fontId="0" fillId="2" borderId="4" xfId="0" applyFill="1" applyBorder="1" applyAlignment="1">
      <alignment horizontal="center" vertical="top"/>
    </xf>
    <xf numFmtId="0" fontId="0" fillId="0" borderId="9" xfId="0" applyBorder="1" applyAlignment="1">
      <alignment horizontal="center"/>
    </xf>
    <xf numFmtId="0" fontId="0" fillId="0" borderId="13" xfId="0" applyBorder="1" applyAlignment="1">
      <alignment horizontal="center" wrapText="1"/>
    </xf>
    <xf numFmtId="0" fontId="0" fillId="2" borderId="0" xfId="0" applyFill="1" applyAlignment="1">
      <alignment horizontal="left" vertical="top" wrapText="1"/>
    </xf>
    <xf numFmtId="0" fontId="39" fillId="0" borderId="4" xfId="0" applyFont="1" applyBorder="1" applyAlignment="1">
      <alignment horizontal="center" wrapText="1"/>
    </xf>
    <xf numFmtId="0" fontId="39" fillId="0" borderId="4" xfId="0" applyFont="1" applyBorder="1" applyAlignment="1">
      <alignment horizontal="center" vertical="top" wrapText="1"/>
    </xf>
    <xf numFmtId="0" fontId="0" fillId="0" borderId="8" xfId="0" applyBorder="1" applyAlignment="1" applyProtection="1">
      <alignment horizontal="center"/>
      <protection locked="0"/>
    </xf>
    <xf numFmtId="0" fontId="0" fillId="0" borderId="9" xfId="0" applyBorder="1" applyAlignment="1" applyProtection="1">
      <alignment horizontal="center"/>
      <protection locked="0"/>
    </xf>
    <xf numFmtId="0" fontId="17" fillId="0" borderId="4" xfId="0" applyFont="1" applyBorder="1" applyAlignment="1">
      <alignment horizontal="center" wrapText="1"/>
    </xf>
    <xf numFmtId="0" fontId="3" fillId="0" borderId="0" xfId="0" applyFont="1" applyAlignment="1">
      <alignment horizontal="center"/>
    </xf>
    <xf numFmtId="0" fontId="5" fillId="0" borderId="0" xfId="0" applyFont="1" applyAlignment="1">
      <alignment horizontal="center"/>
    </xf>
    <xf numFmtId="0" fontId="0" fillId="0" borderId="0" xfId="0" applyAlignment="1">
      <alignment horizontal="center"/>
    </xf>
    <xf numFmtId="0" fontId="11" fillId="0" borderId="4" xfId="0" applyFont="1" applyBorder="1" applyAlignment="1">
      <alignment horizontal="center" vertical="top" wrapText="1"/>
    </xf>
    <xf numFmtId="0" fontId="31" fillId="0" borderId="0" xfId="0" applyFont="1" applyAlignment="1">
      <alignment horizontal="center" vertical="center" wrapText="1"/>
    </xf>
    <xf numFmtId="0" fontId="11" fillId="2" borderId="4" xfId="0" applyFont="1" applyFill="1" applyBorder="1" applyAlignment="1">
      <alignment horizontal="center" vertical="top" wrapText="1"/>
    </xf>
    <xf numFmtId="0" fontId="11" fillId="0" borderId="3" xfId="0" applyFont="1" applyBorder="1" applyAlignment="1">
      <alignment horizontal="center" vertical="top" wrapText="1"/>
    </xf>
    <xf numFmtId="0" fontId="11" fillId="2" borderId="3" xfId="0" applyFont="1" applyFill="1" applyBorder="1" applyAlignment="1">
      <alignment horizontal="center" vertical="top" wrapText="1"/>
    </xf>
    <xf numFmtId="0" fontId="11" fillId="2" borderId="4" xfId="0" applyFont="1" applyFill="1" applyBorder="1" applyAlignment="1">
      <alignment horizontal="center" wrapText="1"/>
    </xf>
    <xf numFmtId="0" fontId="0" fillId="2" borderId="4" xfId="0" applyFill="1" applyBorder="1" applyAlignment="1">
      <alignment horizontal="center" vertical="top" wrapText="1"/>
    </xf>
    <xf numFmtId="0" fontId="40" fillId="12" borderId="4" xfId="0" applyFont="1" applyFill="1" applyBorder="1" applyAlignment="1">
      <alignment horizontal="center" vertical="top" wrapText="1"/>
    </xf>
    <xf numFmtId="0" fontId="36" fillId="0" borderId="4" xfId="0" applyFont="1" applyBorder="1" applyAlignment="1">
      <alignment horizontal="center" vertical="top" wrapText="1"/>
    </xf>
    <xf numFmtId="0" fontId="30" fillId="0" borderId="4" xfId="0" applyFont="1" applyBorder="1" applyAlignment="1">
      <alignment horizontal="center" vertical="top" wrapText="1"/>
    </xf>
    <xf numFmtId="0" fontId="17" fillId="0" borderId="13" xfId="0" applyFont="1" applyBorder="1" applyAlignment="1">
      <alignment horizontal="center" vertical="top" wrapText="1"/>
    </xf>
    <xf numFmtId="0" fontId="0" fillId="2" borderId="0" xfId="0" applyFill="1" applyAlignment="1">
      <alignment horizontal="center"/>
    </xf>
    <xf numFmtId="9" fontId="0" fillId="2" borderId="0" xfId="1" applyFont="1" applyFill="1" applyAlignment="1">
      <alignment horizontal="center"/>
    </xf>
    <xf numFmtId="0" fontId="28" fillId="10" borderId="4" xfId="0" applyFont="1" applyFill="1" applyBorder="1" applyAlignment="1">
      <alignment horizontal="center" vertical="center"/>
    </xf>
    <xf numFmtId="0" fontId="28" fillId="10" borderId="4" xfId="0" applyFont="1" applyFill="1" applyBorder="1" applyAlignment="1">
      <alignment vertical="center"/>
    </xf>
    <xf numFmtId="0" fontId="28" fillId="18" borderId="4" xfId="0" applyFont="1" applyFill="1" applyBorder="1" applyAlignment="1">
      <alignment horizontal="center"/>
    </xf>
    <xf numFmtId="0" fontId="28" fillId="18" borderId="4" xfId="0" applyFont="1" applyFill="1" applyBorder="1"/>
    <xf numFmtId="0" fontId="44" fillId="10" borderId="4" xfId="0" applyFont="1" applyFill="1" applyBorder="1" applyAlignment="1">
      <alignment vertical="center"/>
    </xf>
    <xf numFmtId="0" fontId="44" fillId="4" borderId="8" xfId="0" applyFont="1" applyFill="1" applyBorder="1" applyAlignment="1">
      <alignment horizontal="left"/>
    </xf>
    <xf numFmtId="0" fontId="44" fillId="4" borderId="4" xfId="0" applyFont="1" applyFill="1" applyBorder="1" applyAlignment="1">
      <alignment horizontal="left"/>
    </xf>
    <xf numFmtId="0" fontId="44" fillId="4" borderId="8" xfId="0" applyFont="1" applyFill="1" applyBorder="1" applyAlignment="1">
      <alignment wrapText="1"/>
    </xf>
    <xf numFmtId="0" fontId="44" fillId="4" borderId="4" xfId="0" applyFont="1" applyFill="1" applyBorder="1" applyAlignment="1">
      <alignment horizontal="left" wrapText="1"/>
    </xf>
    <xf numFmtId="0" fontId="44" fillId="4" borderId="8" xfId="0" applyFont="1" applyFill="1" applyBorder="1" applyAlignment="1">
      <alignment horizontal="left" wrapText="1"/>
    </xf>
    <xf numFmtId="0" fontId="44" fillId="4" borderId="4" xfId="0" applyFont="1" applyFill="1" applyBorder="1" applyAlignment="1">
      <alignment wrapText="1"/>
    </xf>
    <xf numFmtId="9" fontId="69" fillId="5" borderId="4" xfId="1" applyFont="1" applyFill="1" applyBorder="1" applyAlignment="1">
      <alignment horizontal="center"/>
    </xf>
    <xf numFmtId="0" fontId="5" fillId="0" borderId="4" xfId="0" applyFont="1" applyBorder="1" applyAlignment="1">
      <alignment horizontal="left" vertical="top" wrapText="1"/>
    </xf>
    <xf numFmtId="0" fontId="5" fillId="0" borderId="4" xfId="0" applyFont="1" applyBorder="1" applyAlignment="1">
      <alignment horizontal="left" vertical="top"/>
    </xf>
    <xf numFmtId="0" fontId="5" fillId="2" borderId="4" xfId="0" applyFont="1" applyFill="1" applyBorder="1" applyAlignment="1" applyProtection="1">
      <alignment horizontal="left" vertical="top"/>
      <protection hidden="1"/>
    </xf>
    <xf numFmtId="0" fontId="5" fillId="2" borderId="0" xfId="0" applyFont="1" applyFill="1"/>
    <xf numFmtId="0" fontId="17" fillId="2" borderId="4" xfId="0" applyFont="1" applyFill="1" applyBorder="1" applyAlignment="1" applyProtection="1">
      <alignment horizontal="center"/>
      <protection locked="0"/>
    </xf>
    <xf numFmtId="0" fontId="29" fillId="0" borderId="0" xfId="0" applyFont="1" applyAlignment="1">
      <alignment horizontal="left" vertical="top"/>
    </xf>
    <xf numFmtId="0" fontId="0" fillId="0" borderId="0" xfId="0" applyAlignment="1" applyProtection="1">
      <alignment horizontal="center"/>
      <protection locked="0"/>
    </xf>
    <xf numFmtId="0" fontId="4" fillId="2" borderId="4" xfId="0" applyFont="1" applyFill="1" applyBorder="1" applyAlignment="1">
      <alignment horizontal="center" vertical="top" wrapText="1"/>
    </xf>
    <xf numFmtId="0" fontId="0" fillId="2" borderId="1" xfId="0" applyFill="1" applyBorder="1" applyAlignment="1" applyProtection="1">
      <alignment horizontal="left" vertical="top"/>
      <protection locked="0"/>
    </xf>
    <xf numFmtId="0" fontId="0" fillId="2" borderId="4" xfId="0" applyFill="1" applyBorder="1" applyProtection="1">
      <protection locked="0"/>
    </xf>
    <xf numFmtId="0" fontId="4" fillId="2" borderId="4" xfId="0" applyFont="1" applyFill="1" applyBorder="1" applyAlignment="1">
      <alignment horizontal="center" vertical="top"/>
    </xf>
    <xf numFmtId="0" fontId="0" fillId="2" borderId="9" xfId="0" applyFill="1" applyBorder="1" applyAlignment="1" applyProtection="1">
      <alignment horizontal="left" vertical="top"/>
      <protection locked="0"/>
    </xf>
    <xf numFmtId="0" fontId="0" fillId="2" borderId="9" xfId="0" applyFill="1" applyBorder="1" applyProtection="1">
      <protection locked="0"/>
    </xf>
    <xf numFmtId="0" fontId="0" fillId="0" borderId="1" xfId="0" applyBorder="1" applyAlignment="1" applyProtection="1">
      <alignment horizontal="center"/>
      <protection locked="0"/>
    </xf>
    <xf numFmtId="0" fontId="0" fillId="0" borderId="2" xfId="0" applyBorder="1" applyAlignment="1" applyProtection="1">
      <alignment horizontal="center"/>
      <protection locked="0"/>
    </xf>
    <xf numFmtId="0" fontId="0" fillId="0" borderId="3" xfId="0" applyBorder="1" applyAlignment="1" applyProtection="1">
      <alignment horizontal="center" vertical="top"/>
      <protection locked="0"/>
    </xf>
    <xf numFmtId="0" fontId="4" fillId="0" borderId="4" xfId="0" applyFont="1" applyBorder="1" applyAlignment="1">
      <alignment horizontal="left" vertical="top" wrapText="1"/>
    </xf>
    <xf numFmtId="0" fontId="31" fillId="0" borderId="0" xfId="0" applyFont="1" applyAlignment="1">
      <alignment horizontal="left" wrapText="1"/>
    </xf>
    <xf numFmtId="0" fontId="3" fillId="0" borderId="0" xfId="0" applyFont="1" applyAlignment="1">
      <alignment horizontal="left" wrapText="1"/>
    </xf>
    <xf numFmtId="0" fontId="5" fillId="0" borderId="0" xfId="0" applyFont="1" applyAlignment="1">
      <alignment horizontal="left" wrapText="1"/>
    </xf>
    <xf numFmtId="0" fontId="32" fillId="2" borderId="9" xfId="0" applyFont="1" applyFill="1" applyBorder="1" applyAlignment="1">
      <alignment horizontal="center" vertical="center" wrapText="1"/>
    </xf>
    <xf numFmtId="0" fontId="32" fillId="2" borderId="9" xfId="0" applyFont="1" applyFill="1" applyBorder="1" applyAlignment="1">
      <alignment horizontal="center" vertical="center"/>
    </xf>
    <xf numFmtId="0" fontId="4" fillId="2" borderId="13" xfId="0" applyFont="1" applyFill="1" applyBorder="1" applyAlignment="1">
      <alignment horizontal="center" vertical="center" wrapText="1"/>
    </xf>
    <xf numFmtId="0" fontId="4" fillId="2" borderId="9" xfId="0" applyFont="1" applyFill="1" applyBorder="1" applyAlignment="1">
      <alignment horizontal="center"/>
    </xf>
    <xf numFmtId="0" fontId="22" fillId="0" borderId="4" xfId="0" applyFont="1" applyBorder="1" applyAlignment="1" applyProtection="1">
      <alignment horizontal="left" vertical="center" wrapText="1"/>
      <protection hidden="1"/>
    </xf>
    <xf numFmtId="0" fontId="3" fillId="0" borderId="0" xfId="0" applyFont="1" applyAlignment="1">
      <alignment horizontal="center" vertical="center"/>
    </xf>
    <xf numFmtId="0" fontId="3" fillId="2" borderId="0" xfId="0" applyFont="1" applyFill="1" applyAlignment="1">
      <alignment horizontal="center" vertical="top"/>
    </xf>
    <xf numFmtId="0" fontId="3" fillId="2" borderId="4" xfId="0" applyFont="1" applyFill="1" applyBorder="1" applyAlignment="1">
      <alignment horizontal="left" vertical="center"/>
    </xf>
    <xf numFmtId="0" fontId="3" fillId="2" borderId="4" xfId="0" applyFont="1" applyFill="1" applyBorder="1" applyAlignment="1">
      <alignment horizontal="left" vertical="top"/>
    </xf>
    <xf numFmtId="0" fontId="3" fillId="2" borderId="4" xfId="0" applyFont="1" applyFill="1" applyBorder="1" applyAlignment="1">
      <alignment vertical="top"/>
    </xf>
    <xf numFmtId="0" fontId="3" fillId="2" borderId="4" xfId="0" applyFont="1" applyFill="1" applyBorder="1" applyAlignment="1">
      <alignment horizontal="center" vertical="top"/>
    </xf>
    <xf numFmtId="0" fontId="3" fillId="2" borderId="4" xfId="0" applyFont="1" applyFill="1" applyBorder="1" applyAlignment="1">
      <alignment horizontal="left" vertical="top" wrapText="1"/>
    </xf>
    <xf numFmtId="0" fontId="3" fillId="2" borderId="0" xfId="0" applyFont="1" applyFill="1" applyAlignment="1">
      <alignment horizontal="left" vertical="center"/>
    </xf>
    <xf numFmtId="0" fontId="3" fillId="2" borderId="0" xfId="0" applyFont="1" applyFill="1" applyAlignment="1">
      <alignment vertical="center"/>
    </xf>
    <xf numFmtId="0" fontId="3" fillId="0" borderId="4" xfId="0" applyFont="1" applyBorder="1"/>
    <xf numFmtId="0" fontId="59" fillId="0" borderId="0" xfId="0" applyFont="1" applyAlignment="1">
      <alignment horizontal="left" vertical="top"/>
    </xf>
    <xf numFmtId="0" fontId="17" fillId="2" borderId="4" xfId="0" applyFont="1" applyFill="1" applyBorder="1" applyAlignment="1">
      <alignment horizontal="center"/>
    </xf>
    <xf numFmtId="0" fontId="17" fillId="0" borderId="9" xfId="0" applyFont="1" applyBorder="1" applyAlignment="1">
      <alignment horizontal="center" wrapText="1"/>
    </xf>
    <xf numFmtId="9" fontId="24" fillId="2" borderId="3" xfId="1" applyFont="1" applyFill="1" applyBorder="1" applyAlignment="1">
      <alignment horizontal="left" vertical="center" wrapText="1"/>
    </xf>
    <xf numFmtId="0" fontId="0" fillId="0" borderId="13" xfId="0" applyBorder="1" applyAlignment="1">
      <alignment horizontal="left" wrapText="1"/>
    </xf>
    <xf numFmtId="0" fontId="64" fillId="0" borderId="4" xfId="2" applyFont="1" applyBorder="1" applyAlignment="1" applyProtection="1">
      <alignment horizontal="left" wrapText="1"/>
    </xf>
    <xf numFmtId="0" fontId="4" fillId="0" borderId="4" xfId="0" applyFont="1" applyBorder="1" applyAlignment="1">
      <alignment horizontal="left" vertical="top"/>
    </xf>
    <xf numFmtId="0" fontId="0" fillId="2" borderId="4" xfId="0" applyFill="1" applyBorder="1" applyAlignment="1">
      <alignment horizontal="left"/>
    </xf>
    <xf numFmtId="0" fontId="65" fillId="0" borderId="4" xfId="0" applyFont="1" applyBorder="1" applyAlignment="1">
      <alignment horizontal="left"/>
    </xf>
    <xf numFmtId="0" fontId="0" fillId="0" borderId="1" xfId="0" applyBorder="1" applyAlignment="1">
      <alignment horizontal="left" wrapText="1"/>
    </xf>
    <xf numFmtId="0" fontId="3" fillId="0" borderId="0" xfId="0" applyFont="1" applyAlignment="1">
      <alignment horizontal="left"/>
    </xf>
    <xf numFmtId="0" fontId="5" fillId="0" borderId="0" xfId="0" applyFont="1" applyAlignment="1">
      <alignment horizontal="left"/>
    </xf>
    <xf numFmtId="0" fontId="0" fillId="0" borderId="0" xfId="0" applyAlignment="1">
      <alignment horizontal="left"/>
    </xf>
    <xf numFmtId="0" fontId="5" fillId="2" borderId="0" xfId="0" applyFont="1" applyFill="1" applyAlignment="1">
      <alignment horizontal="center" vertical="center"/>
    </xf>
    <xf numFmtId="0" fontId="5" fillId="2" borderId="0" xfId="0" applyFont="1" applyFill="1" applyBorder="1" applyAlignment="1" applyProtection="1">
      <alignment horizontal="left" vertical="top"/>
      <protection hidden="1"/>
    </xf>
    <xf numFmtId="0" fontId="0" fillId="0" borderId="4" xfId="0" applyBorder="1"/>
    <xf numFmtId="0" fontId="23" fillId="0" borderId="4" xfId="0" applyFont="1" applyBorder="1" applyAlignment="1" applyProtection="1">
      <alignment horizontal="center" vertical="center" wrapText="1"/>
      <protection locked="0"/>
    </xf>
    <xf numFmtId="0" fontId="22" fillId="0" borderId="4" xfId="0" applyFont="1" applyBorder="1" applyAlignment="1" applyProtection="1">
      <alignment horizontal="left" vertical="center" wrapText="1"/>
      <protection hidden="1"/>
    </xf>
    <xf numFmtId="0" fontId="20" fillId="0" borderId="4" xfId="0" applyFont="1" applyBorder="1" applyAlignment="1" applyProtection="1">
      <alignment horizontal="center" vertical="center" wrapText="1"/>
      <protection locked="0"/>
    </xf>
    <xf numFmtId="0" fontId="0" fillId="0" borderId="2" xfId="0" applyBorder="1"/>
    <xf numFmtId="0" fontId="26" fillId="9" borderId="2" xfId="0" applyFont="1" applyFill="1" applyBorder="1" applyAlignment="1">
      <alignment horizontal="center" vertical="center" wrapText="1"/>
    </xf>
    <xf numFmtId="0" fontId="0" fillId="0" borderId="1" xfId="0" applyBorder="1"/>
    <xf numFmtId="0" fontId="20" fillId="0" borderId="4" xfId="0" applyFont="1" applyBorder="1" applyAlignment="1" applyProtection="1">
      <alignment vertical="top" wrapText="1"/>
      <protection locked="0"/>
    </xf>
    <xf numFmtId="0" fontId="23" fillId="0" borderId="4" xfId="0" applyFont="1" applyBorder="1" applyAlignment="1" applyProtection="1">
      <alignment vertical="top" wrapText="1"/>
      <protection locked="0"/>
    </xf>
    <xf numFmtId="0" fontId="23" fillId="0" borderId="12" xfId="0" applyFont="1" applyBorder="1" applyAlignment="1">
      <alignment horizontal="center" vertical="center" wrapText="1"/>
    </xf>
    <xf numFmtId="0" fontId="23" fillId="0" borderId="11" xfId="0" applyFont="1" applyBorder="1" applyAlignment="1">
      <alignment horizontal="center" vertical="center" wrapText="1"/>
    </xf>
    <xf numFmtId="0" fontId="23" fillId="0" borderId="19" xfId="0" applyFont="1" applyBorder="1" applyAlignment="1">
      <alignment horizontal="center" vertical="center" wrapText="1"/>
    </xf>
    <xf numFmtId="0" fontId="23" fillId="0" borderId="0" xfId="0" applyFont="1" applyAlignment="1">
      <alignment horizontal="center" vertical="center" wrapText="1"/>
    </xf>
    <xf numFmtId="0" fontId="37" fillId="2" borderId="1" xfId="0" applyFont="1" applyFill="1" applyBorder="1" applyAlignment="1">
      <alignment horizontal="center" vertical="center" wrapText="1"/>
    </xf>
    <xf numFmtId="0" fontId="6" fillId="2" borderId="1" xfId="0" applyFont="1" applyFill="1" applyBorder="1" applyAlignment="1">
      <alignment horizontal="left" vertical="center" wrapText="1"/>
    </xf>
    <xf numFmtId="0" fontId="23" fillId="0" borderId="4" xfId="0" applyFont="1" applyBorder="1" applyAlignment="1">
      <alignment horizontal="left" vertical="center" wrapText="1"/>
    </xf>
    <xf numFmtId="0" fontId="2" fillId="11" borderId="12" xfId="0" applyFont="1" applyFill="1" applyBorder="1" applyAlignment="1">
      <alignment horizontal="left" vertical="top" wrapText="1"/>
    </xf>
    <xf numFmtId="0" fontId="10" fillId="2" borderId="4" xfId="0" applyFont="1" applyFill="1" applyBorder="1" applyAlignment="1">
      <alignment vertical="center"/>
    </xf>
    <xf numFmtId="0" fontId="20" fillId="0" borderId="4" xfId="0" applyFont="1" applyBorder="1" applyAlignment="1" applyProtection="1">
      <alignment vertical="center" wrapText="1"/>
      <protection locked="0"/>
    </xf>
    <xf numFmtId="0" fontId="26" fillId="9" borderId="3" xfId="0" applyFont="1" applyFill="1" applyBorder="1" applyAlignment="1">
      <alignment vertical="center" wrapText="1"/>
    </xf>
    <xf numFmtId="0" fontId="26" fillId="9" borderId="2" xfId="0" applyFont="1" applyFill="1" applyBorder="1" applyAlignment="1">
      <alignment vertical="center" wrapText="1"/>
    </xf>
    <xf numFmtId="0" fontId="4" fillId="0" borderId="4" xfId="0" applyFont="1" applyBorder="1" applyAlignment="1">
      <alignment horizontal="center" vertical="center" wrapText="1"/>
    </xf>
    <xf numFmtId="0" fontId="3" fillId="2" borderId="0" xfId="0" applyFont="1" applyFill="1" applyAlignment="1" applyProtection="1">
      <alignment horizontal="left" vertical="top" wrapText="1"/>
      <protection locked="0"/>
    </xf>
    <xf numFmtId="0" fontId="3" fillId="2" borderId="4" xfId="0" applyFont="1" applyFill="1" applyBorder="1" applyAlignment="1" applyProtection="1">
      <alignment horizontal="left" vertical="top" wrapText="1"/>
      <protection locked="0"/>
    </xf>
    <xf numFmtId="0" fontId="3" fillId="2" borderId="1" xfId="0" applyFont="1" applyFill="1" applyBorder="1" applyAlignment="1">
      <alignment horizontal="left" vertical="top" wrapText="1"/>
    </xf>
    <xf numFmtId="0" fontId="3" fillId="2" borderId="1" xfId="0" applyFont="1" applyFill="1" applyBorder="1" applyAlignment="1" applyProtection="1">
      <alignment horizontal="left" vertical="top" wrapText="1"/>
      <protection locked="0"/>
    </xf>
    <xf numFmtId="0" fontId="39" fillId="0" borderId="4" xfId="0" applyFont="1" applyBorder="1" applyAlignment="1">
      <alignment vertical="center" wrapText="1"/>
    </xf>
    <xf numFmtId="0" fontId="17" fillId="0" borderId="4" xfId="0" applyFont="1" applyBorder="1" applyAlignment="1">
      <alignment vertical="center"/>
    </xf>
    <xf numFmtId="0" fontId="39" fillId="0" borderId="25" xfId="0" applyFont="1" applyBorder="1" applyAlignment="1">
      <alignment vertical="center" wrapText="1"/>
    </xf>
    <xf numFmtId="0" fontId="0" fillId="2" borderId="3" xfId="0" applyFill="1" applyBorder="1" applyAlignment="1">
      <alignment vertical="top" wrapText="1"/>
    </xf>
    <xf numFmtId="0" fontId="17" fillId="2" borderId="3" xfId="0" applyFont="1" applyFill="1" applyBorder="1" applyAlignment="1">
      <alignment vertical="top" wrapText="1"/>
    </xf>
    <xf numFmtId="0" fontId="0" fillId="2" borderId="4" xfId="0" applyFill="1" applyBorder="1" applyAlignment="1" applyProtection="1">
      <alignment horizontal="center" vertical="center"/>
      <protection locked="0"/>
    </xf>
    <xf numFmtId="0" fontId="17" fillId="2" borderId="3" xfId="0" applyFont="1" applyFill="1" applyBorder="1" applyAlignment="1">
      <alignment wrapText="1"/>
    </xf>
    <xf numFmtId="0" fontId="3" fillId="2" borderId="4" xfId="0" applyFont="1" applyFill="1" applyBorder="1" applyAlignment="1">
      <alignment wrapText="1"/>
    </xf>
    <xf numFmtId="18" fontId="17" fillId="2" borderId="4" xfId="0" applyNumberFormat="1" applyFont="1" applyFill="1" applyBorder="1" applyAlignment="1">
      <alignment horizontal="left" vertical="top" wrapText="1"/>
    </xf>
    <xf numFmtId="0" fontId="5" fillId="0" borderId="4" xfId="0" applyFont="1" applyBorder="1" applyAlignment="1" applyProtection="1">
      <alignment horizontal="left" vertical="top" wrapText="1"/>
      <protection locked="0"/>
    </xf>
    <xf numFmtId="0" fontId="0" fillId="0" borderId="9" xfId="0" applyBorder="1" applyAlignment="1" applyProtection="1">
      <alignment wrapText="1"/>
      <protection locked="0"/>
    </xf>
    <xf numFmtId="0" fontId="0" fillId="0" borderId="9" xfId="0" applyBorder="1" applyAlignment="1" applyProtection="1">
      <alignment horizontal="center" vertical="center"/>
      <protection locked="0"/>
    </xf>
    <xf numFmtId="0" fontId="6" fillId="2" borderId="1" xfId="0" applyFont="1" applyFill="1" applyBorder="1" applyAlignment="1" applyProtection="1">
      <alignment horizontal="center" vertical="center" wrapText="1"/>
      <protection locked="0"/>
    </xf>
    <xf numFmtId="0" fontId="6" fillId="2" borderId="4" xfId="0" applyFont="1" applyFill="1" applyBorder="1" applyAlignment="1" applyProtection="1">
      <alignment horizontal="left" vertical="center" wrapText="1"/>
      <protection locked="0"/>
    </xf>
    <xf numFmtId="0" fontId="6" fillId="2" borderId="4" xfId="0" applyFont="1" applyFill="1" applyBorder="1" applyAlignment="1">
      <alignment horizontal="left" vertical="center" wrapText="1"/>
    </xf>
    <xf numFmtId="0" fontId="17" fillId="0" borderId="4" xfId="0" applyFont="1" applyBorder="1" applyAlignment="1" applyProtection="1">
      <alignment horizontal="center" vertical="center" wrapText="1"/>
      <protection locked="0"/>
    </xf>
    <xf numFmtId="0" fontId="0" fillId="0" borderId="0" xfId="0" applyAlignment="1" applyProtection="1">
      <alignment horizontal="center" vertical="center"/>
      <protection locked="0"/>
    </xf>
    <xf numFmtId="0" fontId="3" fillId="0" borderId="4" xfId="0" applyFont="1" applyBorder="1" applyAlignment="1" applyProtection="1">
      <alignment horizontal="left" vertical="top" wrapText="1"/>
      <protection locked="0"/>
    </xf>
    <xf numFmtId="0" fontId="17" fillId="0" borderId="3"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11" fillId="2" borderId="4" xfId="0" applyFont="1" applyFill="1" applyBorder="1" applyAlignment="1" applyProtection="1">
      <alignment horizontal="center" vertical="center" wrapText="1"/>
      <protection locked="0"/>
    </xf>
    <xf numFmtId="0" fontId="17" fillId="2" borderId="0" xfId="0" applyFont="1" applyFill="1"/>
    <xf numFmtId="0" fontId="17" fillId="0" borderId="9" xfId="0" applyFont="1" applyBorder="1" applyAlignment="1" applyProtection="1">
      <alignment horizontal="left" vertical="top" wrapText="1"/>
      <protection locked="0"/>
    </xf>
    <xf numFmtId="0" fontId="0" fillId="2" borderId="1" xfId="0" applyFill="1" applyBorder="1" applyAlignment="1" applyProtection="1">
      <alignment horizontal="left" vertical="top" wrapText="1"/>
      <protection locked="0"/>
    </xf>
    <xf numFmtId="0" fontId="17" fillId="2" borderId="4" xfId="0" applyFont="1" applyFill="1" applyBorder="1" applyAlignment="1">
      <alignment horizontal="left" wrapText="1"/>
    </xf>
    <xf numFmtId="0" fontId="33" fillId="2" borderId="4" xfId="0" applyFont="1" applyFill="1" applyBorder="1" applyAlignment="1" applyProtection="1">
      <alignment horizontal="left" vertical="top"/>
      <protection locked="0"/>
    </xf>
    <xf numFmtId="0" fontId="17" fillId="2" borderId="9" xfId="0" applyFont="1" applyFill="1" applyBorder="1" applyAlignment="1" applyProtection="1">
      <alignment horizontal="center" vertical="center"/>
      <protection locked="0"/>
    </xf>
    <xf numFmtId="0" fontId="5" fillId="0" borderId="0" xfId="0" applyFont="1" applyAlignment="1" applyProtection="1">
      <alignment horizontal="left" vertical="top"/>
      <protection locked="0"/>
    </xf>
    <xf numFmtId="0" fontId="30" fillId="7" borderId="4" xfId="0" applyFont="1" applyFill="1" applyBorder="1" applyAlignment="1">
      <alignment vertical="top" wrapText="1"/>
    </xf>
    <xf numFmtId="0" fontId="37" fillId="2" borderId="4" xfId="0" applyFont="1" applyFill="1" applyBorder="1" applyAlignment="1">
      <alignment vertical="top" wrapText="1"/>
    </xf>
    <xf numFmtId="0" fontId="40" fillId="20" borderId="4" xfId="0" applyFont="1" applyFill="1" applyBorder="1" applyAlignment="1">
      <alignment vertical="top" wrapText="1"/>
    </xf>
    <xf numFmtId="0" fontId="17" fillId="2" borderId="4" xfId="0" applyFont="1" applyFill="1" applyBorder="1" applyAlignment="1" applyProtection="1">
      <alignment horizontal="center" vertical="center" wrapText="1"/>
      <protection locked="0"/>
    </xf>
    <xf numFmtId="0" fontId="0" fillId="2" borderId="4" xfId="0" applyFill="1" applyBorder="1" applyAlignment="1" applyProtection="1">
      <alignment horizontal="center" vertical="center" wrapText="1"/>
      <protection locked="0"/>
    </xf>
    <xf numFmtId="0" fontId="3" fillId="0" borderId="4" xfId="0" applyFont="1" applyBorder="1" applyAlignment="1" applyProtection="1">
      <alignment horizontal="left" vertical="top"/>
      <protection locked="0"/>
    </xf>
    <xf numFmtId="0" fontId="17" fillId="2" borderId="0" xfId="0" applyFont="1" applyFill="1" applyAlignment="1">
      <alignment wrapText="1"/>
    </xf>
    <xf numFmtId="0" fontId="43" fillId="4" borderId="9" xfId="0" applyFont="1" applyFill="1" applyBorder="1" applyAlignment="1">
      <alignment horizontal="left" vertical="top"/>
    </xf>
    <xf numFmtId="0" fontId="43" fillId="4" borderId="0" xfId="0" applyFont="1" applyFill="1" applyAlignment="1">
      <alignment horizontal="left" vertical="center"/>
    </xf>
    <xf numFmtId="0" fontId="0" fillId="2" borderId="4" xfId="0" applyFill="1" applyBorder="1" applyAlignment="1" applyProtection="1">
      <alignment horizontal="left" wrapText="1"/>
      <protection locked="0"/>
    </xf>
    <xf numFmtId="0" fontId="0" fillId="0" borderId="3" xfId="0" applyBorder="1" applyAlignment="1" applyProtection="1">
      <alignment horizontal="center" vertical="center" wrapText="1"/>
      <protection locked="0"/>
    </xf>
    <xf numFmtId="0" fontId="43" fillId="4" borderId="12" xfId="0" applyFont="1" applyFill="1" applyBorder="1" applyAlignment="1">
      <alignment horizontal="left" vertical="top"/>
    </xf>
    <xf numFmtId="0" fontId="37" fillId="2" borderId="4" xfId="0" applyFont="1" applyFill="1" applyBorder="1" applyAlignment="1" applyProtection="1">
      <alignment horizontal="center" vertical="top" wrapText="1"/>
      <protection locked="0"/>
    </xf>
    <xf numFmtId="0" fontId="37" fillId="2" borderId="12" xfId="0" applyFont="1" applyFill="1" applyBorder="1" applyAlignment="1">
      <alignment horizontal="center" vertical="top" wrapText="1"/>
    </xf>
    <xf numFmtId="0" fontId="17" fillId="0" borderId="25" xfId="0" applyFont="1" applyBorder="1" applyAlignment="1">
      <alignment vertical="center" wrapText="1"/>
    </xf>
    <xf numFmtId="0" fontId="17" fillId="0" borderId="7" xfId="0" applyFont="1" applyBorder="1"/>
    <xf numFmtId="0" fontId="0" fillId="0" borderId="2" xfId="0" applyBorder="1" applyAlignment="1" applyProtection="1">
      <alignment horizontal="left" vertical="top" wrapText="1"/>
      <protection locked="0"/>
    </xf>
    <xf numFmtId="0" fontId="17" fillId="2" borderId="9" xfId="0" applyFont="1" applyFill="1" applyBorder="1" applyAlignment="1">
      <alignment wrapText="1"/>
    </xf>
    <xf numFmtId="0" fontId="0" fillId="2" borderId="1" xfId="0" applyFill="1" applyBorder="1" applyAlignment="1">
      <alignment horizontal="left" vertical="top"/>
    </xf>
    <xf numFmtId="0" fontId="64" fillId="0" borderId="4" xfId="0" applyFont="1" applyBorder="1" applyAlignment="1">
      <alignment vertical="center" wrapText="1"/>
    </xf>
    <xf numFmtId="0" fontId="64" fillId="0" borderId="4" xfId="0" applyFont="1" applyBorder="1" applyAlignment="1">
      <alignment vertical="top" wrapText="1"/>
    </xf>
    <xf numFmtId="0" fontId="47" fillId="2" borderId="4" xfId="0" applyFont="1" applyFill="1" applyBorder="1" applyAlignment="1">
      <alignment horizontal="left" vertical="top" wrapText="1"/>
    </xf>
    <xf numFmtId="0" fontId="0" fillId="0" borderId="8" xfId="0" applyBorder="1" applyAlignment="1" applyProtection="1">
      <alignment horizontal="left" vertical="top"/>
      <protection locked="0"/>
    </xf>
    <xf numFmtId="0" fontId="47" fillId="2" borderId="3" xfId="0" applyFont="1" applyFill="1" applyBorder="1" applyAlignment="1">
      <alignment horizontal="left" vertical="top" wrapText="1"/>
    </xf>
    <xf numFmtId="0" fontId="44" fillId="10" borderId="2" xfId="0" applyFont="1" applyFill="1" applyBorder="1" applyAlignment="1">
      <alignment vertical="top" wrapText="1"/>
    </xf>
    <xf numFmtId="0" fontId="17" fillId="0" borderId="8" xfId="0" applyFont="1" applyBorder="1" applyAlignment="1" applyProtection="1">
      <alignment horizontal="center" vertical="center"/>
      <protection locked="0"/>
    </xf>
    <xf numFmtId="0" fontId="11" fillId="0" borderId="4" xfId="0" applyFont="1" applyBorder="1" applyAlignment="1" applyProtection="1">
      <alignment horizontal="left" vertical="top" wrapText="1"/>
      <protection locked="0"/>
    </xf>
    <xf numFmtId="0" fontId="11" fillId="0" borderId="4" xfId="0" applyFont="1" applyBorder="1" applyAlignment="1" applyProtection="1">
      <alignment vertical="top" wrapText="1"/>
      <protection locked="0"/>
    </xf>
    <xf numFmtId="0" fontId="17" fillId="0" borderId="2" xfId="0" applyFont="1" applyBorder="1" applyAlignment="1" applyProtection="1">
      <alignment horizontal="left" vertical="top" wrapText="1"/>
      <protection locked="0"/>
    </xf>
    <xf numFmtId="9" fontId="3" fillId="0" borderId="0" xfId="1" applyFont="1" applyAlignment="1">
      <alignment horizontal="left" vertical="top"/>
    </xf>
    <xf numFmtId="0" fontId="0" fillId="2" borderId="2" xfId="0" applyFill="1" applyBorder="1" applyAlignment="1">
      <alignment horizontal="left" vertical="top" wrapText="1"/>
    </xf>
    <xf numFmtId="0" fontId="0" fillId="7" borderId="4" xfId="0" applyFill="1" applyBorder="1" applyAlignment="1">
      <alignment vertical="top" wrapText="1"/>
    </xf>
    <xf numFmtId="0" fontId="0" fillId="0" borderId="0" xfId="0" applyAlignment="1" applyProtection="1">
      <alignment wrapText="1"/>
      <protection locked="0"/>
    </xf>
    <xf numFmtId="0" fontId="0" fillId="19" borderId="4" xfId="0" applyFill="1" applyBorder="1"/>
    <xf numFmtId="0" fontId="17" fillId="2" borderId="4" xfId="0" applyFont="1" applyFill="1" applyBorder="1" applyAlignment="1" applyProtection="1">
      <alignment vertical="top" wrapText="1"/>
      <protection locked="0"/>
    </xf>
    <xf numFmtId="0" fontId="6" fillId="2" borderId="4" xfId="0" applyFont="1" applyFill="1" applyBorder="1" applyAlignment="1" applyProtection="1">
      <alignment vertical="center" wrapText="1"/>
      <protection locked="0"/>
    </xf>
    <xf numFmtId="0" fontId="6" fillId="2" borderId="1" xfId="0" applyFont="1" applyFill="1" applyBorder="1" applyAlignment="1" applyProtection="1">
      <alignment horizontal="left" vertical="center" wrapText="1"/>
      <protection locked="0"/>
    </xf>
    <xf numFmtId="0" fontId="3" fillId="2" borderId="0" xfId="0" applyFont="1" applyFill="1" applyAlignment="1" applyProtection="1">
      <alignment horizontal="left" vertical="top"/>
      <protection hidden="1"/>
    </xf>
    <xf numFmtId="0" fontId="0" fillId="2" borderId="1" xfId="0" applyFill="1" applyBorder="1" applyAlignment="1">
      <alignment horizontal="left" vertical="top" wrapText="1"/>
    </xf>
    <xf numFmtId="0" fontId="5" fillId="0" borderId="4" xfId="0" applyFont="1" applyBorder="1" applyAlignment="1" applyProtection="1">
      <alignment horizontal="left" vertical="top"/>
      <protection locked="0"/>
    </xf>
    <xf numFmtId="0" fontId="0" fillId="2" borderId="8" xfId="0" applyFill="1" applyBorder="1" applyAlignment="1">
      <alignment vertical="top" wrapText="1"/>
    </xf>
    <xf numFmtId="0" fontId="82" fillId="2" borderId="4" xfId="0" applyFont="1" applyFill="1" applyBorder="1" applyAlignment="1">
      <alignment vertical="center" wrapText="1"/>
    </xf>
    <xf numFmtId="0" fontId="83" fillId="2" borderId="4" xfId="0" applyFont="1" applyFill="1" applyBorder="1" applyAlignment="1">
      <alignment vertical="center" wrapText="1"/>
    </xf>
    <xf numFmtId="0" fontId="11" fillId="11" borderId="4" xfId="0" applyFont="1" applyFill="1" applyBorder="1" applyAlignment="1">
      <alignment horizontal="left" vertical="top" wrapText="1"/>
    </xf>
    <xf numFmtId="0" fontId="0" fillId="11" borderId="4" xfId="0" applyFill="1" applyBorder="1" applyAlignment="1" applyProtection="1">
      <alignment horizontal="left" vertical="top"/>
      <protection locked="0"/>
    </xf>
    <xf numFmtId="0" fontId="0" fillId="19" borderId="4" xfId="0" applyFill="1" applyBorder="1" applyAlignment="1" applyProtection="1">
      <alignment horizontal="left" vertical="top"/>
      <protection locked="0"/>
    </xf>
    <xf numFmtId="0" fontId="11" fillId="0" borderId="4" xfId="0" applyFont="1" applyBorder="1" applyAlignment="1" applyProtection="1">
      <alignment horizontal="left" vertical="center" wrapText="1"/>
      <protection locked="0"/>
    </xf>
    <xf numFmtId="0" fontId="0" fillId="2" borderId="1" xfId="0" applyFill="1" applyBorder="1" applyAlignment="1">
      <alignment wrapText="1"/>
    </xf>
    <xf numFmtId="0" fontId="0" fillId="2" borderId="1" xfId="0" applyFill="1" applyBorder="1" applyAlignment="1">
      <alignment vertical="top" wrapText="1"/>
    </xf>
    <xf numFmtId="0" fontId="82" fillId="2" borderId="4" xfId="0" applyFont="1" applyFill="1" applyBorder="1" applyAlignment="1">
      <alignment horizontal="center" vertical="center" wrapText="1"/>
    </xf>
    <xf numFmtId="0" fontId="30" fillId="2" borderId="3" xfId="0" applyFont="1" applyFill="1" applyBorder="1" applyAlignment="1">
      <alignment vertical="top" wrapText="1"/>
    </xf>
    <xf numFmtId="0" fontId="0" fillId="21" borderId="4" xfId="0" applyFill="1" applyBorder="1" applyAlignment="1" applyProtection="1">
      <alignment horizontal="left" vertical="top"/>
      <protection locked="0"/>
    </xf>
    <xf numFmtId="0" fontId="2" fillId="11" borderId="3" xfId="0" applyFont="1" applyFill="1" applyBorder="1" applyAlignment="1">
      <alignment horizontal="left" vertical="top"/>
    </xf>
    <xf numFmtId="0" fontId="0" fillId="2" borderId="4" xfId="0" applyFill="1" applyBorder="1" applyAlignment="1">
      <alignment vertical="center"/>
    </xf>
    <xf numFmtId="0" fontId="4" fillId="0" borderId="8" xfId="0" applyFont="1" applyBorder="1" applyAlignment="1">
      <alignment horizontal="center" vertical="center" wrapText="1"/>
    </xf>
    <xf numFmtId="0" fontId="0" fillId="0" borderId="7" xfId="0" applyBorder="1" applyAlignment="1" applyProtection="1">
      <alignment horizontal="left" vertical="top"/>
      <protection locked="0"/>
    </xf>
    <xf numFmtId="0" fontId="0" fillId="2" borderId="3" xfId="0" applyFill="1" applyBorder="1" applyAlignment="1" applyProtection="1">
      <alignment horizontal="left" vertical="top"/>
      <protection locked="0"/>
    </xf>
    <xf numFmtId="0" fontId="3" fillId="0" borderId="4" xfId="0" applyFont="1" applyBorder="1" applyAlignment="1">
      <alignment vertical="top" wrapText="1"/>
    </xf>
    <xf numFmtId="0" fontId="30" fillId="2" borderId="4" xfId="0" applyFont="1" applyFill="1" applyBorder="1" applyAlignment="1">
      <alignment horizontal="left" wrapText="1"/>
    </xf>
    <xf numFmtId="0" fontId="0" fillId="0" borderId="3" xfId="0" applyBorder="1" applyAlignment="1" applyProtection="1">
      <alignment horizontal="left"/>
      <protection locked="0"/>
    </xf>
    <xf numFmtId="0" fontId="17" fillId="0" borderId="3" xfId="0" applyFont="1" applyBorder="1" applyAlignment="1">
      <alignment horizontal="left" wrapText="1"/>
    </xf>
    <xf numFmtId="0" fontId="30" fillId="0" borderId="4" xfId="0" applyFont="1" applyBorder="1" applyAlignment="1">
      <alignment horizontal="left" wrapText="1"/>
    </xf>
    <xf numFmtId="0" fontId="30" fillId="2" borderId="9" xfId="0" applyFont="1" applyFill="1" applyBorder="1" applyAlignment="1">
      <alignment horizontal="left" wrapText="1"/>
    </xf>
    <xf numFmtId="0" fontId="2" fillId="11" borderId="4" xfId="0" applyFont="1" applyFill="1" applyBorder="1" applyAlignment="1">
      <alignment horizontal="left"/>
    </xf>
    <xf numFmtId="0" fontId="3" fillId="22" borderId="0" xfId="0" applyFont="1" applyFill="1" applyAlignment="1">
      <alignment horizontal="left" vertical="top"/>
    </xf>
    <xf numFmtId="0" fontId="0" fillId="0" borderId="4" xfId="0" applyBorder="1" applyAlignment="1" applyProtection="1">
      <alignment vertical="top"/>
      <protection locked="0"/>
    </xf>
    <xf numFmtId="0" fontId="5" fillId="0" borderId="0" xfId="0" applyFont="1" applyAlignment="1">
      <alignment wrapText="1"/>
    </xf>
    <xf numFmtId="0" fontId="39" fillId="0" borderId="4" xfId="0" applyFont="1" applyBorder="1" applyAlignment="1" applyProtection="1">
      <alignment horizontal="left" vertical="top" wrapText="1"/>
      <protection locked="0"/>
    </xf>
    <xf numFmtId="0" fontId="0" fillId="0" borderId="4" xfId="0" applyBorder="1" applyAlignment="1">
      <alignment vertical="center"/>
    </xf>
    <xf numFmtId="0" fontId="3" fillId="0" borderId="3" xfId="0" applyFont="1" applyBorder="1" applyAlignment="1" applyProtection="1">
      <alignment horizontal="left" vertical="top" wrapText="1"/>
      <protection locked="0"/>
    </xf>
    <xf numFmtId="0" fontId="0" fillId="0" borderId="6" xfId="0" applyBorder="1" applyAlignment="1" applyProtection="1">
      <alignment horizontal="left" vertical="top"/>
      <protection locked="0"/>
    </xf>
    <xf numFmtId="0" fontId="0" fillId="0" borderId="13" xfId="0" applyBorder="1" applyAlignment="1">
      <alignment vertical="top" wrapText="1"/>
    </xf>
    <xf numFmtId="0" fontId="17" fillId="0" borderId="3" xfId="0" applyFont="1" applyBorder="1" applyAlignment="1" applyProtection="1">
      <alignment horizontal="left" vertical="top" wrapText="1"/>
      <protection locked="0"/>
    </xf>
    <xf numFmtId="0" fontId="86" fillId="0" borderId="4" xfId="0" applyFont="1" applyBorder="1" applyAlignment="1">
      <alignment horizontal="justify" vertical="center" wrapText="1"/>
    </xf>
    <xf numFmtId="0" fontId="87" fillId="0" borderId="0" xfId="0" applyFont="1" applyAlignment="1">
      <alignment horizontal="justify" vertical="center" wrapText="1"/>
    </xf>
    <xf numFmtId="0" fontId="17" fillId="2" borderId="0" xfId="0" applyFont="1" applyFill="1" applyAlignment="1">
      <alignment horizontal="left" wrapText="1"/>
    </xf>
    <xf numFmtId="0" fontId="88" fillId="0" borderId="4" xfId="0" applyFont="1" applyBorder="1" applyAlignment="1">
      <alignment wrapText="1"/>
    </xf>
    <xf numFmtId="0" fontId="0" fillId="0" borderId="3" xfId="0" applyBorder="1" applyAlignment="1" applyProtection="1">
      <alignment vertical="top"/>
      <protection locked="0"/>
    </xf>
    <xf numFmtId="0" fontId="17" fillId="0" borderId="8" xfId="0" applyFont="1" applyBorder="1" applyAlignment="1">
      <alignment horizontal="center" vertical="top" wrapText="1"/>
    </xf>
    <xf numFmtId="0" fontId="17" fillId="0" borderId="9" xfId="0" applyFont="1" applyBorder="1" applyAlignment="1">
      <alignment horizontal="center" vertical="top" wrapText="1"/>
    </xf>
    <xf numFmtId="0" fontId="32" fillId="2" borderId="4" xfId="0" applyFont="1" applyFill="1" applyBorder="1" applyAlignment="1">
      <alignment vertical="top" wrapText="1"/>
    </xf>
    <xf numFmtId="0" fontId="70" fillId="11" borderId="4" xfId="0" applyFont="1" applyFill="1" applyBorder="1" applyAlignment="1">
      <alignment horizontal="center" wrapText="1"/>
    </xf>
    <xf numFmtId="0" fontId="3" fillId="0" borderId="0" xfId="0" applyFont="1" applyAlignment="1">
      <alignment wrapText="1"/>
    </xf>
    <xf numFmtId="0" fontId="3" fillId="0" borderId="0" xfId="0" applyFont="1" applyAlignment="1">
      <alignment horizontal="center" vertical="center" wrapText="1"/>
    </xf>
    <xf numFmtId="0" fontId="90" fillId="0" borderId="0" xfId="0" applyFont="1"/>
    <xf numFmtId="0" fontId="91" fillId="0" borderId="0" xfId="0" applyFont="1" applyAlignment="1">
      <alignment vertical="center" wrapText="1"/>
    </xf>
    <xf numFmtId="0" fontId="4" fillId="2" borderId="9" xfId="0" applyFont="1" applyFill="1" applyBorder="1" applyAlignment="1">
      <alignment horizontal="center" vertical="center"/>
    </xf>
    <xf numFmtId="0" fontId="5" fillId="2" borderId="0" xfId="0" applyFont="1" applyFill="1" applyAlignment="1" applyProtection="1">
      <alignment horizontal="left" vertical="top"/>
      <protection hidden="1"/>
    </xf>
    <xf numFmtId="0" fontId="5" fillId="2" borderId="0" xfId="0" applyFont="1" applyFill="1" applyAlignment="1" applyProtection="1">
      <alignment horizontal="center" vertical="center"/>
      <protection hidden="1"/>
    </xf>
    <xf numFmtId="0" fontId="13" fillId="2" borderId="0" xfId="0" applyFont="1" applyFill="1" applyAlignment="1" applyProtection="1">
      <alignment horizontal="left" vertical="top"/>
      <protection hidden="1"/>
    </xf>
    <xf numFmtId="9" fontId="5" fillId="2" borderId="0" xfId="1" applyFont="1" applyFill="1" applyAlignment="1" applyProtection="1">
      <alignment horizontal="center" vertical="center"/>
      <protection hidden="1"/>
    </xf>
    <xf numFmtId="0" fontId="28" fillId="0" borderId="19" xfId="0" applyFont="1" applyBorder="1" applyAlignment="1">
      <alignment horizontal="center" vertical="center" wrapText="1"/>
    </xf>
    <xf numFmtId="0" fontId="28" fillId="0" borderId="0" xfId="0" applyFont="1" applyAlignment="1">
      <alignment horizontal="center" vertical="center" wrapText="1"/>
    </xf>
    <xf numFmtId="0" fontId="5" fillId="0" borderId="19" xfId="0" applyFont="1" applyBorder="1" applyAlignment="1">
      <alignment horizontal="left" vertical="top"/>
    </xf>
    <xf numFmtId="0" fontId="5" fillId="0" borderId="0" xfId="0" applyFont="1" applyAlignment="1">
      <alignment vertical="top" wrapText="1"/>
    </xf>
    <xf numFmtId="0" fontId="5" fillId="0" borderId="19" xfId="0" applyFont="1" applyBorder="1" applyAlignment="1">
      <alignment horizontal="left" vertical="top" wrapText="1"/>
    </xf>
    <xf numFmtId="0" fontId="5" fillId="0" borderId="19" xfId="0" applyFont="1" applyBorder="1"/>
    <xf numFmtId="0" fontId="5" fillId="0" borderId="0" xfId="0" applyFont="1" applyAlignment="1" applyProtection="1">
      <alignment horizontal="left" vertical="top" wrapText="1"/>
      <protection locked="0"/>
    </xf>
    <xf numFmtId="0" fontId="5" fillId="2" borderId="4" xfId="0" applyFont="1" applyFill="1" applyBorder="1" applyAlignment="1">
      <alignment horizontal="left" vertical="top" wrapText="1"/>
    </xf>
    <xf numFmtId="0" fontId="2" fillId="2" borderId="0" xfId="0" applyFont="1" applyFill="1" applyAlignment="1">
      <alignment horizontal="left" vertical="center"/>
    </xf>
    <xf numFmtId="0" fontId="5" fillId="2" borderId="0" xfId="0" applyFont="1" applyFill="1" applyAlignment="1">
      <alignment horizontal="center" vertical="top"/>
    </xf>
    <xf numFmtId="9" fontId="5" fillId="2" borderId="0" xfId="1" applyFont="1" applyFill="1" applyAlignment="1" applyProtection="1">
      <alignment horizontal="center" vertical="top"/>
      <protection hidden="1"/>
    </xf>
    <xf numFmtId="0" fontId="5" fillId="2" borderId="4" xfId="0" applyFont="1" applyFill="1" applyBorder="1" applyAlignment="1">
      <alignment horizontal="left" vertical="center"/>
    </xf>
    <xf numFmtId="0" fontId="5" fillId="2" borderId="4" xfId="0" applyFont="1" applyFill="1" applyBorder="1" applyAlignment="1">
      <alignment horizontal="left" vertical="top"/>
    </xf>
    <xf numFmtId="0" fontId="5" fillId="2" borderId="4" xfId="0" applyFont="1" applyFill="1" applyBorder="1" applyAlignment="1">
      <alignment vertical="top"/>
    </xf>
    <xf numFmtId="0" fontId="5" fillId="2" borderId="4" xfId="0" applyFont="1" applyFill="1" applyBorder="1" applyAlignment="1">
      <alignment horizontal="center" vertical="top"/>
    </xf>
    <xf numFmtId="9" fontId="5" fillId="2" borderId="4" xfId="1" applyFont="1" applyFill="1" applyBorder="1" applyAlignment="1">
      <alignment horizontal="center" vertical="top"/>
    </xf>
    <xf numFmtId="0" fontId="43" fillId="2" borderId="0" xfId="0" applyFont="1" applyFill="1" applyAlignment="1">
      <alignment horizontal="left" vertical="top" wrapText="1"/>
    </xf>
    <xf numFmtId="0" fontId="45" fillId="2" borderId="0" xfId="0" applyFont="1" applyFill="1" applyAlignment="1">
      <alignment horizontal="left" vertical="top" wrapText="1"/>
    </xf>
    <xf numFmtId="0" fontId="5" fillId="2" borderId="0" xfId="0" applyFont="1" applyFill="1" applyAlignment="1">
      <alignment horizontal="left" vertical="top" wrapText="1"/>
    </xf>
    <xf numFmtId="0" fontId="5" fillId="2" borderId="0" xfId="0" applyFont="1" applyFill="1" applyAlignment="1">
      <alignment horizontal="center" vertical="top" wrapText="1"/>
    </xf>
    <xf numFmtId="9" fontId="5" fillId="2" borderId="0" xfId="1" applyFont="1" applyFill="1" applyAlignment="1">
      <alignment horizontal="center" vertical="top" wrapText="1"/>
    </xf>
    <xf numFmtId="0" fontId="5" fillId="0" borderId="0" xfId="0" applyFont="1" applyAlignment="1">
      <alignment horizontal="center" vertical="center"/>
    </xf>
    <xf numFmtId="9" fontId="5" fillId="0" borderId="0" xfId="1" applyFont="1" applyFill="1" applyAlignment="1">
      <alignment horizontal="center" vertical="center"/>
    </xf>
    <xf numFmtId="0" fontId="30" fillId="0" borderId="0" xfId="0" applyFont="1" applyAlignment="1">
      <alignment horizontal="left" vertical="center"/>
    </xf>
    <xf numFmtId="0" fontId="5" fillId="2" borderId="0" xfId="0" applyFont="1" applyFill="1" applyAlignment="1">
      <alignment horizontal="left" vertical="center"/>
    </xf>
    <xf numFmtId="0" fontId="2" fillId="0" borderId="4" xfId="0" applyFont="1" applyBorder="1" applyAlignment="1">
      <alignment vertical="top"/>
    </xf>
    <xf numFmtId="0" fontId="5" fillId="0" borderId="4" xfId="0" applyFont="1" applyBorder="1"/>
    <xf numFmtId="0" fontId="5" fillId="0" borderId="4" xfId="0" applyFont="1" applyBorder="1" applyAlignment="1">
      <alignment horizontal="left" vertical="center"/>
    </xf>
    <xf numFmtId="9" fontId="5" fillId="0" borderId="4" xfId="1" applyFont="1" applyBorder="1" applyAlignment="1">
      <alignment horizontal="left" vertical="top"/>
    </xf>
    <xf numFmtId="9" fontId="5" fillId="2" borderId="4" xfId="1" applyFont="1" applyFill="1" applyBorder="1" applyAlignment="1">
      <alignment horizontal="left" vertical="top"/>
    </xf>
    <xf numFmtId="9" fontId="5" fillId="2" borderId="0" xfId="1" applyFont="1" applyFill="1" applyAlignment="1">
      <alignment horizontal="center" vertical="top"/>
    </xf>
    <xf numFmtId="0" fontId="43" fillId="0" borderId="0" xfId="0" applyFont="1" applyAlignment="1">
      <alignment horizontal="left" vertical="top"/>
    </xf>
    <xf numFmtId="0" fontId="43" fillId="2" borderId="0" xfId="0" applyFont="1" applyFill="1" applyAlignment="1">
      <alignment horizontal="left" vertical="top"/>
    </xf>
    <xf numFmtId="0" fontId="5" fillId="2" borderId="0" xfId="0" applyFont="1" applyFill="1" applyAlignment="1">
      <alignment vertical="center"/>
    </xf>
    <xf numFmtId="0" fontId="5" fillId="2" borderId="0" xfId="0" applyFont="1" applyFill="1" applyAlignment="1">
      <alignment horizontal="left" wrapText="1"/>
    </xf>
    <xf numFmtId="0" fontId="5" fillId="2" borderId="0" xfId="0" applyFont="1" applyFill="1" applyAlignment="1">
      <alignment horizontal="center"/>
    </xf>
    <xf numFmtId="9" fontId="5" fillId="2" borderId="0" xfId="1" applyFont="1" applyFill="1" applyAlignment="1">
      <alignment horizontal="center"/>
    </xf>
    <xf numFmtId="0" fontId="25" fillId="0" borderId="0" xfId="0" applyFont="1" applyBorder="1" applyAlignment="1">
      <alignment vertical="top" wrapText="1"/>
    </xf>
    <xf numFmtId="0" fontId="89" fillId="0" borderId="0" xfId="0" applyFont="1" applyBorder="1" applyAlignment="1">
      <alignment vertical="top"/>
    </xf>
    <xf numFmtId="0" fontId="15" fillId="0" borderId="4" xfId="0" applyFont="1" applyBorder="1" applyAlignment="1" applyProtection="1">
      <alignment horizontal="center" vertical="top"/>
      <protection locked="0"/>
    </xf>
    <xf numFmtId="0" fontId="15" fillId="0" borderId="3" xfId="0" applyFont="1" applyBorder="1" applyAlignment="1" applyProtection="1">
      <alignment horizontal="center" vertical="top"/>
      <protection locked="0"/>
    </xf>
    <xf numFmtId="0" fontId="5" fillId="0" borderId="0" xfId="0" applyFont="1" applyBorder="1" applyAlignment="1">
      <alignment horizontal="left" vertical="top"/>
    </xf>
    <xf numFmtId="0" fontId="28" fillId="10" borderId="4" xfId="0" applyFont="1" applyFill="1" applyBorder="1" applyAlignment="1">
      <alignment horizontal="center" vertical="center"/>
    </xf>
    <xf numFmtId="0" fontId="32" fillId="2" borderId="3" xfId="0" applyFont="1" applyFill="1" applyBorder="1" applyAlignment="1" applyProtection="1">
      <alignment wrapText="1"/>
      <protection locked="0"/>
    </xf>
    <xf numFmtId="0" fontId="17" fillId="2" borderId="9" xfId="0" applyFont="1" applyFill="1" applyBorder="1" applyAlignment="1" applyProtection="1">
      <alignment horizontal="left" vertical="top"/>
      <protection locked="0"/>
    </xf>
    <xf numFmtId="0" fontId="51" fillId="0" borderId="1" xfId="0" applyFont="1" applyBorder="1" applyAlignment="1" applyProtection="1">
      <alignment horizontal="left" vertical="center" wrapText="1"/>
      <protection locked="0"/>
    </xf>
    <xf numFmtId="0" fontId="28" fillId="0" borderId="11" xfId="0" applyFont="1" applyBorder="1" applyAlignment="1">
      <alignment horizontal="center" vertical="center" wrapText="1"/>
    </xf>
    <xf numFmtId="0" fontId="28" fillId="0" borderId="0" xfId="0" applyFont="1" applyAlignment="1">
      <alignment horizontal="center" vertical="center" wrapText="1"/>
    </xf>
    <xf numFmtId="0" fontId="44" fillId="10" borderId="4" xfId="0" applyFont="1" applyFill="1" applyBorder="1" applyAlignment="1">
      <alignment horizontal="center" vertical="center"/>
    </xf>
    <xf numFmtId="0" fontId="32" fillId="2" borderId="4" xfId="0" applyFont="1" applyFill="1" applyBorder="1" applyAlignment="1" applyProtection="1">
      <alignment wrapText="1"/>
      <protection locked="0"/>
    </xf>
    <xf numFmtId="0" fontId="32" fillId="2" borderId="13" xfId="0" applyFont="1" applyFill="1" applyBorder="1" applyAlignment="1">
      <alignment horizontal="center" vertical="center" wrapText="1"/>
    </xf>
    <xf numFmtId="0" fontId="9" fillId="2" borderId="0" xfId="0" applyFont="1" applyFill="1" applyBorder="1" applyAlignment="1">
      <alignment wrapText="1"/>
    </xf>
    <xf numFmtId="0" fontId="44" fillId="10" borderId="3" xfId="0" applyFont="1" applyFill="1" applyBorder="1" applyAlignment="1">
      <alignment vertical="center"/>
    </xf>
    <xf numFmtId="0" fontId="44" fillId="10" borderId="1" xfId="0" applyFont="1" applyFill="1" applyBorder="1" applyAlignment="1">
      <alignment horizontal="center" vertical="center"/>
    </xf>
    <xf numFmtId="9" fontId="69" fillId="25" borderId="4" xfId="1" applyFont="1" applyFill="1" applyBorder="1" applyAlignment="1">
      <alignment horizontal="center"/>
    </xf>
    <xf numFmtId="9" fontId="69" fillId="24" borderId="4" xfId="1" applyFont="1" applyFill="1" applyBorder="1" applyAlignment="1">
      <alignment horizontal="center"/>
    </xf>
    <xf numFmtId="0" fontId="69" fillId="24" borderId="4" xfId="0" applyFont="1" applyFill="1" applyBorder="1" applyAlignment="1">
      <alignment horizontal="center"/>
    </xf>
    <xf numFmtId="0" fontId="5" fillId="0" borderId="4" xfId="0" applyFont="1" applyBorder="1" applyAlignment="1">
      <alignment vertical="top"/>
    </xf>
    <xf numFmtId="0" fontId="5" fillId="0" borderId="19" xfId="0" applyFont="1" applyBorder="1" applyAlignment="1">
      <alignment horizontal="left"/>
    </xf>
    <xf numFmtId="0" fontId="5" fillId="0" borderId="4" xfId="0" applyFont="1" applyBorder="1" applyAlignment="1">
      <alignment wrapText="1"/>
    </xf>
    <xf numFmtId="9" fontId="5" fillId="0" borderId="0" xfId="1" applyFont="1" applyFill="1" applyAlignment="1" applyProtection="1">
      <alignment horizontal="center" vertical="center"/>
      <protection hidden="1"/>
    </xf>
    <xf numFmtId="0" fontId="25" fillId="9" borderId="2" xfId="0" applyFont="1" applyFill="1" applyBorder="1" applyAlignment="1">
      <alignment vertical="center" wrapText="1"/>
    </xf>
    <xf numFmtId="0" fontId="25" fillId="9" borderId="1" xfId="0" applyFont="1" applyFill="1" applyBorder="1" applyAlignment="1">
      <alignment vertical="center" wrapText="1"/>
    </xf>
    <xf numFmtId="9" fontId="5" fillId="0" borderId="0" xfId="1" applyFont="1" applyAlignment="1">
      <alignment horizontal="center" vertical="center"/>
    </xf>
    <xf numFmtId="0" fontId="69" fillId="0" borderId="0" xfId="0" applyFont="1" applyAlignment="1">
      <alignment horizontal="left" vertical="top"/>
    </xf>
    <xf numFmtId="0" fontId="0" fillId="0" borderId="4" xfId="0" applyBorder="1"/>
    <xf numFmtId="0" fontId="25" fillId="10" borderId="4" xfId="0" applyFont="1" applyFill="1" applyBorder="1" applyAlignment="1">
      <alignment horizontal="center" vertical="center"/>
    </xf>
    <xf numFmtId="0" fontId="6" fillId="3" borderId="3" xfId="0" applyFont="1" applyFill="1" applyBorder="1" applyAlignment="1">
      <alignment horizontal="left" wrapText="1"/>
    </xf>
    <xf numFmtId="0" fontId="6" fillId="3" borderId="2" xfId="0" applyFont="1" applyFill="1" applyBorder="1" applyAlignment="1">
      <alignment horizontal="left" wrapText="1"/>
    </xf>
    <xf numFmtId="0" fontId="26" fillId="24" borderId="6" xfId="0" applyFont="1" applyFill="1" applyBorder="1" applyAlignment="1">
      <alignment horizontal="center" vertical="center" wrapText="1"/>
    </xf>
    <xf numFmtId="9" fontId="8" fillId="6" borderId="7" xfId="0" applyNumberFormat="1" applyFont="1" applyFill="1" applyBorder="1" applyAlignment="1">
      <alignment horizontal="center" wrapText="1"/>
    </xf>
    <xf numFmtId="9" fontId="8" fillId="6" borderId="6" xfId="0" applyNumberFormat="1" applyFont="1" applyFill="1" applyBorder="1" applyAlignment="1">
      <alignment horizontal="center" wrapText="1"/>
    </xf>
    <xf numFmtId="9" fontId="8" fillId="6" borderId="5" xfId="0" applyNumberFormat="1" applyFont="1" applyFill="1" applyBorder="1" applyAlignment="1">
      <alignment horizontal="center" wrapText="1"/>
    </xf>
    <xf numFmtId="0" fontId="9" fillId="2" borderId="12" xfId="0" applyFont="1" applyFill="1" applyBorder="1" applyAlignment="1">
      <alignment horizontal="center" wrapText="1"/>
    </xf>
    <xf numFmtId="0" fontId="9" fillId="2" borderId="11" xfId="0" applyFont="1" applyFill="1" applyBorder="1" applyAlignment="1">
      <alignment horizontal="center" wrapText="1"/>
    </xf>
    <xf numFmtId="0" fontId="9" fillId="2" borderId="10" xfId="0" applyFont="1" applyFill="1" applyBorder="1" applyAlignment="1">
      <alignment horizontal="center" wrapText="1"/>
    </xf>
    <xf numFmtId="0" fontId="26" fillId="23" borderId="6" xfId="0" applyFont="1" applyFill="1" applyBorder="1" applyAlignment="1">
      <alignment horizontal="center" vertical="center" wrapText="1"/>
    </xf>
    <xf numFmtId="9" fontId="8" fillId="24" borderId="7" xfId="0" applyNumberFormat="1" applyFont="1" applyFill="1" applyBorder="1" applyAlignment="1">
      <alignment horizontal="center" wrapText="1"/>
    </xf>
    <xf numFmtId="9" fontId="8" fillId="24" borderId="6" xfId="0" applyNumberFormat="1" applyFont="1" applyFill="1" applyBorder="1" applyAlignment="1">
      <alignment horizontal="center" wrapText="1"/>
    </xf>
    <xf numFmtId="9" fontId="8" fillId="24" borderId="5" xfId="0" applyNumberFormat="1" applyFont="1" applyFill="1" applyBorder="1" applyAlignment="1">
      <alignment horizontal="center" wrapText="1"/>
    </xf>
    <xf numFmtId="0" fontId="25" fillId="18" borderId="4" xfId="0" applyFont="1" applyFill="1" applyBorder="1" applyAlignment="1">
      <alignment horizontal="center"/>
    </xf>
    <xf numFmtId="0" fontId="25" fillId="10" borderId="3" xfId="0" applyFont="1" applyFill="1" applyBorder="1" applyAlignment="1">
      <alignment horizontal="center" vertical="center"/>
    </xf>
    <xf numFmtId="0" fontId="25" fillId="10" borderId="2" xfId="0" applyFont="1" applyFill="1" applyBorder="1" applyAlignment="1">
      <alignment horizontal="center" vertical="center"/>
    </xf>
    <xf numFmtId="0" fontId="25" fillId="10" borderId="1" xfId="0" applyFont="1" applyFill="1" applyBorder="1" applyAlignment="1">
      <alignment horizontal="center" vertical="center"/>
    </xf>
    <xf numFmtId="0" fontId="6" fillId="3" borderId="7" xfId="0" applyFont="1" applyFill="1" applyBorder="1" applyAlignment="1">
      <alignment horizontal="left" wrapText="1"/>
    </xf>
    <xf numFmtId="0" fontId="6" fillId="3" borderId="6" xfId="0" applyFont="1" applyFill="1" applyBorder="1" applyAlignment="1">
      <alignment horizontal="left" wrapText="1"/>
    </xf>
    <xf numFmtId="0" fontId="9" fillId="23" borderId="9" xfId="0" applyFont="1" applyFill="1" applyBorder="1" applyAlignment="1">
      <alignment horizontal="center" vertical="center" wrapText="1"/>
    </xf>
    <xf numFmtId="0" fontId="9" fillId="23" borderId="8" xfId="0" applyFont="1" applyFill="1" applyBorder="1" applyAlignment="1">
      <alignment horizontal="center" vertical="center" wrapText="1"/>
    </xf>
    <xf numFmtId="9" fontId="9" fillId="23" borderId="9" xfId="1" applyFont="1" applyFill="1" applyBorder="1" applyAlignment="1">
      <alignment horizontal="center" vertical="center" wrapText="1"/>
    </xf>
    <xf numFmtId="9" fontId="9" fillId="23" borderId="8" xfId="1" applyFont="1" applyFill="1" applyBorder="1" applyAlignment="1">
      <alignment horizontal="center" vertical="center" wrapText="1"/>
    </xf>
    <xf numFmtId="0" fontId="71" fillId="8" borderId="3" xfId="0" applyFont="1" applyFill="1" applyBorder="1" applyAlignment="1">
      <alignment horizontal="center" wrapText="1"/>
    </xf>
    <xf numFmtId="0" fontId="71" fillId="8" borderId="2" xfId="0" applyFont="1" applyFill="1" applyBorder="1" applyAlignment="1">
      <alignment horizontal="center" wrapText="1"/>
    </xf>
    <xf numFmtId="0" fontId="71" fillId="8" borderId="1" xfId="0" applyFont="1" applyFill="1" applyBorder="1" applyAlignment="1">
      <alignment horizontal="center" wrapText="1"/>
    </xf>
    <xf numFmtId="0" fontId="26" fillId="2" borderId="7" xfId="0" applyFont="1" applyFill="1" applyBorder="1" applyAlignment="1">
      <alignment horizontal="center"/>
    </xf>
    <xf numFmtId="0" fontId="26" fillId="2" borderId="6" xfId="0" applyFont="1" applyFill="1" applyBorder="1" applyAlignment="1">
      <alignment horizontal="center"/>
    </xf>
    <xf numFmtId="0" fontId="26" fillId="2" borderId="5" xfId="0" applyFont="1" applyFill="1" applyBorder="1" applyAlignment="1">
      <alignment horizontal="center"/>
    </xf>
    <xf numFmtId="0" fontId="0" fillId="2" borderId="3" xfId="0" applyFill="1" applyBorder="1" applyAlignment="1">
      <alignment horizontal="center"/>
    </xf>
    <xf numFmtId="0" fontId="0" fillId="2" borderId="2" xfId="0" applyFill="1" applyBorder="1" applyAlignment="1">
      <alignment horizontal="center"/>
    </xf>
    <xf numFmtId="0" fontId="9" fillId="7" borderId="4" xfId="0" applyFont="1" applyFill="1" applyBorder="1" applyAlignment="1">
      <alignment horizontal="center" vertical="center" wrapText="1"/>
    </xf>
    <xf numFmtId="9" fontId="9" fillId="7" borderId="4" xfId="1" applyFont="1" applyFill="1" applyBorder="1" applyAlignment="1">
      <alignment horizontal="center" vertical="center" wrapText="1"/>
    </xf>
    <xf numFmtId="9" fontId="9" fillId="17" borderId="9" xfId="1" applyFont="1" applyFill="1" applyBorder="1" applyAlignment="1">
      <alignment horizontal="center" vertical="center" wrapText="1"/>
    </xf>
    <xf numFmtId="9" fontId="9" fillId="17" borderId="8" xfId="1" applyFont="1" applyFill="1" applyBorder="1" applyAlignment="1">
      <alignment horizontal="center" vertical="center" wrapText="1"/>
    </xf>
    <xf numFmtId="0" fontId="9" fillId="17" borderId="9" xfId="0" applyFont="1" applyFill="1" applyBorder="1" applyAlignment="1">
      <alignment horizontal="center" vertical="center" wrapText="1"/>
    </xf>
    <xf numFmtId="0" fontId="9" fillId="17" borderId="8" xfId="0" applyFont="1" applyFill="1" applyBorder="1" applyAlignment="1">
      <alignment horizontal="center" vertical="center" wrapText="1"/>
    </xf>
    <xf numFmtId="0" fontId="6" fillId="3" borderId="4" xfId="0" applyFont="1" applyFill="1" applyBorder="1" applyAlignment="1">
      <alignment horizontal="center" vertical="center" wrapText="1"/>
    </xf>
    <xf numFmtId="0" fontId="6" fillId="3" borderId="3" xfId="0" applyFont="1" applyFill="1" applyBorder="1" applyAlignment="1">
      <alignment horizontal="center" vertical="center" wrapText="1"/>
    </xf>
    <xf numFmtId="0" fontId="32" fillId="3" borderId="3" xfId="0" applyFont="1" applyFill="1" applyBorder="1" applyAlignment="1">
      <alignment horizontal="center" wrapText="1"/>
    </xf>
    <xf numFmtId="0" fontId="32" fillId="3" borderId="2" xfId="0" applyFont="1" applyFill="1" applyBorder="1" applyAlignment="1">
      <alignment horizontal="center" wrapText="1"/>
    </xf>
    <xf numFmtId="0" fontId="32" fillId="3" borderId="2" xfId="0" applyFont="1" applyFill="1" applyBorder="1" applyAlignment="1">
      <alignment horizontal="center" vertical="center" wrapText="1"/>
    </xf>
    <xf numFmtId="0" fontId="6" fillId="3" borderId="3" xfId="0" applyFont="1" applyFill="1" applyBorder="1" applyAlignment="1">
      <alignment horizontal="left" vertical="center" wrapText="1"/>
    </xf>
    <xf numFmtId="0" fontId="6" fillId="3" borderId="2" xfId="0" applyFont="1" applyFill="1" applyBorder="1" applyAlignment="1">
      <alignment horizontal="left" vertical="center" wrapText="1"/>
    </xf>
    <xf numFmtId="0" fontId="32" fillId="3" borderId="1" xfId="0" applyFont="1" applyFill="1" applyBorder="1" applyAlignment="1">
      <alignment horizontal="center" wrapText="1"/>
    </xf>
    <xf numFmtId="0" fontId="28" fillId="10" borderId="4" xfId="0" applyFont="1" applyFill="1" applyBorder="1" applyAlignment="1">
      <alignment horizontal="center" vertical="center"/>
    </xf>
    <xf numFmtId="0" fontId="28" fillId="10" borderId="3" xfId="0" applyFont="1" applyFill="1" applyBorder="1" applyAlignment="1">
      <alignment horizontal="center" vertical="center"/>
    </xf>
    <xf numFmtId="0" fontId="6" fillId="3" borderId="2" xfId="0" applyFont="1" applyFill="1" applyBorder="1" applyAlignment="1">
      <alignment horizontal="center" vertical="center" wrapText="1"/>
    </xf>
    <xf numFmtId="0" fontId="6" fillId="3" borderId="1" xfId="0" applyFont="1" applyFill="1" applyBorder="1" applyAlignment="1">
      <alignment horizontal="center" vertical="center" wrapText="1"/>
    </xf>
    <xf numFmtId="0" fontId="19" fillId="10" borderId="4" xfId="0" applyFont="1" applyFill="1" applyBorder="1" applyAlignment="1">
      <alignment horizontal="center" vertical="center"/>
    </xf>
    <xf numFmtId="0" fontId="19" fillId="10" borderId="3" xfId="0" applyFont="1" applyFill="1" applyBorder="1" applyAlignment="1">
      <alignment horizontal="center" vertical="center"/>
    </xf>
    <xf numFmtId="0" fontId="6" fillId="3" borderId="7" xfId="0" applyFont="1" applyFill="1" applyBorder="1" applyAlignment="1">
      <alignment horizontal="center" vertical="center" wrapText="1"/>
    </xf>
    <xf numFmtId="0" fontId="6" fillId="3" borderId="6" xfId="0" applyFont="1" applyFill="1" applyBorder="1" applyAlignment="1">
      <alignment horizontal="center" vertical="center" wrapText="1"/>
    </xf>
    <xf numFmtId="0" fontId="6" fillId="3" borderId="5" xfId="0" applyFont="1" applyFill="1" applyBorder="1" applyAlignment="1">
      <alignment horizontal="center" vertical="center" wrapText="1"/>
    </xf>
    <xf numFmtId="0" fontId="37" fillId="16" borderId="3" xfId="0" applyFont="1" applyFill="1" applyBorder="1" applyAlignment="1">
      <alignment horizontal="center" vertical="top" wrapText="1"/>
    </xf>
    <xf numFmtId="0" fontId="0" fillId="0" borderId="2" xfId="0" applyBorder="1"/>
    <xf numFmtId="0" fontId="22" fillId="0" borderId="4" xfId="0" applyFont="1" applyBorder="1" applyAlignment="1" applyProtection="1">
      <alignment horizontal="center" vertical="top" wrapText="1"/>
      <protection locked="0"/>
    </xf>
    <xf numFmtId="0" fontId="22" fillId="0" borderId="4" xfId="0" applyFont="1" applyBorder="1" applyAlignment="1" applyProtection="1">
      <alignment horizontal="center" vertical="center" wrapText="1"/>
      <protection locked="0"/>
    </xf>
    <xf numFmtId="0" fontId="13" fillId="2" borderId="4" xfId="0" applyFont="1" applyFill="1" applyBorder="1" applyAlignment="1" applyProtection="1">
      <alignment horizontal="center" vertical="top" wrapText="1"/>
      <protection locked="0"/>
    </xf>
    <xf numFmtId="0" fontId="26" fillId="0" borderId="8" xfId="0" applyFont="1" applyBorder="1" applyAlignment="1">
      <alignment horizontal="center" vertical="top"/>
    </xf>
    <xf numFmtId="0" fontId="26" fillId="0" borderId="8" xfId="0" applyFont="1" applyBorder="1" applyAlignment="1">
      <alignment horizontal="center" vertical="center"/>
    </xf>
    <xf numFmtId="0" fontId="26" fillId="0" borderId="7" xfId="0" applyFont="1" applyBorder="1" applyAlignment="1">
      <alignment horizontal="center" vertical="top"/>
    </xf>
    <xf numFmtId="0" fontId="28" fillId="10" borderId="2" xfId="0" applyFont="1" applyFill="1" applyBorder="1" applyAlignment="1">
      <alignment horizontal="center" vertical="center"/>
    </xf>
    <xf numFmtId="0" fontId="10" fillId="2" borderId="8" xfId="0" applyFont="1" applyFill="1" applyBorder="1" applyAlignment="1">
      <alignment horizontal="left" vertical="center"/>
    </xf>
    <xf numFmtId="0" fontId="20" fillId="0" borderId="4" xfId="0" applyFont="1" applyBorder="1" applyAlignment="1" applyProtection="1">
      <alignment horizontal="center" vertical="top" wrapText="1"/>
      <protection locked="0"/>
    </xf>
    <xf numFmtId="0" fontId="21" fillId="2" borderId="4" xfId="0" applyFont="1" applyFill="1" applyBorder="1" applyAlignment="1" applyProtection="1">
      <alignment horizontal="center" vertical="top" wrapText="1"/>
      <protection locked="0"/>
    </xf>
    <xf numFmtId="0" fontId="22" fillId="0" borderId="13" xfId="0" applyFont="1" applyBorder="1" applyAlignment="1" applyProtection="1">
      <alignment horizontal="left" vertical="top" wrapText="1"/>
      <protection hidden="1"/>
    </xf>
    <xf numFmtId="0" fontId="22" fillId="0" borderId="13" xfId="0" applyFont="1" applyBorder="1" applyAlignment="1" applyProtection="1">
      <alignment horizontal="left" vertical="center" wrapText="1"/>
      <protection hidden="1"/>
    </xf>
    <xf numFmtId="0" fontId="22" fillId="0" borderId="19" xfId="0" applyFont="1" applyBorder="1" applyAlignment="1" applyProtection="1">
      <alignment horizontal="left" vertical="top" wrapText="1"/>
      <protection hidden="1"/>
    </xf>
    <xf numFmtId="0" fontId="13" fillId="2" borderId="0" xfId="0" applyFont="1" applyFill="1" applyBorder="1" applyAlignment="1" applyProtection="1">
      <alignment horizontal="left" vertical="top" wrapText="1"/>
      <protection hidden="1"/>
    </xf>
    <xf numFmtId="0" fontId="22" fillId="0" borderId="4" xfId="0" applyFont="1" applyBorder="1" applyAlignment="1" applyProtection="1">
      <alignment horizontal="left" vertical="top" wrapText="1"/>
      <protection locked="0"/>
    </xf>
    <xf numFmtId="0" fontId="22" fillId="0" borderId="4" xfId="0" applyFont="1" applyBorder="1" applyAlignment="1" applyProtection="1">
      <alignment horizontal="left" vertical="center" wrapText="1"/>
      <protection locked="0"/>
    </xf>
    <xf numFmtId="0" fontId="13" fillId="2" borderId="4" xfId="0" applyFont="1" applyFill="1" applyBorder="1" applyAlignment="1" applyProtection="1">
      <alignment horizontal="left" vertical="top" wrapText="1"/>
      <protection locked="0"/>
    </xf>
    <xf numFmtId="0" fontId="23" fillId="0" borderId="4" xfId="0" applyFont="1" applyBorder="1" applyAlignment="1">
      <alignment horizontal="center" vertical="center" wrapText="1"/>
    </xf>
    <xf numFmtId="0" fontId="28" fillId="2" borderId="4" xfId="0" applyFont="1" applyFill="1" applyBorder="1" applyAlignment="1">
      <alignment horizontal="center" vertical="center" wrapText="1"/>
    </xf>
    <xf numFmtId="0" fontId="28" fillId="2" borderId="9" xfId="0" applyFont="1" applyFill="1" applyBorder="1" applyAlignment="1">
      <alignment horizontal="center" vertical="center" wrapText="1"/>
    </xf>
    <xf numFmtId="0" fontId="23" fillId="0" borderId="4" xfId="0" applyFont="1" applyBorder="1" applyAlignment="1" applyProtection="1">
      <alignment horizontal="left" vertical="top" wrapText="1"/>
      <protection hidden="1"/>
    </xf>
    <xf numFmtId="0" fontId="23" fillId="0" borderId="4" xfId="0" applyFont="1" applyBorder="1" applyAlignment="1" applyProtection="1">
      <alignment horizontal="left" vertical="center" wrapText="1"/>
      <protection hidden="1"/>
    </xf>
    <xf numFmtId="0" fontId="28" fillId="2" borderId="4" xfId="0" applyFont="1" applyFill="1" applyBorder="1" applyAlignment="1" applyProtection="1">
      <alignment horizontal="left" vertical="top" wrapText="1"/>
      <protection hidden="1"/>
    </xf>
    <xf numFmtId="9" fontId="26" fillId="0" borderId="4" xfId="1" applyFont="1" applyBorder="1" applyAlignment="1" applyProtection="1">
      <alignment horizontal="center" vertical="center" wrapText="1"/>
      <protection hidden="1"/>
    </xf>
    <xf numFmtId="9" fontId="26" fillId="0" borderId="3" xfId="1" applyFont="1" applyBorder="1" applyAlignment="1" applyProtection="1">
      <alignment horizontal="center" vertical="center" wrapText="1"/>
      <protection hidden="1"/>
    </xf>
    <xf numFmtId="9" fontId="26" fillId="0" borderId="9" xfId="1" applyFont="1" applyBorder="1" applyAlignment="1" applyProtection="1">
      <alignment horizontal="center" vertical="center" wrapText="1"/>
      <protection hidden="1"/>
    </xf>
    <xf numFmtId="9" fontId="26" fillId="0" borderId="12" xfId="1" applyFont="1" applyBorder="1" applyAlignment="1" applyProtection="1">
      <alignment horizontal="center" vertical="center" wrapText="1"/>
      <protection hidden="1"/>
    </xf>
    <xf numFmtId="0" fontId="28" fillId="9" borderId="4" xfId="0" applyFont="1" applyFill="1" applyBorder="1" applyAlignment="1">
      <alignment horizontal="center" vertical="center" wrapText="1"/>
    </xf>
    <xf numFmtId="0" fontId="20" fillId="0" borderId="8" xfId="0" applyFont="1" applyBorder="1" applyAlignment="1" applyProtection="1">
      <alignment horizontal="center" vertical="top" wrapText="1"/>
      <protection locked="0"/>
    </xf>
    <xf numFmtId="0" fontId="20" fillId="0" borderId="8" xfId="0" applyFont="1" applyBorder="1" applyAlignment="1" applyProtection="1">
      <alignment horizontal="center" vertical="center" wrapText="1"/>
      <protection locked="0"/>
    </xf>
    <xf numFmtId="0" fontId="14" fillId="0" borderId="3" xfId="0" applyFont="1" applyBorder="1" applyAlignment="1">
      <alignment horizontal="center" vertical="top"/>
    </xf>
    <xf numFmtId="0" fontId="14" fillId="0" borderId="2" xfId="0" applyFont="1" applyBorder="1" applyAlignment="1">
      <alignment horizontal="center" vertical="top"/>
    </xf>
    <xf numFmtId="0" fontId="14" fillId="0" borderId="1" xfId="0" applyFont="1" applyBorder="1" applyAlignment="1">
      <alignment horizontal="center" vertical="top"/>
    </xf>
    <xf numFmtId="0" fontId="72" fillId="0" borderId="3" xfId="0" applyFont="1" applyBorder="1" applyAlignment="1">
      <alignment horizontal="center" vertical="top" wrapText="1"/>
    </xf>
    <xf numFmtId="0" fontId="71" fillId="0" borderId="2" xfId="0" applyFont="1" applyBorder="1" applyAlignment="1">
      <alignment horizontal="center" vertical="top"/>
    </xf>
    <xf numFmtId="0" fontId="71" fillId="0" borderId="1" xfId="0" applyFont="1" applyBorder="1" applyAlignment="1">
      <alignment horizontal="center" vertical="top"/>
    </xf>
    <xf numFmtId="0" fontId="15" fillId="9" borderId="14" xfId="0" applyFont="1" applyFill="1" applyBorder="1" applyAlignment="1" applyProtection="1">
      <alignment horizontal="center" vertical="center" wrapText="1"/>
      <protection hidden="1"/>
    </xf>
    <xf numFmtId="0" fontId="15" fillId="9" borderId="15" xfId="0" applyFont="1" applyFill="1" applyBorder="1" applyAlignment="1" applyProtection="1">
      <alignment horizontal="center" vertical="center" wrapText="1"/>
      <protection hidden="1"/>
    </xf>
    <xf numFmtId="0" fontId="15" fillId="9" borderId="16" xfId="0" applyFont="1" applyFill="1" applyBorder="1" applyAlignment="1" applyProtection="1">
      <alignment horizontal="center" vertical="center" wrapText="1"/>
      <protection hidden="1"/>
    </xf>
    <xf numFmtId="0" fontId="15" fillId="9" borderId="0" xfId="0" applyFont="1" applyFill="1" applyBorder="1" applyAlignment="1" applyProtection="1">
      <alignment horizontal="center" vertical="center" wrapText="1"/>
      <protection hidden="1"/>
    </xf>
    <xf numFmtId="0" fontId="15" fillId="2" borderId="0" xfId="0" applyFont="1" applyFill="1" applyBorder="1" applyAlignment="1" applyProtection="1">
      <alignment horizontal="center" vertical="center" wrapText="1"/>
      <protection hidden="1"/>
    </xf>
    <xf numFmtId="0" fontId="24" fillId="0" borderId="17" xfId="0" applyFont="1" applyBorder="1" applyAlignment="1" applyProtection="1">
      <alignment horizontal="center" vertical="top" wrapText="1"/>
      <protection hidden="1"/>
    </xf>
    <xf numFmtId="0" fontId="24" fillId="0" borderId="2" xfId="0" applyFont="1" applyBorder="1" applyAlignment="1" applyProtection="1">
      <alignment horizontal="center" vertical="top" wrapText="1"/>
      <protection hidden="1"/>
    </xf>
    <xf numFmtId="0" fontId="24" fillId="0" borderId="2" xfId="0" applyFont="1" applyBorder="1" applyAlignment="1" applyProtection="1">
      <alignment horizontal="center" vertical="center" wrapText="1"/>
      <protection hidden="1"/>
    </xf>
    <xf numFmtId="0" fontId="24" fillId="0" borderId="9" xfId="0" applyFont="1" applyBorder="1" applyAlignment="1" applyProtection="1">
      <alignment horizontal="center" vertical="top" wrapText="1"/>
      <protection hidden="1"/>
    </xf>
    <xf numFmtId="0" fontId="24" fillId="0" borderId="12" xfId="0" applyFont="1" applyBorder="1" applyAlignment="1" applyProtection="1">
      <alignment horizontal="center" vertical="top" wrapText="1"/>
      <protection hidden="1"/>
    </xf>
    <xf numFmtId="0" fontId="25" fillId="2" borderId="0" xfId="0" applyFont="1" applyFill="1" applyBorder="1" applyAlignment="1" applyProtection="1">
      <alignment horizontal="center" vertical="top" wrapText="1"/>
      <protection hidden="1"/>
    </xf>
    <xf numFmtId="9" fontId="27" fillId="3" borderId="4" xfId="0" applyNumberFormat="1" applyFont="1" applyFill="1" applyBorder="1" applyAlignment="1">
      <alignment horizontal="center" vertical="center"/>
    </xf>
    <xf numFmtId="0" fontId="0" fillId="0" borderId="4" xfId="0" applyBorder="1"/>
    <xf numFmtId="0" fontId="5" fillId="2" borderId="4" xfId="0" applyFont="1" applyFill="1" applyBorder="1"/>
    <xf numFmtId="0" fontId="0" fillId="0" borderId="9" xfId="0" applyBorder="1"/>
    <xf numFmtId="0" fontId="5" fillId="2" borderId="9" xfId="0" applyFont="1" applyFill="1" applyBorder="1"/>
    <xf numFmtId="0" fontId="22" fillId="0" borderId="3" xfId="0" applyFont="1" applyBorder="1" applyAlignment="1" applyProtection="1">
      <alignment horizontal="left" vertical="center" wrapText="1"/>
      <protection hidden="1"/>
    </xf>
    <xf numFmtId="0" fontId="22" fillId="0" borderId="1" xfId="0" applyFont="1" applyBorder="1" applyAlignment="1" applyProtection="1">
      <alignment horizontal="left" vertical="center" wrapText="1"/>
      <protection hidden="1"/>
    </xf>
    <xf numFmtId="0" fontId="23" fillId="0" borderId="4" xfId="0" applyFont="1" applyBorder="1" applyAlignment="1" applyProtection="1">
      <alignment horizontal="center" vertical="top" wrapText="1"/>
      <protection locked="0"/>
    </xf>
    <xf numFmtId="0" fontId="23" fillId="0" borderId="4" xfId="0" applyFont="1" applyBorder="1" applyAlignment="1" applyProtection="1">
      <alignment horizontal="center" vertical="center" wrapText="1"/>
      <protection locked="0"/>
    </xf>
    <xf numFmtId="0" fontId="22" fillId="0" borderId="4" xfId="0" applyFont="1" applyBorder="1" applyAlignment="1" applyProtection="1">
      <alignment horizontal="left" vertical="center" wrapText="1"/>
      <protection hidden="1"/>
    </xf>
    <xf numFmtId="0" fontId="20" fillId="0" borderId="4" xfId="0" applyFont="1" applyBorder="1" applyAlignment="1" applyProtection="1">
      <alignment horizontal="center" vertical="center" wrapText="1"/>
      <protection locked="0"/>
    </xf>
    <xf numFmtId="0" fontId="16" fillId="4" borderId="19" xfId="0" applyFont="1" applyFill="1" applyBorder="1" applyAlignment="1" applyProtection="1">
      <alignment horizontal="center" vertical="top" wrapText="1"/>
      <protection hidden="1"/>
    </xf>
    <xf numFmtId="0" fontId="16" fillId="4" borderId="0" xfId="0" applyFont="1" applyFill="1" applyBorder="1" applyAlignment="1" applyProtection="1">
      <alignment horizontal="center" vertical="top" wrapText="1"/>
      <protection hidden="1"/>
    </xf>
    <xf numFmtId="0" fontId="18" fillId="0" borderId="12" xfId="0" applyFont="1" applyBorder="1" applyAlignment="1" applyProtection="1">
      <alignment horizontal="center" vertical="top" wrapText="1"/>
      <protection hidden="1"/>
    </xf>
    <xf numFmtId="0" fontId="18" fillId="0" borderId="11" xfId="0" applyFont="1" applyBorder="1" applyAlignment="1" applyProtection="1">
      <alignment horizontal="center" vertical="top" wrapText="1"/>
      <protection hidden="1"/>
    </xf>
    <xf numFmtId="0" fontId="18" fillId="0" borderId="11" xfId="0" applyFont="1" applyBorder="1" applyAlignment="1" applyProtection="1">
      <alignment horizontal="center" vertical="center" wrapText="1"/>
      <protection hidden="1"/>
    </xf>
    <xf numFmtId="0" fontId="19" fillId="9" borderId="0" xfId="0" applyFont="1" applyFill="1" applyBorder="1" applyAlignment="1" applyProtection="1">
      <alignment horizontal="center" vertical="center"/>
      <protection locked="0"/>
    </xf>
    <xf numFmtId="0" fontId="20" fillId="0" borderId="4" xfId="0" applyFont="1" applyBorder="1" applyAlignment="1" applyProtection="1">
      <alignment horizontal="center" vertical="top" wrapText="1"/>
      <protection hidden="1"/>
    </xf>
    <xf numFmtId="0" fontId="20" fillId="0" borderId="4" xfId="0" applyFont="1" applyBorder="1" applyAlignment="1" applyProtection="1">
      <alignment horizontal="center" vertical="center" wrapText="1"/>
      <protection hidden="1"/>
    </xf>
    <xf numFmtId="0" fontId="21" fillId="2" borderId="4" xfId="0" applyFont="1" applyFill="1" applyBorder="1" applyAlignment="1" applyProtection="1">
      <alignment horizontal="center" vertical="top" wrapText="1"/>
      <protection hidden="1"/>
    </xf>
    <xf numFmtId="0" fontId="44" fillId="10" borderId="2" xfId="0" applyFont="1" applyFill="1" applyBorder="1" applyAlignment="1">
      <alignment horizontal="center" vertical="top"/>
    </xf>
    <xf numFmtId="0" fontId="37" fillId="3" borderId="3" xfId="0" applyFont="1" applyFill="1" applyBorder="1" applyAlignment="1">
      <alignment horizontal="center" vertical="center" wrapText="1"/>
    </xf>
    <xf numFmtId="0" fontId="6" fillId="3" borderId="1" xfId="0" applyFont="1" applyFill="1" applyBorder="1" applyAlignment="1">
      <alignment horizontal="left" vertical="center" wrapText="1"/>
    </xf>
    <xf numFmtId="0" fontId="37" fillId="3" borderId="4" xfId="0" applyFont="1" applyFill="1" applyBorder="1" applyAlignment="1">
      <alignment horizontal="center" vertical="center" wrapText="1"/>
    </xf>
    <xf numFmtId="0" fontId="0" fillId="0" borderId="3" xfId="0" applyBorder="1"/>
    <xf numFmtId="0" fontId="0" fillId="0" borderId="1" xfId="0" applyBorder="1"/>
    <xf numFmtId="0" fontId="32" fillId="16" borderId="3" xfId="0" applyFont="1" applyFill="1" applyBorder="1" applyAlignment="1">
      <alignment horizontal="center" vertical="top"/>
    </xf>
    <xf numFmtId="0" fontId="44" fillId="10" borderId="3" xfId="0" applyFont="1" applyFill="1" applyBorder="1" applyAlignment="1">
      <alignment horizontal="center" vertical="top"/>
    </xf>
    <xf numFmtId="0" fontId="44" fillId="10" borderId="7" xfId="0" applyFont="1" applyFill="1" applyBorder="1" applyAlignment="1">
      <alignment horizontal="center" vertical="top"/>
    </xf>
    <xf numFmtId="0" fontId="0" fillId="0" borderId="6" xfId="0" applyBorder="1"/>
    <xf numFmtId="0" fontId="23" fillId="0" borderId="3" xfId="0" applyFont="1" applyBorder="1" applyAlignment="1">
      <alignment horizontal="center" vertical="center" wrapText="1"/>
    </xf>
    <xf numFmtId="0" fontId="23" fillId="0" borderId="2" xfId="0" applyFont="1" applyBorder="1" applyAlignment="1">
      <alignment horizontal="center" vertical="center" wrapText="1"/>
    </xf>
    <xf numFmtId="0" fontId="23" fillId="0" borderId="1" xfId="0" applyFont="1" applyBorder="1" applyAlignment="1">
      <alignment horizontal="center" vertical="center" wrapText="1"/>
    </xf>
    <xf numFmtId="0" fontId="44" fillId="10" borderId="1" xfId="0" applyFont="1" applyFill="1" applyBorder="1" applyAlignment="1">
      <alignment horizontal="center" vertical="top"/>
    </xf>
    <xf numFmtId="0" fontId="37" fillId="3" borderId="2" xfId="0" applyFont="1" applyFill="1" applyBorder="1" applyAlignment="1">
      <alignment horizontal="center" vertical="center" wrapText="1"/>
    </xf>
    <xf numFmtId="0" fontId="37" fillId="3" borderId="1" xfId="0" applyFont="1" applyFill="1" applyBorder="1" applyAlignment="1">
      <alignment horizontal="center" vertical="center" wrapText="1"/>
    </xf>
    <xf numFmtId="0" fontId="22" fillId="0" borderId="3" xfId="0" applyFont="1" applyBorder="1" applyAlignment="1" applyProtection="1">
      <alignment horizontal="center" vertical="top" wrapText="1"/>
      <protection locked="0"/>
    </xf>
    <xf numFmtId="0" fontId="22" fillId="0" borderId="2" xfId="0" applyFont="1" applyBorder="1" applyAlignment="1" applyProtection="1">
      <alignment horizontal="center" vertical="top" wrapText="1"/>
      <protection locked="0"/>
    </xf>
    <xf numFmtId="0" fontId="13" fillId="0" borderId="2" xfId="0" applyFont="1" applyBorder="1" applyAlignment="1" applyProtection="1">
      <alignment horizontal="center" vertical="top" wrapText="1"/>
      <protection locked="0"/>
    </xf>
    <xf numFmtId="0" fontId="13" fillId="0" borderId="1" xfId="0" applyFont="1" applyBorder="1" applyAlignment="1" applyProtection="1">
      <alignment horizontal="center" vertical="top" wrapText="1"/>
      <protection locked="0"/>
    </xf>
    <xf numFmtId="0" fontId="22" fillId="0" borderId="3" xfId="0" applyFont="1" applyBorder="1" applyAlignment="1" applyProtection="1">
      <alignment horizontal="left" vertical="top" wrapText="1"/>
      <protection hidden="1"/>
    </xf>
    <xf numFmtId="0" fontId="22" fillId="0" borderId="2" xfId="0" applyFont="1" applyBorder="1" applyAlignment="1" applyProtection="1">
      <alignment horizontal="left" vertical="top" wrapText="1"/>
      <protection hidden="1"/>
    </xf>
    <xf numFmtId="0" fontId="13" fillId="0" borderId="2" xfId="0" applyFont="1" applyBorder="1" applyAlignment="1" applyProtection="1">
      <alignment horizontal="left" vertical="top" wrapText="1"/>
      <protection hidden="1"/>
    </xf>
    <xf numFmtId="0" fontId="13" fillId="0" borderId="1" xfId="0" applyFont="1" applyBorder="1" applyAlignment="1" applyProtection="1">
      <alignment horizontal="left" vertical="top" wrapText="1"/>
      <protection hidden="1"/>
    </xf>
    <xf numFmtId="0" fontId="22" fillId="0" borderId="3" xfId="0" applyFont="1" applyBorder="1" applyAlignment="1" applyProtection="1">
      <alignment horizontal="left" vertical="top" wrapText="1"/>
      <protection locked="0"/>
    </xf>
    <xf numFmtId="0" fontId="22" fillId="0" borderId="2" xfId="0" applyFont="1" applyBorder="1" applyAlignment="1" applyProtection="1">
      <alignment horizontal="left" vertical="top" wrapText="1"/>
      <protection locked="0"/>
    </xf>
    <xf numFmtId="0" fontId="13" fillId="0" borderId="2" xfId="0" applyFont="1" applyBorder="1" applyAlignment="1" applyProtection="1">
      <alignment horizontal="left" vertical="top" wrapText="1"/>
      <protection locked="0"/>
    </xf>
    <xf numFmtId="0" fontId="13" fillId="0" borderId="1" xfId="0" applyFont="1" applyBorder="1" applyAlignment="1" applyProtection="1">
      <alignment horizontal="left" vertical="top" wrapText="1"/>
      <protection locked="0"/>
    </xf>
    <xf numFmtId="0" fontId="28" fillId="0" borderId="4" xfId="0" applyFont="1" applyBorder="1" applyAlignment="1">
      <alignment horizontal="center" vertical="center" wrapText="1"/>
    </xf>
    <xf numFmtId="0" fontId="23" fillId="0" borderId="3" xfId="0" applyFont="1" applyBorder="1" applyAlignment="1" applyProtection="1">
      <alignment horizontal="left" vertical="top" wrapText="1"/>
      <protection hidden="1"/>
    </xf>
    <xf numFmtId="0" fontId="23" fillId="0" borderId="2" xfId="0" applyFont="1" applyBorder="1" applyAlignment="1" applyProtection="1">
      <alignment horizontal="left" vertical="top" wrapText="1"/>
      <protection hidden="1"/>
    </xf>
    <xf numFmtId="0" fontId="28" fillId="0" borderId="2" xfId="0" applyFont="1" applyBorder="1" applyAlignment="1" applyProtection="1">
      <alignment horizontal="left" vertical="top" wrapText="1"/>
      <protection hidden="1"/>
    </xf>
    <xf numFmtId="0" fontId="28" fillId="0" borderId="1" xfId="0" applyFont="1" applyBorder="1" applyAlignment="1" applyProtection="1">
      <alignment horizontal="left" vertical="top" wrapText="1"/>
      <protection hidden="1"/>
    </xf>
    <xf numFmtId="9" fontId="26" fillId="2" borderId="4" xfId="1" applyFont="1" applyFill="1" applyBorder="1" applyAlignment="1" applyProtection="1">
      <alignment horizontal="center" vertical="center" wrapText="1"/>
      <protection hidden="1"/>
    </xf>
    <xf numFmtId="0" fontId="26" fillId="9" borderId="3" xfId="0" applyFont="1" applyFill="1" applyBorder="1" applyAlignment="1">
      <alignment horizontal="center" vertical="center" wrapText="1"/>
    </xf>
    <xf numFmtId="0" fontId="26" fillId="9" borderId="2" xfId="0" applyFont="1" applyFill="1" applyBorder="1" applyAlignment="1">
      <alignment horizontal="center" vertical="center" wrapText="1"/>
    </xf>
    <xf numFmtId="0" fontId="25" fillId="9" borderId="2" xfId="0" applyFont="1" applyFill="1" applyBorder="1" applyAlignment="1">
      <alignment horizontal="center" vertical="center" wrapText="1"/>
    </xf>
    <xf numFmtId="0" fontId="25" fillId="9" borderId="1" xfId="0" applyFont="1" applyFill="1" applyBorder="1" applyAlignment="1">
      <alignment horizontal="center" vertical="center" wrapText="1"/>
    </xf>
    <xf numFmtId="0" fontId="26" fillId="0" borderId="3" xfId="0" applyFont="1" applyBorder="1" applyAlignment="1">
      <alignment horizontal="center" vertical="top" wrapText="1"/>
    </xf>
    <xf numFmtId="0" fontId="25" fillId="0" borderId="2" xfId="0" applyFont="1" applyBorder="1" applyAlignment="1">
      <alignment horizontal="center" vertical="top" wrapText="1"/>
    </xf>
    <xf numFmtId="0" fontId="25" fillId="0" borderId="1" xfId="0" applyFont="1" applyBorder="1" applyAlignment="1">
      <alignment horizontal="center" vertical="top" wrapText="1"/>
    </xf>
    <xf numFmtId="0" fontId="14" fillId="0" borderId="4" xfId="0" applyFont="1" applyBorder="1" applyAlignment="1">
      <alignment horizontal="center" vertical="top"/>
    </xf>
    <xf numFmtId="0" fontId="15" fillId="9" borderId="12" xfId="0" applyFont="1" applyFill="1" applyBorder="1" applyAlignment="1">
      <alignment horizontal="center" vertical="center" wrapText="1"/>
    </xf>
    <xf numFmtId="0" fontId="15" fillId="9" borderId="11" xfId="0" applyFont="1" applyFill="1" applyBorder="1" applyAlignment="1">
      <alignment horizontal="center" vertical="center" wrapText="1"/>
    </xf>
    <xf numFmtId="0" fontId="15" fillId="9" borderId="10" xfId="0" applyFont="1" applyFill="1" applyBorder="1" applyAlignment="1">
      <alignment horizontal="center" vertical="center" wrapText="1"/>
    </xf>
    <xf numFmtId="0" fontId="26" fillId="0" borderId="2" xfId="0" applyFont="1" applyBorder="1" applyAlignment="1">
      <alignment horizontal="center" vertical="top" wrapText="1"/>
    </xf>
    <xf numFmtId="0" fontId="26" fillId="0" borderId="1" xfId="0" applyFont="1" applyBorder="1" applyAlignment="1">
      <alignment horizontal="center" vertical="top" wrapText="1"/>
    </xf>
    <xf numFmtId="0" fontId="14" fillId="2" borderId="4" xfId="0" applyFont="1" applyFill="1" applyBorder="1" applyAlignment="1">
      <alignment horizontal="center" vertical="top"/>
    </xf>
    <xf numFmtId="0" fontId="15" fillId="2" borderId="4" xfId="0" applyFont="1" applyFill="1" applyBorder="1" applyAlignment="1">
      <alignment horizontal="center" vertical="top"/>
    </xf>
    <xf numFmtId="9" fontId="27" fillId="3" borderId="12" xfId="0" applyNumberFormat="1" applyFont="1" applyFill="1" applyBorder="1" applyAlignment="1">
      <alignment horizontal="center" vertical="center"/>
    </xf>
    <xf numFmtId="0" fontId="27" fillId="3" borderId="11" xfId="0" applyFont="1" applyFill="1" applyBorder="1" applyAlignment="1">
      <alignment horizontal="center" vertical="center"/>
    </xf>
    <xf numFmtId="0" fontId="92" fillId="3" borderId="11" xfId="0" applyFont="1" applyFill="1" applyBorder="1" applyAlignment="1">
      <alignment horizontal="center" vertical="center"/>
    </xf>
    <xf numFmtId="0" fontId="92" fillId="3" borderId="10" xfId="0" applyFont="1" applyFill="1" applyBorder="1" applyAlignment="1">
      <alignment horizontal="center" vertical="center"/>
    </xf>
    <xf numFmtId="0" fontId="27" fillId="3" borderId="19" xfId="0" applyFont="1" applyFill="1" applyBorder="1" applyAlignment="1">
      <alignment horizontal="center" vertical="center"/>
    </xf>
    <xf numFmtId="0" fontId="27" fillId="3" borderId="0" xfId="0" applyFont="1" applyFill="1" applyAlignment="1">
      <alignment horizontal="center" vertical="center"/>
    </xf>
    <xf numFmtId="0" fontId="92" fillId="3" borderId="0" xfId="0" applyFont="1" applyFill="1" applyAlignment="1">
      <alignment horizontal="center" vertical="center"/>
    </xf>
    <xf numFmtId="0" fontId="92" fillId="3" borderId="20" xfId="0" applyFont="1" applyFill="1" applyBorder="1" applyAlignment="1">
      <alignment horizontal="center" vertical="center"/>
    </xf>
    <xf numFmtId="0" fontId="27" fillId="3" borderId="7" xfId="0" applyFont="1" applyFill="1" applyBorder="1" applyAlignment="1">
      <alignment horizontal="center" vertical="center"/>
    </xf>
    <xf numFmtId="0" fontId="27" fillId="3" borderId="6" xfId="0" applyFont="1" applyFill="1" applyBorder="1" applyAlignment="1">
      <alignment horizontal="center" vertical="center"/>
    </xf>
    <xf numFmtId="0" fontId="92" fillId="3" borderId="6" xfId="0" applyFont="1" applyFill="1" applyBorder="1" applyAlignment="1">
      <alignment horizontal="center" vertical="center"/>
    </xf>
    <xf numFmtId="0" fontId="92" fillId="3" borderId="5" xfId="0" applyFont="1" applyFill="1" applyBorder="1" applyAlignment="1">
      <alignment horizontal="center" vertical="center"/>
    </xf>
    <xf numFmtId="0" fontId="21" fillId="0" borderId="4" xfId="0" applyFont="1" applyBorder="1" applyAlignment="1" applyProtection="1">
      <alignment horizontal="center" vertical="top" wrapText="1"/>
      <protection locked="0"/>
    </xf>
    <xf numFmtId="0" fontId="15" fillId="9" borderId="2" xfId="0" applyFont="1" applyFill="1" applyBorder="1" applyAlignment="1" applyProtection="1">
      <alignment horizontal="center" vertical="top"/>
      <protection locked="0"/>
    </xf>
    <xf numFmtId="0" fontId="15" fillId="9" borderId="1" xfId="0" applyFont="1" applyFill="1" applyBorder="1" applyAlignment="1" applyProtection="1">
      <alignment horizontal="center" vertical="top"/>
      <protection locked="0"/>
    </xf>
    <xf numFmtId="0" fontId="21" fillId="0" borderId="4" xfId="0" applyFont="1" applyBorder="1" applyAlignment="1" applyProtection="1">
      <alignment horizontal="center" vertical="top" wrapText="1"/>
      <protection hidden="1"/>
    </xf>
    <xf numFmtId="0" fontId="10" fillId="2" borderId="4" xfId="0" applyFont="1" applyFill="1" applyBorder="1" applyAlignment="1">
      <alignment horizontal="left" vertical="center"/>
    </xf>
    <xf numFmtId="0" fontId="37" fillId="3" borderId="2" xfId="0" applyFont="1" applyFill="1" applyBorder="1" applyAlignment="1">
      <alignment vertical="top" wrapText="1"/>
    </xf>
    <xf numFmtId="0" fontId="37" fillId="3" borderId="2" xfId="0" applyFont="1" applyFill="1" applyBorder="1" applyAlignment="1">
      <alignment horizontal="center" vertical="top" wrapText="1"/>
    </xf>
    <xf numFmtId="0" fontId="37" fillId="3" borderId="2" xfId="0" applyFont="1" applyFill="1" applyBorder="1" applyAlignment="1">
      <alignment horizontal="left" vertical="top" wrapText="1"/>
    </xf>
    <xf numFmtId="0" fontId="4" fillId="3" borderId="3" xfId="0" applyFont="1" applyFill="1" applyBorder="1" applyAlignment="1">
      <alignment horizontal="center" vertical="center" wrapText="1"/>
    </xf>
    <xf numFmtId="0" fontId="4" fillId="3" borderId="2" xfId="0" applyFont="1" applyFill="1" applyBorder="1" applyAlignment="1">
      <alignment vertical="top" wrapText="1"/>
    </xf>
    <xf numFmtId="0" fontId="4" fillId="3" borderId="2" xfId="0" applyFont="1" applyFill="1" applyBorder="1" applyAlignment="1">
      <alignment horizontal="center" vertical="top" wrapText="1"/>
    </xf>
    <xf numFmtId="0" fontId="4" fillId="3" borderId="2" xfId="0" applyFont="1" applyFill="1" applyBorder="1" applyAlignment="1">
      <alignment horizontal="left" vertical="top" wrapText="1"/>
    </xf>
    <xf numFmtId="0" fontId="4" fillId="3" borderId="1" xfId="0" applyFont="1" applyFill="1" applyBorder="1" applyAlignment="1">
      <alignment horizontal="center" vertical="center" wrapText="1"/>
    </xf>
    <xf numFmtId="0" fontId="35" fillId="3" borderId="3" xfId="0" applyFont="1" applyFill="1" applyBorder="1" applyAlignment="1">
      <alignment horizontal="center" vertical="center" wrapText="1"/>
    </xf>
    <xf numFmtId="0" fontId="35" fillId="3" borderId="2" xfId="0" applyFont="1" applyFill="1" applyBorder="1" applyAlignment="1">
      <alignment horizontal="center" vertical="center" wrapText="1"/>
    </xf>
    <xf numFmtId="0" fontId="35" fillId="3" borderId="1" xfId="0" applyFont="1" applyFill="1" applyBorder="1" applyAlignment="1">
      <alignment horizontal="center" vertical="center" wrapText="1"/>
    </xf>
    <xf numFmtId="0" fontId="35" fillId="3" borderId="2" xfId="0" applyFont="1" applyFill="1" applyBorder="1" applyAlignment="1">
      <alignment vertical="top" wrapText="1"/>
    </xf>
    <xf numFmtId="0" fontId="35" fillId="3" borderId="2" xfId="0" applyFont="1" applyFill="1" applyBorder="1" applyAlignment="1">
      <alignment horizontal="center" vertical="top" wrapText="1"/>
    </xf>
    <xf numFmtId="0" fontId="35" fillId="3" borderId="2" xfId="0" applyFont="1" applyFill="1" applyBorder="1" applyAlignment="1">
      <alignment horizontal="left" vertical="top" wrapText="1"/>
    </xf>
    <xf numFmtId="0" fontId="0" fillId="0" borderId="2" xfId="0" applyBorder="1" applyAlignment="1">
      <alignment horizontal="center"/>
    </xf>
    <xf numFmtId="0" fontId="28" fillId="10" borderId="4" xfId="0" applyFont="1" applyFill="1" applyBorder="1" applyAlignment="1">
      <alignment horizontal="center" vertical="top"/>
    </xf>
    <xf numFmtId="0" fontId="28" fillId="10" borderId="4" xfId="0" applyFont="1" applyFill="1" applyBorder="1" applyAlignment="1">
      <alignment vertical="top"/>
    </xf>
    <xf numFmtId="0" fontId="28" fillId="10" borderId="4" xfId="0" applyFont="1" applyFill="1" applyBorder="1" applyAlignment="1">
      <alignment horizontal="left" vertical="top" wrapText="1"/>
    </xf>
    <xf numFmtId="0" fontId="37" fillId="3" borderId="4" xfId="0" applyFont="1" applyFill="1" applyBorder="1" applyAlignment="1">
      <alignment vertical="top" wrapText="1"/>
    </xf>
    <xf numFmtId="0" fontId="37" fillId="3" borderId="4" xfId="0" applyFont="1" applyFill="1" applyBorder="1" applyAlignment="1">
      <alignment horizontal="center" vertical="top" wrapText="1"/>
    </xf>
    <xf numFmtId="0" fontId="37" fillId="3" borderId="4" xfId="0" applyFont="1" applyFill="1" applyBorder="1" applyAlignment="1">
      <alignment horizontal="left" vertical="top" wrapText="1"/>
    </xf>
    <xf numFmtId="0" fontId="6" fillId="3" borderId="2" xfId="0" applyFont="1" applyFill="1" applyBorder="1" applyAlignment="1">
      <alignment vertical="top" wrapText="1"/>
    </xf>
    <xf numFmtId="0" fontId="6" fillId="3" borderId="2" xfId="0" applyFont="1" applyFill="1" applyBorder="1" applyAlignment="1">
      <alignment horizontal="center" vertical="top" wrapText="1"/>
    </xf>
    <xf numFmtId="0" fontId="6" fillId="3" borderId="2" xfId="0" applyFont="1" applyFill="1" applyBorder="1" applyAlignment="1">
      <alignment horizontal="left" vertical="top" wrapText="1"/>
    </xf>
    <xf numFmtId="0" fontId="33" fillId="3" borderId="3" xfId="0" applyFont="1" applyFill="1" applyBorder="1" applyAlignment="1">
      <alignment horizontal="center" vertical="center" wrapText="1"/>
    </xf>
    <xf numFmtId="0" fontId="33" fillId="3" borderId="2" xfId="0" applyFont="1" applyFill="1" applyBorder="1" applyAlignment="1">
      <alignment vertical="top" wrapText="1"/>
    </xf>
    <xf numFmtId="0" fontId="33" fillId="3" borderId="2" xfId="0" applyFont="1" applyFill="1" applyBorder="1" applyAlignment="1">
      <alignment horizontal="center" vertical="top" wrapText="1"/>
    </xf>
    <xf numFmtId="0" fontId="33" fillId="3" borderId="2" xfId="0" applyFont="1" applyFill="1" applyBorder="1" applyAlignment="1">
      <alignment horizontal="left" vertical="top" wrapText="1"/>
    </xf>
    <xf numFmtId="0" fontId="33" fillId="3" borderId="1" xfId="0" applyFont="1" applyFill="1" applyBorder="1" applyAlignment="1">
      <alignment horizontal="center" vertical="center" wrapText="1"/>
    </xf>
    <xf numFmtId="0" fontId="32" fillId="3" borderId="12" xfId="0" applyFont="1" applyFill="1" applyBorder="1" applyAlignment="1">
      <alignment horizontal="center" wrapText="1"/>
    </xf>
    <xf numFmtId="0" fontId="32" fillId="3" borderId="11" xfId="0" applyFont="1" applyFill="1" applyBorder="1" applyAlignment="1">
      <alignment vertical="top" wrapText="1"/>
    </xf>
    <xf numFmtId="0" fontId="32" fillId="3" borderId="11" xfId="0" applyFont="1" applyFill="1" applyBorder="1" applyAlignment="1">
      <alignment horizontal="center" vertical="top" wrapText="1"/>
    </xf>
    <xf numFmtId="0" fontId="32" fillId="3" borderId="11" xfId="0" applyFont="1" applyFill="1" applyBorder="1" applyAlignment="1">
      <alignment horizontal="left" vertical="top" wrapText="1"/>
    </xf>
    <xf numFmtId="0" fontId="32" fillId="3" borderId="10" xfId="0" applyFont="1" applyFill="1" applyBorder="1" applyAlignment="1">
      <alignment horizontal="center" wrapText="1"/>
    </xf>
    <xf numFmtId="0" fontId="22" fillId="0" borderId="2" xfId="0" applyFont="1" applyBorder="1" applyAlignment="1" applyProtection="1">
      <alignment vertical="top" wrapText="1"/>
      <protection locked="0"/>
    </xf>
    <xf numFmtId="0" fontId="22" fillId="0" borderId="1" xfId="0" applyFont="1" applyBorder="1" applyAlignment="1" applyProtection="1">
      <alignment horizontal="center" vertical="top" wrapText="1"/>
      <protection locked="0"/>
    </xf>
    <xf numFmtId="0" fontId="22" fillId="0" borderId="1" xfId="0" applyFont="1" applyBorder="1" applyAlignment="1" applyProtection="1">
      <alignment horizontal="left" vertical="top" wrapText="1"/>
      <protection locked="0"/>
    </xf>
    <xf numFmtId="0" fontId="22" fillId="0" borderId="4" xfId="0" applyFont="1" applyBorder="1" applyAlignment="1" applyProtection="1">
      <alignment vertical="top" wrapText="1"/>
      <protection locked="0"/>
    </xf>
    <xf numFmtId="0" fontId="13" fillId="0" borderId="3" xfId="0" applyFont="1" applyBorder="1" applyAlignment="1" applyProtection="1">
      <alignment horizontal="left" vertical="top" wrapText="1"/>
      <protection locked="0"/>
    </xf>
    <xf numFmtId="0" fontId="23" fillId="0" borderId="3" xfId="0" applyFont="1" applyBorder="1" applyAlignment="1" applyProtection="1">
      <alignment horizontal="center" vertical="center" wrapText="1"/>
      <protection locked="0"/>
    </xf>
    <xf numFmtId="0" fontId="23" fillId="0" borderId="2" xfId="0" applyFont="1" applyBorder="1" applyAlignment="1" applyProtection="1">
      <alignment horizontal="center" vertical="center" wrapText="1"/>
      <protection locked="0"/>
    </xf>
    <xf numFmtId="0" fontId="23" fillId="0" borderId="2" xfId="0" applyFont="1" applyBorder="1" applyAlignment="1" applyProtection="1">
      <alignment vertical="top" wrapText="1"/>
      <protection locked="0"/>
    </xf>
    <xf numFmtId="0" fontId="23" fillId="0" borderId="2" xfId="0" applyFont="1" applyBorder="1" applyAlignment="1" applyProtection="1">
      <alignment horizontal="center" vertical="top" wrapText="1"/>
      <protection locked="0"/>
    </xf>
    <xf numFmtId="0" fontId="23" fillId="0" borderId="2" xfId="0" applyFont="1" applyBorder="1" applyAlignment="1" applyProtection="1">
      <alignment horizontal="left" vertical="top" wrapText="1"/>
      <protection locked="0"/>
    </xf>
    <xf numFmtId="0" fontId="23" fillId="0" borderId="1" xfId="0" applyFont="1" applyBorder="1" applyAlignment="1" applyProtection="1">
      <alignment horizontal="center" vertical="center" wrapText="1"/>
      <protection locked="0"/>
    </xf>
    <xf numFmtId="0" fontId="28" fillId="0" borderId="11" xfId="0" applyFont="1" applyBorder="1" applyAlignment="1" applyProtection="1">
      <alignment horizontal="center" vertical="center" wrapText="1"/>
      <protection locked="0"/>
    </xf>
    <xf numFmtId="0" fontId="26" fillId="0" borderId="7" xfId="0" applyFont="1" applyBorder="1" applyAlignment="1">
      <alignment horizontal="center" vertical="center"/>
    </xf>
    <xf numFmtId="0" fontId="26" fillId="0" borderId="6" xfId="0" applyFont="1" applyBorder="1" applyAlignment="1">
      <alignment horizontal="center" vertical="center"/>
    </xf>
    <xf numFmtId="0" fontId="26" fillId="0" borderId="6" xfId="0" applyFont="1" applyBorder="1" applyAlignment="1">
      <alignment vertical="top"/>
    </xf>
    <xf numFmtId="0" fontId="26" fillId="0" borderId="6" xfId="0" applyFont="1" applyBorder="1" applyAlignment="1">
      <alignment horizontal="center" vertical="top"/>
    </xf>
    <xf numFmtId="0" fontId="26" fillId="0" borderId="6" xfId="0" applyFont="1" applyBorder="1" applyAlignment="1">
      <alignment horizontal="left" vertical="top" wrapText="1"/>
    </xf>
    <xf numFmtId="0" fontId="26" fillId="0" borderId="5" xfId="0" applyFont="1" applyBorder="1" applyAlignment="1">
      <alignment horizontal="center" vertical="center"/>
    </xf>
    <xf numFmtId="0" fontId="28" fillId="10" borderId="3" xfId="0" applyFont="1" applyFill="1" applyBorder="1" applyAlignment="1">
      <alignment horizontal="center" vertical="top"/>
    </xf>
    <xf numFmtId="0" fontId="28" fillId="10" borderId="2" xfId="0" applyFont="1" applyFill="1" applyBorder="1" applyAlignment="1">
      <alignment vertical="top"/>
    </xf>
    <xf numFmtId="0" fontId="28" fillId="10" borderId="2" xfId="0" applyFont="1" applyFill="1" applyBorder="1" applyAlignment="1">
      <alignment horizontal="center" vertical="top"/>
    </xf>
    <xf numFmtId="0" fontId="28" fillId="10" borderId="2" xfId="0" applyFont="1" applyFill="1" applyBorder="1" applyAlignment="1">
      <alignment horizontal="left" vertical="top" wrapText="1"/>
    </xf>
    <xf numFmtId="0" fontId="28" fillId="10" borderId="1" xfId="0" applyFont="1" applyFill="1" applyBorder="1" applyAlignment="1">
      <alignment horizontal="center" vertical="top"/>
    </xf>
    <xf numFmtId="0" fontId="23" fillId="0" borderId="4" xfId="0" applyFont="1" applyBorder="1" applyAlignment="1" applyProtection="1">
      <alignment horizontal="left" vertical="top" wrapText="1"/>
      <protection locked="0"/>
    </xf>
    <xf numFmtId="0" fontId="23" fillId="0" borderId="4" xfId="0" applyFont="1" applyBorder="1" applyAlignment="1" applyProtection="1">
      <alignment vertical="top" wrapText="1"/>
      <protection locked="0"/>
    </xf>
    <xf numFmtId="0" fontId="28" fillId="0" borderId="1" xfId="0" applyFont="1" applyBorder="1" applyAlignment="1" applyProtection="1">
      <alignment horizontal="left" vertical="top" wrapText="1"/>
      <protection locked="0"/>
    </xf>
    <xf numFmtId="0" fontId="28" fillId="0" borderId="3" xfId="0" applyFont="1" applyBorder="1" applyAlignment="1" applyProtection="1">
      <alignment horizontal="left" vertical="top" wrapText="1"/>
      <protection locked="0"/>
    </xf>
    <xf numFmtId="0" fontId="13" fillId="0" borderId="3" xfId="0" applyFont="1" applyBorder="1" applyAlignment="1" applyProtection="1">
      <alignment horizontal="center" vertical="top" wrapText="1"/>
      <protection locked="0"/>
    </xf>
    <xf numFmtId="0" fontId="23" fillId="0" borderId="3" xfId="0" applyFont="1" applyBorder="1" applyAlignment="1" applyProtection="1">
      <alignment horizontal="left" vertical="top" wrapText="1"/>
      <protection locked="0"/>
    </xf>
    <xf numFmtId="0" fontId="23" fillId="0" borderId="1" xfId="0" applyFont="1" applyBorder="1" applyAlignment="1" applyProtection="1">
      <alignment horizontal="left" vertical="top" wrapText="1"/>
      <protection locked="0"/>
    </xf>
    <xf numFmtId="0" fontId="28" fillId="0" borderId="2" xfId="0" applyFont="1" applyBorder="1" applyAlignment="1" applyProtection="1">
      <alignment horizontal="left" vertical="top" wrapText="1"/>
      <protection locked="0"/>
    </xf>
    <xf numFmtId="0" fontId="26" fillId="9" borderId="3" xfId="0" applyFont="1" applyFill="1" applyBorder="1" applyAlignment="1" applyProtection="1">
      <alignment horizontal="center" vertical="center" wrapText="1"/>
      <protection locked="0"/>
    </xf>
    <xf numFmtId="0" fontId="26" fillId="9" borderId="2" xfId="0" applyFont="1" applyFill="1" applyBorder="1" applyAlignment="1" applyProtection="1">
      <alignment horizontal="center" vertical="center" wrapText="1"/>
      <protection locked="0"/>
    </xf>
    <xf numFmtId="0" fontId="26" fillId="9" borderId="2" xfId="0" applyFont="1" applyFill="1" applyBorder="1" applyAlignment="1" applyProtection="1">
      <alignment vertical="top" wrapText="1"/>
      <protection locked="0"/>
    </xf>
    <xf numFmtId="0" fontId="26" fillId="9" borderId="2" xfId="0" applyFont="1" applyFill="1" applyBorder="1" applyAlignment="1" applyProtection="1">
      <alignment horizontal="center" vertical="top" wrapText="1"/>
      <protection locked="0"/>
    </xf>
    <xf numFmtId="0" fontId="26" fillId="9" borderId="2" xfId="0" applyFont="1" applyFill="1" applyBorder="1" applyAlignment="1" applyProtection="1">
      <alignment horizontal="left" vertical="top" wrapText="1"/>
      <protection locked="0"/>
    </xf>
    <xf numFmtId="0" fontId="26" fillId="9" borderId="1" xfId="0" applyFont="1" applyFill="1" applyBorder="1" applyAlignment="1" applyProtection="1">
      <alignment horizontal="center" vertical="center" wrapText="1"/>
      <protection locked="0"/>
    </xf>
    <xf numFmtId="0" fontId="25" fillId="9" borderId="2" xfId="0" applyFont="1" applyFill="1" applyBorder="1" applyAlignment="1" applyProtection="1">
      <alignment horizontal="center" vertical="center" wrapText="1"/>
      <protection locked="0"/>
    </xf>
    <xf numFmtId="9" fontId="24" fillId="2" borderId="4" xfId="1" applyFont="1" applyFill="1" applyBorder="1" applyAlignment="1">
      <alignment vertical="top" wrapText="1"/>
    </xf>
    <xf numFmtId="9" fontId="24" fillId="2" borderId="4" xfId="1" applyFont="1" applyFill="1" applyBorder="1" applyAlignment="1">
      <alignment horizontal="center" vertical="top" wrapText="1"/>
    </xf>
    <xf numFmtId="9" fontId="27" fillId="3" borderId="12" xfId="0" applyNumberFormat="1" applyFont="1" applyFill="1" applyBorder="1" applyAlignment="1">
      <alignment horizontal="center" vertical="center" wrapText="1"/>
    </xf>
    <xf numFmtId="9" fontId="27" fillId="3" borderId="10" xfId="0" applyNumberFormat="1" applyFont="1" applyFill="1" applyBorder="1" applyAlignment="1">
      <alignment horizontal="center" vertical="center"/>
    </xf>
    <xf numFmtId="9" fontId="92" fillId="3" borderId="11" xfId="0" applyNumberFormat="1" applyFont="1" applyFill="1" applyBorder="1" applyAlignment="1">
      <alignment horizontal="center" vertical="center"/>
    </xf>
    <xf numFmtId="9" fontId="27" fillId="3" borderId="19" xfId="0" applyNumberFormat="1" applyFont="1" applyFill="1" applyBorder="1" applyAlignment="1">
      <alignment horizontal="center" vertical="center" wrapText="1"/>
    </xf>
    <xf numFmtId="9" fontId="27" fillId="3" borderId="20" xfId="0" applyNumberFormat="1" applyFont="1" applyFill="1" applyBorder="1" applyAlignment="1">
      <alignment horizontal="center" vertical="center"/>
    </xf>
    <xf numFmtId="9" fontId="92" fillId="3" borderId="0" xfId="0" applyNumberFormat="1" applyFont="1" applyFill="1" applyAlignment="1">
      <alignment horizontal="center" vertical="center"/>
    </xf>
    <xf numFmtId="9" fontId="27" fillId="3" borderId="7" xfId="0" applyNumberFormat="1" applyFont="1" applyFill="1" applyBorder="1" applyAlignment="1">
      <alignment horizontal="center" vertical="center" wrapText="1"/>
    </xf>
    <xf numFmtId="9" fontId="27" fillId="3" borderId="5" xfId="0" applyNumberFormat="1" applyFont="1" applyFill="1" applyBorder="1" applyAlignment="1">
      <alignment horizontal="center" vertical="center"/>
    </xf>
    <xf numFmtId="9" fontId="92" fillId="3" borderId="6" xfId="0" applyNumberFormat="1" applyFont="1" applyFill="1" applyBorder="1" applyAlignment="1">
      <alignment horizontal="center" vertical="center"/>
    </xf>
    <xf numFmtId="0" fontId="26" fillId="0" borderId="3" xfId="0" applyFont="1" applyBorder="1" applyAlignment="1">
      <alignment horizontal="left" vertical="top" wrapText="1"/>
    </xf>
    <xf numFmtId="0" fontId="25" fillId="0" borderId="2" xfId="0" applyFont="1" applyBorder="1" applyAlignment="1">
      <alignment horizontal="left" vertical="top" wrapText="1"/>
    </xf>
    <xf numFmtId="0" fontId="14" fillId="0" borderId="4" xfId="0" applyFont="1" applyBorder="1" applyAlignment="1" applyProtection="1">
      <alignment horizontal="center" vertical="top"/>
      <protection locked="0"/>
    </xf>
    <xf numFmtId="0" fontId="15" fillId="9" borderId="11" xfId="0" applyFont="1" applyFill="1" applyBorder="1" applyAlignment="1">
      <alignment vertical="top" wrapText="1"/>
    </xf>
    <xf numFmtId="0" fontId="15" fillId="9" borderId="11" xfId="0" applyFont="1" applyFill="1" applyBorder="1" applyAlignment="1">
      <alignment horizontal="center" vertical="top" wrapText="1"/>
    </xf>
    <xf numFmtId="0" fontId="15" fillId="9" borderId="11" xfId="0" applyFont="1" applyFill="1" applyBorder="1" applyAlignment="1">
      <alignment horizontal="left" vertical="top" wrapText="1"/>
    </xf>
    <xf numFmtId="0" fontId="26" fillId="2" borderId="4" xfId="0" applyFont="1" applyFill="1" applyBorder="1" applyAlignment="1">
      <alignment horizontal="center" vertical="top" wrapText="1"/>
    </xf>
    <xf numFmtId="0" fontId="26" fillId="2" borderId="4" xfId="0" applyFont="1" applyFill="1" applyBorder="1" applyAlignment="1">
      <alignment vertical="top" wrapText="1"/>
    </xf>
    <xf numFmtId="9" fontId="14" fillId="2" borderId="4" xfId="0" applyNumberFormat="1" applyFont="1" applyFill="1" applyBorder="1" applyAlignment="1">
      <alignment horizontal="left" vertical="top" wrapText="1"/>
    </xf>
    <xf numFmtId="9" fontId="14" fillId="2" borderId="4" xfId="0" applyNumberFormat="1" applyFont="1" applyFill="1" applyBorder="1" applyAlignment="1">
      <alignment horizontal="center" vertical="center"/>
    </xf>
    <xf numFmtId="9" fontId="15" fillId="2" borderId="1" xfId="0" applyNumberFormat="1" applyFont="1" applyFill="1" applyBorder="1" applyAlignment="1">
      <alignment horizontal="center" vertical="center"/>
    </xf>
    <xf numFmtId="9" fontId="15" fillId="2" borderId="3" xfId="0" applyNumberFormat="1" applyFont="1" applyFill="1" applyBorder="1" applyAlignment="1">
      <alignment horizontal="center" vertical="center"/>
    </xf>
    <xf numFmtId="0" fontId="10" fillId="2" borderId="4" xfId="0" applyFont="1" applyFill="1" applyBorder="1" applyAlignment="1" applyProtection="1">
      <alignment horizontal="left" vertical="center"/>
      <protection locked="0"/>
    </xf>
    <xf numFmtId="0" fontId="20" fillId="0" borderId="4" xfId="0" applyFont="1" applyBorder="1" applyAlignment="1" applyProtection="1">
      <alignment vertical="top" wrapText="1"/>
      <protection locked="0"/>
    </xf>
    <xf numFmtId="0" fontId="21" fillId="0" borderId="1" xfId="0" applyFont="1" applyBorder="1" applyAlignment="1" applyProtection="1">
      <alignment horizontal="center" vertical="top" wrapText="1"/>
      <protection locked="0"/>
    </xf>
    <xf numFmtId="0" fontId="21" fillId="0" borderId="3" xfId="0" applyFont="1" applyBorder="1" applyAlignment="1" applyProtection="1">
      <alignment horizontal="center" vertical="top" wrapText="1"/>
      <protection locked="0"/>
    </xf>
    <xf numFmtId="0" fontId="22" fillId="0" borderId="3" xfId="0" applyFont="1" applyBorder="1" applyAlignment="1" applyProtection="1">
      <alignment horizontal="left" vertical="center" wrapText="1"/>
      <protection locked="0"/>
    </xf>
    <xf numFmtId="0" fontId="22" fillId="0" borderId="1" xfId="0" applyFont="1" applyBorder="1" applyAlignment="1" applyProtection="1">
      <alignment horizontal="left" vertical="center" wrapText="1"/>
      <protection locked="0"/>
    </xf>
    <xf numFmtId="0" fontId="14" fillId="0" borderId="11" xfId="0" applyFont="1" applyBorder="1" applyAlignment="1" applyProtection="1">
      <alignment horizontal="center" vertical="top"/>
      <protection locked="0"/>
    </xf>
    <xf numFmtId="0" fontId="14" fillId="0" borderId="0" xfId="0" applyFont="1" applyAlignment="1" applyProtection="1">
      <alignment horizontal="center" vertical="top"/>
      <protection locked="0"/>
    </xf>
    <xf numFmtId="0" fontId="14" fillId="0" borderId="6" xfId="0" applyFont="1" applyBorder="1" applyAlignment="1" applyProtection="1">
      <alignment horizontal="center" vertical="top"/>
      <protection locked="0"/>
    </xf>
    <xf numFmtId="0" fontId="20" fillId="0" borderId="4" xfId="0" applyFont="1" applyBorder="1" applyAlignment="1" applyProtection="1">
      <alignment horizontal="left" vertical="top" wrapText="1"/>
      <protection locked="0"/>
    </xf>
    <xf numFmtId="0" fontId="14" fillId="0" borderId="3" xfId="0" applyFont="1" applyBorder="1" applyAlignment="1" applyProtection="1">
      <alignment horizontal="center" vertical="top" wrapText="1"/>
      <protection locked="0"/>
    </xf>
    <xf numFmtId="0" fontId="14" fillId="0" borderId="2" xfId="0" applyFont="1" applyBorder="1" applyAlignment="1" applyProtection="1">
      <alignment horizontal="center" vertical="top" wrapText="1"/>
      <protection locked="0"/>
    </xf>
    <xf numFmtId="0" fontId="14" fillId="0" borderId="1" xfId="0" applyFont="1" applyBorder="1" applyAlignment="1" applyProtection="1">
      <alignment horizontal="center" vertical="top" wrapText="1"/>
      <protection locked="0"/>
    </xf>
    <xf numFmtId="0" fontId="32" fillId="3" borderId="3" xfId="0" applyFont="1" applyFill="1" applyBorder="1" applyAlignment="1">
      <alignment horizontal="center" vertical="center" wrapText="1"/>
    </xf>
    <xf numFmtId="0" fontId="43" fillId="10" borderId="2" xfId="0" applyFont="1" applyFill="1" applyBorder="1" applyAlignment="1">
      <alignment horizontal="center" vertical="top" wrapText="1"/>
    </xf>
    <xf numFmtId="0" fontId="28" fillId="10" borderId="2" xfId="0" applyFont="1" applyFill="1" applyBorder="1" applyAlignment="1">
      <alignment horizontal="center" vertical="top" wrapText="1"/>
    </xf>
    <xf numFmtId="0" fontId="43" fillId="10" borderId="3" xfId="0" applyFont="1" applyFill="1" applyBorder="1" applyAlignment="1">
      <alignment horizontal="center" vertical="top" wrapText="1"/>
    </xf>
    <xf numFmtId="0" fontId="32" fillId="3" borderId="7" xfId="0" applyFont="1" applyFill="1" applyBorder="1" applyAlignment="1">
      <alignment horizontal="center" vertical="center" wrapText="1"/>
    </xf>
    <xf numFmtId="0" fontId="37" fillId="3" borderId="6" xfId="0" applyFont="1" applyFill="1" applyBorder="1" applyAlignment="1">
      <alignment horizontal="center" vertical="center" wrapText="1"/>
    </xf>
    <xf numFmtId="0" fontId="37" fillId="3" borderId="5" xfId="0" applyFont="1" applyFill="1" applyBorder="1" applyAlignment="1">
      <alignment horizontal="center" vertical="center" wrapText="1"/>
    </xf>
    <xf numFmtId="0" fontId="43" fillId="10" borderId="4" xfId="0" applyFont="1" applyFill="1" applyBorder="1" applyAlignment="1">
      <alignment horizontal="center" vertical="top" wrapText="1"/>
    </xf>
    <xf numFmtId="0" fontId="28" fillId="10" borderId="4" xfId="0" applyFont="1" applyFill="1" applyBorder="1" applyAlignment="1">
      <alignment horizontal="center" vertical="top" wrapText="1"/>
    </xf>
    <xf numFmtId="0" fontId="28" fillId="10" borderId="1" xfId="0" applyFont="1" applyFill="1" applyBorder="1" applyAlignment="1">
      <alignment horizontal="center" vertical="top" wrapText="1"/>
    </xf>
    <xf numFmtId="0" fontId="32" fillId="3" borderId="1" xfId="0" applyFont="1" applyFill="1" applyBorder="1" applyAlignment="1">
      <alignment horizontal="center" vertical="center" wrapText="1"/>
    </xf>
    <xf numFmtId="0" fontId="13" fillId="0" borderId="4" xfId="0" applyFont="1" applyBorder="1" applyAlignment="1" applyProtection="1">
      <alignment horizontal="center" vertical="top" wrapText="1"/>
      <protection locked="0"/>
    </xf>
    <xf numFmtId="0" fontId="28" fillId="0" borderId="4" xfId="0" applyFont="1" applyBorder="1" applyAlignment="1" applyProtection="1">
      <alignment horizontal="left" vertical="top" wrapText="1"/>
      <protection hidden="1"/>
    </xf>
    <xf numFmtId="0" fontId="13" fillId="0" borderId="4" xfId="0" applyFont="1" applyBorder="1" applyAlignment="1" applyProtection="1">
      <alignment horizontal="left" vertical="top" wrapText="1"/>
      <protection locked="0"/>
    </xf>
    <xf numFmtId="0" fontId="23" fillId="0" borderId="12" xfId="0" applyFont="1" applyBorder="1" applyAlignment="1">
      <alignment horizontal="center" vertical="center" wrapText="1"/>
    </xf>
    <xf numFmtId="0" fontId="23" fillId="0" borderId="11" xfId="0" applyFont="1" applyBorder="1" applyAlignment="1">
      <alignment horizontal="center" vertical="center" wrapText="1"/>
    </xf>
    <xf numFmtId="0" fontId="28" fillId="0" borderId="11" xfId="0" applyFont="1" applyBorder="1" applyAlignment="1">
      <alignment horizontal="center" vertical="center" wrapText="1"/>
    </xf>
    <xf numFmtId="0" fontId="23" fillId="0" borderId="19" xfId="0" applyFont="1" applyBorder="1" applyAlignment="1">
      <alignment horizontal="center" vertical="center" wrapText="1"/>
    </xf>
    <xf numFmtId="0" fontId="23" fillId="0" borderId="0" xfId="0" applyFont="1" applyAlignment="1">
      <alignment horizontal="center" vertical="center" wrapText="1"/>
    </xf>
    <xf numFmtId="0" fontId="28" fillId="0" borderId="0" xfId="0" applyFont="1" applyAlignment="1">
      <alignment horizontal="center" vertical="center" wrapText="1"/>
    </xf>
    <xf numFmtId="0" fontId="32" fillId="0" borderId="2" xfId="0" applyFont="1" applyBorder="1" applyAlignment="1">
      <alignment horizontal="center" vertical="top" wrapText="1"/>
    </xf>
    <xf numFmtId="0" fontId="26" fillId="0" borderId="6" xfId="0" applyFont="1" applyBorder="1" applyAlignment="1">
      <alignment horizontal="center" vertical="top" wrapText="1"/>
    </xf>
    <xf numFmtId="0" fontId="26" fillId="0" borderId="5" xfId="0" applyFont="1" applyBorder="1" applyAlignment="1">
      <alignment horizontal="center" vertical="top" wrapText="1"/>
    </xf>
    <xf numFmtId="0" fontId="27" fillId="3" borderId="11" xfId="0" applyFont="1" applyFill="1" applyBorder="1" applyAlignment="1">
      <alignment horizontal="center" vertical="center" wrapText="1"/>
    </xf>
    <xf numFmtId="0" fontId="92" fillId="3" borderId="11" xfId="0" applyFont="1" applyFill="1" applyBorder="1" applyAlignment="1">
      <alignment horizontal="center" vertical="center" wrapText="1"/>
    </xf>
    <xf numFmtId="0" fontId="92" fillId="3" borderId="10" xfId="0" applyFont="1" applyFill="1" applyBorder="1" applyAlignment="1">
      <alignment horizontal="center" vertical="center" wrapText="1"/>
    </xf>
    <xf numFmtId="0" fontId="27" fillId="3" borderId="19" xfId="0" applyFont="1" applyFill="1" applyBorder="1" applyAlignment="1">
      <alignment horizontal="center" vertical="center" wrapText="1"/>
    </xf>
    <xf numFmtId="0" fontId="27" fillId="3" borderId="0" xfId="0" applyFont="1" applyFill="1" applyAlignment="1">
      <alignment horizontal="center" vertical="center" wrapText="1"/>
    </xf>
    <xf numFmtId="0" fontId="92" fillId="3" borderId="0" xfId="0" applyFont="1" applyFill="1" applyAlignment="1">
      <alignment horizontal="center" vertical="center" wrapText="1"/>
    </xf>
    <xf numFmtId="0" fontId="92" fillId="3" borderId="20" xfId="0" applyFont="1" applyFill="1" applyBorder="1" applyAlignment="1">
      <alignment horizontal="center" vertical="center" wrapText="1"/>
    </xf>
    <xf numFmtId="0" fontId="27" fillId="3" borderId="7" xfId="0" applyFont="1" applyFill="1" applyBorder="1" applyAlignment="1">
      <alignment horizontal="center" vertical="center" wrapText="1"/>
    </xf>
    <xf numFmtId="0" fontId="27" fillId="3" borderId="6" xfId="0" applyFont="1" applyFill="1" applyBorder="1" applyAlignment="1">
      <alignment horizontal="center" vertical="center" wrapText="1"/>
    </xf>
    <xf numFmtId="0" fontId="92" fillId="3" borderId="6" xfId="0" applyFont="1" applyFill="1" applyBorder="1" applyAlignment="1">
      <alignment horizontal="center" vertical="center" wrapText="1"/>
    </xf>
    <xf numFmtId="0" fontId="92" fillId="3" borderId="5" xfId="0" applyFont="1" applyFill="1" applyBorder="1" applyAlignment="1">
      <alignment horizontal="center" vertical="center" wrapText="1"/>
    </xf>
    <xf numFmtId="0" fontId="15" fillId="9" borderId="12" xfId="0" applyFont="1" applyFill="1" applyBorder="1" applyAlignment="1" applyProtection="1">
      <alignment horizontal="center" vertical="center" wrapText="1"/>
      <protection hidden="1"/>
    </xf>
    <xf numFmtId="0" fontId="15" fillId="9" borderId="11" xfId="0" applyFont="1" applyFill="1" applyBorder="1" applyAlignment="1" applyProtection="1">
      <alignment horizontal="center" vertical="center" wrapText="1"/>
      <protection hidden="1"/>
    </xf>
    <xf numFmtId="0" fontId="26" fillId="2" borderId="3" xfId="0" applyFont="1" applyFill="1" applyBorder="1" applyAlignment="1">
      <alignment horizontal="center" vertical="top" wrapText="1"/>
    </xf>
    <xf numFmtId="0" fontId="26" fillId="2" borderId="2" xfId="0" applyFont="1" applyFill="1" applyBorder="1" applyAlignment="1">
      <alignment horizontal="center" vertical="top" wrapText="1"/>
    </xf>
    <xf numFmtId="0" fontId="14" fillId="2" borderId="4" xfId="0" applyFont="1" applyFill="1" applyBorder="1" applyAlignment="1">
      <alignment horizontal="center" vertical="top" wrapText="1"/>
    </xf>
    <xf numFmtId="0" fontId="15" fillId="2" borderId="4" xfId="0" applyFont="1" applyFill="1" applyBorder="1" applyAlignment="1">
      <alignment horizontal="center" vertical="top" wrapText="1"/>
    </xf>
    <xf numFmtId="0" fontId="14" fillId="0" borderId="2" xfId="0" applyFont="1" applyBorder="1" applyAlignment="1">
      <alignment horizontal="center" vertical="center"/>
    </xf>
    <xf numFmtId="0" fontId="24" fillId="0" borderId="11" xfId="0" applyFont="1" applyBorder="1" applyAlignment="1">
      <alignment horizontal="center" vertical="top" wrapText="1"/>
    </xf>
    <xf numFmtId="0" fontId="24" fillId="0" borderId="0" xfId="0" applyFont="1" applyAlignment="1">
      <alignment horizontal="center" vertical="top" wrapText="1"/>
    </xf>
    <xf numFmtId="0" fontId="24" fillId="0" borderId="6" xfId="0" applyFont="1" applyBorder="1" applyAlignment="1">
      <alignment horizontal="center" vertical="top" wrapText="1"/>
    </xf>
    <xf numFmtId="0" fontId="24" fillId="2" borderId="11" xfId="0" applyFont="1" applyFill="1" applyBorder="1" applyAlignment="1">
      <alignment horizontal="center" vertical="top" wrapText="1"/>
    </xf>
    <xf numFmtId="0" fontId="24" fillId="2" borderId="0" xfId="0" applyFont="1" applyFill="1" applyAlignment="1">
      <alignment horizontal="center" vertical="top" wrapText="1"/>
    </xf>
    <xf numFmtId="0" fontId="24" fillId="2" borderId="6" xfId="0" applyFont="1" applyFill="1" applyBorder="1" applyAlignment="1">
      <alignment horizontal="center" vertical="top" wrapText="1"/>
    </xf>
    <xf numFmtId="0" fontId="24" fillId="0" borderId="11" xfId="0" applyFont="1" applyBorder="1" applyAlignment="1">
      <alignment horizontal="center" vertical="center" wrapText="1"/>
    </xf>
    <xf numFmtId="0" fontId="25" fillId="0" borderId="11" xfId="0" applyFont="1" applyBorder="1" applyAlignment="1">
      <alignment horizontal="center" vertical="center" wrapText="1"/>
    </xf>
    <xf numFmtId="0" fontId="24" fillId="0" borderId="0" xfId="0" applyFont="1" applyAlignment="1">
      <alignment horizontal="center" vertical="center" wrapText="1"/>
    </xf>
    <xf numFmtId="0" fontId="25" fillId="0" borderId="0" xfId="0" applyFont="1" applyAlignment="1">
      <alignment horizontal="center" vertical="center" wrapText="1"/>
    </xf>
    <xf numFmtId="0" fontId="24" fillId="0" borderId="6" xfId="0" applyFont="1" applyBorder="1" applyAlignment="1">
      <alignment horizontal="center" vertical="center" wrapText="1"/>
    </xf>
    <xf numFmtId="0" fontId="25" fillId="0" borderId="6" xfId="0" applyFont="1" applyBorder="1" applyAlignment="1">
      <alignment horizontal="center" vertical="center" wrapText="1"/>
    </xf>
    <xf numFmtId="0" fontId="26" fillId="0" borderId="2" xfId="0" applyFont="1" applyBorder="1" applyAlignment="1">
      <alignment horizontal="center" vertical="center" wrapText="1"/>
    </xf>
    <xf numFmtId="9" fontId="26" fillId="2" borderId="4" xfId="1" applyFont="1" applyFill="1" applyBorder="1" applyAlignment="1" applyProtection="1">
      <alignment horizontal="center" vertical="top" wrapText="1"/>
      <protection hidden="1"/>
    </xf>
    <xf numFmtId="0" fontId="22" fillId="0" borderId="2" xfId="0" applyFont="1" applyBorder="1" applyAlignment="1" applyProtection="1">
      <alignment horizontal="center" vertical="center" wrapText="1"/>
      <protection locked="0"/>
    </xf>
    <xf numFmtId="0" fontId="23" fillId="0" borderId="2" xfId="0" applyFont="1" applyBorder="1" applyAlignment="1" applyProtection="1">
      <alignment horizontal="center" vertical="center" wrapText="1"/>
      <protection hidden="1"/>
    </xf>
    <xf numFmtId="0" fontId="23" fillId="0" borderId="2" xfId="0" applyFont="1" applyBorder="1" applyAlignment="1" applyProtection="1">
      <alignment horizontal="center" vertical="top" wrapText="1"/>
      <protection hidden="1"/>
    </xf>
    <xf numFmtId="0" fontId="26" fillId="9" borderId="2" xfId="0" applyFont="1" applyFill="1" applyBorder="1" applyAlignment="1">
      <alignment horizontal="center" vertical="top" wrapText="1"/>
    </xf>
    <xf numFmtId="0" fontId="23" fillId="0" borderId="4" xfId="0" applyFont="1" applyBorder="1" applyAlignment="1">
      <alignment horizontal="center" vertical="top" wrapText="1"/>
    </xf>
    <xf numFmtId="0" fontId="23" fillId="0" borderId="2" xfId="0" applyFont="1" applyBorder="1" applyAlignment="1">
      <alignment horizontal="center" vertical="top" wrapText="1"/>
    </xf>
    <xf numFmtId="0" fontId="44" fillId="10" borderId="2" xfId="0" applyFont="1" applyFill="1" applyBorder="1" applyAlignment="1">
      <alignment horizontal="center" vertical="center"/>
    </xf>
    <xf numFmtId="0" fontId="0" fillId="0" borderId="2" xfId="0" applyBorder="1" applyAlignment="1">
      <alignment horizontal="center" vertical="center"/>
    </xf>
    <xf numFmtId="0" fontId="0" fillId="0" borderId="2" xfId="0" applyBorder="1" applyAlignment="1">
      <alignment horizontal="center" vertical="top"/>
    </xf>
    <xf numFmtId="0" fontId="6" fillId="3" borderId="3" xfId="0" applyFont="1" applyFill="1" applyBorder="1" applyAlignment="1">
      <alignment horizontal="center" wrapText="1"/>
    </xf>
    <xf numFmtId="0" fontId="37" fillId="3" borderId="3" xfId="0" applyFont="1" applyFill="1" applyBorder="1" applyAlignment="1">
      <alignment horizontal="center" wrapText="1"/>
    </xf>
    <xf numFmtId="0" fontId="0" fillId="0" borderId="2" xfId="0" applyBorder="1" applyAlignment="1">
      <alignment vertical="center"/>
    </xf>
    <xf numFmtId="0" fontId="0" fillId="0" borderId="4" xfId="0" applyBorder="1" applyAlignment="1">
      <alignment horizontal="center" vertical="center"/>
    </xf>
    <xf numFmtId="0" fontId="0" fillId="0" borderId="4" xfId="0" applyBorder="1" applyAlignment="1">
      <alignment horizontal="center" vertical="top"/>
    </xf>
    <xf numFmtId="0" fontId="0" fillId="0" borderId="6" xfId="0" applyBorder="1" applyAlignment="1">
      <alignment horizontal="center" vertical="center"/>
    </xf>
    <xf numFmtId="0" fontId="0" fillId="0" borderId="6" xfId="0" applyBorder="1" applyAlignment="1">
      <alignment horizontal="center" vertical="top"/>
    </xf>
    <xf numFmtId="0" fontId="15" fillId="0" borderId="2" xfId="0" applyFont="1" applyBorder="1" applyAlignment="1">
      <alignment horizontal="center" vertical="top"/>
    </xf>
    <xf numFmtId="0" fontId="15" fillId="0" borderId="1" xfId="0" applyFont="1" applyBorder="1" applyAlignment="1">
      <alignment horizontal="center" vertical="top"/>
    </xf>
    <xf numFmtId="0" fontId="20" fillId="0" borderId="3" xfId="0" applyFont="1" applyBorder="1" applyAlignment="1" applyProtection="1">
      <alignment horizontal="center" vertical="top" wrapText="1"/>
      <protection hidden="1"/>
    </xf>
    <xf numFmtId="0" fontId="20" fillId="0" borderId="2" xfId="0" applyFont="1" applyBorder="1" applyAlignment="1" applyProtection="1">
      <alignment horizontal="center" vertical="top" wrapText="1"/>
      <protection hidden="1"/>
    </xf>
    <xf numFmtId="0" fontId="20" fillId="0" borderId="2" xfId="0" applyFont="1" applyBorder="1" applyAlignment="1" applyProtection="1">
      <alignment horizontal="center" vertical="center" wrapText="1"/>
      <protection hidden="1"/>
    </xf>
    <xf numFmtId="0" fontId="21" fillId="0" borderId="2" xfId="0" applyFont="1" applyBorder="1" applyAlignment="1" applyProtection="1">
      <alignment horizontal="center" vertical="top" wrapText="1"/>
      <protection hidden="1"/>
    </xf>
    <xf numFmtId="0" fontId="21" fillId="0" borderId="1" xfId="0" applyFont="1" applyBorder="1" applyAlignment="1" applyProtection="1">
      <alignment horizontal="center" vertical="top" wrapText="1"/>
      <protection hidden="1"/>
    </xf>
    <xf numFmtId="0" fontId="20" fillId="0" borderId="3" xfId="0" applyFont="1" applyBorder="1" applyAlignment="1" applyProtection="1">
      <alignment horizontal="center" vertical="top" wrapText="1"/>
      <protection locked="0"/>
    </xf>
    <xf numFmtId="0" fontId="21" fillId="0" borderId="2" xfId="0" applyFont="1" applyBorder="1" applyAlignment="1" applyProtection="1">
      <alignment horizontal="center" vertical="top" wrapText="1"/>
      <protection locked="0"/>
    </xf>
    <xf numFmtId="0" fontId="22" fillId="0" borderId="3" xfId="0" applyFont="1" applyBorder="1" applyAlignment="1" applyProtection="1">
      <alignment horizontal="center" vertical="center" wrapText="1"/>
      <protection hidden="1"/>
    </xf>
    <xf numFmtId="0" fontId="22" fillId="0" borderId="1" xfId="0" applyFont="1" applyBorder="1" applyAlignment="1" applyProtection="1">
      <alignment horizontal="center" vertical="center" wrapText="1"/>
      <protection hidden="1"/>
    </xf>
    <xf numFmtId="0" fontId="15" fillId="9" borderId="3" xfId="0" applyFont="1" applyFill="1" applyBorder="1" applyAlignment="1" applyProtection="1">
      <alignment horizontal="center" vertical="center" wrapText="1"/>
      <protection hidden="1"/>
    </xf>
    <xf numFmtId="0" fontId="15" fillId="9" borderId="2" xfId="0" applyFont="1" applyFill="1" applyBorder="1" applyAlignment="1" applyProtection="1">
      <alignment horizontal="center" vertical="center" wrapText="1"/>
      <protection hidden="1"/>
    </xf>
    <xf numFmtId="0" fontId="26" fillId="2" borderId="1" xfId="0" applyFont="1" applyFill="1" applyBorder="1" applyAlignment="1">
      <alignment horizontal="center" vertical="top" wrapText="1"/>
    </xf>
    <xf numFmtId="0" fontId="14" fillId="2" borderId="3" xfId="0" applyFont="1" applyFill="1" applyBorder="1" applyAlignment="1">
      <alignment horizontal="center" vertical="center"/>
    </xf>
    <xf numFmtId="0" fontId="14" fillId="2" borderId="2" xfId="0" applyFont="1" applyFill="1" applyBorder="1" applyAlignment="1">
      <alignment horizontal="center" vertical="top"/>
    </xf>
    <xf numFmtId="0" fontId="15" fillId="2" borderId="2" xfId="0" applyFont="1" applyFill="1" applyBorder="1" applyAlignment="1">
      <alignment horizontal="center" vertical="top"/>
    </xf>
    <xf numFmtId="0" fontId="15" fillId="2" borderId="1" xfId="0" applyFont="1" applyFill="1" applyBorder="1" applyAlignment="1">
      <alignment horizontal="center" vertical="top"/>
    </xf>
    <xf numFmtId="9" fontId="27" fillId="3" borderId="11" xfId="0" applyNumberFormat="1" applyFont="1" applyFill="1" applyBorder="1" applyAlignment="1">
      <alignment horizontal="center" vertical="center"/>
    </xf>
    <xf numFmtId="9" fontId="92" fillId="3" borderId="10" xfId="0" applyNumberFormat="1" applyFont="1" applyFill="1" applyBorder="1" applyAlignment="1">
      <alignment horizontal="center" vertical="center"/>
    </xf>
    <xf numFmtId="9" fontId="27" fillId="3" borderId="19" xfId="0" applyNumberFormat="1" applyFont="1" applyFill="1" applyBorder="1" applyAlignment="1">
      <alignment horizontal="center" vertical="center"/>
    </xf>
    <xf numFmtId="9" fontId="27" fillId="3" borderId="0" xfId="0" applyNumberFormat="1" applyFont="1" applyFill="1" applyAlignment="1">
      <alignment horizontal="center" vertical="center"/>
    </xf>
    <xf numFmtId="9" fontId="92" fillId="3" borderId="20" xfId="0" applyNumberFormat="1" applyFont="1" applyFill="1" applyBorder="1" applyAlignment="1">
      <alignment horizontal="center" vertical="center"/>
    </xf>
    <xf numFmtId="9" fontId="27" fillId="3" borderId="7" xfId="0" applyNumberFormat="1" applyFont="1" applyFill="1" applyBorder="1" applyAlignment="1">
      <alignment horizontal="center" vertical="center"/>
    </xf>
    <xf numFmtId="9" fontId="27" fillId="3" borderId="6" xfId="0" applyNumberFormat="1" applyFont="1" applyFill="1" applyBorder="1" applyAlignment="1">
      <alignment horizontal="center" vertical="center"/>
    </xf>
    <xf numFmtId="9" fontId="92" fillId="3" borderId="5" xfId="0" applyNumberFormat="1" applyFont="1" applyFill="1" applyBorder="1" applyAlignment="1">
      <alignment horizontal="center" vertical="center"/>
    </xf>
    <xf numFmtId="0" fontId="44" fillId="10" borderId="6" xfId="0" applyFont="1" applyFill="1" applyBorder="1" applyAlignment="1">
      <alignment horizontal="center" vertical="top"/>
    </xf>
    <xf numFmtId="0" fontId="44" fillId="10" borderId="6" xfId="0" applyFont="1" applyFill="1" applyBorder="1" applyAlignment="1">
      <alignment horizontal="center" vertical="center"/>
    </xf>
    <xf numFmtId="0" fontId="37" fillId="3" borderId="3" xfId="0" applyFont="1" applyFill="1" applyBorder="1" applyAlignment="1">
      <alignment horizontal="center" vertical="center"/>
    </xf>
    <xf numFmtId="0" fontId="37" fillId="3" borderId="2" xfId="0" applyFont="1" applyFill="1" applyBorder="1" applyAlignment="1">
      <alignment horizontal="center" vertical="center"/>
    </xf>
    <xf numFmtId="0" fontId="37" fillId="3" borderId="1" xfId="0" applyFont="1" applyFill="1" applyBorder="1" applyAlignment="1">
      <alignment horizontal="center" vertical="center"/>
    </xf>
    <xf numFmtId="0" fontId="37" fillId="3" borderId="3" xfId="0" applyFont="1" applyFill="1" applyBorder="1" applyAlignment="1">
      <alignment horizontal="center" vertical="top" wrapText="1"/>
    </xf>
    <xf numFmtId="0" fontId="37" fillId="3" borderId="1" xfId="0" applyFont="1" applyFill="1" applyBorder="1" applyAlignment="1">
      <alignment horizontal="center" vertical="top" wrapText="1"/>
    </xf>
    <xf numFmtId="0" fontId="37" fillId="3" borderId="3" xfId="0" applyFont="1" applyFill="1" applyBorder="1" applyAlignment="1">
      <alignment horizontal="center" vertical="top"/>
    </xf>
    <xf numFmtId="0" fontId="37" fillId="3" borderId="2" xfId="0" applyFont="1" applyFill="1" applyBorder="1" applyAlignment="1">
      <alignment horizontal="center" vertical="top"/>
    </xf>
    <xf numFmtId="0" fontId="37" fillId="3" borderId="1" xfId="0" applyFont="1" applyFill="1" applyBorder="1" applyAlignment="1">
      <alignment horizontal="center" vertical="top"/>
    </xf>
    <xf numFmtId="0" fontId="14" fillId="0" borderId="2" xfId="0" applyFont="1" applyBorder="1" applyAlignment="1">
      <alignment horizontal="center" vertical="top" wrapText="1"/>
    </xf>
    <xf numFmtId="0" fontId="26" fillId="2" borderId="6" xfId="0" applyFont="1" applyFill="1" applyBorder="1" applyAlignment="1">
      <alignment horizontal="center" vertical="top" wrapText="1"/>
    </xf>
    <xf numFmtId="0" fontId="26" fillId="2" borderId="5" xfId="0" applyFont="1" applyFill="1" applyBorder="1" applyAlignment="1">
      <alignment horizontal="center" vertical="top" wrapText="1"/>
    </xf>
    <xf numFmtId="0" fontId="14" fillId="2" borderId="4" xfId="0" applyFont="1" applyFill="1" applyBorder="1" applyAlignment="1">
      <alignment horizontal="center" vertical="center"/>
    </xf>
    <xf numFmtId="0" fontId="23" fillId="0" borderId="4" xfId="0" applyFont="1" applyBorder="1" applyAlignment="1" applyProtection="1">
      <alignment horizontal="center" vertical="center" wrapText="1"/>
      <protection hidden="1"/>
    </xf>
    <xf numFmtId="0" fontId="23" fillId="0" borderId="7" xfId="0" applyFont="1" applyBorder="1" applyAlignment="1">
      <alignment horizontal="center" vertical="center" wrapText="1"/>
    </xf>
    <xf numFmtId="0" fontId="23" fillId="0" borderId="6" xfId="0" applyFont="1" applyBorder="1" applyAlignment="1">
      <alignment horizontal="center" vertical="center" wrapText="1"/>
    </xf>
    <xf numFmtId="0" fontId="44" fillId="10" borderId="2" xfId="0" applyFont="1" applyFill="1" applyBorder="1" applyAlignment="1">
      <alignment horizontal="center" vertical="top" wrapText="1"/>
    </xf>
    <xf numFmtId="0" fontId="32" fillId="3" borderId="3" xfId="0" applyFont="1" applyFill="1" applyBorder="1" applyAlignment="1">
      <alignment horizontal="center" vertical="top" wrapText="1"/>
    </xf>
    <xf numFmtId="0" fontId="32" fillId="3" borderId="2" xfId="0" applyFont="1" applyFill="1" applyBorder="1" applyAlignment="1">
      <alignment horizontal="center" vertical="top" wrapText="1"/>
    </xf>
    <xf numFmtId="0" fontId="32" fillId="3" borderId="1" xfId="0" applyFont="1" applyFill="1" applyBorder="1" applyAlignment="1">
      <alignment horizontal="center" vertical="top" wrapText="1"/>
    </xf>
    <xf numFmtId="0" fontId="29" fillId="3" borderId="3" xfId="0" applyFont="1" applyFill="1" applyBorder="1" applyAlignment="1">
      <alignment horizontal="center" vertical="top" wrapText="1"/>
    </xf>
    <xf numFmtId="0" fontId="29" fillId="3" borderId="2" xfId="0" applyFont="1" applyFill="1" applyBorder="1" applyAlignment="1">
      <alignment horizontal="center" vertical="top" wrapText="1"/>
    </xf>
    <xf numFmtId="0" fontId="29" fillId="3" borderId="1" xfId="0" applyFont="1" applyFill="1" applyBorder="1" applyAlignment="1">
      <alignment horizontal="center" vertical="top" wrapText="1"/>
    </xf>
    <xf numFmtId="0" fontId="37" fillId="3" borderId="7" xfId="0" applyFont="1" applyFill="1" applyBorder="1" applyAlignment="1">
      <alignment horizontal="center" vertical="top" wrapText="1"/>
    </xf>
    <xf numFmtId="0" fontId="37" fillId="3" borderId="6" xfId="0" applyFont="1" applyFill="1" applyBorder="1" applyAlignment="1">
      <alignment horizontal="center" vertical="top" wrapText="1"/>
    </xf>
    <xf numFmtId="0" fontId="37" fillId="3" borderId="5" xfId="0" applyFont="1" applyFill="1" applyBorder="1" applyAlignment="1">
      <alignment horizontal="center" vertical="top" wrapText="1"/>
    </xf>
    <xf numFmtId="0" fontId="44" fillId="10" borderId="4" xfId="0" applyFont="1" applyFill="1" applyBorder="1" applyAlignment="1">
      <alignment horizontal="center" vertical="top"/>
    </xf>
    <xf numFmtId="0" fontId="44" fillId="10" borderId="4" xfId="0" applyFont="1" applyFill="1" applyBorder="1" applyAlignment="1">
      <alignment horizontal="center" vertical="center"/>
    </xf>
    <xf numFmtId="0" fontId="44" fillId="10" borderId="4" xfId="0" applyFont="1" applyFill="1" applyBorder="1" applyAlignment="1">
      <alignment horizontal="center" vertical="top" wrapText="1"/>
    </xf>
    <xf numFmtId="0" fontId="6" fillId="3" borderId="3" xfId="0" applyFont="1" applyFill="1" applyBorder="1" applyAlignment="1">
      <alignment horizontal="center" vertical="top" wrapText="1"/>
    </xf>
    <xf numFmtId="0" fontId="6" fillId="3" borderId="1" xfId="0" applyFont="1" applyFill="1" applyBorder="1" applyAlignment="1">
      <alignment horizontal="center" vertical="top" wrapText="1"/>
    </xf>
    <xf numFmtId="0" fontId="37" fillId="3" borderId="3" xfId="0" applyFont="1" applyFill="1" applyBorder="1" applyAlignment="1" applyProtection="1">
      <alignment horizontal="center" vertical="center" wrapText="1"/>
      <protection locked="0"/>
    </xf>
    <xf numFmtId="0" fontId="37" fillId="3" borderId="2" xfId="0" applyFont="1" applyFill="1" applyBorder="1" applyAlignment="1" applyProtection="1">
      <alignment horizontal="center" vertical="center" wrapText="1"/>
      <protection locked="0"/>
    </xf>
    <xf numFmtId="0" fontId="37" fillId="3" borderId="1" xfId="0" applyFont="1" applyFill="1" applyBorder="1" applyAlignment="1" applyProtection="1">
      <alignment horizontal="center" vertical="center" wrapText="1"/>
      <protection locked="0"/>
    </xf>
    <xf numFmtId="0" fontId="14" fillId="0" borderId="4" xfId="0" applyFont="1" applyBorder="1" applyAlignment="1">
      <alignment horizontal="center" vertical="center"/>
    </xf>
    <xf numFmtId="0" fontId="77" fillId="0" borderId="4" xfId="0" applyFont="1" applyBorder="1" applyAlignment="1">
      <alignment horizontal="center" vertical="top"/>
    </xf>
    <xf numFmtId="0" fontId="15" fillId="9" borderId="4" xfId="0" applyFont="1" applyFill="1" applyBorder="1" applyAlignment="1" applyProtection="1">
      <alignment horizontal="center" vertical="top"/>
      <protection locked="0"/>
    </xf>
    <xf numFmtId="0" fontId="24" fillId="0" borderId="4" xfId="0" applyFont="1" applyBorder="1" applyAlignment="1">
      <alignment horizontal="center" vertical="top" wrapText="1"/>
    </xf>
    <xf numFmtId="0" fontId="24" fillId="2" borderId="4" xfId="0" applyFont="1" applyFill="1" applyBorder="1" applyAlignment="1">
      <alignment horizontal="center" vertical="top" wrapText="1"/>
    </xf>
    <xf numFmtId="0" fontId="24" fillId="0" borderId="4" xfId="0" applyFont="1" applyBorder="1" applyAlignment="1">
      <alignment horizontal="center" vertical="center" wrapText="1"/>
    </xf>
    <xf numFmtId="0" fontId="25" fillId="0" borderId="4" xfId="0" applyFont="1" applyBorder="1" applyAlignment="1">
      <alignment horizontal="center" vertical="center" wrapText="1"/>
    </xf>
    <xf numFmtId="0" fontId="79" fillId="9" borderId="11" xfId="0" applyFont="1" applyFill="1" applyBorder="1" applyAlignment="1" applyProtection="1">
      <alignment horizontal="center" vertical="center" wrapText="1"/>
      <protection hidden="1"/>
    </xf>
    <xf numFmtId="0" fontId="15" fillId="0" borderId="11" xfId="0" applyFont="1" applyBorder="1" applyAlignment="1" applyProtection="1">
      <alignment horizontal="center" vertical="center" wrapText="1"/>
      <protection hidden="1"/>
    </xf>
    <xf numFmtId="0" fontId="77" fillId="2" borderId="4" xfId="0" applyFont="1" applyFill="1" applyBorder="1" applyAlignment="1">
      <alignment horizontal="center" vertical="top"/>
    </xf>
    <xf numFmtId="0" fontId="15" fillId="0" borderId="4" xfId="0" applyFont="1" applyBorder="1" applyAlignment="1">
      <alignment horizontal="center" vertical="top"/>
    </xf>
    <xf numFmtId="0" fontId="78" fillId="0" borderId="4" xfId="0" applyFont="1" applyBorder="1" applyAlignment="1" applyProtection="1">
      <alignment horizontal="center" vertical="top" wrapText="1"/>
      <protection hidden="1"/>
    </xf>
    <xf numFmtId="0" fontId="80" fillId="3" borderId="11" xfId="0" applyFont="1" applyFill="1" applyBorder="1" applyAlignment="1">
      <alignment horizontal="center" vertical="center"/>
    </xf>
    <xf numFmtId="0" fontId="92" fillId="0" borderId="11" xfId="0" applyFont="1" applyBorder="1" applyAlignment="1">
      <alignment horizontal="center" vertical="center"/>
    </xf>
    <xf numFmtId="0" fontId="92" fillId="0" borderId="10" xfId="0" applyFont="1" applyBorder="1" applyAlignment="1">
      <alignment horizontal="center" vertical="center"/>
    </xf>
    <xf numFmtId="0" fontId="80" fillId="3" borderId="0" xfId="0" applyFont="1" applyFill="1" applyAlignment="1">
      <alignment horizontal="center" vertical="center"/>
    </xf>
    <xf numFmtId="0" fontId="92" fillId="0" borderId="0" xfId="0" applyFont="1" applyAlignment="1">
      <alignment horizontal="center" vertical="center"/>
    </xf>
    <xf numFmtId="0" fontId="92" fillId="0" borderId="20" xfId="0" applyFont="1" applyBorder="1" applyAlignment="1">
      <alignment horizontal="center" vertical="center"/>
    </xf>
    <xf numFmtId="0" fontId="80" fillId="3" borderId="6" xfId="0" applyFont="1" applyFill="1" applyBorder="1" applyAlignment="1">
      <alignment horizontal="center" vertical="center"/>
    </xf>
    <xf numFmtId="0" fontId="92" fillId="0" borderId="6" xfId="0" applyFont="1" applyBorder="1" applyAlignment="1">
      <alignment horizontal="center" vertical="center"/>
    </xf>
    <xf numFmtId="0" fontId="92" fillId="0" borderId="5" xfId="0" applyFont="1" applyBorder="1" applyAlignment="1">
      <alignment horizontal="center" vertical="center"/>
    </xf>
    <xf numFmtId="0" fontId="48" fillId="9" borderId="2" xfId="0" applyFont="1" applyFill="1" applyBorder="1" applyAlignment="1">
      <alignment horizontal="center" vertical="center" wrapText="1"/>
    </xf>
    <xf numFmtId="0" fontId="25" fillId="0" borderId="2" xfId="0" applyFont="1" applyBorder="1" applyAlignment="1">
      <alignment horizontal="center" vertical="center" wrapText="1"/>
    </xf>
    <xf numFmtId="0" fontId="25" fillId="0" borderId="1" xfId="0" applyFont="1" applyBorder="1" applyAlignment="1">
      <alignment horizontal="center" vertical="center" wrapText="1"/>
    </xf>
    <xf numFmtId="0" fontId="22" fillId="0" borderId="4" xfId="0" applyFont="1" applyBorder="1" applyAlignment="1" applyProtection="1">
      <alignment horizontal="left" vertical="top" wrapText="1"/>
      <protection hidden="1"/>
    </xf>
    <xf numFmtId="0" fontId="22" fillId="0" borderId="11" xfId="0" applyFont="1" applyBorder="1" applyAlignment="1">
      <alignment horizontal="center" vertical="center" wrapText="1"/>
    </xf>
    <xf numFmtId="0" fontId="22" fillId="0" borderId="0" xfId="0" applyFont="1" applyAlignment="1">
      <alignment horizontal="center" vertical="center" wrapText="1"/>
    </xf>
    <xf numFmtId="0" fontId="48" fillId="0" borderId="6" xfId="0" applyFont="1" applyBorder="1" applyAlignment="1">
      <alignment horizontal="center" vertical="top"/>
    </xf>
    <xf numFmtId="0" fontId="26" fillId="0" borderId="5" xfId="0" applyFont="1" applyBorder="1" applyAlignment="1">
      <alignment horizontal="center" vertical="top"/>
    </xf>
    <xf numFmtId="0" fontId="81" fillId="3" borderId="2" xfId="0" applyFont="1" applyFill="1" applyBorder="1" applyAlignment="1">
      <alignment horizontal="center" vertical="top" wrapText="1"/>
    </xf>
    <xf numFmtId="0" fontId="69" fillId="10" borderId="2" xfId="0" applyFont="1" applyFill="1" applyBorder="1" applyAlignment="1">
      <alignment horizontal="center" vertical="top"/>
    </xf>
    <xf numFmtId="0" fontId="58" fillId="3" borderId="2" xfId="0" applyFont="1" applyFill="1" applyBorder="1" applyAlignment="1">
      <alignment horizontal="center" vertical="center" wrapText="1"/>
    </xf>
    <xf numFmtId="0" fontId="58" fillId="3" borderId="2" xfId="0" applyFont="1" applyFill="1" applyBorder="1" applyAlignment="1">
      <alignment horizontal="center" vertical="top" wrapText="1"/>
    </xf>
    <xf numFmtId="0" fontId="58" fillId="3" borderId="4" xfId="0" applyFont="1" applyFill="1" applyBorder="1" applyAlignment="1">
      <alignment horizontal="center" vertical="top" wrapText="1"/>
    </xf>
    <xf numFmtId="0" fontId="81" fillId="3" borderId="2" xfId="0" applyFont="1" applyFill="1" applyBorder="1" applyAlignment="1">
      <alignment horizontal="left" vertical="center" wrapText="1"/>
    </xf>
    <xf numFmtId="0" fontId="17" fillId="3" borderId="2" xfId="0" applyFont="1" applyFill="1" applyBorder="1" applyAlignment="1">
      <alignment horizontal="center" vertical="center" wrapText="1"/>
    </xf>
    <xf numFmtId="0" fontId="0" fillId="0" borderId="2" xfId="0" applyBorder="1" applyAlignment="1">
      <alignment wrapText="1"/>
    </xf>
    <xf numFmtId="0" fontId="37" fillId="3" borderId="2" xfId="0" applyFont="1" applyFill="1" applyBorder="1" applyAlignment="1">
      <alignment horizontal="center" wrapText="1"/>
    </xf>
    <xf numFmtId="0" fontId="58" fillId="3" borderId="2" xfId="0" applyFont="1" applyFill="1" applyBorder="1" applyAlignment="1">
      <alignment horizontal="center" wrapText="1"/>
    </xf>
    <xf numFmtId="0" fontId="37" fillId="3" borderId="1" xfId="0" applyFont="1" applyFill="1" applyBorder="1" applyAlignment="1">
      <alignment horizontal="center" wrapText="1"/>
    </xf>
    <xf numFmtId="0" fontId="6" fillId="3" borderId="7" xfId="0" applyFont="1" applyFill="1" applyBorder="1" applyAlignment="1">
      <alignment horizontal="center" vertical="top" wrapText="1"/>
    </xf>
    <xf numFmtId="0" fontId="6" fillId="3" borderId="6" xfId="0" applyFont="1" applyFill="1" applyBorder="1" applyAlignment="1">
      <alignment horizontal="center" vertical="top" wrapText="1"/>
    </xf>
    <xf numFmtId="0" fontId="81" fillId="3" borderId="6" xfId="0" applyFont="1" applyFill="1" applyBorder="1" applyAlignment="1">
      <alignment horizontal="center" vertical="top" wrapText="1"/>
    </xf>
    <xf numFmtId="0" fontId="6" fillId="3" borderId="5" xfId="0" applyFont="1" applyFill="1" applyBorder="1" applyAlignment="1">
      <alignment horizontal="center" vertical="top" wrapText="1"/>
    </xf>
    <xf numFmtId="0" fontId="4" fillId="3" borderId="2" xfId="0" applyFont="1" applyFill="1" applyBorder="1" applyAlignment="1">
      <alignment horizontal="center" vertical="center" wrapText="1"/>
    </xf>
    <xf numFmtId="0" fontId="0" fillId="3" borderId="2" xfId="0" applyFill="1" applyBorder="1" applyAlignment="1">
      <alignment horizontal="center" vertical="top" wrapText="1"/>
    </xf>
    <xf numFmtId="0" fontId="4" fillId="3" borderId="1" xfId="0" applyFont="1" applyFill="1" applyBorder="1" applyAlignment="1">
      <alignment horizontal="center" vertical="top" wrapText="1"/>
    </xf>
    <xf numFmtId="0" fontId="81" fillId="3" borderId="2" xfId="0" applyFont="1" applyFill="1" applyBorder="1" applyAlignment="1">
      <alignment horizontal="center" vertical="center" wrapText="1"/>
    </xf>
    <xf numFmtId="0" fontId="22" fillId="0" borderId="4" xfId="0" applyFont="1" applyFill="1" applyBorder="1" applyAlignment="1" applyProtection="1">
      <alignment horizontal="left" vertical="top" wrapText="1"/>
      <protection locked="0"/>
    </xf>
    <xf numFmtId="0" fontId="22" fillId="0" borderId="4" xfId="0" applyFont="1" applyFill="1" applyBorder="1" applyAlignment="1" applyProtection="1">
      <alignment horizontal="center" vertical="top" wrapText="1"/>
      <protection locked="0"/>
    </xf>
    <xf numFmtId="0" fontId="13" fillId="0" borderId="4" xfId="0" applyFont="1" applyFill="1" applyBorder="1" applyAlignment="1" applyProtection="1">
      <alignment horizontal="left" vertical="top" wrapText="1"/>
      <protection locked="0"/>
    </xf>
    <xf numFmtId="0" fontId="23" fillId="0" borderId="4" xfId="0" applyFont="1" applyFill="1" applyBorder="1" applyAlignment="1">
      <alignment horizontal="center" vertical="center" wrapText="1"/>
    </xf>
    <xf numFmtId="0" fontId="28" fillId="0" borderId="4" xfId="0" applyFont="1" applyFill="1" applyBorder="1" applyAlignment="1">
      <alignment horizontal="center" vertical="center" wrapText="1"/>
    </xf>
    <xf numFmtId="0" fontId="13" fillId="0" borderId="4" xfId="0" applyFont="1" applyFill="1" applyBorder="1" applyAlignment="1" applyProtection="1">
      <alignment horizontal="center" vertical="top" wrapText="1"/>
      <protection locked="0"/>
    </xf>
    <xf numFmtId="0" fontId="22" fillId="0" borderId="3" xfId="0" applyFont="1" applyFill="1" applyBorder="1" applyAlignment="1" applyProtection="1">
      <alignment horizontal="center" vertical="top" wrapText="1"/>
      <protection locked="0"/>
    </xf>
    <xf numFmtId="0" fontId="22" fillId="0" borderId="2" xfId="0" applyFont="1" applyFill="1" applyBorder="1" applyAlignment="1" applyProtection="1">
      <alignment horizontal="center" vertical="top" wrapText="1"/>
      <protection locked="0"/>
    </xf>
    <xf numFmtId="0" fontId="13" fillId="0" borderId="2" xfId="0" applyFont="1" applyFill="1" applyBorder="1" applyAlignment="1" applyProtection="1">
      <alignment horizontal="center" vertical="top" wrapText="1"/>
      <protection locked="0"/>
    </xf>
    <xf numFmtId="0" fontId="13" fillId="0" borderId="1" xfId="0" applyFont="1" applyFill="1" applyBorder="1" applyAlignment="1" applyProtection="1">
      <alignment horizontal="center" vertical="top" wrapText="1"/>
      <protection locked="0"/>
    </xf>
    <xf numFmtId="0" fontId="22" fillId="0" borderId="3" xfId="0" applyFont="1" applyFill="1" applyBorder="1" applyAlignment="1" applyProtection="1">
      <alignment horizontal="left" vertical="top" wrapText="1"/>
      <protection hidden="1"/>
    </xf>
    <xf numFmtId="0" fontId="22" fillId="0" borderId="2" xfId="0" applyFont="1" applyFill="1" applyBorder="1" applyAlignment="1" applyProtection="1">
      <alignment horizontal="left" vertical="top" wrapText="1"/>
      <protection hidden="1"/>
    </xf>
    <xf numFmtId="0" fontId="22" fillId="0" borderId="2" xfId="0" applyFont="1" applyFill="1" applyBorder="1" applyAlignment="1" applyProtection="1">
      <alignment horizontal="center" vertical="top" wrapText="1"/>
      <protection hidden="1"/>
    </xf>
    <xf numFmtId="0" fontId="13" fillId="0" borderId="2" xfId="0" applyFont="1" applyFill="1" applyBorder="1" applyAlignment="1" applyProtection="1">
      <alignment horizontal="left" vertical="top" wrapText="1"/>
      <protection hidden="1"/>
    </xf>
    <xf numFmtId="0" fontId="13" fillId="0" borderId="1" xfId="0" applyFont="1" applyFill="1" applyBorder="1" applyAlignment="1" applyProtection="1">
      <alignment horizontal="left" vertical="top" wrapText="1"/>
      <protection hidden="1"/>
    </xf>
    <xf numFmtId="0" fontId="23" fillId="0" borderId="4" xfId="0" applyFont="1" applyFill="1" applyBorder="1" applyAlignment="1" applyProtection="1">
      <alignment horizontal="left" vertical="top" wrapText="1"/>
      <protection hidden="1"/>
    </xf>
    <xf numFmtId="0" fontId="23" fillId="0" borderId="4" xfId="0" applyFont="1" applyFill="1" applyBorder="1" applyAlignment="1" applyProtection="1">
      <alignment horizontal="center" vertical="top" wrapText="1"/>
      <protection hidden="1"/>
    </xf>
    <xf numFmtId="0" fontId="28" fillId="0" borderId="4" xfId="0" applyFont="1" applyFill="1" applyBorder="1" applyAlignment="1" applyProtection="1">
      <alignment horizontal="left" vertical="top" wrapText="1"/>
      <protection hidden="1"/>
    </xf>
    <xf numFmtId="0" fontId="23" fillId="0" borderId="3" xfId="0" applyFont="1" applyFill="1" applyBorder="1" applyAlignment="1" applyProtection="1">
      <alignment horizontal="left" vertical="top" wrapText="1"/>
      <protection hidden="1"/>
    </xf>
    <xf numFmtId="0" fontId="23" fillId="0" borderId="2" xfId="0" applyFont="1" applyFill="1" applyBorder="1" applyAlignment="1" applyProtection="1">
      <alignment horizontal="left" vertical="top" wrapText="1"/>
      <protection hidden="1"/>
    </xf>
    <xf numFmtId="0" fontId="23" fillId="0" borderId="2" xfId="0" applyFont="1" applyFill="1" applyBorder="1" applyAlignment="1" applyProtection="1">
      <alignment horizontal="center" vertical="top" wrapText="1"/>
      <protection hidden="1"/>
    </xf>
    <xf numFmtId="0" fontId="28" fillId="0" borderId="2" xfId="0" applyFont="1" applyFill="1" applyBorder="1" applyAlignment="1" applyProtection="1">
      <alignment horizontal="left" vertical="top" wrapText="1"/>
      <protection hidden="1"/>
    </xf>
    <xf numFmtId="0" fontId="28" fillId="0" borderId="1" xfId="0" applyFont="1" applyFill="1" applyBorder="1" applyAlignment="1" applyProtection="1">
      <alignment horizontal="left" vertical="top" wrapText="1"/>
      <protection hidden="1"/>
    </xf>
    <xf numFmtId="0" fontId="48" fillId="2" borderId="4" xfId="0" applyFont="1" applyFill="1" applyBorder="1" applyAlignment="1">
      <alignment horizontal="center" vertical="top" wrapText="1"/>
    </xf>
    <xf numFmtId="0" fontId="27" fillId="3" borderId="0" xfId="0" applyFont="1" applyFill="1" applyBorder="1" applyAlignment="1">
      <alignment horizontal="center" vertical="center"/>
    </xf>
    <xf numFmtId="0" fontId="92" fillId="3" borderId="0" xfId="0" applyFont="1" applyFill="1" applyBorder="1" applyAlignment="1">
      <alignment horizontal="center" vertical="center"/>
    </xf>
    <xf numFmtId="0" fontId="26" fillId="9" borderId="3" xfId="0" applyFont="1" applyFill="1" applyBorder="1" applyAlignment="1" applyProtection="1">
      <alignment horizontal="center" vertical="center" wrapText="1"/>
    </xf>
    <xf numFmtId="0" fontId="26" fillId="9" borderId="2" xfId="0" applyFont="1" applyFill="1" applyBorder="1" applyAlignment="1" applyProtection="1">
      <alignment horizontal="center" vertical="center" wrapText="1"/>
    </xf>
    <xf numFmtId="0" fontId="25" fillId="9" borderId="2" xfId="0" applyFont="1" applyFill="1" applyBorder="1" applyAlignment="1" applyProtection="1">
      <alignment horizontal="center" vertical="center" wrapText="1"/>
    </xf>
    <xf numFmtId="0" fontId="25" fillId="9" borderId="1" xfId="0" applyFont="1" applyFill="1" applyBorder="1" applyAlignment="1" applyProtection="1">
      <alignment horizontal="center" vertical="center" wrapText="1"/>
    </xf>
    <xf numFmtId="0" fontId="22" fillId="0" borderId="3" xfId="0" applyFont="1" applyFill="1" applyBorder="1" applyAlignment="1" applyProtection="1">
      <alignment horizontal="left" vertical="center" wrapText="1"/>
      <protection hidden="1"/>
    </xf>
    <xf numFmtId="0" fontId="22" fillId="0" borderId="1" xfId="0" applyFont="1" applyFill="1" applyBorder="1" applyAlignment="1" applyProtection="1">
      <alignment horizontal="left" vertical="center" wrapText="1"/>
      <protection hidden="1"/>
    </xf>
    <xf numFmtId="0" fontId="23" fillId="0" borderId="4" xfId="0" applyFont="1" applyFill="1" applyBorder="1" applyAlignment="1" applyProtection="1">
      <alignment horizontal="center" vertical="top" wrapText="1"/>
      <protection locked="0"/>
    </xf>
    <xf numFmtId="0" fontId="20" fillId="0" borderId="4" xfId="0" applyFont="1" applyFill="1" applyBorder="1" applyAlignment="1" applyProtection="1">
      <alignment horizontal="center" vertical="top" wrapText="1"/>
      <protection locked="0"/>
    </xf>
    <xf numFmtId="0" fontId="21" fillId="0" borderId="4" xfId="0" applyFont="1" applyFill="1" applyBorder="1" applyAlignment="1" applyProtection="1">
      <alignment horizontal="center" vertical="top" wrapText="1"/>
      <protection locked="0"/>
    </xf>
    <xf numFmtId="0" fontId="22" fillId="0" borderId="4" xfId="0" applyFont="1" applyFill="1" applyBorder="1" applyAlignment="1" applyProtection="1">
      <alignment horizontal="left" vertical="center" wrapText="1"/>
      <protection hidden="1"/>
    </xf>
    <xf numFmtId="0" fontId="20" fillId="0" borderId="4" xfId="0" applyFont="1" applyFill="1" applyBorder="1" applyAlignment="1" applyProtection="1">
      <alignment horizontal="center" vertical="center" wrapText="1"/>
      <protection locked="0"/>
    </xf>
    <xf numFmtId="0" fontId="20" fillId="0" borderId="4" xfId="0" applyFont="1" applyFill="1" applyBorder="1" applyAlignment="1" applyProtection="1">
      <alignment horizontal="center" vertical="top" wrapText="1"/>
      <protection hidden="1"/>
    </xf>
    <xf numFmtId="0" fontId="21" fillId="0" borderId="4" xfId="0" applyFont="1" applyFill="1" applyBorder="1" applyAlignment="1" applyProtection="1">
      <alignment horizontal="center" vertical="top" wrapText="1"/>
      <protection hidden="1"/>
    </xf>
    <xf numFmtId="0" fontId="28" fillId="0" borderId="4" xfId="0" applyFont="1" applyBorder="1" applyAlignment="1" applyProtection="1">
      <alignment horizontal="left" vertical="top" wrapText="1"/>
      <protection locked="0"/>
    </xf>
    <xf numFmtId="0" fontId="15" fillId="2" borderId="3" xfId="0" applyFont="1" applyFill="1" applyBorder="1" applyAlignment="1">
      <alignment horizontal="center" vertical="top"/>
    </xf>
    <xf numFmtId="0" fontId="27" fillId="3" borderId="11" xfId="0" applyFont="1" applyFill="1" applyBorder="1" applyAlignment="1">
      <alignment horizontal="center" vertical="top" wrapText="1"/>
    </xf>
    <xf numFmtId="0" fontId="27" fillId="3" borderId="0" xfId="0" applyFont="1" applyFill="1" applyAlignment="1">
      <alignment horizontal="center" vertical="top" wrapText="1"/>
    </xf>
    <xf numFmtId="0" fontId="27" fillId="3" borderId="6" xfId="0" applyFont="1" applyFill="1" applyBorder="1" applyAlignment="1">
      <alignment horizontal="center" vertical="top" wrapText="1"/>
    </xf>
    <xf numFmtId="0" fontId="15" fillId="9" borderId="2" xfId="0" applyFont="1" applyFill="1" applyBorder="1" applyAlignment="1">
      <alignment horizontal="center" vertical="top"/>
    </xf>
    <xf numFmtId="0" fontId="15" fillId="9" borderId="1" xfId="0" applyFont="1" applyFill="1" applyBorder="1" applyAlignment="1">
      <alignment horizontal="center" vertical="top"/>
    </xf>
    <xf numFmtId="0" fontId="14" fillId="0" borderId="3" xfId="0" applyFont="1" applyBorder="1" applyAlignment="1">
      <alignment vertical="top"/>
    </xf>
    <xf numFmtId="0" fontId="14" fillId="0" borderId="2" xfId="0" applyFont="1" applyBorder="1" applyAlignment="1">
      <alignment vertical="top"/>
    </xf>
    <xf numFmtId="0" fontId="20" fillId="0" borderId="4" xfId="0" applyFont="1" applyBorder="1" applyAlignment="1">
      <alignment horizontal="center" vertical="top" wrapText="1"/>
    </xf>
    <xf numFmtId="0" fontId="21" fillId="0" borderId="4" xfId="0" applyFont="1" applyBorder="1" applyAlignment="1">
      <alignment horizontal="center" vertical="top" wrapText="1"/>
    </xf>
    <xf numFmtId="0" fontId="21" fillId="0" borderId="3" xfId="0" applyFont="1" applyBorder="1" applyAlignment="1">
      <alignment horizontal="center" vertical="top" wrapText="1"/>
    </xf>
    <xf numFmtId="0" fontId="26" fillId="0" borderId="3" xfId="0" applyFont="1" applyBorder="1" applyAlignment="1">
      <alignment horizontal="center" vertical="center"/>
    </xf>
    <xf numFmtId="0" fontId="26" fillId="0" borderId="2" xfId="0" applyFont="1" applyBorder="1" applyAlignment="1">
      <alignment horizontal="center" vertical="top"/>
    </xf>
    <xf numFmtId="0" fontId="26" fillId="0" borderId="1" xfId="0" applyFont="1" applyBorder="1" applyAlignment="1">
      <alignment horizontal="center" vertical="top"/>
    </xf>
    <xf numFmtId="0" fontId="22" fillId="0" borderId="2" xfId="0" applyFont="1" applyBorder="1" applyAlignment="1" applyProtection="1">
      <alignment horizontal="center" vertical="top" wrapText="1"/>
      <protection hidden="1"/>
    </xf>
    <xf numFmtId="0" fontId="23" fillId="0" borderId="4" xfId="0" applyFont="1" applyBorder="1" applyAlignment="1" applyProtection="1">
      <alignment horizontal="center" vertical="top" wrapText="1"/>
      <protection hidden="1"/>
    </xf>
    <xf numFmtId="0" fontId="37" fillId="3" borderId="7" xfId="0" applyFont="1" applyFill="1" applyBorder="1" applyAlignment="1">
      <alignment horizontal="center" vertical="center" wrapText="1"/>
    </xf>
    <xf numFmtId="0" fontId="28" fillId="10" borderId="6" xfId="0" applyFont="1" applyFill="1" applyBorder="1" applyAlignment="1">
      <alignment horizontal="center" vertical="top"/>
    </xf>
    <xf numFmtId="0" fontId="26" fillId="0" borderId="3" xfId="0" applyFont="1" applyBorder="1" applyAlignment="1">
      <alignment horizontal="center" vertical="top"/>
    </xf>
    <xf numFmtId="0" fontId="28" fillId="10" borderId="3" xfId="0" applyFont="1" applyFill="1" applyBorder="1" applyAlignment="1">
      <alignment horizontal="center"/>
    </xf>
    <xf numFmtId="0" fontId="28" fillId="10" borderId="2" xfId="0" applyFont="1" applyFill="1" applyBorder="1" applyAlignment="1">
      <alignment horizontal="center"/>
    </xf>
    <xf numFmtId="0" fontId="28" fillId="10" borderId="1" xfId="0" applyFont="1" applyFill="1" applyBorder="1" applyAlignment="1">
      <alignment horizontal="center"/>
    </xf>
    <xf numFmtId="0" fontId="6" fillId="3" borderId="3" xfId="0" applyFont="1" applyFill="1" applyBorder="1" applyAlignment="1" applyProtection="1">
      <alignment horizontal="center" vertical="top" wrapText="1"/>
      <protection locked="0"/>
    </xf>
    <xf numFmtId="0" fontId="6" fillId="3" borderId="2" xfId="0" applyFont="1" applyFill="1" applyBorder="1" applyAlignment="1" applyProtection="1">
      <alignment horizontal="center" vertical="top" wrapText="1"/>
      <protection locked="0"/>
    </xf>
    <xf numFmtId="0" fontId="6" fillId="3" borderId="1" xfId="0" applyFont="1" applyFill="1" applyBorder="1" applyAlignment="1" applyProtection="1">
      <alignment horizontal="center" vertical="top" wrapText="1"/>
      <protection locked="0"/>
    </xf>
    <xf numFmtId="0" fontId="32" fillId="2" borderId="3" xfId="0" applyFont="1" applyFill="1" applyBorder="1" applyAlignment="1">
      <alignment horizontal="center" wrapText="1"/>
    </xf>
    <xf numFmtId="0" fontId="32" fillId="2" borderId="2" xfId="0" applyFont="1" applyFill="1" applyBorder="1" applyAlignment="1">
      <alignment horizontal="center" wrapText="1"/>
    </xf>
    <xf numFmtId="0" fontId="32" fillId="2" borderId="1" xfId="0" applyFont="1" applyFill="1" applyBorder="1" applyAlignment="1">
      <alignment horizontal="center" wrapText="1"/>
    </xf>
    <xf numFmtId="0" fontId="28" fillId="10" borderId="7" xfId="0" applyFont="1" applyFill="1" applyBorder="1" applyAlignment="1">
      <alignment horizontal="center"/>
    </xf>
    <xf numFmtId="0" fontId="28" fillId="10" borderId="6" xfId="0" applyFont="1" applyFill="1" applyBorder="1" applyAlignment="1">
      <alignment horizontal="center"/>
    </xf>
    <xf numFmtId="0" fontId="28" fillId="10" borderId="5" xfId="0" applyFont="1" applyFill="1" applyBorder="1" applyAlignment="1">
      <alignment horizontal="center"/>
    </xf>
    <xf numFmtId="0" fontId="28" fillId="10" borderId="3" xfId="0" applyFont="1" applyFill="1" applyBorder="1" applyAlignment="1">
      <alignment horizontal="center" wrapText="1"/>
    </xf>
    <xf numFmtId="0" fontId="28" fillId="10" borderId="2" xfId="0" applyFont="1" applyFill="1" applyBorder="1" applyAlignment="1">
      <alignment horizontal="center" wrapText="1"/>
    </xf>
    <xf numFmtId="0" fontId="28" fillId="10" borderId="1" xfId="0" applyFont="1" applyFill="1" applyBorder="1" applyAlignment="1">
      <alignment horizontal="center" wrapText="1"/>
    </xf>
    <xf numFmtId="0" fontId="6" fillId="3" borderId="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1" xfId="0" applyFont="1" applyFill="1" applyBorder="1" applyAlignment="1">
      <alignment horizontal="center" vertical="center"/>
    </xf>
    <xf numFmtId="0" fontId="26" fillId="0" borderId="2" xfId="0" applyFont="1" applyBorder="1" applyAlignment="1">
      <alignment horizontal="center" vertical="center"/>
    </xf>
    <xf numFmtId="0" fontId="26" fillId="0" borderId="1" xfId="0" applyFont="1" applyBorder="1" applyAlignment="1">
      <alignment horizontal="center" vertical="center"/>
    </xf>
    <xf numFmtId="0" fontId="28" fillId="10" borderId="7" xfId="0" applyFont="1" applyFill="1" applyBorder="1" applyAlignment="1">
      <alignment horizontal="center" vertical="top"/>
    </xf>
    <xf numFmtId="0" fontId="37" fillId="2" borderId="1"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6" fillId="2" borderId="1" xfId="0" applyFont="1" applyFill="1" applyBorder="1" applyAlignment="1">
      <alignment horizontal="left" vertical="center" wrapText="1"/>
    </xf>
    <xf numFmtId="0" fontId="37" fillId="2" borderId="1" xfId="0" applyFont="1" applyFill="1" applyBorder="1" applyAlignment="1">
      <alignment horizontal="center" vertical="top" wrapText="1"/>
    </xf>
    <xf numFmtId="0" fontId="28" fillId="2" borderId="1" xfId="0" applyFont="1" applyFill="1" applyBorder="1" applyAlignment="1">
      <alignment horizontal="center" vertical="top"/>
    </xf>
    <xf numFmtId="0" fontId="28" fillId="2" borderId="2" xfId="0" applyFont="1" applyFill="1" applyBorder="1" applyAlignment="1">
      <alignment horizontal="center" vertical="top"/>
    </xf>
    <xf numFmtId="0" fontId="37" fillId="2" borderId="5" xfId="0" applyFont="1" applyFill="1" applyBorder="1" applyAlignment="1">
      <alignment horizontal="center" vertical="center" wrapText="1"/>
    </xf>
    <xf numFmtId="0" fontId="28" fillId="2" borderId="6" xfId="0" applyFont="1" applyFill="1" applyBorder="1" applyAlignment="1">
      <alignment horizontal="center" vertical="top"/>
    </xf>
    <xf numFmtId="0" fontId="22" fillId="2" borderId="4" xfId="0" applyFont="1" applyFill="1" applyBorder="1" applyAlignment="1" applyProtection="1">
      <alignment horizontal="left" vertical="top" wrapText="1"/>
      <protection locked="0"/>
    </xf>
    <xf numFmtId="0" fontId="23" fillId="2" borderId="4" xfId="0" applyFont="1" applyFill="1" applyBorder="1" applyAlignment="1">
      <alignment horizontal="center" vertical="center" wrapText="1"/>
    </xf>
    <xf numFmtId="0" fontId="22" fillId="2" borderId="4" xfId="0" applyFont="1" applyFill="1" applyBorder="1" applyAlignment="1" applyProtection="1">
      <alignment horizontal="center" vertical="top" wrapText="1"/>
      <protection locked="0"/>
    </xf>
    <xf numFmtId="0" fontId="22" fillId="2" borderId="2" xfId="0" applyFont="1" applyFill="1" applyBorder="1" applyAlignment="1" applyProtection="1">
      <alignment horizontal="center" vertical="top" wrapText="1"/>
      <protection locked="0"/>
    </xf>
    <xf numFmtId="0" fontId="22" fillId="2" borderId="2" xfId="0" applyFont="1" applyFill="1" applyBorder="1" applyAlignment="1" applyProtection="1">
      <alignment horizontal="left" vertical="top" wrapText="1"/>
      <protection hidden="1"/>
    </xf>
    <xf numFmtId="0" fontId="23" fillId="2" borderId="4" xfId="0" applyFont="1" applyFill="1" applyBorder="1" applyAlignment="1" applyProtection="1">
      <alignment horizontal="left" vertical="top" wrapText="1"/>
      <protection hidden="1"/>
    </xf>
    <xf numFmtId="0" fontId="23" fillId="2" borderId="2" xfId="0" applyFont="1" applyFill="1" applyBorder="1" applyAlignment="1" applyProtection="1">
      <alignment horizontal="left" vertical="top" wrapText="1"/>
      <protection hidden="1"/>
    </xf>
    <xf numFmtId="0" fontId="15" fillId="2" borderId="11" xfId="0" applyFont="1" applyFill="1" applyBorder="1" applyAlignment="1" applyProtection="1">
      <alignment horizontal="center" vertical="center" wrapText="1"/>
      <protection hidden="1"/>
    </xf>
    <xf numFmtId="0" fontId="27" fillId="2" borderId="11" xfId="0" applyFont="1" applyFill="1" applyBorder="1" applyAlignment="1">
      <alignment horizontal="center" vertical="center"/>
    </xf>
    <xf numFmtId="0" fontId="27" fillId="2" borderId="0" xfId="0" applyFont="1" applyFill="1" applyAlignment="1">
      <alignment horizontal="center" vertical="center"/>
    </xf>
    <xf numFmtId="0" fontId="27" fillId="2" borderId="6" xfId="0" applyFont="1" applyFill="1" applyBorder="1" applyAlignment="1">
      <alignment horizontal="center" vertical="center"/>
    </xf>
    <xf numFmtId="0" fontId="26" fillId="2" borderId="2" xfId="0" applyFont="1" applyFill="1" applyBorder="1" applyAlignment="1">
      <alignment horizontal="center" vertical="center" wrapText="1"/>
    </xf>
    <xf numFmtId="0" fontId="20" fillId="2" borderId="4" xfId="0" applyFont="1" applyFill="1" applyBorder="1" applyAlignment="1" applyProtection="1">
      <alignment horizontal="center" vertical="top" wrapText="1"/>
      <protection locked="0"/>
    </xf>
    <xf numFmtId="0" fontId="20" fillId="2" borderId="4" xfId="0" applyFont="1" applyFill="1" applyBorder="1" applyAlignment="1" applyProtection="1">
      <alignment horizontal="center" vertical="top" wrapText="1"/>
      <protection hidden="1"/>
    </xf>
    <xf numFmtId="0" fontId="28" fillId="10" borderId="1" xfId="0" applyFont="1" applyFill="1" applyBorder="1" applyAlignment="1">
      <alignment horizontal="center" vertical="center"/>
    </xf>
    <xf numFmtId="0" fontId="26" fillId="2" borderId="6" xfId="0" applyFont="1" applyFill="1" applyBorder="1" applyAlignment="1">
      <alignment horizontal="center" vertical="center" wrapText="1"/>
    </xf>
    <xf numFmtId="0" fontId="26" fillId="2" borderId="5" xfId="0" applyFont="1" applyFill="1" applyBorder="1" applyAlignment="1">
      <alignment horizontal="center" vertical="center" wrapText="1"/>
    </xf>
    <xf numFmtId="0" fontId="27" fillId="3" borderId="4" xfId="0" applyFont="1" applyFill="1" applyBorder="1" applyAlignment="1">
      <alignment horizontal="center" vertical="center"/>
    </xf>
    <xf numFmtId="0" fontId="92" fillId="3" borderId="4" xfId="0" applyFont="1" applyFill="1" applyBorder="1" applyAlignment="1">
      <alignment horizontal="center" vertical="center"/>
    </xf>
    <xf numFmtId="0" fontId="28" fillId="10" borderId="3" xfId="0" applyFont="1" applyFill="1" applyBorder="1" applyAlignment="1">
      <alignment horizontal="center" vertical="top" wrapText="1"/>
    </xf>
    <xf numFmtId="0" fontId="4" fillId="3" borderId="3" xfId="0" applyFont="1" applyFill="1" applyBorder="1" applyAlignment="1">
      <alignment horizontal="center" vertical="top" wrapText="1"/>
    </xf>
    <xf numFmtId="0" fontId="28" fillId="10" borderId="7" xfId="0" applyFont="1" applyFill="1" applyBorder="1" applyAlignment="1">
      <alignment horizontal="center" vertical="top" wrapText="1"/>
    </xf>
    <xf numFmtId="0" fontId="28" fillId="10" borderId="6" xfId="0" applyFont="1" applyFill="1" applyBorder="1" applyAlignment="1">
      <alignment horizontal="center" vertical="top" wrapText="1"/>
    </xf>
    <xf numFmtId="0" fontId="32" fillId="3" borderId="3" xfId="0" applyFont="1" applyFill="1" applyBorder="1" applyAlignment="1">
      <alignment horizontal="center"/>
    </xf>
    <xf numFmtId="0" fontId="32" fillId="3" borderId="2" xfId="0" applyFont="1" applyFill="1" applyBorder="1" applyAlignment="1">
      <alignment horizontal="center"/>
    </xf>
    <xf numFmtId="0" fontId="32" fillId="3" borderId="1" xfId="0" applyFont="1" applyFill="1" applyBorder="1" applyAlignment="1">
      <alignment horizontal="center"/>
    </xf>
    <xf numFmtId="0" fontId="13" fillId="2" borderId="2" xfId="0" applyFont="1" applyFill="1" applyBorder="1" applyAlignment="1" applyProtection="1">
      <alignment horizontal="center" vertical="top" wrapText="1"/>
      <protection locked="0"/>
    </xf>
    <xf numFmtId="0" fontId="13" fillId="2" borderId="1" xfId="0" applyFont="1" applyFill="1" applyBorder="1" applyAlignment="1" applyProtection="1">
      <alignment horizontal="center" vertical="top" wrapText="1"/>
      <protection locked="0"/>
    </xf>
    <xf numFmtId="0" fontId="13" fillId="2" borderId="2" xfId="0" applyFont="1" applyFill="1" applyBorder="1" applyAlignment="1" applyProtection="1">
      <alignment horizontal="left" vertical="top" wrapText="1"/>
      <protection hidden="1"/>
    </xf>
    <xf numFmtId="0" fontId="13" fillId="2" borderId="1" xfId="0" applyFont="1" applyFill="1" applyBorder="1" applyAlignment="1" applyProtection="1">
      <alignment horizontal="left" vertical="top" wrapText="1"/>
      <protection hidden="1"/>
    </xf>
    <xf numFmtId="0" fontId="23" fillId="0" borderId="4" xfId="0" applyFont="1" applyBorder="1" applyAlignment="1">
      <alignment horizontal="left" vertical="center" wrapText="1"/>
    </xf>
    <xf numFmtId="0" fontId="28" fillId="2" borderId="2" xfId="0" applyFont="1" applyFill="1" applyBorder="1" applyAlignment="1" applyProtection="1">
      <alignment horizontal="left" vertical="top" wrapText="1"/>
      <protection hidden="1"/>
    </xf>
    <xf numFmtId="0" fontId="28" fillId="2" borderId="1" xfId="0" applyFont="1" applyFill="1" applyBorder="1" applyAlignment="1" applyProtection="1">
      <alignment horizontal="left" vertical="top" wrapText="1"/>
      <protection hidden="1"/>
    </xf>
    <xf numFmtId="0" fontId="20" fillId="0" borderId="4" xfId="0" applyFont="1" applyBorder="1" applyAlignment="1" applyProtection="1">
      <alignment horizontal="left" vertical="center" wrapText="1"/>
      <protection locked="0"/>
    </xf>
    <xf numFmtId="0" fontId="15" fillId="9" borderId="11" xfId="0" applyFont="1" applyFill="1" applyBorder="1" applyAlignment="1" applyProtection="1">
      <alignment horizontal="left" vertical="center" wrapText="1"/>
      <protection hidden="1"/>
    </xf>
    <xf numFmtId="0" fontId="26" fillId="2" borderId="4" xfId="0" applyFont="1" applyFill="1" applyBorder="1" applyAlignment="1">
      <alignment horizontal="left" vertical="top" wrapText="1"/>
    </xf>
    <xf numFmtId="0" fontId="14" fillId="2" borderId="4" xfId="0" applyFont="1" applyFill="1" applyBorder="1" applyAlignment="1">
      <alignment horizontal="left" vertical="top"/>
    </xf>
    <xf numFmtId="0" fontId="27" fillId="3" borderId="11" xfId="0" applyFont="1" applyFill="1" applyBorder="1" applyAlignment="1">
      <alignment horizontal="left" vertical="center"/>
    </xf>
    <xf numFmtId="0" fontId="92" fillId="2" borderId="11" xfId="0" applyFont="1" applyFill="1" applyBorder="1" applyAlignment="1">
      <alignment horizontal="center" vertical="center"/>
    </xf>
    <xf numFmtId="0" fontId="92" fillId="2" borderId="10" xfId="0" applyFont="1" applyFill="1" applyBorder="1" applyAlignment="1">
      <alignment horizontal="center" vertical="center"/>
    </xf>
    <xf numFmtId="0" fontId="27" fillId="3" borderId="0" xfId="0" applyFont="1" applyFill="1" applyAlignment="1">
      <alignment horizontal="left" vertical="center"/>
    </xf>
    <xf numFmtId="0" fontId="92" fillId="2" borderId="0" xfId="0" applyFont="1" applyFill="1" applyAlignment="1">
      <alignment horizontal="center" vertical="center"/>
    </xf>
    <xf numFmtId="0" fontId="92" fillId="2" borderId="20" xfId="0" applyFont="1" applyFill="1" applyBorder="1" applyAlignment="1">
      <alignment horizontal="center" vertical="center"/>
    </xf>
    <xf numFmtId="0" fontId="27" fillId="3" borderId="6" xfId="0" applyFont="1" applyFill="1" applyBorder="1" applyAlignment="1">
      <alignment horizontal="left" vertical="center"/>
    </xf>
    <xf numFmtId="0" fontId="92" fillId="2" borderId="6" xfId="0" applyFont="1" applyFill="1" applyBorder="1" applyAlignment="1">
      <alignment horizontal="center" vertical="center"/>
    </xf>
    <xf numFmtId="0" fontId="92" fillId="2" borderId="5" xfId="0" applyFont="1" applyFill="1" applyBorder="1" applyAlignment="1">
      <alignment horizontal="center" vertical="center"/>
    </xf>
    <xf numFmtId="0" fontId="26" fillId="9" borderId="2" xfId="0" applyFont="1" applyFill="1" applyBorder="1" applyAlignment="1">
      <alignment horizontal="left" vertical="center" wrapText="1"/>
    </xf>
    <xf numFmtId="0" fontId="25" fillId="2" borderId="2" xfId="0" applyFont="1" applyFill="1" applyBorder="1" applyAlignment="1">
      <alignment horizontal="center" vertical="center" wrapText="1"/>
    </xf>
    <xf numFmtId="0" fontId="25" fillId="2" borderId="1" xfId="0" applyFont="1" applyFill="1" applyBorder="1" applyAlignment="1">
      <alignment horizontal="center" vertical="center" wrapText="1"/>
    </xf>
    <xf numFmtId="0" fontId="14" fillId="0" borderId="4" xfId="0" applyFont="1" applyBorder="1" applyAlignment="1">
      <alignment horizontal="left" vertical="top"/>
    </xf>
    <xf numFmtId="0" fontId="14" fillId="0" borderId="2" xfId="0" applyFont="1" applyBorder="1" applyAlignment="1">
      <alignment horizontal="left" vertical="top"/>
    </xf>
    <xf numFmtId="0" fontId="20" fillId="0" borderId="4" xfId="0" applyFont="1" applyBorder="1" applyAlignment="1" applyProtection="1">
      <alignment horizontal="left" vertical="top" wrapText="1"/>
      <protection hidden="1"/>
    </xf>
    <xf numFmtId="0" fontId="44" fillId="2" borderId="2" xfId="0" applyFont="1" applyFill="1" applyBorder="1" applyAlignment="1">
      <alignment horizontal="center" vertical="top"/>
    </xf>
    <xf numFmtId="0" fontId="0" fillId="3" borderId="2" xfId="0" applyFill="1" applyBorder="1" applyAlignment="1">
      <alignment horizontal="center" vertical="center" wrapText="1"/>
    </xf>
    <xf numFmtId="0" fontId="26" fillId="2" borderId="1" xfId="0" applyFont="1" applyFill="1" applyBorder="1" applyAlignment="1">
      <alignment horizontal="center" vertical="top"/>
    </xf>
  </cellXfs>
  <cellStyles count="3">
    <cellStyle name="Hyperlink 2" xfId="2"/>
    <cellStyle name="Normal" xfId="0" builtinId="0"/>
    <cellStyle name="Percent" xfId="1" builtinId="5"/>
  </cellStyles>
  <dxfs count="21">
    <dxf>
      <font>
        <color rgb="FF9C0006"/>
      </font>
      <fill>
        <patternFill>
          <bgColor rgb="FFFFC7CE"/>
        </patternFill>
      </fill>
    </dxf>
    <dxf>
      <fill>
        <patternFill patternType="solid">
          <fgColor rgb="FF0070C0"/>
          <bgColor rgb="FF000000"/>
        </patternFill>
      </fill>
    </dxf>
    <dxf>
      <font>
        <color rgb="FF9C0006"/>
      </font>
      <fill>
        <patternFill>
          <bgColor rgb="FFFFC7CE"/>
        </patternFill>
      </fill>
    </dxf>
    <dxf>
      <fill>
        <patternFill patternType="solid">
          <fgColor rgb="FF0070C0"/>
          <bgColor rgb="FF000000"/>
        </patternFill>
      </fill>
    </dxf>
    <dxf>
      <font>
        <color rgb="FF9C0006"/>
      </font>
      <fill>
        <patternFill>
          <bgColor rgb="FFFFC7CE"/>
        </patternFill>
      </fill>
    </dxf>
    <dxf>
      <fill>
        <patternFill patternType="solid">
          <fgColor rgb="FF0070C0"/>
          <bgColor rgb="FF000000"/>
        </patternFill>
      </fill>
    </dxf>
    <dxf>
      <fill>
        <patternFill patternType="solid">
          <fgColor rgb="FF0070C0"/>
          <bgColor rgb="FF000000"/>
        </patternFill>
      </fill>
    </dxf>
    <dxf>
      <fill>
        <patternFill patternType="solid">
          <fgColor rgb="FF0070C0"/>
          <bgColor rgb="FF000000"/>
        </patternFill>
      </fill>
    </dxf>
    <dxf>
      <fill>
        <patternFill patternType="solid">
          <fgColor rgb="FF0070C0"/>
          <bgColor rgb="FF000000"/>
        </patternFill>
      </fill>
    </dxf>
    <dxf>
      <fill>
        <patternFill patternType="solid">
          <fgColor rgb="FF0070C0"/>
          <bgColor rgb="FF000000"/>
        </patternFill>
      </fill>
    </dxf>
    <dxf>
      <fill>
        <patternFill patternType="solid">
          <fgColor rgb="FF0070C0"/>
          <bgColor rgb="FF000000"/>
        </patternFill>
      </fill>
    </dxf>
    <dxf>
      <fill>
        <patternFill patternType="solid">
          <fgColor rgb="FF0070C0"/>
          <bgColor rgb="FF000000"/>
        </patternFill>
      </fill>
    </dxf>
    <dxf>
      <fill>
        <patternFill patternType="solid">
          <fgColor rgb="FF0070C0"/>
          <bgColor rgb="FF000000"/>
        </patternFill>
      </fill>
    </dxf>
    <dxf>
      <fill>
        <patternFill patternType="solid">
          <fgColor rgb="FF0070C0"/>
          <bgColor rgb="FF000000"/>
        </patternFill>
      </fill>
    </dxf>
    <dxf>
      <fill>
        <patternFill patternType="solid">
          <fgColor rgb="FF0070C0"/>
          <bgColor rgb="FF000000"/>
        </patternFill>
      </fill>
    </dxf>
    <dxf>
      <fill>
        <patternFill patternType="solid">
          <fgColor rgb="FF0070C0"/>
          <bgColor rgb="FF000000"/>
        </patternFill>
      </fill>
    </dxf>
    <dxf>
      <fill>
        <patternFill patternType="solid">
          <fgColor rgb="FF0070C0"/>
          <bgColor rgb="FF000000"/>
        </patternFill>
      </fill>
    </dxf>
    <dxf>
      <fill>
        <patternFill patternType="solid">
          <fgColor rgb="FF0070C0"/>
          <bgColor rgb="FF000000"/>
        </patternFill>
      </fill>
    </dxf>
    <dxf>
      <fill>
        <patternFill patternType="solid">
          <fgColor rgb="FF0070C0"/>
          <bgColor rgb="FF000000"/>
        </patternFill>
      </fill>
    </dxf>
    <dxf>
      <fill>
        <patternFill patternType="solid">
          <fgColor rgb="FF0070C0"/>
          <bgColor rgb="FF000000"/>
        </patternFill>
      </fill>
    </dxf>
    <dxf>
      <fill>
        <patternFill patternType="solid">
          <fgColor rgb="FF0070C0"/>
          <bgColor rgb="FF000000"/>
        </patternFill>
      </fill>
    </dxf>
  </dxfs>
  <tableStyles count="0" defaultTableStyle="TableStyleMedium2" defaultPivotStyle="PivotStyleLight16"/>
  <colors>
    <mruColors>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115450</xdr:colOff>
      <xdr:row>2</xdr:row>
      <xdr:rowOff>1</xdr:rowOff>
    </xdr:from>
    <xdr:to>
      <xdr:col>1</xdr:col>
      <xdr:colOff>2158583</xdr:colOff>
      <xdr:row>8</xdr:row>
      <xdr:rowOff>392640</xdr:rowOff>
    </xdr:to>
    <xdr:pic>
      <xdr:nvPicPr>
        <xdr:cNvPr id="2" name="Picture 1">
          <a:extLst>
            <a:ext uri="{FF2B5EF4-FFF2-40B4-BE49-F238E27FC236}">
              <a16:creationId xmlns="" xmlns:a16="http://schemas.microsoft.com/office/drawing/2014/main" id="{22482BDE-D0D2-43B3-8AD6-9B0D191068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450" y="857251"/>
          <a:ext cx="3188855" cy="2964389"/>
        </a:xfrm>
        <a:prstGeom prst="rect">
          <a:avLst/>
        </a:prstGeom>
      </xdr:spPr>
    </xdr:pic>
    <xdr:clientData/>
  </xdr:twoCellAnchor>
  <xdr:twoCellAnchor editAs="oneCell">
    <xdr:from>
      <xdr:col>5</xdr:col>
      <xdr:colOff>519547</xdr:colOff>
      <xdr:row>2</xdr:row>
      <xdr:rowOff>111125</xdr:rowOff>
    </xdr:from>
    <xdr:to>
      <xdr:col>6</xdr:col>
      <xdr:colOff>1366332</xdr:colOff>
      <xdr:row>9</xdr:row>
      <xdr:rowOff>323278</xdr:rowOff>
    </xdr:to>
    <xdr:pic>
      <xdr:nvPicPr>
        <xdr:cNvPr id="3" name="Picture 2">
          <a:extLst>
            <a:ext uri="{FF2B5EF4-FFF2-40B4-BE49-F238E27FC236}">
              <a16:creationId xmlns="" xmlns:a16="http://schemas.microsoft.com/office/drawing/2014/main" id="{FDCFFDAD-5898-4DC5-9246-35B84463AEC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377547" y="968375"/>
          <a:ext cx="2942285" cy="32125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335070</xdr:colOff>
      <xdr:row>2</xdr:row>
      <xdr:rowOff>231322</xdr:rowOff>
    </xdr:from>
    <xdr:to>
      <xdr:col>6</xdr:col>
      <xdr:colOff>802823</xdr:colOff>
      <xdr:row>11</xdr:row>
      <xdr:rowOff>81642</xdr:rowOff>
    </xdr:to>
    <xdr:pic>
      <xdr:nvPicPr>
        <xdr:cNvPr id="2" name="Picture 1">
          <a:extLst>
            <a:ext uri="{FF2B5EF4-FFF2-40B4-BE49-F238E27FC236}">
              <a16:creationId xmlns="" xmlns:a16="http://schemas.microsoft.com/office/drawing/2014/main" id="{E6528853-2B46-4698-A3F8-464B0B5DFFC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51606" y="1415143"/>
          <a:ext cx="2862610" cy="2911928"/>
        </a:xfrm>
        <a:prstGeom prst="rect">
          <a:avLst/>
        </a:prstGeom>
      </xdr:spPr>
    </xdr:pic>
    <xdr:clientData/>
  </xdr:twoCellAnchor>
  <xdr:twoCellAnchor editAs="oneCell">
    <xdr:from>
      <xdr:col>0</xdr:col>
      <xdr:colOff>136071</xdr:colOff>
      <xdr:row>2</xdr:row>
      <xdr:rowOff>272143</xdr:rowOff>
    </xdr:from>
    <xdr:to>
      <xdr:col>2</xdr:col>
      <xdr:colOff>462643</xdr:colOff>
      <xdr:row>11</xdr:row>
      <xdr:rowOff>208751</xdr:rowOff>
    </xdr:to>
    <xdr:pic>
      <xdr:nvPicPr>
        <xdr:cNvPr id="3" name="Picture 2">
          <a:extLst>
            <a:ext uri="{FF2B5EF4-FFF2-40B4-BE49-F238E27FC236}">
              <a16:creationId xmlns="" xmlns:a16="http://schemas.microsoft.com/office/drawing/2014/main" id="{E79EE21B-E183-4B9F-83DF-33696568C69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6071" y="1129393"/>
          <a:ext cx="3622222" cy="293698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612322</xdr:colOff>
      <xdr:row>2</xdr:row>
      <xdr:rowOff>231322</xdr:rowOff>
    </xdr:from>
    <xdr:to>
      <xdr:col>6</xdr:col>
      <xdr:colOff>309568</xdr:colOff>
      <xdr:row>11</xdr:row>
      <xdr:rowOff>204107</xdr:rowOff>
    </xdr:to>
    <xdr:pic>
      <xdr:nvPicPr>
        <xdr:cNvPr id="2" name="Picture 1">
          <a:extLst>
            <a:ext uri="{FF2B5EF4-FFF2-40B4-BE49-F238E27FC236}">
              <a16:creationId xmlns="" xmlns:a16="http://schemas.microsoft.com/office/drawing/2014/main" id="{F320D55D-5B52-46E6-B532-5B55E57E6E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75147" y="1088572"/>
          <a:ext cx="3326271" cy="2973160"/>
        </a:xfrm>
        <a:prstGeom prst="rect">
          <a:avLst/>
        </a:prstGeom>
      </xdr:spPr>
    </xdr:pic>
    <xdr:clientData/>
  </xdr:twoCellAnchor>
  <xdr:twoCellAnchor editAs="oneCell">
    <xdr:from>
      <xdr:col>0</xdr:col>
      <xdr:colOff>136071</xdr:colOff>
      <xdr:row>2</xdr:row>
      <xdr:rowOff>272142</xdr:rowOff>
    </xdr:from>
    <xdr:to>
      <xdr:col>2</xdr:col>
      <xdr:colOff>767443</xdr:colOff>
      <xdr:row>11</xdr:row>
      <xdr:rowOff>108856</xdr:rowOff>
    </xdr:to>
    <xdr:pic>
      <xdr:nvPicPr>
        <xdr:cNvPr id="3" name="Picture 2">
          <a:extLst>
            <a:ext uri="{FF2B5EF4-FFF2-40B4-BE49-F238E27FC236}">
              <a16:creationId xmlns="" xmlns:a16="http://schemas.microsoft.com/office/drawing/2014/main" id="{A82518CF-929A-4AB7-9AC1-30E020DC7C0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6071" y="1129392"/>
          <a:ext cx="4012747" cy="283708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612322</xdr:colOff>
      <xdr:row>2</xdr:row>
      <xdr:rowOff>231322</xdr:rowOff>
    </xdr:from>
    <xdr:to>
      <xdr:col>6</xdr:col>
      <xdr:colOff>995368</xdr:colOff>
      <xdr:row>10</xdr:row>
      <xdr:rowOff>136071</xdr:rowOff>
    </xdr:to>
    <xdr:pic>
      <xdr:nvPicPr>
        <xdr:cNvPr id="2" name="Picture 1">
          <a:extLst>
            <a:ext uri="{FF2B5EF4-FFF2-40B4-BE49-F238E27FC236}">
              <a16:creationId xmlns="" xmlns:a16="http://schemas.microsoft.com/office/drawing/2014/main" id="{ECED5D35-9E0E-4506-ACA6-8B67EA0C72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99022" y="1088572"/>
          <a:ext cx="3326271" cy="2571749"/>
        </a:xfrm>
        <a:prstGeom prst="rect">
          <a:avLst/>
        </a:prstGeom>
      </xdr:spPr>
    </xdr:pic>
    <xdr:clientData/>
  </xdr:twoCellAnchor>
  <xdr:twoCellAnchor editAs="oneCell">
    <xdr:from>
      <xdr:col>0</xdr:col>
      <xdr:colOff>136071</xdr:colOff>
      <xdr:row>2</xdr:row>
      <xdr:rowOff>272143</xdr:rowOff>
    </xdr:from>
    <xdr:to>
      <xdr:col>1</xdr:col>
      <xdr:colOff>3129643</xdr:colOff>
      <xdr:row>11</xdr:row>
      <xdr:rowOff>54429</xdr:rowOff>
    </xdr:to>
    <xdr:pic>
      <xdr:nvPicPr>
        <xdr:cNvPr id="3" name="Picture 2">
          <a:extLst>
            <a:ext uri="{FF2B5EF4-FFF2-40B4-BE49-F238E27FC236}">
              <a16:creationId xmlns="" xmlns:a16="http://schemas.microsoft.com/office/drawing/2014/main" id="{FFBA5913-A80D-46B1-A40B-E7F749B525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6071" y="1129393"/>
          <a:ext cx="4012747" cy="278266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612322</xdr:colOff>
      <xdr:row>2</xdr:row>
      <xdr:rowOff>231322</xdr:rowOff>
    </xdr:from>
    <xdr:to>
      <xdr:col>6</xdr:col>
      <xdr:colOff>452443</xdr:colOff>
      <xdr:row>11</xdr:row>
      <xdr:rowOff>176893</xdr:rowOff>
    </xdr:to>
    <xdr:pic>
      <xdr:nvPicPr>
        <xdr:cNvPr id="2" name="Picture 1">
          <a:extLst>
            <a:ext uri="{FF2B5EF4-FFF2-40B4-BE49-F238E27FC236}">
              <a16:creationId xmlns="" xmlns:a16="http://schemas.microsoft.com/office/drawing/2014/main" id="{8F0654ED-66F6-4996-8C3A-E98B4FAEFA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17922" y="1088572"/>
          <a:ext cx="3326271" cy="2945946"/>
        </a:xfrm>
        <a:prstGeom prst="rect">
          <a:avLst/>
        </a:prstGeom>
      </xdr:spPr>
    </xdr:pic>
    <xdr:clientData/>
  </xdr:twoCellAnchor>
  <xdr:twoCellAnchor editAs="oneCell">
    <xdr:from>
      <xdr:col>0</xdr:col>
      <xdr:colOff>136071</xdr:colOff>
      <xdr:row>2</xdr:row>
      <xdr:rowOff>272142</xdr:rowOff>
    </xdr:from>
    <xdr:to>
      <xdr:col>2</xdr:col>
      <xdr:colOff>1062718</xdr:colOff>
      <xdr:row>11</xdr:row>
      <xdr:rowOff>244929</xdr:rowOff>
    </xdr:to>
    <xdr:pic>
      <xdr:nvPicPr>
        <xdr:cNvPr id="3" name="Picture 2">
          <a:extLst>
            <a:ext uri="{FF2B5EF4-FFF2-40B4-BE49-F238E27FC236}">
              <a16:creationId xmlns="" xmlns:a16="http://schemas.microsoft.com/office/drawing/2014/main" id="{6AE73B63-866F-4FF3-8E0E-B03D4C35AE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6071" y="1129392"/>
          <a:ext cx="4012747" cy="297316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Users\apple\Downloads\Summary%20and%20Table%20of%20Content"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and Table of Content"/>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J111"/>
  <sheetViews>
    <sheetView topLeftCell="E1" zoomScale="96" zoomScaleNormal="96" zoomScaleSheetLayoutView="96" zoomScalePageLayoutView="90" workbookViewId="0">
      <selection activeCell="D6" sqref="D6"/>
    </sheetView>
  </sheetViews>
  <sheetFormatPr defaultColWidth="8.7265625" defaultRowHeight="14.5"/>
  <cols>
    <col min="1" max="1" width="8.7265625" style="1"/>
    <col min="2" max="2" width="26.1796875" style="1" customWidth="1"/>
    <col min="3" max="3" width="23.26953125" style="1" customWidth="1"/>
    <col min="4" max="4" width="25.453125" style="1" customWidth="1"/>
    <col min="5" max="5" width="29.1796875" style="1" customWidth="1"/>
    <col min="6" max="6" width="32.26953125" style="1" customWidth="1"/>
    <col min="7" max="7" width="28.1796875" style="1" customWidth="1"/>
    <col min="8" max="8" width="29.81640625" style="678" customWidth="1"/>
    <col min="9" max="9" width="26.26953125" style="678" customWidth="1"/>
    <col min="10" max="10" width="23.26953125" style="1" customWidth="1"/>
    <col min="11" max="16384" width="8.7265625" style="1"/>
  </cols>
  <sheetData>
    <row r="1" spans="3:9" ht="47.5">
      <c r="C1" s="980" t="s">
        <v>6632</v>
      </c>
      <c r="D1" s="981"/>
      <c r="E1" s="981"/>
      <c r="F1" s="981"/>
      <c r="G1" s="981"/>
      <c r="H1" s="982"/>
      <c r="I1" s="877" t="s">
        <v>8492</v>
      </c>
    </row>
    <row r="2" spans="3:9">
      <c r="C2" s="983"/>
      <c r="D2" s="984"/>
      <c r="E2" s="984"/>
      <c r="F2" s="984"/>
      <c r="G2" s="984"/>
      <c r="H2" s="984"/>
      <c r="I2" s="984"/>
    </row>
    <row r="3" spans="3:9" ht="39" customHeight="1">
      <c r="C3" s="977" t="s">
        <v>6614</v>
      </c>
      <c r="D3" s="978"/>
      <c r="E3" s="978"/>
      <c r="F3" s="978"/>
      <c r="G3" s="978"/>
      <c r="H3" s="978"/>
      <c r="I3" s="979"/>
    </row>
    <row r="4" spans="3:9" s="6" customFormat="1" ht="39.75" customHeight="1">
      <c r="C4" s="937" t="s">
        <v>159</v>
      </c>
      <c r="D4" s="937" t="s">
        <v>158</v>
      </c>
      <c r="E4" s="937" t="s">
        <v>6641</v>
      </c>
      <c r="F4" s="937" t="s">
        <v>6615</v>
      </c>
      <c r="G4" s="937" t="s">
        <v>8498</v>
      </c>
      <c r="H4" s="985" t="s">
        <v>8505</v>
      </c>
      <c r="I4" s="985"/>
    </row>
    <row r="5" spans="3:9" s="6" customFormat="1" ht="71.650000000000006" customHeight="1">
      <c r="C5" s="5">
        <f>'Emergency '!D743</f>
        <v>1</v>
      </c>
      <c r="D5" s="5">
        <f>OPD!D797</f>
        <v>1</v>
      </c>
      <c r="E5" s="5">
        <f>'Labour Room (LaQshya)'!D659</f>
        <v>1</v>
      </c>
      <c r="F5" s="5">
        <f>'Maternity Ward'!D705</f>
        <v>1</v>
      </c>
      <c r="G5" s="5">
        <f>Paed_OPD_MusQan!D747</f>
        <v>1</v>
      </c>
      <c r="H5" s="985"/>
      <c r="I5" s="985"/>
    </row>
    <row r="6" spans="3:9" s="6" customFormat="1" ht="36" customHeight="1">
      <c r="C6" s="712" t="s">
        <v>8499</v>
      </c>
      <c r="D6" s="713" t="s">
        <v>156</v>
      </c>
      <c r="E6" s="713" t="s">
        <v>157</v>
      </c>
      <c r="F6" s="713" t="s">
        <v>8500</v>
      </c>
      <c r="G6" s="714" t="s">
        <v>8501</v>
      </c>
      <c r="H6" s="986">
        <f>('Emergency '!B743+OPD!B797+'Labour Room (LaQshya)'!B659+'Maternity Ward'!B705+Paed_OPD_MusQan!B747+'Paed Ward_ MusQan'!B673+SNCU_MusQan!B798+'NRC_ MusQan'!B682+OT!B720+'M-OT (LaQshya)'!B646+'PP Unit'!B757+ICU!B721+IPD!B669+'Blood Bank'!B658+Lab!B675+'Radiology '!B626+Pharmacy!B618+'Auxillary services'!B647+'Mortuary '!B590+Admin!B888)/('Emergency '!C743+OPD!C797+'Labour Room (LaQshya)'!C659+'Maternity Ward'!C705+Paed_OPD_MusQan!C747+'Paed Ward_ MusQan'!C673+SNCU_MusQan!C798+'NRC_ MusQan'!C682+OT!C720+'M-OT (LaQshya)'!C646+'PP Unit'!C757+ICU!C721+IPD!C669+'Blood Bank'!C658+Lab!C675+'Radiology '!C626+Pharmacy!C618+'Auxillary services'!C647+'Mortuary '!C590+Admin!C888)</f>
        <v>1</v>
      </c>
      <c r="I6" s="986"/>
    </row>
    <row r="7" spans="3:9" s="6" customFormat="1" ht="78.400000000000006" customHeight="1">
      <c r="C7" s="5">
        <f>'Paed Ward_ MusQan'!D673</f>
        <v>1</v>
      </c>
      <c r="D7" s="5">
        <f>SNCU_MusQan!D798</f>
        <v>1</v>
      </c>
      <c r="E7" s="5">
        <f>'NRC_ MusQan'!D682</f>
        <v>1</v>
      </c>
      <c r="F7" s="5">
        <f>OT!D720</f>
        <v>1</v>
      </c>
      <c r="G7" s="5">
        <f>'M-OT (LaQshya)'!D646</f>
        <v>1</v>
      </c>
      <c r="H7" s="986"/>
      <c r="I7" s="986"/>
    </row>
    <row r="8" spans="3:9" s="6" customFormat="1" ht="28.9" customHeight="1">
      <c r="C8" s="882" t="s">
        <v>6617</v>
      </c>
      <c r="D8" s="882" t="s">
        <v>155</v>
      </c>
      <c r="E8" s="713" t="s">
        <v>6616</v>
      </c>
      <c r="F8" s="713" t="s">
        <v>6618</v>
      </c>
      <c r="G8" s="713" t="s">
        <v>8502</v>
      </c>
      <c r="H8" s="989" t="s">
        <v>6620</v>
      </c>
      <c r="I8" s="973" t="s">
        <v>8504</v>
      </c>
    </row>
    <row r="9" spans="3:9" s="6" customFormat="1" ht="73.150000000000006" customHeight="1">
      <c r="C9" s="5">
        <f>'PP Unit'!D757</f>
        <v>1</v>
      </c>
      <c r="D9" s="5">
        <f>ICU!D721</f>
        <v>1</v>
      </c>
      <c r="E9" s="5">
        <f>IPD!D669</f>
        <v>1</v>
      </c>
      <c r="F9" s="5">
        <f>'Blood Bank'!D658</f>
        <v>1</v>
      </c>
      <c r="G9" s="5">
        <f>Lab!D675</f>
        <v>1</v>
      </c>
      <c r="H9" s="990"/>
      <c r="I9" s="974"/>
    </row>
    <row r="10" spans="3:9" s="6" customFormat="1" ht="28.9" customHeight="1">
      <c r="C10" s="713" t="s">
        <v>154</v>
      </c>
      <c r="D10" s="713" t="s">
        <v>153</v>
      </c>
      <c r="E10" s="713" t="s">
        <v>8503</v>
      </c>
      <c r="F10" s="713" t="s">
        <v>152</v>
      </c>
      <c r="G10" s="713" t="s">
        <v>6619</v>
      </c>
      <c r="H10" s="987">
        <f>('Labour Room (LaQshya)'!B659+'M-OT (LaQshya)'!B646)/('Labour Room (LaQshya)'!C659+'M-OT (LaQshya)'!C646)</f>
        <v>1</v>
      </c>
      <c r="I10" s="975">
        <f>(Paed_OPD_MusQan!B747+'Paed Ward_ MusQan'!B673+SNCU_MusQan!B798+'NRC_ MusQan'!B682)/(Paed_OPD_MusQan!C747+'Paed Ward_ MusQan'!C673+SNCU_MusQan!C798+'NRC_ MusQan'!C682)</f>
        <v>1</v>
      </c>
    </row>
    <row r="11" spans="3:9" ht="71.650000000000006" customHeight="1">
      <c r="C11" s="5">
        <f>'Radiology '!D626</f>
        <v>1</v>
      </c>
      <c r="D11" s="5">
        <f>Pharmacy!D618</f>
        <v>1</v>
      </c>
      <c r="E11" s="5">
        <f>'Auxillary services'!D647</f>
        <v>1</v>
      </c>
      <c r="F11" s="5">
        <f>'Mortuary '!D590</f>
        <v>1</v>
      </c>
      <c r="G11" s="5">
        <f>Admin!D888</f>
        <v>1</v>
      </c>
      <c r="H11" s="988"/>
      <c r="I11" s="976"/>
    </row>
    <row r="14" spans="3:9" ht="13.9" customHeight="1"/>
    <row r="15" spans="3:9" ht="15" hidden="1" customHeight="1"/>
    <row r="16" spans="3:9" ht="15" hidden="1" customHeight="1"/>
    <row r="17" spans="1:10" ht="49.15" customHeight="1">
      <c r="B17" s="956" t="str">
        <f>UPPER("Hospital Quality Score Card Area of Concern wise")</f>
        <v>HOSPITAL QUALITY SCORE CARD AREA OF CONCERN WISE</v>
      </c>
      <c r="C17" s="956"/>
      <c r="D17" s="956"/>
      <c r="E17" s="956"/>
      <c r="G17" s="963" t="str">
        <f>UPPER("MusQan Quality Score Card Area of Concern wise")</f>
        <v>MUSQAN QUALITY SCORE CARD AREA OF CONCERN WISE</v>
      </c>
      <c r="H17" s="963"/>
      <c r="I17" s="963"/>
      <c r="J17" s="963"/>
    </row>
    <row r="18" spans="1:10">
      <c r="B18" s="715" t="s">
        <v>151</v>
      </c>
      <c r="C18" s="715" t="s">
        <v>150</v>
      </c>
      <c r="D18" s="715" t="s">
        <v>149</v>
      </c>
      <c r="E18" s="715" t="s">
        <v>148</v>
      </c>
      <c r="G18" s="715" t="s">
        <v>151</v>
      </c>
      <c r="H18" s="715" t="s">
        <v>150</v>
      </c>
      <c r="I18" s="715" t="s">
        <v>149</v>
      </c>
      <c r="J18" s="715" t="s">
        <v>148</v>
      </c>
    </row>
    <row r="19" spans="1:10" ht="36">
      <c r="B19" s="4">
        <f>('Emergency '!B735+OPD!B789+'Labour Room (LaQshya)'!B651+'Maternity Ward'!B697+Paed_OPD_MusQan!B739+'Paed Ward_ MusQan'!B665+SNCU_MusQan!B790+'NRC_ MusQan'!B674+OT!B712+'M-OT (LaQshya)'!B638+'PP Unit'!B749+ICU!B713+IPD!B661+'Blood Bank'!B650+Lab!B667+'Radiology '!B618+Pharmacy!B610+'Auxillary services'!B639+'Mortuary '!B582+Admin!B880)/('Emergency '!C735+OPD!C789+'Labour Room (LaQshya)'!C651+'Maternity Ward'!C697+Paed_OPD_MusQan!C739+'Paed Ward_ MusQan'!C665+SNCU_MusQan!C790+'NRC_ MusQan'!C674+OT!C712+'M-OT (LaQshya)'!C638+'PP Unit'!C749+ICU!C713+IPD!C661+'Blood Bank'!C650+Lab!C667+'Radiology '!C618+Pharmacy!C610+'Auxillary services'!C639+'Mortuary '!C582+Admin!C880)</f>
        <v>1</v>
      </c>
      <c r="C19" s="4">
        <f>('Emergency '!B736+OPD!B790+'Labour Room (LaQshya)'!B652+'Maternity Ward'!B698+Paed_OPD_MusQan!B740+'Paed Ward_ MusQan'!B666+SNCU_MusQan!B791+'NRC_ MusQan'!B675+OT!B713+'M-OT (LaQshya)'!B639+'PP Unit'!B750+ICU!B714+IPD!B662+'Blood Bank'!B651+Lab!B668+'Radiology '!B619+Pharmacy!B611+'Auxillary services'!B640+'Mortuary '!B583+Admin!B881)/('Emergency '!C736+OPD!C790+'Labour Room (LaQshya)'!C652+'Maternity Ward'!C698+Paed_OPD_MusQan!C740+'Paed Ward_ MusQan'!C666+SNCU_MusQan!C791+'NRC_ MusQan'!C675+OT!C713+'M-OT (LaQshya)'!C639+'PP Unit'!C750+ICU!C714+IPD!C662+'Blood Bank'!C651+Lab!C668+'Radiology '!C619+Pharmacy!C611+'Auxillary services'!C640+'Mortuary '!C583+Admin!C881)</f>
        <v>1</v>
      </c>
      <c r="D19" s="4">
        <f>('Emergency '!B737+OPD!B791+'Labour Room (LaQshya)'!B653+'Maternity Ward'!B699+Paed_OPD_MusQan!B741+'Paed Ward_ MusQan'!B667+SNCU_MusQan!B792+'NRC_ MusQan'!B676+OT!B714+'M-OT (LaQshya)'!B640+'PP Unit'!B751+ICU!B715+IPD!B663+'Blood Bank'!B652+Lab!B669+'Radiology '!B620+Pharmacy!B612+'Auxillary services'!B641+'Mortuary '!B584+Admin!B882)/('Emergency '!C737+OPD!C791+'Labour Room (LaQshya)'!C653+'Maternity Ward'!C699+Paed_OPD_MusQan!C741+'Paed Ward_ MusQan'!C667+SNCU_MusQan!C792+'NRC_ MusQan'!C676+OT!C714+'M-OT (LaQshya)'!C640+'PP Unit'!C751+ICU!C715+IPD!C663+'Blood Bank'!C652+Lab!C669+'Radiology '!C620+Pharmacy!C612+'Auxillary services'!C641+'Mortuary '!C584+Admin!C882)</f>
        <v>1</v>
      </c>
      <c r="E19" s="4">
        <f>('Emergency '!B738+OPD!B792+'Labour Room (LaQshya)'!B654+'Maternity Ward'!B700+Paed_OPD_MusQan!B742+'Paed Ward_ MusQan'!B668+SNCU_MusQan!B793+'NRC_ MusQan'!B677+OT!B715+'M-OT (LaQshya)'!B641+'PP Unit'!B752+ICU!B716+IPD!B664+'Blood Bank'!B653+Lab!B670+'Radiology '!B621+Pharmacy!B613+'Auxillary services'!B642+'Mortuary '!B585+Admin!B883)/('Emergency '!C738+OPD!C792+'Labour Room (LaQshya)'!C654+'Maternity Ward'!C700+Paed_OPD_MusQan!C742+'Paed Ward_ MusQan'!C668+SNCU_MusQan!C793+'NRC_ MusQan'!C677+OT!C715+'M-OT (LaQshya)'!C641+'PP Unit'!C752+ICU!C716+IPD!C664+'Blood Bank'!C653+Lab!C670+'Radiology '!C621+Pharmacy!C613+'Auxillary services'!C642+'Mortuary '!C585+Admin!C883)</f>
        <v>1</v>
      </c>
      <c r="G19" s="4">
        <f>(Paed_OPD_MusQan!B739+'Paed Ward_ MusQan'!B665+SNCU_MusQan!B790+'NRC_ MusQan'!B674)/(Paed_OPD_MusQan!C739+'Paed Ward_ MusQan'!C665+SNCU_MusQan!C790+'NRC_ MusQan'!C674)</f>
        <v>1</v>
      </c>
      <c r="H19" s="4">
        <f>(Paed_OPD_MusQan!B740+'Paed Ward_ MusQan'!B666+SNCU_MusQan!B791+'NRC_ MusQan'!B675)/(Paed_OPD_MusQan!C740+'Paed Ward_ MusQan'!C666+SNCU_MusQan!C791+'NRC_ MusQan'!C675)</f>
        <v>1</v>
      </c>
      <c r="I19" s="4">
        <f>(Paed_OPD_MusQan!B741+'Paed Ward_ MusQan'!B667+SNCU_MusQan!B792+'NRC_ MusQan'!B676)/(Paed_OPD_MusQan!C741+'Paed Ward_ MusQan'!C667+SNCU_MusQan!C792+'NRC_ MusQan'!C676)</f>
        <v>1</v>
      </c>
      <c r="J19" s="4">
        <f>(Paed_OPD_MusQan!B742+'Paed Ward_ MusQan'!B668+SNCU_MusQan!B793+'NRC_ MusQan'!B677)/(Paed_OPD_MusQan!C742+'Paed Ward_ MusQan'!C668+SNCU_MusQan!C793+'NRC_ MusQan'!C677)</f>
        <v>1</v>
      </c>
    </row>
    <row r="20" spans="1:10" ht="36" customHeight="1">
      <c r="A20" s="938"/>
      <c r="B20" s="960" t="s">
        <v>8506</v>
      </c>
      <c r="C20" s="961"/>
      <c r="D20" s="961"/>
      <c r="E20" s="962"/>
      <c r="G20" s="960" t="s">
        <v>8506</v>
      </c>
      <c r="H20" s="961"/>
      <c r="I20" s="961"/>
      <c r="J20" s="962"/>
    </row>
    <row r="21" spans="1:10" ht="61.5" customHeight="1">
      <c r="B21" s="957">
        <f>('Emergency '!B743+OPD!B797+'Labour Room (LaQshya)'!B659+'Maternity Ward'!B705+Paed_OPD_MusQan!B747+'Paed Ward_ MusQan'!B673+SNCU_MusQan!B798+'NRC_ MusQan'!B682+OT!B720+'M-OT (LaQshya)'!B646+'PP Unit'!B757+ICU!B721+IPD!B669+'Blood Bank'!B658+Lab!B675+'Radiology '!B626+Pharmacy!B618+'Auxillary services'!B647+'Mortuary '!B590+Admin!B888)/('Emergency '!C743+OPD!C797+'Labour Room (LaQshya)'!C659+'Maternity Ward'!C705+Paed_OPD_MusQan!C747+'Paed Ward_ MusQan'!C673+SNCU_MusQan!C798+'NRC_ MusQan'!C682+OT!C720+'M-OT (LaQshya)'!C646+'PP Unit'!C757+ICU!C721+IPD!C669+'Blood Bank'!C658+Lab!C675+'Radiology '!C626+Pharmacy!C618+'Auxillary services'!C647+'Mortuary '!C590+Admin!C888)</f>
        <v>1</v>
      </c>
      <c r="C21" s="958"/>
      <c r="D21" s="958"/>
      <c r="E21" s="959"/>
      <c r="G21" s="964">
        <f>(Paed_OPD_MusQan!B747+'Paed Ward_ MusQan'!B673+SNCU_MusQan!B798+'NRC_ MusQan'!B682)/(Paed_OPD_MusQan!C747+'Paed Ward_ MusQan'!C673+SNCU_MusQan!C798+'NRC_ MusQan'!C682)</f>
        <v>1</v>
      </c>
      <c r="H21" s="965"/>
      <c r="I21" s="965"/>
      <c r="J21" s="966"/>
    </row>
    <row r="22" spans="1:10">
      <c r="B22" s="715" t="s">
        <v>147</v>
      </c>
      <c r="C22" s="715" t="s">
        <v>146</v>
      </c>
      <c r="D22" s="715" t="s">
        <v>145</v>
      </c>
      <c r="E22" s="715" t="s">
        <v>144</v>
      </c>
      <c r="G22" s="715" t="s">
        <v>147</v>
      </c>
      <c r="H22" s="715" t="s">
        <v>146</v>
      </c>
      <c r="I22" s="715" t="s">
        <v>145</v>
      </c>
      <c r="J22" s="715" t="s">
        <v>144</v>
      </c>
    </row>
    <row r="23" spans="1:10" ht="36">
      <c r="B23" s="4">
        <f>('Emergency '!B739+OPD!B793+'Labour Room (LaQshya)'!B655+'Maternity Ward'!B701+Paed_OPD_MusQan!B743+'Paed Ward_ MusQan'!B669+SNCU_MusQan!B794+'NRC_ MusQan'!B678+OT!B716+'M-OT (LaQshya)'!B642+'PP Unit'!B753+ICU!B717+IPD!B665+'Blood Bank'!B654+Lab!B671+'Radiology '!B622+Pharmacy!B614+'Auxillary services'!B643+'Mortuary '!B586+Admin!B884)/('Emergency '!C739+OPD!C793+'Labour Room (LaQshya)'!C655+'Maternity Ward'!C701+Paed_OPD_MusQan!C743+'Paed Ward_ MusQan'!C669+SNCU_MusQan!C794+'NRC_ MusQan'!C678+OT!C716+'M-OT (LaQshya)'!C642+'PP Unit'!C753+ICU!C717+IPD!C665+'Blood Bank'!C654+Lab!C671+'Radiology '!C622+Pharmacy!C614+'Auxillary services'!C643+'Mortuary '!C586+Admin!C884)</f>
        <v>1</v>
      </c>
      <c r="C23" s="4">
        <f>('Emergency '!B740+OPD!B794+'Labour Room (LaQshya)'!B656+'Maternity Ward'!B702+Paed_OPD_MusQan!B744+'Paed Ward_ MusQan'!B670+SNCU_MusQan!B795+'NRC_ MusQan'!B679+OT!B717+'M-OT (LaQshya)'!B643+'PP Unit'!B754+ICU!B718+IPD!B666+'Blood Bank'!B655+Lab!B672+'Radiology '!B623+Pharmacy!B615+'Auxillary services'!B644+'Mortuary '!B587+Admin!B885)/('Emergency '!C740+OPD!C794+'Labour Room (LaQshya)'!C656+'Maternity Ward'!C702+Paed_OPD_MusQan!C744+'Paed Ward_ MusQan'!C670+SNCU_MusQan!C795+'NRC_ MusQan'!C679+OT!C717+'M-OT (LaQshya)'!C643+'PP Unit'!C754+ICU!C718+IPD!C666+'Blood Bank'!C655+Lab!C672+'Radiology '!C623+Pharmacy!C615+'Auxillary services'!C644+'Mortuary '!C587+Admin!C885)</f>
        <v>1</v>
      </c>
      <c r="D23" s="4">
        <f>('Emergency '!B741+OPD!B795+'Labour Room (LaQshya)'!B657+'Maternity Ward'!B703+Paed_OPD_MusQan!B745+'Paed Ward_ MusQan'!B671+SNCU_MusQan!B796+'NRC_ MusQan'!B680+OT!B718+'M-OT (LaQshya)'!B644+'PP Unit'!B755+ICU!B719+IPD!B667+'Blood Bank'!B656+Lab!B673+'Radiology '!B624+Pharmacy!B616+'Auxillary services'!B645+'Mortuary '!B588+Admin!B886)/('Emergency '!C741+OPD!C795+'Labour Room (LaQshya)'!C657+'Maternity Ward'!C703+Paed_OPD_MusQan!C745+'Paed Ward_ MusQan'!C671+SNCU_MusQan!C796+'NRC_ MusQan'!C680+OT!C718+'M-OT (LaQshya)'!C644+'PP Unit'!C755+ICU!C719+IPD!C667+'Blood Bank'!C656+Lab!C673+'Radiology '!C624+Pharmacy!C616+'Auxillary services'!C645+'Mortuary '!C588+Admin!C886)</f>
        <v>1</v>
      </c>
      <c r="E23" s="4">
        <f>('Emergency '!B742+OPD!B796+'Labour Room (LaQshya)'!B658+'Maternity Ward'!B704+Paed_OPD_MusQan!B746+'Paed Ward_ MusQan'!B672+SNCU_MusQan!B797+'NRC_ MusQan'!B681+OT!B719+'M-OT (LaQshya)'!B645+'PP Unit'!B756+ICU!B720+IPD!B668+'Blood Bank'!B657+Lab!B674+'Radiology '!B625+Pharmacy!B617+'Auxillary services'!B646+'Mortuary '!B589+Admin!B887)/('Emergency '!C742+OPD!C796+'Labour Room (LaQshya)'!C658+'Maternity Ward'!C704+Paed_OPD_MusQan!C746+'Paed Ward_ MusQan'!C672+SNCU_MusQan!C797+'NRC_ MusQan'!C681+OT!C719+'M-OT (LaQshya)'!C645+'PP Unit'!C756+ICU!C720+IPD!C668+'Blood Bank'!C657+Lab!C674+'Radiology '!C625+Pharmacy!C617+'Auxillary services'!C646+'Mortuary '!C589+Admin!C887)</f>
        <v>1</v>
      </c>
      <c r="G23" s="4">
        <f>(Paed_OPD_MusQan!B743+'Paed Ward_ MusQan'!B669+SNCU_MusQan!B794+'NRC_ MusQan'!B678)/(Paed_OPD_MusQan!C743+'Paed Ward_ MusQan'!C669+SNCU_MusQan!C794+'NRC_ MusQan'!C678)</f>
        <v>1</v>
      </c>
      <c r="H23" s="4">
        <f>(Paed_OPD_MusQan!B744+'Paed Ward_ MusQan'!B670+SNCU_MusQan!B795+'NRC_ MusQan'!B679)/(Paed_OPD_MusQan!C744+'Paed Ward_ MusQan'!C670+SNCU_MusQan!C795+'NRC_ MusQan'!C679)</f>
        <v>1</v>
      </c>
      <c r="I23" s="4">
        <f>(Paed_OPD_MusQan!B745+'Paed Ward_ MusQan'!B671+SNCU_MusQan!B796+'NRC_ MusQan'!B680)/(Paed_OPD_MusQan!C745+'Paed Ward_ MusQan'!C671+SNCU_MusQan!C796+'NRC_ MusQan'!C680)</f>
        <v>1</v>
      </c>
      <c r="J23" s="4">
        <f>(Paed_OPD_MusQan!B746+'Paed Ward_ MusQan'!B672+SNCU_MusQan!B797+'NRC_ MusQan'!B681)/(Paed_OPD_MusQan!C746+'Paed Ward_ MusQan'!C672+SNCU_MusQan!C797+'NRC_ MusQan'!C681)</f>
        <v>1</v>
      </c>
    </row>
    <row r="28" spans="1:10" ht="26">
      <c r="B28" s="683" t="s">
        <v>1453</v>
      </c>
      <c r="C28" s="967" t="s">
        <v>6621</v>
      </c>
      <c r="D28" s="967"/>
      <c r="E28" s="967"/>
      <c r="F28" s="967"/>
      <c r="G28" s="967"/>
      <c r="H28" s="682" t="s">
        <v>6622</v>
      </c>
      <c r="I28" s="682" t="s">
        <v>6620</v>
      </c>
      <c r="J28" s="682" t="s">
        <v>8504</v>
      </c>
    </row>
    <row r="29" spans="1:10" ht="47.25" customHeight="1">
      <c r="B29" s="681"/>
      <c r="C29" s="968" t="s">
        <v>6642</v>
      </c>
      <c r="D29" s="969"/>
      <c r="E29" s="969"/>
      <c r="F29" s="969"/>
      <c r="G29" s="970"/>
      <c r="H29" s="681"/>
      <c r="I29" s="680"/>
      <c r="J29" s="929"/>
    </row>
    <row r="30" spans="1:10" ht="25" customHeight="1">
      <c r="B30" s="685" t="s">
        <v>143</v>
      </c>
      <c r="C30" s="971" t="s">
        <v>142</v>
      </c>
      <c r="D30" s="972"/>
      <c r="E30" s="972"/>
      <c r="F30" s="972"/>
      <c r="G30" s="972"/>
      <c r="H30" s="691">
        <f>('Emergency '!H44+OPD!H43+'Labour Room (LaQshya)'!H49+'Maternity Ward'!H44+Paed_OPD_MusQan!H53+'Paed Ward_ MusQan'!H51+'NRC_ MusQan'!H54+OT!H44+'M-OT (LaQshya)'!H44+'PP Unit'!H44+ICU!H44+IPD!H44+'Blood Bank'!H44+'Radiology '!H43+Pharmacy!H43+'Mortuary '!H43+Admin!H43)/('Emergency '!I44+OPD!I43+'Labour Room (LaQshya)'!I49+'Maternity Ward'!I44+Paed_OPD_MusQan!I53+'Paed Ward_ MusQan'!I51+'NRC_ MusQan'!I54+OT!I44+'M-OT (LaQshya)'!I44+'PP Unit'!I44+ICU!I44+IPD!I44+'Blood Bank'!I44+'Radiology '!I43+Pharmacy!I43+'Mortuary '!I43+Admin!I43)</f>
        <v>1</v>
      </c>
      <c r="I30" s="942">
        <f>('Labour Room (LaQshya)'!H49+'M-OT (LaQshya)'!H44)/('M-OT (LaQshya)'!I44+'Labour Room (LaQshya)'!I49)</f>
        <v>1</v>
      </c>
      <c r="J30" s="941">
        <f>(Paed_OPD_MusQan!H53+'Paed Ward_ MusQan'!H51+'NRC_ MusQan'!H54)/('NRC_ MusQan'!I54+'Paed Ward_ MusQan'!I51+Paed_OPD_MusQan!I53)</f>
        <v>1</v>
      </c>
    </row>
    <row r="31" spans="1:10" ht="25" customHeight="1">
      <c r="B31" s="686" t="s">
        <v>141</v>
      </c>
      <c r="C31" s="954" t="s">
        <v>140</v>
      </c>
      <c r="D31" s="955"/>
      <c r="E31" s="955"/>
      <c r="F31" s="955"/>
      <c r="G31" s="955"/>
      <c r="H31" s="691">
        <f>('Emergency '!H64+OPD!H72+'Labour Room (LaQshya)'!H68+'Maternity Ward'!H63+Paed_OPD_MusQan!H79+'Paed Ward_ MusQan'!H72+SNCU_MusQan!H72+'NRC_ MusQan'!H73+OT!H63+'M-OT (LaQshya)'!H63+'PP Unit'!H64+'Blood Bank'!H66+'Radiology '!H63+Admin!H63)/('Emergency '!I64+OPD!I72+'Labour Room (LaQshya)'!I68+'Maternity Ward'!I63+Paed_OPD_MusQan!I79+'Paed Ward_ MusQan'!I72+SNCU_MusQan!I72+'NRC_ MusQan'!I73+OT!I63+'M-OT (LaQshya)'!I63+'PP Unit'!I64+'Blood Bank'!I66+'Radiology '!I63+Admin!I63)</f>
        <v>1</v>
      </c>
      <c r="I31" s="942">
        <f>('Labour Room (LaQshya)'!H68+'M-OT (LaQshya)'!H63)/('M-OT (LaQshya)'!I63+'Labour Room (LaQshya)'!I68)</f>
        <v>1</v>
      </c>
      <c r="J31" s="941">
        <f>(Paed_OPD_MusQan!H79+'Paed Ward_ MusQan'!H72+SNCU_MusQan!H72+'NRC_ MusQan'!H73)/('NRC_ MusQan'!I73+SNCU_MusQan!I72+'Paed Ward_ MusQan'!I72+Paed_OPD_MusQan!I79)</f>
        <v>1</v>
      </c>
    </row>
    <row r="32" spans="1:10" ht="25" customHeight="1">
      <c r="B32" s="686" t="s">
        <v>139</v>
      </c>
      <c r="C32" s="954" t="s">
        <v>138</v>
      </c>
      <c r="D32" s="955"/>
      <c r="E32" s="955"/>
      <c r="F32" s="955"/>
      <c r="G32" s="955"/>
      <c r="H32" s="691">
        <f>('Emergency '!H70+OPD!H79+'Labour Room (LaQshya)'!H80+'Maternity Ward'!H73+Paed_OPD_MusQan!H86+'Paed Ward_ MusQan'!H83+SNCU_MusQan!H85+'NRC_ MusQan'!H88+OT!H71+'M-OT (LaQshya)'!H70+'PP Unit'!H77+ICU!H69+'Blood Bank'!H72+Lab!H70+'Radiology '!H69+Admin!H71)/('Emergency '!I70+OPD!I79+'Labour Room (LaQshya)'!I80+'Maternity Ward'!I73+Paed_OPD_MusQan!I86+'Paed Ward_ MusQan'!I83+SNCU_MusQan!I85+'NRC_ MusQan'!I88+OT!I71+'M-OT (LaQshya)'!I70+'PP Unit'!I77+ICU!I69+'Blood Bank'!I72+Lab!I70+'Radiology '!I69+Admin!I71)</f>
        <v>1</v>
      </c>
      <c r="I32" s="942">
        <f>('Labour Room (LaQshya)'!H80+'M-OT (LaQshya)'!H70)/('M-OT (LaQshya)'!I70+'Labour Room (LaQshya)'!I80)</f>
        <v>1</v>
      </c>
      <c r="J32" s="941">
        <f>('Paed Ward_ MusQan'!H83+SNCU_MusQan!H85+'NRC_ MusQan'!H88)/('NRC_ MusQan'!I88+SNCU_MusQan!I85+'Paed Ward_ MusQan'!I83)</f>
        <v>1</v>
      </c>
    </row>
    <row r="33" spans="2:10" ht="25" customHeight="1">
      <c r="B33" s="686" t="s">
        <v>137</v>
      </c>
      <c r="C33" s="954" t="s">
        <v>136</v>
      </c>
      <c r="D33" s="955"/>
      <c r="E33" s="955"/>
      <c r="F33" s="955"/>
      <c r="G33" s="955"/>
      <c r="H33" s="691">
        <f>(OPD!H84+'Maternity Ward'!H77+Paed_OPD_MusQan!H90+'Paed Ward_ MusQan'!H88+SNCU_MusQan!H89+OT!H75+ICU!H74+IPD!H75+'Blood Bank'!H76+Lab!H82+Pharmacy!H74+Admin!H77)/(OPD!I84+'Maternity Ward'!I77+Paed_OPD_MusQan!I90+'Paed Ward_ MusQan'!I88+SNCU_MusQan!I89+ICU!I74+IPD!I75+'Blood Bank'!I76+Lab!I82+Pharmacy!I74+Admin!I77+OT!I75)</f>
        <v>1</v>
      </c>
      <c r="I33" s="943" t="s">
        <v>6630</v>
      </c>
      <c r="J33" s="941">
        <f>(Paed_OPD_MusQan!H90+'Paed Ward_ MusQan'!H88+SNCU_MusQan!H89)/(SNCU_MusQan!I89+'Paed Ward_ MusQan'!I88+Paed_OPD_MusQan!I90)</f>
        <v>1</v>
      </c>
    </row>
    <row r="34" spans="2:10" ht="25" customHeight="1">
      <c r="B34" s="686" t="s">
        <v>135</v>
      </c>
      <c r="C34" s="954" t="s">
        <v>134</v>
      </c>
      <c r="D34" s="955"/>
      <c r="E34" s="955"/>
      <c r="F34" s="955"/>
      <c r="G34" s="955"/>
      <c r="H34" s="691">
        <f>('Emergency '!H88+Paed_OPD_MusQan!H104+'Paed Ward_ MusQan'!H101+'NRC_ MusQan'!H105+Pharmacy!H88+'Auxillary services'!H85+'Mortuary '!H85+Admin!H93)/('Emergency '!I88+Paed_OPD_MusQan!I104+'Paed Ward_ MusQan'!I101+'NRC_ MusQan'!I105+Pharmacy!I88+'Auxillary services'!I85+'Mortuary '!I85+Admin!I93)</f>
        <v>1</v>
      </c>
      <c r="I34" s="943" t="s">
        <v>6631</v>
      </c>
      <c r="J34" s="941">
        <f>(Paed_OPD_MusQan!H104+'Paed Ward_ MusQan'!H101+'NRC_ MusQan'!H105)/('NRC_ MusQan'!I105+'Paed Ward_ MusQan'!I101+Paed_OPD_MusQan!I104)</f>
        <v>1</v>
      </c>
    </row>
    <row r="35" spans="2:10" ht="25" customHeight="1">
      <c r="B35" s="686" t="s">
        <v>133</v>
      </c>
      <c r="C35" s="954" t="s">
        <v>132</v>
      </c>
      <c r="D35" s="955"/>
      <c r="E35" s="955"/>
      <c r="F35" s="955"/>
      <c r="G35" s="955"/>
      <c r="H35" s="691">
        <f>('Emergency '!H97+OPD!H113+Paed_OPD_MusQan!H113+'Paed Ward_ MusQan'!H110+'NRC_ MusQan'!H114+IPD!H97+'Blood Bank'!H98+Lab!H105+Admin!H102)/('Emergency '!I97+OPD!I113+Paed_OPD_MusQan!I113+'Paed Ward_ MusQan'!I110+'NRC_ MusQan'!I114+IPD!I97+'Blood Bank'!I98+Lab!I105+Admin!I102)</f>
        <v>1</v>
      </c>
      <c r="I35" s="943" t="s">
        <v>6631</v>
      </c>
      <c r="J35" s="941">
        <f>(Paed_OPD_MusQan!H113+'Paed Ward_ MusQan'!H110+'NRC_ MusQan'!H114)/('NRC_ MusQan'!I114+'Paed Ward_ MusQan'!I110+Paed_OPD_MusQan!I113)</f>
        <v>1</v>
      </c>
    </row>
    <row r="36" spans="2:10" ht="27" customHeight="1">
      <c r="B36" s="684"/>
      <c r="C36" s="953" t="s">
        <v>6623</v>
      </c>
      <c r="D36" s="953"/>
      <c r="E36" s="953"/>
      <c r="F36" s="953"/>
      <c r="G36" s="953"/>
      <c r="H36" s="939"/>
      <c r="I36" s="684"/>
      <c r="J36" s="940"/>
    </row>
    <row r="37" spans="2:10" ht="33" customHeight="1">
      <c r="B37" s="687" t="s">
        <v>131</v>
      </c>
      <c r="C37" s="954" t="s">
        <v>130</v>
      </c>
      <c r="D37" s="955"/>
      <c r="E37" s="955"/>
      <c r="F37" s="955"/>
      <c r="G37" s="955"/>
      <c r="H37" s="691">
        <f>('Emergency '!H101+OPD!H117+'Labour Room (LaQshya)'!H110+'Maternity Ward'!H103+Paed_OPD_MusQan!H117+'Paed Ward_ MusQan'!H114+SNCU_MusQan!H115+'NRC_ MusQan'!H118+OT!H102+'M-OT (LaQshya)'!H100+'PP Unit'!H107+ICU!H100+IPD!H101+'Blood Bank'!H102+Lab!H109+'Radiology '!H103+Pharmacy!H104+'Auxillary services'!H98+'Mortuary '!H101+Admin!H107)/('Emergency '!I101+OPD!I117+'Labour Room (LaQshya)'!I110+'Maternity Ward'!I103+Paed_OPD_MusQan!I117+'Paed Ward_ MusQan'!I114+SNCU_MusQan!I115+'NRC_ MusQan'!I118+OT!I102+'M-OT (LaQshya)'!I100+'PP Unit'!I107+ICU!I100+IPD!I101+'Blood Bank'!I102+Lab!I109+'Radiology '!I103+Pharmacy!I104+'Auxillary services'!I98+'Mortuary '!I101+Admin!I107)</f>
        <v>1</v>
      </c>
      <c r="I37" s="942">
        <f>('Labour Room (LaQshya)'!H110+'M-OT (LaQshya)'!H100)/('Labour Room (LaQshya)'!I110+'M-OT (LaQshya)'!I100)</f>
        <v>1</v>
      </c>
      <c r="J37" s="941">
        <f>(Paed_OPD_MusQan!H117+'Paed Ward_ MusQan'!H114+SNCU_MusQan!H115+'NRC_ MusQan'!H118)/('NRC_ MusQan'!I118+SNCU_MusQan!I115+'Paed Ward_ MusQan'!I114+Paed_OPD_MusQan!I117)</f>
        <v>1</v>
      </c>
    </row>
    <row r="38" spans="2:10" ht="42" customHeight="1">
      <c r="B38" s="688" t="s">
        <v>129</v>
      </c>
      <c r="C38" s="954" t="s">
        <v>128</v>
      </c>
      <c r="D38" s="955"/>
      <c r="E38" s="955"/>
      <c r="F38" s="955"/>
      <c r="G38" s="955"/>
      <c r="H38" s="691">
        <f>('Emergency '!H114+OPD!H132+'Labour Room (LaQshya)'!H119+'Maternity Ward'!H117+Paed_OPD_MusQan!H133+'Paed Ward_ MusQan'!H127+'NRC_ MusQan'!H129+OT!H114+'M-OT (LaQshya)'!H108+'PP Unit'!H120+ICU!H114+IPD!H115+'Blood Bank'!H114+Lab!H120+'Radiology '!H115+Pharmacy!H116+'Mortuary '!H111+Admin!H137)/('Emergency '!I114+OPD!I132+'Labour Room (LaQshya)'!I119+'Maternity Ward'!I117+Paed_OPD_MusQan!I133+'Paed Ward_ MusQan'!I127+'NRC_ MusQan'!I129+OT!I114+'M-OT (LaQshya)'!I108+'PP Unit'!I120+ICU!I114+IPD!I115+'Blood Bank'!I114+Lab!I120+'Radiology '!I115+Pharmacy!I116+'Mortuary '!I111+Admin!I137)</f>
        <v>1</v>
      </c>
      <c r="I38" s="942">
        <f>('Labour Room (LaQshya)'!H119+'M-OT (LaQshya)'!H108)/('M-OT (LaQshya)'!I108+('Labour Room (LaQshya)'!I119))</f>
        <v>1</v>
      </c>
      <c r="J38" s="941">
        <f>(Paed_OPD_MusQan!H133+'Paed Ward_ MusQan'!H127+'NRC_ MusQan'!H129)/('NRC_ MusQan'!I129+'Paed Ward_ MusQan'!I127+Paed_OPD_MusQan!I133)</f>
        <v>1</v>
      </c>
    </row>
    <row r="39" spans="2:10" ht="25" customHeight="1">
      <c r="B39" s="688" t="s">
        <v>127</v>
      </c>
      <c r="C39" s="954" t="s">
        <v>126</v>
      </c>
      <c r="D39" s="955"/>
      <c r="E39" s="955"/>
      <c r="F39" s="955"/>
      <c r="G39" s="955"/>
      <c r="H39" s="691">
        <f>('Emergency '!H130+OPD!H145+'Labour Room (LaQshya)'!H126+'Maternity Ward'!H127+Paed_OPD_MusQan!H147+'Paed Ward_ MusQan'!H137+SNCU_MusQan!H135+'NRC_ MusQan'!H137+OT!H121+'M-OT (LaQshya)'!H114+'PP Unit'!H129+ICU!H121+IPD!H128+'Blood Bank'!H120+Lab!H126+'Radiology '!H121+Pharmacy!H122+'Auxillary services'!H113+'Mortuary '!H117+Admin!H161)/('Emergency '!I130+OPD!I145+'Labour Room (LaQshya)'!I126+'Maternity Ward'!I127+Paed_OPD_MusQan!I147+'Paed Ward_ MusQan'!I137+SNCU_MusQan!I135+'NRC_ MusQan'!I137+OT!I121+'M-OT (LaQshya)'!I114+'PP Unit'!I129+ICU!I121+IPD!I128+'Blood Bank'!I120+Lab!I126+'Radiology '!I121+Pharmacy!I122+'Auxillary services'!I113+'Mortuary '!I117+Admin!I161)</f>
        <v>1</v>
      </c>
      <c r="I39" s="942">
        <f>('Labour Room (LaQshya)'!H126+'M-OT (LaQshya)'!H114)/('M-OT (LaQshya)'!I114+'Labour Room (LaQshya)'!I126)</f>
        <v>1</v>
      </c>
      <c r="J39" s="941">
        <f>(Paed_OPD_MusQan!H147+'Paed Ward_ MusQan'!H137+SNCU_MusQan!H135+'NRC_ MusQan'!H137)/('NRC_ MusQan'!I137+SNCU_MusQan!I135+'Paed Ward_ MusQan'!I137+Paed_OPD_MusQan!I147)</f>
        <v>1</v>
      </c>
    </row>
    <row r="40" spans="2:10" ht="38.25" customHeight="1">
      <c r="B40" s="688" t="s">
        <v>125</v>
      </c>
      <c r="C40" s="954" t="s">
        <v>124</v>
      </c>
      <c r="D40" s="955"/>
      <c r="E40" s="955"/>
      <c r="F40" s="955"/>
      <c r="G40" s="955"/>
      <c r="H40" s="691">
        <f>('Emergency '!H136+OPD!H152+'Labour Room (LaQshya)'!H136+'Maternity Ward'!H136+Paed_OPD_MusQan!H155+'Paed Ward_ MusQan'!H146+SNCU_MusQan!H140+'NRC_ MusQan'!H143+OT!H128+'M-OT (LaQshya)'!H120+'PP Unit'!H138+ICU!H127+IPD!H138+'Blood Bank'!H125+Lab!H131+'Radiology '!H127+Pharmacy!H127+'Auxillary services'!H118+'Mortuary '!H122+Admin!H166)/('Emergency '!I136+OPD!I152+'Labour Room (LaQshya)'!I136+'Maternity Ward'!I136+Paed_OPD_MusQan!I155+'Paed Ward_ MusQan'!I146+SNCU_MusQan!I140+'NRC_ MusQan'!I143+OT!I128+'M-OT (LaQshya)'!I120+'PP Unit'!I138+ICU!I127+IPD!I138+'Blood Bank'!I125+Lab!I131+'Radiology '!I127+Pharmacy!I127+'Auxillary services'!I118+'Mortuary '!I122+Admin!I166)</f>
        <v>1</v>
      </c>
      <c r="I40" s="942">
        <f>('Labour Room (LaQshya)'!H136+'M-OT (LaQshya)'!H120)/('M-OT (LaQshya)'!I120+'Labour Room (LaQshya)'!I136)</f>
        <v>1</v>
      </c>
      <c r="J40" s="941">
        <f>(Paed_OPD_MusQan!H155+'Paed Ward_ MusQan'!H146+SNCU_MusQan!H140+'NRC_ MusQan'!H143)/('NRC_ MusQan'!I143+SNCU_MusQan!I140+'Paed Ward_ MusQan'!I146+Paed_OPD_MusQan!I155)</f>
        <v>1</v>
      </c>
    </row>
    <row r="41" spans="2:10" ht="44.25" customHeight="1">
      <c r="B41" s="688" t="s">
        <v>123</v>
      </c>
      <c r="C41" s="954" t="s">
        <v>122</v>
      </c>
      <c r="D41" s="955"/>
      <c r="E41" s="955"/>
      <c r="F41" s="955"/>
      <c r="G41" s="955"/>
      <c r="H41" s="691">
        <f>('Emergency '!H142+OPD!H159+'Labour Room (LaQshya)'!H142+'Maternity Ward'!H142+Paed_OPD_MusQan!H162+'Paed Ward_ MusQan'!H152+SNCU_MusQan!H146+'NRC_ MusQan'!H149+OT!H135+'M-OT (LaQshya)'!H127+'PP Unit'!H146+ICU!H134+IPD!H144+'Blood Bank'!H132+Lab!H137+'Radiology '!H133+Pharmacy!H133+'Auxillary services'!H124+Admin!H179)/('Emergency '!I142+OPD!I159+'Labour Room (LaQshya)'!I142+'Maternity Ward'!I142+Paed_OPD_MusQan!I162+'Paed Ward_ MusQan'!I152+SNCU_MusQan!I146+'NRC_ MusQan'!I149+OT!I135+'M-OT (LaQshya)'!I127+'PP Unit'!I146+ICU!I134+IPD!I144+'Blood Bank'!I132+Lab!I137+'Radiology '!I133+Pharmacy!I133+'Auxillary services'!I124+Admin!I179)</f>
        <v>1</v>
      </c>
      <c r="I41" s="942">
        <f>('Labour Room (LaQshya)'!H142+'M-OT (LaQshya)'!H127)/('M-OT (LaQshya)'!I127+'Labour Room (LaQshya)'!I142)</f>
        <v>1</v>
      </c>
      <c r="J41" s="941">
        <f>(Paed_OPD_MusQan!H162+'Paed Ward_ MusQan'!H152+SNCU_MusQan!H146+'NRC_ MusQan'!H149)/('NRC_ MusQan'!I149+SNCU_MusQan!I146+'Paed Ward_ MusQan'!I152+Paed_OPD_MusQan!I162)</f>
        <v>1</v>
      </c>
    </row>
    <row r="42" spans="2:10" ht="44.25" customHeight="1">
      <c r="B42" s="686" t="s">
        <v>5889</v>
      </c>
      <c r="C42" s="954" t="s">
        <v>2861</v>
      </c>
      <c r="D42" s="955"/>
      <c r="E42" s="955"/>
      <c r="F42" s="955"/>
      <c r="G42" s="955"/>
      <c r="H42" s="691">
        <f>('Emergency '!H149+'Maternity Ward'!H156+Paed_OPD_MusQan!H169+'PP Unit'!H155+ICU!H141+IPD!H152+Admin!H191)/('Emergency '!I149+'Maternity Ward'!I156+Paed_OPD_MusQan!I169+'PP Unit'!I155+ICU!I141+IPD!I152+Admin!I191)</f>
        <v>1</v>
      </c>
      <c r="I42" s="942" t="s">
        <v>6631</v>
      </c>
      <c r="J42" s="941">
        <f>(Paed_OPD_MusQan!H169)/(Paed_OPD_MusQan!I169)</f>
        <v>1</v>
      </c>
    </row>
    <row r="43" spans="2:10" ht="21.75" customHeight="1">
      <c r="B43" s="684"/>
      <c r="C43" s="953" t="s">
        <v>6624</v>
      </c>
      <c r="D43" s="953"/>
      <c r="E43" s="953"/>
      <c r="F43" s="953"/>
      <c r="G43" s="953"/>
      <c r="H43" s="684"/>
      <c r="I43" s="684"/>
      <c r="J43" s="935"/>
    </row>
    <row r="44" spans="2:10" ht="40.5" customHeight="1">
      <c r="B44" s="685" t="s">
        <v>121</v>
      </c>
      <c r="C44" s="954" t="s">
        <v>120</v>
      </c>
      <c r="D44" s="955"/>
      <c r="E44" s="955"/>
      <c r="F44" s="955"/>
      <c r="G44" s="955"/>
      <c r="H44" s="691">
        <f>('Emergency '!H164+OPD!H179+'Labour Room (LaQshya)'!H161+'Maternity Ward'!H169+Paed_OPD_MusQan!H183+'Paed Ward_ MusQan'!H175+SNCU_MusQan!H168+'NRC_ MusQan'!H173+OT!H156+'M-OT (LaQshya)'!H147+'PP Unit'!H168+ICU!H156+IPD!H165+'Blood Bank'!H152+Lab!H158+'Radiology '!H153+Pharmacy!H154+'Auxillary services'!H144+'Mortuary '!H148+Admin!H204)/('Emergency '!I164+OPD!I179+'Labour Room (LaQshya)'!I161+'Maternity Ward'!I169+Paed_OPD_MusQan!I183+'Paed Ward_ MusQan'!I175+SNCU_MusQan!I168+'NRC_ MusQan'!I173+OT!I156+'M-OT (LaQshya)'!I147+'PP Unit'!I168+ICU!I156+IPD!I165+'Blood Bank'!I152+Lab!I158+'Radiology '!I153+Pharmacy!I154+'Auxillary services'!I144+'Mortuary '!I148+Admin!I204)</f>
        <v>1</v>
      </c>
      <c r="I44" s="942">
        <f>('Labour Room (LaQshya)'!H161+'M-OT (LaQshya)'!H147)/('M-OT (LaQshya)'!I147+'Labour Room (LaQshya)'!I161)</f>
        <v>1</v>
      </c>
      <c r="J44" s="941">
        <f>(Paed_OPD_MusQan!H183+'Paed Ward_ MusQan'!H175+SNCU_MusQan!H168+'NRC_ MusQan'!H173)/('NRC_ MusQan'!I173+SNCU_MusQan!I168+'Paed Ward_ MusQan'!I175+Paed_OPD_MusQan!I183)</f>
        <v>1</v>
      </c>
    </row>
    <row r="45" spans="2:10" ht="25" customHeight="1">
      <c r="B45" s="686" t="s">
        <v>119</v>
      </c>
      <c r="C45" s="954" t="s">
        <v>118</v>
      </c>
      <c r="D45" s="955"/>
      <c r="E45" s="955"/>
      <c r="F45" s="955"/>
      <c r="G45" s="955"/>
      <c r="H45" s="691">
        <f>('Emergency '!H193+OPD!H204+'Labour Room (LaQshya)'!H176+'Maternity Ward'!H194+Paed_OPD_MusQan!H205+'Paed Ward_ MusQan'!H196+SNCU_MusQan!H189+'NRC_ MusQan'!H191+OT!H181+'M-OT (LaQshya)'!H164+'PP Unit'!H191+ICU!H175+IPD!H188+'Blood Bank'!H168+Lab!H174+'Radiology '!H166+Pharmacy!H169+'Auxillary services'!H159+'Mortuary '!H165+Admin!H233)/('Emergency '!I193+OPD!I204+'Labour Room (LaQshya)'!I176+'Maternity Ward'!I194+Paed_OPD_MusQan!I205+'Paed Ward_ MusQan'!I196+SNCU_MusQan!I189+'NRC_ MusQan'!I191+OT!I181+'M-OT (LaQshya)'!I164+'PP Unit'!I191+ICU!I175+IPD!I188+'Blood Bank'!I168+Lab!I174+'Radiology '!I166+Pharmacy!I169+'Auxillary services'!I159+'Mortuary '!I165+Admin!I233)</f>
        <v>1</v>
      </c>
      <c r="I45" s="942">
        <f>('Labour Room (LaQshya)'!H176+'M-OT (LaQshya)'!H164)/('M-OT (LaQshya)'!I164+'Labour Room (LaQshya)'!I176)</f>
        <v>1</v>
      </c>
      <c r="J45" s="941">
        <f>(Paed_OPD_MusQan!H205+'Paed Ward_ MusQan'!H196+SNCU_MusQan!H189+'NRC_ MusQan'!H191)/('NRC_ MusQan'!I191+SNCU_MusQan!I189+'Paed Ward_ MusQan'!I196+Paed_OPD_MusQan!I205)</f>
        <v>1</v>
      </c>
    </row>
    <row r="46" spans="2:10" ht="25" customHeight="1">
      <c r="B46" s="686" t="s">
        <v>117</v>
      </c>
      <c r="C46" s="954" t="s">
        <v>116</v>
      </c>
      <c r="D46" s="955"/>
      <c r="E46" s="955"/>
      <c r="F46" s="955"/>
      <c r="G46" s="955"/>
      <c r="H46" s="691">
        <f>('Emergency '!H199+OPD!H210+'Labour Room (LaQshya)'!H181+'Maternity Ward'!H200+Paed_OPD_MusQan!H212+'Paed Ward_ MusQan'!H201+SNCU_MusQan!H198+'NRC_ MusQan'!H197+OT!H188+'M-OT (LaQshya)'!H171+'PP Unit'!H198+ICU!H186+IPD!H194+'Blood Bank'!H176+Lab!H182+'Radiology '!H175+Pharmacy!H176+'Auxillary services'!H165+'Mortuary '!H172+Admin!H256)/('Emergency '!I199+OPD!I210+'Labour Room (LaQshya)'!I181+'Maternity Ward'!I200+Paed_OPD_MusQan!I212+'Paed Ward_ MusQan'!I201+SNCU_MusQan!I198+'NRC_ MusQan'!I197+OT!I188+'M-OT (LaQshya)'!I171+'PP Unit'!I198+ICU!I186+IPD!I194+'Blood Bank'!I176+Lab!I182+'Radiology '!I175+Pharmacy!I176+'Auxillary services'!I165+'Mortuary '!I172+Admin!I256)</f>
        <v>1</v>
      </c>
      <c r="I46" s="942">
        <f>('Labour Room (LaQshya)'!H181+'M-OT (LaQshya)'!H171)/('M-OT (LaQshya)'!I171+'Labour Room (LaQshya)'!I181)</f>
        <v>1</v>
      </c>
      <c r="J46" s="941">
        <f>(Paed_OPD_MusQan!H212+'Paed Ward_ MusQan'!H201+SNCU_MusQan!H198+'NRC_ MusQan'!H197)/('NRC_ MusQan'!I197+SNCU_MusQan!I198+'Paed Ward_ MusQan'!I201+Paed_OPD_MusQan!I212)</f>
        <v>1</v>
      </c>
    </row>
    <row r="47" spans="2:10" ht="36.75" customHeight="1">
      <c r="B47" s="686" t="s">
        <v>115</v>
      </c>
      <c r="C47" s="954" t="s">
        <v>114</v>
      </c>
      <c r="D47" s="955"/>
      <c r="E47" s="955"/>
      <c r="F47" s="955"/>
      <c r="G47" s="955"/>
      <c r="H47" s="691">
        <f>('Emergency '!H205+OPD!H216+'Labour Room (LaQshya)'!H185+'Maternity Ward'!H206+Paed_OPD_MusQan!H216+'Paed Ward_ MusQan'!H205+SNCU_MusQan!H203+'NRC_ MusQan'!H201+OT!H194+'M-OT (LaQshya)'!H175+'PP Unit'!H204+ICU!H194+IPD!H200+'Blood Bank'!H183+Lab!H189+'Radiology '!H181+Pharmacy!H183+'Auxillary services'!H172+'Mortuary '!H177+Admin!H267)/('Emergency '!I205+OPD!I216+'Labour Room (LaQshya)'!I185+'Maternity Ward'!I206+Paed_OPD_MusQan!I216+'Paed Ward_ MusQan'!I205+SNCU_MusQan!I203+'NRC_ MusQan'!I201+OT!I194+'M-OT (LaQshya)'!I175+'PP Unit'!I204+ICU!I194+IPD!I200+'Blood Bank'!I183+Lab!I189+'Radiology '!I181+Pharmacy!I183+'Auxillary services'!I172+'Mortuary '!I177+Admin!I267)</f>
        <v>1</v>
      </c>
      <c r="I47" s="942">
        <f>('Labour Room (LaQshya)'!H185+'M-OT (LaQshya)'!H175)/('M-OT (LaQshya)'!I175+'Labour Room (LaQshya)'!I185)</f>
        <v>1</v>
      </c>
      <c r="J47" s="941">
        <f>(Paed_OPD_MusQan!H216+'Paed Ward_ MusQan'!H205+SNCU_MusQan!H203+'NRC_ MusQan'!H201)/('NRC_ MusQan'!I201+SNCU_MusQan!I203+'Paed Ward_ MusQan'!I205+Paed_OPD_MusQan!I216)</f>
        <v>1</v>
      </c>
    </row>
    <row r="48" spans="2:10" ht="25" customHeight="1">
      <c r="B48" s="686" t="s">
        <v>113</v>
      </c>
      <c r="C48" s="954" t="s">
        <v>112</v>
      </c>
      <c r="D48" s="955"/>
      <c r="E48" s="955"/>
      <c r="F48" s="955"/>
      <c r="G48" s="955"/>
      <c r="H48" s="691">
        <f>('Emergency '!H214+OPD!H233+'Labour Room (LaQshya)'!H192+'Maternity Ward'!H214+Paed_OPD_MusQan!H229+'Paed Ward_ MusQan'!H211+SNCU_MusQan!H209+'NRC_ MusQan'!H209+OT!H207+'M-OT (LaQshya)'!H182+'PP Unit'!H212+ICU!H202+IPD!H207+'Blood Bank'!H190+Lab!H198+'Radiology '!H189+Pharmacy!H189+'Auxillary services'!H181+'Mortuary '!H184+Admin!H301)/('Emergency '!I214+OPD!I233+'Labour Room (LaQshya)'!I192+'Maternity Ward'!I214+Paed_OPD_MusQan!I229+'Paed Ward_ MusQan'!I211+SNCU_MusQan!I209+'NRC_ MusQan'!I209+OT!I207+'M-OT (LaQshya)'!I182+'PP Unit'!I212+ICU!I202+IPD!I207+'Blood Bank'!I190+Lab!I198+'Radiology '!I189+Pharmacy!I189+'Auxillary services'!I181+'Mortuary '!I184+Admin!I301)</f>
        <v>1</v>
      </c>
      <c r="I48" s="942">
        <f>('Labour Room (LaQshya)'!H192+'M-OT (LaQshya)'!H182)/('M-OT (LaQshya)'!I182+'Labour Room (LaQshya)'!I192)</f>
        <v>1</v>
      </c>
      <c r="J48" s="941">
        <f>(Paed_OPD_MusQan!H229+'Paed Ward_ MusQan'!H211+SNCU_MusQan!H209+'NRC_ MusQan'!H209)/('NRC_ MusQan'!I209+SNCU_MusQan!I209+'Paed Ward_ MusQan'!I211+Paed_OPD_MusQan!I229)</f>
        <v>1</v>
      </c>
    </row>
    <row r="49" spans="2:10" ht="25" customHeight="1">
      <c r="B49" s="686" t="s">
        <v>111</v>
      </c>
      <c r="C49" s="954" t="s">
        <v>110</v>
      </c>
      <c r="D49" s="955"/>
      <c r="E49" s="955"/>
      <c r="F49" s="955"/>
      <c r="G49" s="955"/>
      <c r="H49" s="691">
        <f>('Emergency '!H232+OPD!H239+'Labour Room (LaQshya)'!H201+'Maternity Ward'!H227+Paed_OPD_MusQan!H248+'Paed Ward_ MusQan'!H218+SNCU_MusQan!H219+'NRC_ MusQan'!H220+OT!H223+'M-OT (LaQshya)'!H194+'PP Unit'!H224+ICU!H215+IPD!H221+'Blood Bank'!H195+Lab!H205+'Radiology '!H194+Pharmacy!H211+'Auxillary services'!H186+'Mortuary '!H189+Admin!H305)/('Emergency '!I232+OPD!I239+'Labour Room (LaQshya)'!I201+'Maternity Ward'!I227+Paed_OPD_MusQan!I248+'Paed Ward_ MusQan'!I218+SNCU_MusQan!I219+'NRC_ MusQan'!I220+OT!I223+'M-OT (LaQshya)'!I194+'PP Unit'!I224+ICU!I215+IPD!I221+'Blood Bank'!I195+Lab!I205+'Radiology '!I194+Pharmacy!I211+'Auxillary services'!I186+'Mortuary '!I189+Admin!I305)</f>
        <v>1</v>
      </c>
      <c r="I49" s="942">
        <f>('Labour Room (LaQshya)'!H201+'M-OT (LaQshya)'!H194)/('M-OT (LaQshya)'!I194+'Labour Room (LaQshya)'!I201)</f>
        <v>1</v>
      </c>
      <c r="J49" s="941">
        <f>(Paed_OPD_MusQan!H248+'Paed Ward_ MusQan'!H218+SNCU_MusQan!H219+'NRC_ MusQan'!H220)/('NRC_ MusQan'!I220+SNCU_MusQan!I219+'Paed Ward_ MusQan'!I218+Paed_OPD_MusQan!I248)</f>
        <v>1</v>
      </c>
    </row>
    <row r="50" spans="2:10" ht="34.5" customHeight="1">
      <c r="B50" s="685" t="s">
        <v>109</v>
      </c>
      <c r="C50" s="954" t="s">
        <v>108</v>
      </c>
      <c r="D50" s="955"/>
      <c r="E50" s="955"/>
      <c r="F50" s="955"/>
      <c r="G50" s="955"/>
      <c r="H50" s="691">
        <f>('Emergency '!H248+OPD!H254+'Labour Room (LaQshya)'!H216+'Maternity Ward'!H239+Paed_OPD_MusQan!H266+'Paed Ward_ MusQan'!H228+SNCU_MusQan!H229+'NRC_ MusQan'!H232+OT!H243+'M-OT (LaQshya)'!H208+'PP Unit'!H244+ICU!H228+IPD!H233+'Blood Bank'!H207+Lab!H222+'Radiology '!H209+Pharmacy!H219+'Auxillary services'!H199+'Mortuary '!H200+Admin!H315)/('Emergency '!I248+OPD!I254+'Labour Room (LaQshya)'!I216+'Maternity Ward'!I239+Paed_OPD_MusQan!I266+'Paed Ward_ MusQan'!I228+SNCU_MusQan!I229+'NRC_ MusQan'!I232+OT!I243+'M-OT (LaQshya)'!I208+'PP Unit'!I244+ICU!I228+IPD!I233+'Blood Bank'!I207+Lab!I222+'Radiology '!I209+Pharmacy!I219+'Auxillary services'!I199+'Mortuary '!I200+Admin!I315)</f>
        <v>1</v>
      </c>
      <c r="I50" s="942">
        <f>('Labour Room (LaQshya)'!H216+'M-OT (LaQshya)'!H208)/('M-OT (LaQshya)'!I208+'Labour Room (LaQshya)'!I216)</f>
        <v>1</v>
      </c>
      <c r="J50" s="941">
        <f>(Paed_OPD_MusQan!H266+'Paed Ward_ MusQan'!H228+SNCU_MusQan!H229+'NRC_ MusQan'!H232)/('NRC_ MusQan'!I232+SNCU_MusQan!I229+'Paed Ward_ MusQan'!I228+Paed_OPD_MusQan!I266)</f>
        <v>1</v>
      </c>
    </row>
    <row r="51" spans="2:10" ht="34.5" customHeight="1">
      <c r="B51" s="684"/>
      <c r="C51" s="953" t="s">
        <v>6625</v>
      </c>
      <c r="D51" s="953"/>
      <c r="E51" s="953"/>
      <c r="F51" s="953"/>
      <c r="G51" s="953"/>
      <c r="H51" s="684"/>
      <c r="I51" s="684"/>
      <c r="J51" s="935"/>
    </row>
    <row r="52" spans="2:10" ht="25" customHeight="1">
      <c r="B52" s="689" t="s">
        <v>107</v>
      </c>
      <c r="C52" s="954" t="s">
        <v>106</v>
      </c>
      <c r="D52" s="955"/>
      <c r="E52" s="955"/>
      <c r="F52" s="955"/>
      <c r="G52" s="955"/>
      <c r="H52" s="691">
        <f>('Emergency '!H267+OPD!H275+'Labour Room (LaQshya)'!H232+'Maternity Ward'!H257+Paed_OPD_MusQan!H283+'Paed Ward_ MusQan'!H243+SNCU_MusQan!H249+'NRC_ MusQan'!H250+OT!H264+'M-OT (LaQshya)'!H224+'PP Unit'!H271+ICU!H248+IPD!H248+'Blood Bank'!H222+Lab!H240+'Radiology '!H224+Pharmacy!H236+'Auxillary services'!H215+'Mortuary '!H215+Admin!H337)/('Emergency '!I267+OPD!I275+'Labour Room (LaQshya)'!I232+'Maternity Ward'!I257+Paed_OPD_MusQan!I283+'Paed Ward_ MusQan'!I243+SNCU_MusQan!I249+'NRC_ MusQan'!I250+OT!I264+'M-OT (LaQshya)'!I224+'PP Unit'!I271+ICU!I248+IPD!I248+'Blood Bank'!I222+Lab!I240+'Radiology '!I224+Pharmacy!I236+'Auxillary services'!I215+'Mortuary '!I215+Admin!I337)</f>
        <v>1</v>
      </c>
      <c r="I52" s="942">
        <f>('Labour Room (LaQshya)'!H232+'M-OT (LaQshya)'!H224)/('M-OT (LaQshya)'!I224+'Labour Room (LaQshya)'!I232)</f>
        <v>1</v>
      </c>
      <c r="J52" s="941">
        <f>(Paed_OPD_MusQan!H283+'Paed Ward_ MusQan'!H243+SNCU_MusQan!H249+'NRC_ MusQan'!H250)/('NRC_ MusQan'!I250+SNCU_MusQan!I249+'Paed Ward_ MusQan'!I243+Paed_OPD_MusQan!I283)</f>
        <v>1</v>
      </c>
    </row>
    <row r="53" spans="2:10" ht="39" customHeight="1">
      <c r="B53" s="688" t="s">
        <v>105</v>
      </c>
      <c r="C53" s="954" t="s">
        <v>104</v>
      </c>
      <c r="D53" s="955"/>
      <c r="E53" s="955"/>
      <c r="F53" s="955"/>
      <c r="G53" s="955"/>
      <c r="H53" s="691">
        <f>('Emergency '!H273+OPD!H280+'Labour Room (LaQshya)'!H237+'Maternity Ward'!H262+Paed_OPD_MusQan!H288+'Paed Ward_ MusQan'!H248+SNCU_MusQan!H257+'NRC_ MusQan'!H255+OT!H273+'M-OT (LaQshya)'!H230+'PP Unit'!H278+ICU!H257+IPD!H253+'Blood Bank'!H233+Lab!H252+'Radiology '!H233+Pharmacy!H241+'Mortuary '!H220+Admin!H348)/('Emergency '!I273+OPD!I280+'Labour Room (LaQshya)'!I237+'Maternity Ward'!I262+Paed_OPD_MusQan!I288+'Paed Ward_ MusQan'!I248+SNCU_MusQan!I257+'NRC_ MusQan'!I255+OT!I273+'M-OT (LaQshya)'!I230+'PP Unit'!I278+ICU!I257+IPD!I253+'Blood Bank'!I233+Lab!I252+'Radiology '!I233+Pharmacy!I241+'Mortuary '!I220+Admin!I348)</f>
        <v>1</v>
      </c>
      <c r="I53" s="942">
        <f>('Labour Room (LaQshya)'!H237+'M-OT (LaQshya)'!H230)/('M-OT (LaQshya)'!I230+'Labour Room (LaQshya)'!I237)</f>
        <v>1</v>
      </c>
      <c r="J53" s="941">
        <f>(Paed_OPD_MusQan!H288+'Paed Ward_ MusQan'!H248+SNCU_MusQan!H257+'NRC_ MusQan'!H255)/('NRC_ MusQan'!I255+SNCU_MusQan!I257+'Paed Ward_ MusQan'!I248+Paed_OPD_MusQan!I288)</f>
        <v>1</v>
      </c>
    </row>
    <row r="54" spans="2:10" ht="25" customHeight="1">
      <c r="B54" s="688" t="s">
        <v>103</v>
      </c>
      <c r="C54" s="954" t="s">
        <v>102</v>
      </c>
      <c r="D54" s="955"/>
      <c r="E54" s="955"/>
      <c r="F54" s="955"/>
      <c r="G54" s="955"/>
      <c r="H54" s="691">
        <f>('Emergency '!H290+OPD!H295+'Labour Room (LaQshya)'!H248+'Maternity Ward'!H276+Paed_OPD_MusQan!H304+'Paed Ward_ MusQan'!H263+SNCU_MusQan!H271+'NRC_ MusQan'!H269+OT!H288+'M-OT (LaQshya)'!H241+'PP Unit'!H292+ICU!H271+IPD!H267+'Blood Bank'!H248+Lab!H266+'Radiology '!H246+Pharmacy!H281+'Auxillary services'!H229+'Mortuary '!H230+Admin!H358)/('Emergency '!I290+OPD!I295+'Labour Room (LaQshya)'!I248+'Maternity Ward'!I276+Paed_OPD_MusQan!I304+'Paed Ward_ MusQan'!I263+SNCU_MusQan!I271+'NRC_ MusQan'!I269+OT!I288+'M-OT (LaQshya)'!I241+'PP Unit'!I292+ICU!I271+IPD!I267+'Blood Bank'!I248+Lab!I266+'Radiology '!I246+Pharmacy!I281+'Auxillary services'!I229+'Mortuary '!I230+Admin!I358)</f>
        <v>1</v>
      </c>
      <c r="I54" s="942">
        <f>('Labour Room (LaQshya)'!H248+'M-OT (LaQshya)'!H241)/('M-OT (LaQshya)'!I241+'Labour Room (LaQshya)'!I248)</f>
        <v>1</v>
      </c>
      <c r="J54" s="941">
        <f>(Paed_OPD_MusQan!H304+'Paed Ward_ MusQan'!H263+SNCU_MusQan!H271+'NRC_ MusQan'!H269)/('NRC_ MusQan'!I269+SNCU_MusQan!I271+'Paed Ward_ MusQan'!I263+Paed_OPD_MusQan!I304)</f>
        <v>1</v>
      </c>
    </row>
    <row r="55" spans="2:10" ht="25" customHeight="1">
      <c r="B55" s="688" t="s">
        <v>101</v>
      </c>
      <c r="C55" s="954" t="s">
        <v>100</v>
      </c>
      <c r="D55" s="955"/>
      <c r="E55" s="955"/>
      <c r="F55" s="955"/>
      <c r="G55" s="955"/>
      <c r="H55" s="691">
        <f>('Emergency '!H299+OPD!H305+'Labour Room (LaQshya)'!H254+'Maternity Ward'!H286+Paed_OPD_MusQan!H312+'Paed Ward_ MusQan'!H272+SNCU_MusQan!H281+'NRC_ MusQan'!H281+OT!H298+'M-OT (LaQshya)'!H247+'PP Unit'!H302+ICU!H282+IPD!H277+'Blood Bank'!H255+Lab!H276+'Radiology '!H259+Pharmacy!H288+'Auxillary services'!H241+'Mortuary '!H237+Admin!H384)/('Emergency '!I299+OPD!I305+'Labour Room (LaQshya)'!I254+'Maternity Ward'!I286+Paed_OPD_MusQan!I312+'Paed Ward_ MusQan'!I272+SNCU_MusQan!I281+'NRC_ MusQan'!I281+OT!I298+'M-OT (LaQshya)'!I247+'PP Unit'!I302+ICU!I282+IPD!I277+'Blood Bank'!I255+Lab!I276+'Radiology '!I259+Pharmacy!I288+'Auxillary services'!I241+'Mortuary '!I237+Admin!I384)</f>
        <v>1</v>
      </c>
      <c r="I55" s="942">
        <f>('Labour Room (LaQshya)'!H254+'M-OT (LaQshya)'!H247)/('M-OT (LaQshya)'!I247+'Labour Room (LaQshya)'!I254)</f>
        <v>1</v>
      </c>
      <c r="J55" s="941">
        <f>(Paed_OPD_MusQan!H312+'Paed Ward_ MusQan'!H272+SNCU_MusQan!H281+'NRC_ MusQan'!H281)/('NRC_ MusQan'!I281+SNCU_MusQan!I281+'Paed Ward_ MusQan'!I272+Paed_OPD_MusQan!I312)</f>
        <v>1</v>
      </c>
    </row>
    <row r="56" spans="2:10" ht="39.75" customHeight="1">
      <c r="B56" s="688" t="s">
        <v>99</v>
      </c>
      <c r="C56" s="954" t="s">
        <v>98</v>
      </c>
      <c r="D56" s="955"/>
      <c r="E56" s="955"/>
      <c r="F56" s="955"/>
      <c r="G56" s="955"/>
      <c r="H56" s="691">
        <f>('Emergency '!H312+OPD!H318+'Labour Room (LaQshya)'!H263+'Maternity Ward'!H299+Paed_OPD_MusQan!H322+'Paed Ward_ MusQan'!H282+SNCU_MusQan!H292+'NRC_ MusQan'!H291+OT!H311+'M-OT (LaQshya)'!H257+'PP Unit'!H315+ICU!H295+IPD!H290+'Blood Bank'!H268+Lab!H287+'Radiology '!H270+Pharmacy!H299+'Auxillary services'!H254+'Mortuary '!H249+Admin!H411)/('Emergency '!I312+OPD!I318+'Labour Room (LaQshya)'!I263+'Maternity Ward'!I299+Paed_OPD_MusQan!I322+'Paed Ward_ MusQan'!I282+SNCU_MusQan!I292+'NRC_ MusQan'!I291+OT!I311+'M-OT (LaQshya)'!I257+'PP Unit'!I315+ICU!I295+IPD!I290+'Blood Bank'!I268+Lab!I287+'Radiology '!I270+Pharmacy!I299+'Auxillary services'!I254+'Mortuary '!I249+Admin!I411)</f>
        <v>1</v>
      </c>
      <c r="I56" s="942">
        <f>('Labour Room (LaQshya)'!H263+'M-OT (LaQshya)'!H257)/('M-OT (LaQshya)'!I257+'Labour Room (LaQshya)'!I263)</f>
        <v>1</v>
      </c>
      <c r="J56" s="941">
        <f>(Paed_OPD_MusQan!H322+'Paed Ward_ MusQan'!H282+SNCU_MusQan!H292+'NRC_ MusQan'!H291)/('NRC_ MusQan'!I291+SNCU_MusQan!I292+'Paed Ward_ MusQan'!I282+Paed_OPD_MusQan!I322)</f>
        <v>1</v>
      </c>
    </row>
    <row r="57" spans="2:10" ht="25" customHeight="1">
      <c r="B57" s="688" t="s">
        <v>97</v>
      </c>
      <c r="C57" s="954" t="s">
        <v>96</v>
      </c>
      <c r="D57" s="955"/>
      <c r="E57" s="955"/>
      <c r="F57" s="955"/>
      <c r="G57" s="955"/>
      <c r="H57" s="691">
        <f>(OPD!H322+'Maternity Ward'!H304+Paed_OPD_MusQan!H326+'Paed Ward_ MusQan'!H286+SNCU_MusQan!H296+'NRC_ MusQan'!H295+ICU!H301+IPD!H294+'Auxillary services'!H258)/(OPD!I322+'Maternity Ward'!I304+Paed_OPD_MusQan!I326+'Paed Ward_ MusQan'!I286+SNCU_MusQan!I296+'NRC_ MusQan'!I295+ICU!I301+IPD!I294+'Auxillary services'!I258)</f>
        <v>1</v>
      </c>
      <c r="I57" s="942" t="s">
        <v>6631</v>
      </c>
      <c r="J57" s="941">
        <f>(Paed_OPD_MusQan!H326+'Paed Ward_ MusQan'!H286+SNCU_MusQan!H296+'NRC_ MusQan'!H295)/('NRC_ MusQan'!I295+SNCU_MusQan!I296+'Paed Ward_ MusQan'!I286+Paed_OPD_MusQan!I326)</f>
        <v>1</v>
      </c>
    </row>
    <row r="58" spans="2:10" ht="25" customHeight="1">
      <c r="B58" s="688" t="s">
        <v>95</v>
      </c>
      <c r="C58" s="954" t="s">
        <v>94</v>
      </c>
      <c r="D58" s="955"/>
      <c r="E58" s="955"/>
      <c r="F58" s="955"/>
      <c r="G58" s="955"/>
      <c r="H58" s="691">
        <f>('Emergency '!H322+OPD!H326+'Labour Room (LaQshya)'!H271+'Maternity Ward'!H309+Paed_OPD_MusQan!H330+'Paed Ward_ MusQan'!H293+SNCU_MusQan!H300+'NRC_ MusQan'!H310+OT!H322+'M-OT (LaQshya)'!H266+'PP Unit'!H326+ICU!H306+IPD!H299+'Blood Bank'!H277+'Auxillary services'!H274+Admin!H439)/('Emergency '!I322+OPD!I326+'Labour Room (LaQshya)'!I271+'Maternity Ward'!I309+Paed_OPD_MusQan!I330+'Paed Ward_ MusQan'!I293+SNCU_MusQan!I300+'NRC_ MusQan'!I310+OT!I322+'M-OT (LaQshya)'!I266+'PP Unit'!I326+ICU!I306+IPD!I299+'Blood Bank'!I277+'Auxillary services'!I274+Admin!I439)</f>
        <v>1</v>
      </c>
      <c r="I58" s="942">
        <f>('Labour Room (LaQshya)'!H271+'M-OT (LaQshya)'!H266)/('M-OT (LaQshya)'!I266+'Labour Room (LaQshya)'!I271)</f>
        <v>1</v>
      </c>
      <c r="J58" s="941">
        <f>(Paed_OPD_MusQan!H330+'Paed Ward_ MusQan'!H293+SNCU_MusQan!H300+'NRC_ MusQan'!H310)/('NRC_ MusQan'!I310+SNCU_MusQan!I300+'Paed Ward_ MusQan'!I293+Paed_OPD_MusQan!I330)</f>
        <v>1</v>
      </c>
    </row>
    <row r="59" spans="2:10" ht="39.75" customHeight="1">
      <c r="B59" s="688" t="s">
        <v>93</v>
      </c>
      <c r="C59" s="954" t="s">
        <v>92</v>
      </c>
      <c r="D59" s="955"/>
      <c r="E59" s="955"/>
      <c r="F59" s="955"/>
      <c r="G59" s="955"/>
      <c r="H59" s="691">
        <f>(Admin!H443)/(Admin!I443)</f>
        <v>1</v>
      </c>
      <c r="I59" s="942" t="s">
        <v>6631</v>
      </c>
      <c r="J59" s="941" t="s">
        <v>6631</v>
      </c>
    </row>
    <row r="60" spans="2:10" ht="25" customHeight="1">
      <c r="B60" s="688" t="s">
        <v>91</v>
      </c>
      <c r="C60" s="954" t="s">
        <v>90</v>
      </c>
      <c r="D60" s="955"/>
      <c r="E60" s="955"/>
      <c r="F60" s="955"/>
      <c r="G60" s="955"/>
      <c r="H60" s="691">
        <f>(Admin!H454)/(Admin!I454)</f>
        <v>1</v>
      </c>
      <c r="I60" s="942" t="s">
        <v>6631</v>
      </c>
      <c r="J60" s="941" t="s">
        <v>6631</v>
      </c>
    </row>
    <row r="61" spans="2:10" ht="34.5" customHeight="1">
      <c r="B61" s="688" t="s">
        <v>89</v>
      </c>
      <c r="C61" s="954" t="s">
        <v>88</v>
      </c>
      <c r="D61" s="955"/>
      <c r="E61" s="955"/>
      <c r="F61" s="955"/>
      <c r="G61" s="955"/>
      <c r="H61" s="691">
        <f>('Emergency '!H332+ Paed_OPD_MusQan!H340+'Paed Ward_ MusQan'!H304+'NRC_ MusQan'!H320+'PP Unit'!H337+'Blood Bank'!H287+Lab!H305+'Radiology '!H288+Pharmacy!H318+Admin!H463)/('Emergency '!I332+Paed_OPD_MusQan!I340+'Paed Ward_ MusQan'!I304+'NRC_ MusQan'!I320+'PP Unit'!I337+'Blood Bank'!I287+Lab!I305+'Radiology '!I288+Pharmacy!I318+Admin!I463)</f>
        <v>1</v>
      </c>
      <c r="I61" s="942" t="s">
        <v>6631</v>
      </c>
      <c r="J61" s="941">
        <f>(Paed_OPD_MusQan!H340+'Paed Ward_ MusQan'!H304+'NRC_ MusQan'!H320)/('NRC_ MusQan'!I320+'Paed Ward_ MusQan'!I304+Paed_OPD_MusQan!I340)</f>
        <v>1</v>
      </c>
    </row>
    <row r="62" spans="2:10" ht="36.75" customHeight="1">
      <c r="B62" s="688" t="s">
        <v>87</v>
      </c>
      <c r="C62" s="954" t="s">
        <v>86</v>
      </c>
      <c r="D62" s="955"/>
      <c r="E62" s="955"/>
      <c r="F62" s="955"/>
      <c r="G62" s="955"/>
      <c r="H62" s="691">
        <f>('Emergency '!H336+OPD!H340+'Labour Room (LaQshya)'!H285+'Maternity Ward'!H325+Paed_OPD_MusQan!H346+'Paed Ward_ MusQan'!H313+SNCU_MusQan!H315+'NRC_ MusQan'!H324+OT!H337+'M-OT (LaQshya)'!H281+'PP Unit'!H341+ICU!H321+IPD!H315+'Blood Bank'!H291+Lab!H309+'Radiology '!H298+Pharmacy!H322+'Auxillary services'!H300+'Mortuary '!H271+Admin!H480)/('Emergency '!I336+OPD!I340+'Labour Room (LaQshya)'!I285+'Maternity Ward'!I325+Paed_OPD_MusQan!I346+'Paed Ward_ MusQan'!I313+SNCU_MusQan!I315+'NRC_ MusQan'!I324+OT!I337+'M-OT (LaQshya)'!I281+'PP Unit'!I341+ICU!I321+IPD!I315+'Blood Bank'!I291+Lab!I309+'Radiology '!I298+Pharmacy!I322+'Auxillary services'!I300+'Mortuary '!I271+Admin!I480)</f>
        <v>1</v>
      </c>
      <c r="I62" s="942">
        <f>('Labour Room (LaQshya)'!H285+'M-OT (LaQshya)'!H281)/('M-OT (LaQshya)'!I281+'Labour Room (LaQshya)'!I285)</f>
        <v>1</v>
      </c>
      <c r="J62" s="941">
        <f>(Paed_OPD_MusQan!H346+'Paed Ward_ MusQan'!H313+SNCU_MusQan!H315+'NRC_ MusQan'!H324)/('NRC_ MusQan'!I324+SNCU_MusQan!I315+'Paed Ward_ MusQan'!I313+Paed_OPD_MusQan!I346)</f>
        <v>1</v>
      </c>
    </row>
    <row r="63" spans="2:10" ht="40.5" customHeight="1">
      <c r="B63" s="688" t="s">
        <v>85</v>
      </c>
      <c r="C63" s="954" t="s">
        <v>84</v>
      </c>
      <c r="D63" s="955"/>
      <c r="E63" s="955"/>
      <c r="F63" s="955"/>
      <c r="G63" s="955"/>
      <c r="H63" s="691">
        <f>('Emergency '!H341+OPD!H345+'Maternity Ward'!H330+Paed_OPD_MusQan!H351+'Paed Ward_ MusQan'!H317+SNCU_MusQan!H319+'NRC_ MusQan'!H329+OT!H342+'PP Unit'!H346+ICU!H326+IPD!H320+'Blood Bank'!H296+Lab!H314+'Radiology '!H303+Pharmacy!H327+'Mortuary '!H276+Admin!H500)/('Emergency '!I341+OPD!I345+'Maternity Ward'!I330+Paed_OPD_MusQan!I351+'Paed Ward_ MusQan'!I317+SNCU_MusQan!I319+'NRC_ MusQan'!I329+OT!I342+'PP Unit'!I346+ICU!I326+IPD!I320+'Blood Bank'!I296+Lab!I314+'Radiology '!I303+Pharmacy!I327+'Mortuary '!I276+Admin!I500)</f>
        <v>1</v>
      </c>
      <c r="I63" s="942" t="s">
        <v>6631</v>
      </c>
      <c r="J63" s="941">
        <f>(Paed_OPD_MusQan!H351+'Paed Ward_ MusQan'!H317+SNCU_MusQan!H319+'NRC_ MusQan'!H329)/('NRC_ MusQan'!I329+SNCU_MusQan!I319+'Paed Ward_ MusQan'!I317+Paed_OPD_MusQan!I351)</f>
        <v>1</v>
      </c>
    </row>
    <row r="64" spans="2:10" ht="40.5" customHeight="1">
      <c r="B64" s="684"/>
      <c r="C64" s="953" t="s">
        <v>6626</v>
      </c>
      <c r="D64" s="953"/>
      <c r="E64" s="953"/>
      <c r="F64" s="953"/>
      <c r="G64" s="953"/>
      <c r="H64" s="684"/>
      <c r="I64" s="684"/>
      <c r="J64" s="935"/>
    </row>
    <row r="65" spans="2:10" ht="25" customHeight="1">
      <c r="B65" s="689" t="s">
        <v>83</v>
      </c>
      <c r="C65" s="954" t="s">
        <v>82</v>
      </c>
      <c r="D65" s="955"/>
      <c r="E65" s="955"/>
      <c r="F65" s="955"/>
      <c r="G65" s="955"/>
      <c r="H65" s="691">
        <f>('Emergency '!H345+OPD!H349+'Labour Room (LaQshya)'!H294+'Maternity Ward'!H334+Paed_OPD_MusQan!H355+'Paed Ward_ MusQan'!H321+SNCU_MusQan!H323+'NRC_ MusQan'!H333+'PP Unit'!H350+ICU!H330+IPD!H324+'Blood Bank'!H300+Lab!H318+'Radiology '!H307+Admin!H511)/('Emergency '!I345+OPD!I349+'Labour Room (LaQshya)'!I294+'Maternity Ward'!I334+Paed_OPD_MusQan!I355+'Paed Ward_ MusQan'!I321+SNCU_MusQan!I323+'NRC_ MusQan'!I333+'PP Unit'!I350+ICU!I330+IPD!I324+'Blood Bank'!I300+Lab!I318+'Radiology '!I307+Admin!I511)</f>
        <v>1</v>
      </c>
      <c r="I65" s="942">
        <f>('Labour Room (LaQshya)'!H294/'Labour Room (LaQshya)'!I294)</f>
        <v>1</v>
      </c>
      <c r="J65" s="941">
        <f>(Paed_OPD_MusQan!H355+'Paed Ward_ MusQan'!H321+SNCU_MusQan!H323+'NRC_ MusQan'!H333)/('NRC_ MusQan'!I333+SNCU_MusQan!I323+'Paed Ward_ MusQan'!I321+Paed_OPD_MusQan!I355)</f>
        <v>1</v>
      </c>
    </row>
    <row r="66" spans="2:10" ht="25" customHeight="1">
      <c r="B66" s="688" t="s">
        <v>81</v>
      </c>
      <c r="C66" s="954" t="s">
        <v>80</v>
      </c>
      <c r="D66" s="955"/>
      <c r="E66" s="955"/>
      <c r="F66" s="955"/>
      <c r="G66" s="955"/>
      <c r="H66" s="691">
        <f>('Emergency '!H359+OPD!H363+'Labour Room (LaQshya)'!H300+'Maternity Ward'!H343+Paed_OPD_MusQan!H368+'Paed Ward_ MusQan'!H327+SNCU_MusQan!H329+'NRC_ MusQan'!H341+OT!H351+'M-OT (LaQshya)'!H294+'PP Unit'!H360+ICU!H339+IPD!H332+'Blood Bank'!H306)/('Emergency '!I359+OPD!I363+'Labour Room (LaQshya)'!I300+'Maternity Ward'!I343+Paed_OPD_MusQan!I368+'Paed Ward_ MusQan'!I327+SNCU_MusQan!I329+'NRC_ MusQan'!I341+OT!I351+'M-OT (LaQshya)'!I294+'PP Unit'!I360+ICU!I339+IPD!I332+'Blood Bank'!I306)</f>
        <v>1</v>
      </c>
      <c r="I66" s="942">
        <f>('Labour Room (LaQshya)'!H300+'M-OT (LaQshya)'!H294)/('M-OT (LaQshya)'!I294+'Labour Room (LaQshya)'!I300)</f>
        <v>1</v>
      </c>
      <c r="J66" s="941">
        <f>(Paed_OPD_MusQan!H368+'Paed Ward_ MusQan'!H327+SNCU_MusQan!H329+'NRC_ MusQan'!H341)/('NRC_ MusQan'!I341+SNCU_MusQan!I329+'Paed Ward_ MusQan'!I327+Paed_OPD_MusQan!I368)</f>
        <v>1</v>
      </c>
    </row>
    <row r="67" spans="2:10" ht="25" customHeight="1">
      <c r="B67" s="688" t="s">
        <v>79</v>
      </c>
      <c r="C67" s="954" t="s">
        <v>78</v>
      </c>
      <c r="D67" s="955"/>
      <c r="E67" s="955"/>
      <c r="F67" s="955"/>
      <c r="G67" s="955"/>
      <c r="H67" s="691">
        <f>('Emergency '!H364+OPD!H366+'Labour Room (LaQshya)'!H306+'Maternity Ward'!H352+Paed_OPD_MusQan!H371+'Paed Ward_ MusQan'!H332+SNCU_MusQan!H334+'NRC_ MusQan'!H346+OT!H354+'M-OT (LaQshya)'!H297+'PP Unit'!H369+ICU!H348+IPD!H341+'Blood Bank'!H309+Lab!H327+'Radiology '!H316+Admin!H521)/('Emergency '!I364+OPD!I366+'Labour Room (LaQshya)'!I306+'Maternity Ward'!I352+Paed_OPD_MusQan!I371+'Paed Ward_ MusQan'!I332+SNCU_MusQan!I334+'NRC_ MusQan'!I346+OT!I354+'M-OT (LaQshya)'!I297+'PP Unit'!I369+ICU!I348+IPD!I341+'Blood Bank'!I309+Lab!I327+'Radiology '!I316+Admin!I521)</f>
        <v>1</v>
      </c>
      <c r="I67" s="942">
        <f>('Labour Room (LaQshya)'!H306+'M-OT (LaQshya)'!H297)/('M-OT (LaQshya)'!I297+'Labour Room (LaQshya)'!I306)</f>
        <v>1</v>
      </c>
      <c r="J67" s="941">
        <f>(Paed_OPD_MusQan!H371+'Paed Ward_ MusQan'!H332+SNCU_MusQan!H334+'NRC_ MusQan'!H346)/('NRC_ MusQan'!I346+SNCU_MusQan!I334+'Paed Ward_ MusQan'!I332+Paed_OPD_MusQan!I371)</f>
        <v>1</v>
      </c>
    </row>
    <row r="68" spans="2:10" ht="25" customHeight="1">
      <c r="B68" s="688" t="s">
        <v>77</v>
      </c>
      <c r="C68" s="954" t="s">
        <v>76</v>
      </c>
      <c r="D68" s="955"/>
      <c r="E68" s="955"/>
      <c r="F68" s="955"/>
      <c r="G68" s="955"/>
      <c r="H68" s="691">
        <f>('Emergency '!H376+'Labour Room (LaQshya)'!H318+'Maternity Ward'!H364+'Paed Ward_ MusQan'!H342+SNCU_MusQan!H345+'NRC_ MusQan'!H355+OT!H361+'M-OT (LaQshya)'!H302+'PP Unit'!H374+ICU!H362+IPD!H352+'Blood Bank'!H316+Lab!H333+Admin!H532)/('Emergency '!I376+'Labour Room (LaQshya)'!I318+'Maternity Ward'!I364+'Paed Ward_ MusQan'!I342+SNCU_MusQan!I345+'NRC_ MusQan'!I355+OT!I361+'M-OT (LaQshya)'!I302+'PP Unit'!I374+ICU!I362+IPD!I352+'Blood Bank'!I316+Lab!I333+Admin!I532)</f>
        <v>1</v>
      </c>
      <c r="I68" s="942">
        <f>('Labour Room (LaQshya)'!H318+'M-OT (LaQshya)'!H302)/('M-OT (LaQshya)'!I302+'Labour Room (LaQshya)'!I318)</f>
        <v>1</v>
      </c>
      <c r="J68" s="941">
        <f>('Paed Ward_ MusQan'!H342+SNCU_MusQan!H345+'NRC_ MusQan'!H355)/('NRC_ MusQan'!I355+SNCU_MusQan!I345+'Paed Ward_ MusQan'!I342)</f>
        <v>1</v>
      </c>
    </row>
    <row r="69" spans="2:10" ht="25" customHeight="1">
      <c r="B69" s="688" t="s">
        <v>75</v>
      </c>
      <c r="C69" s="954" t="s">
        <v>74</v>
      </c>
      <c r="D69" s="955"/>
      <c r="E69" s="955"/>
      <c r="F69" s="955"/>
      <c r="G69" s="955"/>
      <c r="H69" s="691">
        <f>('Emergency '!H386+OPD!H382+'Labour Room (LaQshya)'!H325+'Maternity Ward'!H374+Paed_OPD_MusQan!H387+'Paed Ward_ MusQan'!H350+SNCU_MusQan!H354+'NRC_ MusQan'!H363+OT!H368+'M-OT (LaQshya)'!H308+'PP Unit'!H382+ICU!H372+IPD!H362+'Radiology '!H327+Admin!H538)/('Emergency '!I386+OPD!I382+'Labour Room (LaQshya)'!I325+'Maternity Ward'!I374+Paed_OPD_MusQan!I387+'Paed Ward_ MusQan'!I350+SNCU_MusQan!I354+'NRC_ MusQan'!I363+OT!I368+'M-OT (LaQshya)'!I308+'PP Unit'!I382+ICU!I372+IPD!I362+'Radiology '!I327+Admin!I538)</f>
        <v>1</v>
      </c>
      <c r="I69" s="942">
        <f>('Labour Room (LaQshya)'!H325+'M-OT (LaQshya)'!H308)/('M-OT (LaQshya)'!I308+'Labour Room (LaQshya)'!I325)</f>
        <v>1</v>
      </c>
      <c r="J69" s="941">
        <f>(Paed_OPD_MusQan!H387+'Paed Ward_ MusQan'!H350+SNCU_MusQan!H354+'NRC_ MusQan'!H363)/('NRC_ MusQan'!I363+SNCU_MusQan!I354+'Paed Ward_ MusQan'!I350+Paed_OPD_MusQan!I387)</f>
        <v>1</v>
      </c>
    </row>
    <row r="70" spans="2:10" ht="38.25" customHeight="1">
      <c r="B70" s="688" t="s">
        <v>73</v>
      </c>
      <c r="C70" s="954" t="s">
        <v>72</v>
      </c>
      <c r="D70" s="955"/>
      <c r="E70" s="955"/>
      <c r="F70" s="955"/>
      <c r="G70" s="955"/>
      <c r="H70" s="691">
        <f xml:space="preserve"> ('Emergency '!H389+OPD!H385+'Labour Room (LaQshya)'!H328+'Maternity Ward'!H377+Paed_OPD_MusQan!H390+'Paed Ward_ MusQan'!H353+SNCU_MusQan!H357+'NRC_ MusQan'!H366+OT!H371+'M-OT (LaQshya)'!H311+'PP Unit'!H385+ICU!H375+IPD!H365+Pharmacy!H353+Admin!H541)/('Emergency '!I389+OPD!I385+'Labour Room (LaQshya)'!I328+'Maternity Ward'!I377+Paed_OPD_MusQan!I390+'Paed Ward_ MusQan'!I353+SNCU_MusQan!I357+'NRC_ MusQan'!I366+OT!I371+'M-OT (LaQshya)'!I311+'PP Unit'!I385+ICU!I375+IPD!I365+Pharmacy!I353+Admin!I541)</f>
        <v>1</v>
      </c>
      <c r="I70" s="942">
        <f>('Labour Room (LaQshya)'!H328+'M-OT (LaQshya)'!H311)/('M-OT (LaQshya)'!I311+'Labour Room (LaQshya)'!I328)</f>
        <v>1</v>
      </c>
      <c r="J70" s="941">
        <f>(Paed_OPD_MusQan!H390+'Paed Ward_ MusQan'!H353+SNCU_MusQan!H357+'NRC_ MusQan'!H366)/('NRC_ MusQan'!I366+SNCU_MusQan!I357+'Paed Ward_ MusQan'!I353+Paed_OPD_MusQan!I390)</f>
        <v>1</v>
      </c>
    </row>
    <row r="71" spans="2:10" ht="25" customHeight="1">
      <c r="B71" s="688" t="s">
        <v>71</v>
      </c>
      <c r="C71" s="954" t="s">
        <v>70</v>
      </c>
      <c r="D71" s="955"/>
      <c r="E71" s="955"/>
      <c r="F71" s="955"/>
      <c r="G71" s="955"/>
      <c r="H71" s="691">
        <f>('Emergency '!H395+OPD!H392+'Labour Room (LaQshya)'!H332+'Maternity Ward'!H383+Paed_OPD_MusQan!H396+'Paed Ward_ MusQan'!H358+SNCU_MusQan!H361+'NRC_ MusQan'!H371+OT!H376+'M-OT (LaQshya)'!H315+'PP Unit'!H391+ICU!H381+IPD!H371+Pharmacy!H363+Admin!H546)/('Emergency '!I395+OPD!I392+'Labour Room (LaQshya)'!I332+'Maternity Ward'!I383+Paed_OPD_MusQan!I396+'Paed Ward_ MusQan'!I358+SNCU_MusQan!I361+'NRC_ MusQan'!I371+OT!I376+'M-OT (LaQshya)'!I315+'PP Unit'!I391+ICU!I381+IPD!I371+Pharmacy!I363+Admin!I546)</f>
        <v>1</v>
      </c>
      <c r="I71" s="942">
        <f>('Labour Room (LaQshya)'!H332+'M-OT (LaQshya)'!H315)/('M-OT (LaQshya)'!I315+'Labour Room (LaQshya)'!I332)</f>
        <v>1</v>
      </c>
      <c r="J71" s="941">
        <f>(Paed_OPD_MusQan!H396+'Paed Ward_ MusQan'!H358+SNCU_MusQan!H361+'NRC_ MusQan'!H371)/('NRC_ MusQan'!I371+SNCU_MusQan!I361+'Paed Ward_ MusQan'!I358+Paed_OPD_MusQan!I396)</f>
        <v>1</v>
      </c>
    </row>
    <row r="72" spans="2:10" ht="48.75" customHeight="1">
      <c r="B72" s="688" t="s">
        <v>69</v>
      </c>
      <c r="C72" s="954" t="s">
        <v>68</v>
      </c>
      <c r="D72" s="955"/>
      <c r="E72" s="955"/>
      <c r="F72" s="955"/>
      <c r="G72" s="955"/>
      <c r="H72" s="691">
        <f>('Emergency '!H407+OPD!H402+'Labour Room (LaQshya)'!H341+'Maternity Ward'!H395+Paed_OPD_MusQan!H406+'Paed Ward_ MusQan'!H370+SNCU_MusQan!H373+'NRC_ MusQan'!H383+OT!H388+'M-OT (LaQshya)'!H324+'PP Unit'!H403+ICU!H393+IPD!H383+'Blood Bank'!H335+Lab!H352+'Radiology '!H339+Pharmacy!H369+'Auxillary services'!H342+'Mortuary '!H311+Admin!H552)/('Emergency '!I407+OPD!I402+'Labour Room (LaQshya)'!I341+'Maternity Ward'!I395+Paed_OPD_MusQan!I406+'Paed Ward_ MusQan'!I370+SNCU_MusQan!I373+'NRC_ MusQan'!I383+OT!I388+'M-OT (LaQshya)'!I324+'PP Unit'!I403+ICU!I393+IPD!I383+'Blood Bank'!I335+Lab!I352+'Radiology '!I339+Pharmacy!I369+'Auxillary services'!I342+'Mortuary '!I311+Admin!I552)</f>
        <v>1</v>
      </c>
      <c r="I72" s="942">
        <f>('Labour Room (LaQshya)'!H341+'M-OT (LaQshya)'!H324)/('M-OT (LaQshya)'!I324+'Labour Room (LaQshya)'!I341)</f>
        <v>1</v>
      </c>
      <c r="J72" s="941">
        <f>(Paed_OPD_MusQan!H406+'Paed Ward_ MusQan'!H370+SNCU_MusQan!H373+'NRC_ MusQan'!H383)/('NRC_ MusQan'!I383+SNCU_MusQan!I373+'Paed Ward_ MusQan'!I370+Paed_OPD_MusQan!I406)</f>
        <v>1</v>
      </c>
    </row>
    <row r="73" spans="2:10" ht="25" customHeight="1">
      <c r="B73" s="688" t="s">
        <v>67</v>
      </c>
      <c r="C73" s="954" t="s">
        <v>66</v>
      </c>
      <c r="D73" s="955"/>
      <c r="E73" s="955"/>
      <c r="F73" s="955"/>
      <c r="G73" s="955"/>
      <c r="H73" s="691">
        <f>('Emergency '!H416+'Maternity Ward'!H404+'Paed Ward_ MusQan'!H379+SNCU_MusQan!H382+'NRC_ MusQan'!H392+'PP Unit'!H414+ICU!H402+IPD!H392)/('Emergency '!I416+'Maternity Ward'!I404+'Paed Ward_ MusQan'!I379+SNCU_MusQan!I382+'NRC_ MusQan'!I392+'PP Unit'!I414+ICU!I402+IPD!I392)</f>
        <v>1</v>
      </c>
      <c r="I73" s="942" t="s">
        <v>6631</v>
      </c>
      <c r="J73" s="941">
        <f>('Paed Ward_ MusQan'!H379+SNCU_MusQan!H382+'NRC_ MusQan'!H392)/('NRC_ MusQan'!I392+SNCU_MusQan!I382+'Paed Ward_ MusQan'!I379)</f>
        <v>1</v>
      </c>
    </row>
    <row r="74" spans="2:10" ht="25" customHeight="1">
      <c r="B74" s="688" t="s">
        <v>65</v>
      </c>
      <c r="C74" s="954" t="s">
        <v>64</v>
      </c>
      <c r="D74" s="955"/>
      <c r="E74" s="955"/>
      <c r="F74" s="955"/>
      <c r="G74" s="955"/>
      <c r="H74" s="691">
        <f>(SNCU_MusQan!H395+ICU!H413)/(SNCU_MusQan!I395+ICU!I413)</f>
        <v>1</v>
      </c>
      <c r="I74" s="942" t="s">
        <v>6631</v>
      </c>
      <c r="J74" s="941">
        <f>(SNCU_MusQan!H395)/(SNCU_MusQan!I395)</f>
        <v>1</v>
      </c>
    </row>
    <row r="75" spans="2:10" ht="25" customHeight="1">
      <c r="B75" s="688" t="s">
        <v>63</v>
      </c>
      <c r="C75" s="954" t="s">
        <v>62</v>
      </c>
      <c r="D75" s="955"/>
      <c r="E75" s="955"/>
      <c r="F75" s="955"/>
      <c r="G75" s="955"/>
      <c r="H75" s="691">
        <f>('Emergency '!H429+OPD!H419+'Maternity Ward'!H419+Paed_OPD_MusQan!H424+'Paed Ward_ MusQan'!H392+SNCU_MusQan!H401+'NRC_ MusQan'!H405+OT!H406+'M-OT (LaQshya)'!H342+'PP Unit'!H429+ICU!H426+IPD!H406+'Blood Bank'!H352+Lab!H369+'Radiology '!H356+Pharmacy!H386+'Auxillary services'!H370+'Mortuary '!H327+Admin!H569)/('Emergency '!I429+OPD!I419+'Maternity Ward'!I419+Paed_OPD_MusQan!I424+'Paed Ward_ MusQan'!I392+SNCU_MusQan!I401+'NRC_ MusQan'!I405+OT!I406+'M-OT (LaQshya)'!I342+'PP Unit'!I429+ICU!I426+IPD!I406+'Blood Bank'!I352+Lab!I369+'Radiology '!I356+Pharmacy!I386+'Auxillary services'!I370+'Mortuary '!I327+Admin!I569)</f>
        <v>1</v>
      </c>
      <c r="I75" s="942">
        <f>('M-OT (LaQshya)'!H342)/('M-OT (LaQshya)'!I342)</f>
        <v>1</v>
      </c>
      <c r="J75" s="941">
        <f>(Paed_OPD_MusQan!H424+'Paed Ward_ MusQan'!H392+SNCU_MusQan!H401+'NRC_ MusQan'!H405)/('NRC_ MusQan'!I405+SNCU_MusQan!I401+'Paed Ward_ MusQan'!I392+Paed_OPD_MusQan!I424)</f>
        <v>1</v>
      </c>
    </row>
    <row r="76" spans="2:10" ht="25" customHeight="1">
      <c r="B76" s="688" t="s">
        <v>61</v>
      </c>
      <c r="C76" s="954" t="s">
        <v>60</v>
      </c>
      <c r="D76" s="955"/>
      <c r="E76" s="955"/>
      <c r="F76" s="955"/>
      <c r="G76" s="955"/>
      <c r="H76" s="691">
        <f>('Emergency '!H456+OPD!H426+'Labour Room (LaQshya)'!H365+'Maternity Ward'!H419+Paed_OPD_MusQan!H438+'Paed Ward_ MusQan'!H398+SNCU_MusQan!H409+'NRC_ MusQan'!H412+OT!H413+'M-OT (LaQshya)'!H348+'PP Unit'!H436+ICU!H433+IPD!H413+'Blood Bank'!H360+Lab!H376+'Radiology '!H363)/('Emergency '!I456+OPD!I426+'Labour Room (LaQshya)'!I365+'Maternity Ward'!I426+Paed_OPD_MusQan!I438+'Paed Ward_ MusQan'!I398+SNCU_MusQan!I409+'NRC_ MusQan'!I412+OT!I413+'M-OT (LaQshya)'!I348+'PP Unit'!I436+ICU!I433+IPD!I413+'Blood Bank'!I360+Lab!I376+'Radiology '!I363)</f>
        <v>1</v>
      </c>
      <c r="I76" s="942">
        <f>('Labour Room (LaQshya)'!H365+'M-OT (LaQshya)'!H348)/('M-OT (LaQshya)'!I348+'Labour Room (LaQshya)'!I365)</f>
        <v>1</v>
      </c>
      <c r="J76" s="941">
        <f>(Paed_OPD_MusQan!H438+'Paed Ward_ MusQan'!H398+SNCU_MusQan!H409+'NRC_ MusQan'!H412)/('NRC_ MusQan'!I412+SNCU_MusQan!I409+'Paed Ward_ MusQan'!I398+Paed_OPD_MusQan!I438)</f>
        <v>1</v>
      </c>
    </row>
    <row r="77" spans="2:10" ht="25" customHeight="1">
      <c r="B77" s="688" t="s">
        <v>59</v>
      </c>
      <c r="C77" s="954" t="s">
        <v>58</v>
      </c>
      <c r="D77" s="955"/>
      <c r="E77" s="955"/>
      <c r="F77" s="955"/>
      <c r="G77" s="955"/>
      <c r="H77" s="691">
        <f>('Emergency '!H460+'Labour Room (LaQshya)'!H369+'Maternity Ward'!H430+'Paed Ward_ MusQan'!H402+SNCU_MusQan!H413+'NRC_ MusQan'!H416+OT!H417+'M-OT (LaQshya)'!H352+ICU!H437+IPD!H417+'Blood Bank'!H364)/('Emergency '!I460+'Labour Room (LaQshya)'!I369+'Maternity Ward'!I430+'Paed Ward_ MusQan'!I402+SNCU_MusQan!I413+'NRC_ MusQan'!I416+OT!I417+'M-OT (LaQshya)'!I352+ICU!I437+IPD!I417+'Blood Bank'!I364)</f>
        <v>1</v>
      </c>
      <c r="I77" s="942">
        <f>('Labour Room (LaQshya)'!H369+'M-OT (LaQshya)'!H342)/('M-OT (LaQshya)'!I342+'Labour Room (LaQshya)'!I369)</f>
        <v>1</v>
      </c>
      <c r="J77" s="941">
        <f>('Paed Ward_ MusQan'!H402+SNCU_MusQan!H413+'NRC_ MusQan'!H416)/('NRC_ MusQan'!I416+SNCU_MusQan!I413+'Paed Ward_ MusQan'!I402)</f>
        <v>1</v>
      </c>
    </row>
    <row r="78" spans="2:10" ht="25" customHeight="1">
      <c r="B78" s="690" t="s">
        <v>57</v>
      </c>
      <c r="C78" s="954" t="s">
        <v>56</v>
      </c>
      <c r="D78" s="955"/>
      <c r="E78" s="955"/>
      <c r="F78" s="955"/>
      <c r="G78" s="955"/>
      <c r="H78" s="691">
        <f>('Maternity Ward'!H445+OT!H432+'M-OT (LaQshya)'!H365+'PP Unit'!H451+ICU!H452+IPD!H432)/('Maternity Ward'!I445+OT!I432+'M-OT (LaQshya)'!I365+'PP Unit'!I451+ICU!I452+IPD!I432)</f>
        <v>1</v>
      </c>
      <c r="I78" s="942">
        <f>('M-OT (LaQshya)'!H365)/('M-OT (LaQshya)'!I365)</f>
        <v>1</v>
      </c>
      <c r="J78" s="941" t="s">
        <v>6631</v>
      </c>
    </row>
    <row r="79" spans="2:10" ht="25" customHeight="1">
      <c r="B79" s="690" t="s">
        <v>55</v>
      </c>
      <c r="C79" s="954" t="s">
        <v>54</v>
      </c>
      <c r="D79" s="955"/>
      <c r="E79" s="955"/>
      <c r="F79" s="955"/>
      <c r="G79" s="955"/>
      <c r="H79" s="691">
        <f>('Emergency '!H479+'Paed Ward_ MusQan'!H420+OT!H446+'M-OT (LaQshya)'!H378+'PP Unit'!H455)/('Emergency '!I479+'Paed Ward_ MusQan'!I420+OT!I446+'M-OT (LaQshya)'!I378+'PP Unit'!I455)</f>
        <v>1</v>
      </c>
      <c r="I79" s="942">
        <f>('M-OT (LaQshya)'!H378)/'M-OT (LaQshya)'!I378</f>
        <v>1</v>
      </c>
      <c r="J79" s="941">
        <f>('Paed Ward_ MusQan'!H420)/('Paed Ward_ MusQan'!I420)</f>
        <v>1</v>
      </c>
    </row>
    <row r="80" spans="2:10" ht="25" customHeight="1">
      <c r="B80" s="690" t="s">
        <v>53</v>
      </c>
      <c r="C80" s="954" t="s">
        <v>52</v>
      </c>
      <c r="D80" s="955"/>
      <c r="E80" s="955"/>
      <c r="F80" s="955"/>
      <c r="G80" s="955"/>
      <c r="H80" s="691">
        <f>('Emergency '!H485+'Labour Room (LaQshya)'!H389+'Maternity Ward'!H454+'Paed Ward_ MusQan'!H425+SNCU_MusQan!H435+OT!H460+'M-OT (LaQshya)'!H400+'PP Unit'!H464+ICU!H462+IPD!H441+'Mortuary '!H358+Admin!H600)/('Emergency '!I485+'Labour Room (LaQshya)'!I389+'Maternity Ward'!I454+'Paed Ward_ MusQan'!I425+SNCU_MusQan!I435+OT!I460+'M-OT (LaQshya)'!I400+'PP Unit'!I464+ICU!I462+IPD!I441+'Mortuary '!I358+Admin!I600)</f>
        <v>1</v>
      </c>
      <c r="I80" s="942">
        <f>('Labour Room (LaQshya)'!H389+'M-OT (LaQshya)'!H400)/('M-OT (LaQshya)'!I400+'Labour Room (LaQshya)'!I389)</f>
        <v>1</v>
      </c>
      <c r="J80" s="941">
        <f>('Paed Ward_ MusQan'!H425+SNCU_MusQan!H435)/(SNCU_MusQan!I435+'Paed Ward_ MusQan'!I425)</f>
        <v>1</v>
      </c>
    </row>
    <row r="81" spans="2:10" ht="25" customHeight="1">
      <c r="B81" s="690" t="s">
        <v>51</v>
      </c>
      <c r="C81" s="954" t="s">
        <v>50</v>
      </c>
      <c r="D81" s="955"/>
      <c r="E81" s="955"/>
      <c r="F81" s="955"/>
      <c r="G81" s="955"/>
      <c r="H81" s="691">
        <f>(OPD!H455+'Maternity Ward'!H461+'PP Unit'!H471)/(OPD!I455+'Maternity Ward'!I461+'PP Unit'!I471)</f>
        <v>1</v>
      </c>
      <c r="I81" s="942" t="s">
        <v>6631</v>
      </c>
      <c r="J81" s="941" t="s">
        <v>6631</v>
      </c>
    </row>
    <row r="82" spans="2:10" ht="25" customHeight="1">
      <c r="B82" s="690" t="s">
        <v>49</v>
      </c>
      <c r="C82" s="954" t="s">
        <v>48</v>
      </c>
      <c r="D82" s="955"/>
      <c r="E82" s="955"/>
      <c r="F82" s="955"/>
      <c r="G82" s="955"/>
      <c r="H82" s="691">
        <f>('Labour Room (LaQshya)'!H402+OT!H472+'M-OT (LaQshya)'!H412)/('Labour Room (LaQshya)'!I402+OT!I472+'M-OT (LaQshya)'!I412)</f>
        <v>1</v>
      </c>
      <c r="I82" s="942">
        <f>('Labour Room (LaQshya)'!H402+'M-OT (LaQshya)'!H412)/('M-OT (LaQshya)'!I412+'Labour Room (LaQshya)'!I402)</f>
        <v>1</v>
      </c>
      <c r="J82" s="941" t="s">
        <v>6631</v>
      </c>
    </row>
    <row r="83" spans="2:10" ht="25" customHeight="1">
      <c r="B83" s="690" t="s">
        <v>47</v>
      </c>
      <c r="C83" s="954" t="s">
        <v>46</v>
      </c>
      <c r="D83" s="955"/>
      <c r="E83" s="955"/>
      <c r="F83" s="955"/>
      <c r="G83" s="955"/>
      <c r="H83" s="691">
        <f>('Labour Room (LaQshya)'!H440+'Maternity Ward'!H484+'M-OT (LaQshya)'!H432)/('Labour Room (LaQshya)'!I440+'Maternity Ward'!I484+'M-OT (LaQshya)'!I432)</f>
        <v>1</v>
      </c>
      <c r="I83" s="942">
        <f>('Labour Room (LaQshya)'!H440+'M-OT (LaQshya)'!H432)/('M-OT (LaQshya)'!I432+'Labour Room (LaQshya)'!I440)</f>
        <v>1</v>
      </c>
      <c r="J83" s="941" t="s">
        <v>6631</v>
      </c>
    </row>
    <row r="84" spans="2:10" ht="25" customHeight="1">
      <c r="B84" s="690" t="s">
        <v>45</v>
      </c>
      <c r="C84" s="954" t="s">
        <v>44</v>
      </c>
      <c r="D84" s="955"/>
      <c r="E84" s="955"/>
      <c r="F84" s="955"/>
      <c r="G84" s="955"/>
      <c r="H84" s="691">
        <f>(OPD!H500+'Maternity Ward'!H495+Paed_OPD_MusQan!H496+'Paed Ward_ MusQan'!H456+SNCU_MusQan!H466+'NRC_ MusQan'!H471+Admin!H631)/(OPD!I500+'Maternity Ward'!I495+Paed_OPD_MusQan!I496+'Paed Ward_ MusQan'!I456+SNCU_MusQan!I466+'NRC_ MusQan'!I471+Admin!I631)</f>
        <v>1</v>
      </c>
      <c r="I84" s="942" t="s">
        <v>6631</v>
      </c>
      <c r="J84" s="941">
        <f>(Paed_OPD_MusQan!H496+'Paed Ward_ MusQan'!H456+SNCU_MusQan!H466+'NRC_ MusQan'!H471)/('NRC_ MusQan'!I471+SNCU_MusQan!I466+'Paed Ward_ MusQan'!I456+Paed_OPD_MusQan!I496)</f>
        <v>1</v>
      </c>
    </row>
    <row r="85" spans="2:10" ht="25" customHeight="1">
      <c r="B85" s="690" t="s">
        <v>43</v>
      </c>
      <c r="C85" s="954" t="s">
        <v>42</v>
      </c>
      <c r="D85" s="955"/>
      <c r="E85" s="955"/>
      <c r="F85" s="955"/>
      <c r="G85" s="955"/>
      <c r="H85" s="691">
        <f>'PP Unit'!H508/'PP Unit'!I508</f>
        <v>1</v>
      </c>
      <c r="I85" s="942" t="s">
        <v>6631</v>
      </c>
      <c r="J85" s="941" t="s">
        <v>6631</v>
      </c>
    </row>
    <row r="86" spans="2:10" ht="25" customHeight="1">
      <c r="B86" s="690" t="s">
        <v>41</v>
      </c>
      <c r="C86" s="954" t="s">
        <v>40</v>
      </c>
      <c r="D86" s="955"/>
      <c r="E86" s="955"/>
      <c r="F86" s="955"/>
      <c r="G86" s="955"/>
      <c r="H86" s="691">
        <f>(OPD!H535)/(OPD!I535)</f>
        <v>1</v>
      </c>
      <c r="I86" s="942" t="s">
        <v>6631</v>
      </c>
      <c r="J86" s="941" t="s">
        <v>6631</v>
      </c>
    </row>
    <row r="87" spans="2:10" ht="25" customHeight="1">
      <c r="B87" s="690" t="s">
        <v>39</v>
      </c>
      <c r="C87" s="954" t="s">
        <v>38</v>
      </c>
      <c r="D87" s="955"/>
      <c r="E87" s="955"/>
      <c r="F87" s="955"/>
      <c r="G87" s="955"/>
      <c r="H87" s="691">
        <f>(OPD!H552+'Paed Ward_ MusQan'!H498+Lab!H467+IPD!H498)/(OPD!I552+'Paed Ward_ MusQan'!I498+IPD!I498+Lab!I467)</f>
        <v>1</v>
      </c>
      <c r="I87" s="942" t="s">
        <v>6631</v>
      </c>
      <c r="J87" s="941">
        <f>('Paed Ward_ MusQan'!H498)/('Paed Ward_ MusQan'!I498)</f>
        <v>1</v>
      </c>
    </row>
    <row r="88" spans="2:10" ht="25" customHeight="1">
      <c r="B88" s="684"/>
      <c r="C88" s="953" t="s">
        <v>6627</v>
      </c>
      <c r="D88" s="953"/>
      <c r="E88" s="953"/>
      <c r="F88" s="953"/>
      <c r="G88" s="953"/>
      <c r="H88" s="684"/>
      <c r="I88" s="684"/>
      <c r="J88" s="935"/>
    </row>
    <row r="89" spans="2:10" ht="18.5">
      <c r="B89" s="687" t="s">
        <v>37</v>
      </c>
      <c r="C89" s="954" t="s">
        <v>36</v>
      </c>
      <c r="D89" s="955"/>
      <c r="E89" s="955"/>
      <c r="F89" s="955"/>
      <c r="G89" s="955"/>
      <c r="H89" s="691">
        <f xml:space="preserve"> ('Emergency '!H556+OPD!H599+'Labour Room (LaQshya)'!H487+'Maternity Ward'!H531+Paed_OPD_MusQan!H579+'Paed Ward_ MusQan'!H517+SNCU_MusQan!H615+'NRC_ MusQan'!H527+OT!H529+'M-OT (LaQshya)'!H475+'PP Unit'!H552+ICU!H531+IPD!H510+'Blood Bank'!H486+Lab!H479+'Radiology '!H472+Pharmacy!H484+'Auxillary services'!H468+'Mortuary '!H437+Admin!H668)/('Emergency '!I556+OPD!I599+'Labour Room (LaQshya)'!I487+'Maternity Ward'!I531+Paed_OPD_MusQan!I579+'Paed Ward_ MusQan'!I517+SNCU_MusQan!I615+'NRC_ MusQan'!I527+OT!I529+'M-OT (LaQshya)'!I475+'PP Unit'!I552+ICU!I531+IPD!I510+'Blood Bank'!I486+Lab!I479+'Radiology '!I472+Pharmacy!I484+'Auxillary services'!I468+'Mortuary '!I437+Admin!I668)</f>
        <v>1</v>
      </c>
      <c r="I89" s="942">
        <f>('Labour Room (LaQshya)'!H487+'M-OT (LaQshya)'!H475)/('M-OT (LaQshya)'!I475+'Labour Room (LaQshya)'!I487)</f>
        <v>1</v>
      </c>
      <c r="J89" s="941">
        <f>(Paed_OPD_MusQan!H579+'Paed Ward_ MusQan'!H517+SNCU_MusQan!H615+'NRC_ MusQan'!H527)/('NRC_ MusQan'!I527+SNCU_MusQan!I615+'Paed Ward_ MusQan'!I517+Paed_OPD_MusQan!I579)</f>
        <v>1</v>
      </c>
    </row>
    <row r="90" spans="2:10" ht="25" customHeight="1">
      <c r="B90" s="690" t="s">
        <v>35</v>
      </c>
      <c r="C90" s="954" t="s">
        <v>34</v>
      </c>
      <c r="D90" s="955"/>
      <c r="E90" s="955"/>
      <c r="F90" s="955"/>
      <c r="G90" s="955"/>
      <c r="H90" s="691">
        <f>('Emergency '!H564+OPD!H607+'Labour Room (LaQshya)'!H494+'Maternity Ward'!H539+Paed_OPD_MusQan!H586+'Paed Ward_ MusQan'!H524+SNCU_MusQan!H623+'NRC_ MusQan'!H534+OT!H537+'M-OT (LaQshya)'!H482+'PP Unit'!H560+ICU!H539+IPD!H518+'Blood Bank'!H494+Lab!H488+'Radiology '!H480+'Auxillary services'!H476+'Mortuary '!H445+Admin!H693)/('Emergency '!I564+OPD!I607+'Labour Room (LaQshya)'!I494+'Maternity Ward'!I539+Paed_OPD_MusQan!I586+'Paed Ward_ MusQan'!I524+SNCU_MusQan!I623+'NRC_ MusQan'!I534+OT!I537+'M-OT (LaQshya)'!I482+'PP Unit'!I560+ICU!I539+IPD!I518+'Blood Bank'!I494+Lab!I488+'Radiology '!I480+'Auxillary services'!I476+'Mortuary '!I445+Admin!I693)</f>
        <v>1</v>
      </c>
      <c r="I90" s="942">
        <f>('Labour Room (LaQshya)'!H494+'M-OT (LaQshya)'!H482)/('M-OT (LaQshya)'!I482+'Labour Room (LaQshya)'!I494)</f>
        <v>1</v>
      </c>
      <c r="J90" s="941">
        <f>(Paed_OPD_MusQan!H586+'Paed Ward_ MusQan'!H524+SNCU_MusQan!H623+'NRC_ MusQan'!H534)/('NRC_ MusQan'!I534+SNCU_MusQan!I623+'Paed Ward_ MusQan'!I524+Paed_OPD_MusQan!I586)</f>
        <v>1</v>
      </c>
    </row>
    <row r="91" spans="2:10" ht="25" customHeight="1">
      <c r="B91" s="690" t="s">
        <v>33</v>
      </c>
      <c r="C91" s="954" t="s">
        <v>32</v>
      </c>
      <c r="D91" s="955"/>
      <c r="E91" s="955"/>
      <c r="F91" s="955"/>
      <c r="G91" s="955"/>
      <c r="H91" s="691">
        <f>('Emergency '!H574+OPD!H617+'Labour Room (LaQshya)'!H502+'Maternity Ward'!H549+Paed_OPD_MusQan!H593+'Paed Ward_ MusQan'!H533+SNCU_MusQan!H633+'NRC_ MusQan'!H544+OT!H553+'M-OT (LaQshya)'!H495+'PP Unit'!H576+ICU!H551+IPD!H528+'Blood Bank'!H506+Lab!H500+'Radiology '!H489+'Auxillary services'!H484+'Mortuary '!H454+Admin!H697)/('Emergency '!I574+OPD!I617+'Labour Room (LaQshya)'!I502+'Maternity Ward'!I549+Paed_OPD_MusQan!I593+'Paed Ward_ MusQan'!I533+SNCU_MusQan!I633+'NRC_ MusQan'!I544+OT!I553+'M-OT (LaQshya)'!I495+'PP Unit'!I576+IPD!I528+'Blood Bank'!I506+Lab!I500+'Radiology '!I489+'Auxillary services'!I484+'Mortuary '!I454+Admin!I697+ICU!I551)</f>
        <v>1</v>
      </c>
      <c r="I91" s="942">
        <f>('Labour Room (LaQshya)'!H502+'M-OT (LaQshya)'!H495)/('M-OT (LaQshya)'!I495+'Labour Room (LaQshya)'!I502)</f>
        <v>1</v>
      </c>
      <c r="J91" s="941">
        <f>(Paed_OPD_MusQan!H593+'Paed Ward_ MusQan'!H533+SNCU_MusQan!H633+'NRC_ MusQan'!H544)/('NRC_ MusQan'!I544+SNCU_MusQan!I633+'Paed Ward_ MusQan'!I533+Paed_OPD_MusQan!I593)</f>
        <v>1</v>
      </c>
    </row>
    <row r="92" spans="2:10" ht="25" customHeight="1">
      <c r="B92" s="690" t="s">
        <v>31</v>
      </c>
      <c r="C92" s="954" t="s">
        <v>30</v>
      </c>
      <c r="D92" s="955"/>
      <c r="E92" s="955"/>
      <c r="F92" s="955"/>
      <c r="G92" s="955"/>
      <c r="H92" s="691">
        <f>('Emergency '!H580+OPD!H622+'Labour Room (LaQshya)'!H511+'Maternity Ward'!H554+Paed_OPD_MusQan!H597+'Paed Ward_ MusQan'!H537+SNCU_MusQan!H640+'NRC_ MusQan'!H548+OT!H563+'M-OT (LaQshya)'!H504+'PP Unit'!H586+ICU!H560+IPD!H533+'Blood Bank'!H512+Lab!H506+'Radiology '!H493+'Auxillary services'!H491+'Mortuary '!H459+Admin!H704)/('Emergency '!I580+OPD!I622+'Labour Room (LaQshya)'!I511+'Maternity Ward'!I554+Paed_OPD_MusQan!I597+'Paed Ward_ MusQan'!I537+SNCU_MusQan!I640+'NRC_ MusQan'!I548+OT!I563+'M-OT (LaQshya)'!I504+'PP Unit'!I586+ICU!I560+IPD!I533+'Blood Bank'!I512+Lab!I506+'Radiology '!I493+'Auxillary services'!I491+'Mortuary '!I459+Admin!I704)</f>
        <v>1</v>
      </c>
      <c r="I92" s="942">
        <f>('Labour Room (LaQshya)'!H511+'M-OT (LaQshya)'!H504)/('M-OT (LaQshya)'!I504+'Labour Room (LaQshya)'!I511)</f>
        <v>1</v>
      </c>
      <c r="J92" s="941">
        <f>(Paed_OPD_MusQan!H597+'Paed Ward_ MusQan'!H537+SNCU_MusQan!H640+'NRC_ MusQan'!H548)/('NRC_ MusQan'!I548+SNCU_MusQan!I640+'Paed Ward_ MusQan'!I537+Paed_OPD_MusQan!I597)</f>
        <v>1</v>
      </c>
    </row>
    <row r="93" spans="2:10" ht="25" customHeight="1">
      <c r="B93" s="688" t="s">
        <v>29</v>
      </c>
      <c r="C93" s="954" t="s">
        <v>28</v>
      </c>
      <c r="D93" s="955"/>
      <c r="E93" s="955"/>
      <c r="F93" s="955"/>
      <c r="G93" s="955"/>
      <c r="H93" s="691">
        <f>('Emergency '!H591+OPD!H632+'Labour Room (LaQshya)'!H518+'Maternity Ward'!H564+Paed_OPD_MusQan!H605+'Paed Ward_ MusQan'!H546+SNCU_MusQan!H653+'NRC_ MusQan'!H557+OT!H582+'M-OT (LaQshya)'!H520+'PP Unit'!H605+ICU!H575+IPD!H543+'Blood Bank'!H519+Lab!H514+'Radiology '!H497+Pharmacy!H503+'Auxillary services'!H497+'Mortuary '!H467+Admin!H708)/('Emergency '!I591+OPD!I632+'Labour Room (LaQshya)'!I518+'Maternity Ward'!I564+Paed_OPD_MusQan!I605+'Paed Ward_ MusQan'!I546+SNCU_MusQan!I653+'NRC_ MusQan'!I557+OT!I582+'M-OT (LaQshya)'!I520+'PP Unit'!I605+ICU!I575+IPD!I543+'Blood Bank'!I519+Lab!I514+'Radiology '!I497+Pharmacy!I503+'Auxillary services'!I497+'Mortuary '!I467+Admin!I708)</f>
        <v>1</v>
      </c>
      <c r="I93" s="942">
        <f>('Labour Room (LaQshya)'!H518+'M-OT (LaQshya)'!H520)/('M-OT (LaQshya)'!I520+'Labour Room (LaQshya)'!I518)</f>
        <v>1</v>
      </c>
      <c r="J93" s="941">
        <f>(Paed_OPD_MusQan!H605+'Paed Ward_ MusQan'!H546+SNCU_MusQan!H653+'NRC_ MusQan'!H557)/('NRC_ MusQan'!I557+SNCU_MusQan!I653+'Paed Ward_ MusQan'!I546+Paed_OPD_MusQan!I605)</f>
        <v>1</v>
      </c>
    </row>
    <row r="94" spans="2:10" ht="41.25" customHeight="1">
      <c r="B94" s="688" t="s">
        <v>27</v>
      </c>
      <c r="C94" s="954" t="s">
        <v>26</v>
      </c>
      <c r="D94" s="955"/>
      <c r="E94" s="955"/>
      <c r="F94" s="955"/>
      <c r="G94" s="955"/>
      <c r="H94" s="691">
        <f>('Emergency '!H603+OPD!H645+'Labour Room (LaQshya)'!H526+'Maternity Ward'!H575+Paed_OPD_MusQan!H615+'Paed Ward_ MusQan'!H555+SNCU_MusQan!H665+'NRC_ MusQan'!H566+OT!H601+'M-OT (LaQshya)'!H536+'PP Unit'!H623+ICU!H591+IPD!H554+'Blood Bank'!H530+Lab!H525+'Radiology '!H508+Pharmacy!H509+'Auxillary services'!H511+'Mortuary '!H478+Admin!H714)/('Emergency '!I603+OPD!I645+'Labour Room (LaQshya)'!I526+'Maternity Ward'!I575+Paed_OPD_MusQan!I615+'Paed Ward_ MusQan'!I555+SNCU_MusQan!I665+'NRC_ MusQan'!I566+OT!I601+'M-OT (LaQshya)'!I536+'PP Unit'!I623+ICU!I591+IPD!I554+'Blood Bank'!I530+Lab!I525+'Radiology '!I508+Pharmacy!I509+'Auxillary services'!I511+'Mortuary '!I478+Admin!I714)</f>
        <v>1</v>
      </c>
      <c r="I94" s="942">
        <f>('Labour Room (LaQshya)'!H526+'M-OT (LaQshya)'!H536)/('M-OT (LaQshya)'!I536+'Labour Room (LaQshya)'!I526)</f>
        <v>1</v>
      </c>
      <c r="J94" s="941">
        <f>(Paed_OPD_MusQan!H615+'Paed Ward_ MusQan'!H555+SNCU_MusQan!H665+'NRC_ MusQan'!H566)/('NRC_ MusQan'!I566+SNCU_MusQan!I665+'Paed Ward_ MusQan'!I555+Paed_OPD_MusQan!I615)</f>
        <v>1</v>
      </c>
    </row>
    <row r="95" spans="2:10" ht="41.25" customHeight="1">
      <c r="B95" s="684"/>
      <c r="C95" s="953" t="s">
        <v>6628</v>
      </c>
      <c r="D95" s="953"/>
      <c r="E95" s="953"/>
      <c r="F95" s="953"/>
      <c r="G95" s="953"/>
      <c r="H95" s="684"/>
      <c r="I95" s="684"/>
      <c r="J95" s="935"/>
    </row>
    <row r="96" spans="2:10" ht="25" customHeight="1">
      <c r="B96" s="689" t="s">
        <v>25</v>
      </c>
      <c r="C96" s="954" t="s">
        <v>24</v>
      </c>
      <c r="D96" s="955"/>
      <c r="E96" s="955"/>
      <c r="F96" s="955"/>
      <c r="G96" s="955"/>
      <c r="H96" s="691">
        <f>('Emergency '!H620+OPD!H661+'Labour Room (LaQshya)'!H536+'Maternity Ward'!H591+Paed_OPD_MusQan!H629+'Paed Ward_ MusQan'!H569+SNCU_MusQan!H679+'NRC_ MusQan'!H579+OT!H615+'M-OT (LaQshya)'!H547+'PP Unit'!H640+ICU!H608+IPD!H570+'Blood Bank'!H546+Lab!H543+'Radiology '!H517+Pharmacy!H517+'Auxillary services'!H522+'Mortuary '!H495+Admin!H737)/('Emergency '!I620+OPD!I661+'Labour Room (LaQshya)'!I536+'Maternity Ward'!I591+Paed_OPD_MusQan!I629+'Paed Ward_ MusQan'!I569+SNCU_MusQan!I679+'NRC_ MusQan'!I579+OT!I615+'M-OT (LaQshya)'!I547+'PP Unit'!I640+ICU!I608+IPD!I570+'Blood Bank'!I546+Lab!I543+'Radiology '!I517+Pharmacy!I517+'Auxillary services'!I522+'Mortuary '!I495+Admin!I737)</f>
        <v>1</v>
      </c>
      <c r="I96" s="942">
        <f>('Labour Room (LaQshya)'!H536+'M-OT (LaQshya)'!H547)/('M-OT (LaQshya)'!I547+'Labour Room (LaQshya)'!I536)</f>
        <v>1</v>
      </c>
      <c r="J96" s="941">
        <f>(Paed_OPD_MusQan!H629+'Paed Ward_ MusQan'!H569+SNCU_MusQan!H679+'NRC_ MusQan'!H579)/('NRC_ MusQan'!I579+SNCU_MusQan!I679+'Paed Ward_ MusQan'!I569+Paed_OPD_MusQan!I629)</f>
        <v>1</v>
      </c>
    </row>
    <row r="97" spans="2:10" ht="25" customHeight="1">
      <c r="B97" s="688" t="s">
        <v>23</v>
      </c>
      <c r="C97" s="954" t="s">
        <v>22</v>
      </c>
      <c r="D97" s="955"/>
      <c r="E97" s="955"/>
      <c r="F97" s="955"/>
      <c r="G97" s="955"/>
      <c r="H97" s="691">
        <f>(OPD!H664+'Labour Room (LaQshya)'!H539+'Maternity Ward'!H594+Paed_OPD_MusQan!H632+'Paed Ward_ MusQan'!H572+SNCU_MusQan!H682+'NRC_ MusQan'!H582+'PP Unit'!H643+IPD!H573+'Blood Bank'!H549+Lab!H546+'Radiology '!H520+Pharmacy!H520+'Auxillary services'!H525+Admin!H754)/(OPD!I664+'Labour Room (LaQshya)'!I539+'Maternity Ward'!I594+Paed_OPD_MusQan!I632+'Paed Ward_ MusQan'!I572+SNCU_MusQan!I682+'NRC_ MusQan'!I582+'PP Unit'!I643+IPD!I573+'Blood Bank'!I549+Lab!I546+'Radiology '!I520+Pharmacy!I520+'Auxillary services'!I525+Admin!I754)</f>
        <v>1</v>
      </c>
      <c r="I97" s="942">
        <f>('Labour Room (LaQshya)'!H539/'Labour Room (LaQshya)'!I539)</f>
        <v>1</v>
      </c>
      <c r="J97" s="941">
        <f>(Paed_OPD_MusQan!H632+'Paed Ward_ MusQan'!H572+SNCU_MusQan!H682+'NRC_ MusQan'!H582)/(Paed_OPD_MusQan!I632+'Paed Ward_ MusQan'!I572+SNCU_MusQan!I682+'NRC_ MusQan'!I582)</f>
        <v>1</v>
      </c>
    </row>
    <row r="98" spans="2:10" ht="25" customHeight="1">
      <c r="B98" s="688" t="s">
        <v>21</v>
      </c>
      <c r="C98" s="954" t="s">
        <v>20</v>
      </c>
      <c r="D98" s="955"/>
      <c r="E98" s="955"/>
      <c r="F98" s="955"/>
      <c r="G98" s="955"/>
      <c r="H98" s="691">
        <f>('Emergency '!H627+OPD!H668+'Labour Room (LaQshya)'!H543+'Maternity Ward'!H598+Paed_OPD_MusQan!H636+'Paed Ward_ MusQan'!H576+SNCU_MusQan!H686+'NRC_ MusQan'!H586+OT!H622+'M-OT (LaQshya)'!H554+'PP Unit'!H647+ICU!H615+IPD!H577+'Blood Bank'!H554+Lab!H551+'Radiology '!H525+Pharmacy!H524+'Auxillary services'!H530+'Mortuary '!H502+Admin!H768)/('Emergency '!I627+OPD!I668+'Labour Room (LaQshya)'!I543+'Maternity Ward'!I598+Paed_OPD_MusQan!I636+'Paed Ward_ MusQan'!I576+SNCU_MusQan!I686+'NRC_ MusQan'!I586+OT!I622+'M-OT (LaQshya)'!I554+'PP Unit'!I647+ICU!I615+IPD!I577+'Blood Bank'!I554+Lab!I551+'Radiology '!I525+Pharmacy!I524+'Auxillary services'!I530+'Mortuary '!I502+Admin!I768)</f>
        <v>1</v>
      </c>
      <c r="I98" s="942">
        <f>('Labour Room (LaQshya)'!H543+'M-OT (LaQshya)'!H554)/('M-OT (LaQshya)'!I554+'Labour Room (LaQshya)'!I543)</f>
        <v>1</v>
      </c>
      <c r="J98" s="941">
        <f>(Paed_OPD_MusQan!H636+'Paed Ward_ MusQan'!H576+SNCU_MusQan!H686+'NRC_ MusQan'!H586)/(Paed_OPD_MusQan!I636+'Paed Ward_ MusQan'!I576+SNCU_MusQan!I686+'NRC_ MusQan'!I586)</f>
        <v>1</v>
      </c>
    </row>
    <row r="99" spans="2:10" ht="45" customHeight="1">
      <c r="B99" s="688" t="s">
        <v>19</v>
      </c>
      <c r="C99" s="954" t="s">
        <v>18</v>
      </c>
      <c r="D99" s="955"/>
      <c r="E99" s="955"/>
      <c r="F99" s="955"/>
      <c r="G99" s="955"/>
      <c r="H99" s="691">
        <f>('Emergency '!H632+OPD!H673+'Labour Room (LaQshya)'!H547+'Maternity Ward'!H602+Paed_OPD_MusQan!H640+'Paed Ward_ MusQan'!H580+SNCU_MusQan!H690+'NRC_ MusQan'!H590+OT!H627+'M-OT (LaQshya)'!H558+'PP Unit'!H651+ICU!H619+IPD!H581+'Blood Bank'!H563+Lab!H565+'Radiology '!H530+Pharmacy!H528+'Auxillary services'!H534+'Mortuary '!H507+Admin!H773)/('Emergency '!I632+OPD!I673+'Labour Room (LaQshya)'!I547+'Maternity Ward'!I602+Paed_OPD_MusQan!I640+'Paed Ward_ MusQan'!I580+SNCU_MusQan!I690+'NRC_ MusQan'!I590+OT!I627+'M-OT (LaQshya)'!I558+'PP Unit'!I651+ICU!I619+IPD!I581+'Blood Bank'!I563+Lab!I565+'Radiology '!I530+Pharmacy!I528+'Auxillary services'!I534+'Mortuary '!I507+Admin!I773)</f>
        <v>1</v>
      </c>
      <c r="I99" s="942">
        <f>('Labour Room (LaQshya)'!H547+'M-OT (LaQshya)'!H558)/('M-OT (LaQshya)'!I558+'Labour Room (LaQshya)'!I547)</f>
        <v>1</v>
      </c>
      <c r="J99" s="941">
        <f>(Paed_OPD_MusQan!H640+'Paed Ward_ MusQan'!H580+SNCU_MusQan!H690+'NRC_ MusQan'!H590)/('NRC_ MusQan'!I590+SNCU_MusQan!I690+'Paed Ward_ MusQan'!I580+Paed_OPD_MusQan!I640)</f>
        <v>1</v>
      </c>
    </row>
    <row r="100" spans="2:10" ht="18.5">
      <c r="B100" s="688" t="s">
        <v>17</v>
      </c>
      <c r="C100" s="954" t="s">
        <v>16</v>
      </c>
      <c r="D100" s="955"/>
      <c r="E100" s="955"/>
      <c r="F100" s="955"/>
      <c r="G100" s="955"/>
      <c r="H100" s="691">
        <f>('Emergency '!H650+OPD!H691+'Labour Room (LaQshya)'!H562+'Maternity Ward'!H625+Paed_OPD_MusQan!H657+'Paed Ward_ MusQan'!H595+SNCU_MusQan!H704+'NRC_ MusQan'!H605+OT!H642+'M-OT (LaQshya)'!H571+'PP Unit'!H672+ICU!H642+IPD!H597+'Blood Bank'!H578+Lab!H592+'Radiology '!H547+Pharmacy!H546+'Auxillary services'!H571+'Mortuary '!H524+Admin!H785)/('Emergency '!I650+OPD!I691+'Labour Room (LaQshya)'!I562+'Maternity Ward'!I625+Paed_OPD_MusQan!I657+'Paed Ward_ MusQan'!I595+SNCU_MusQan!I704+'NRC_ MusQan'!I605+OT!I642+'M-OT (LaQshya)'!I571+'PP Unit'!I672+ICU!I642+IPD!I597+'Blood Bank'!I578+Lab!I592+'Radiology '!I547+Pharmacy!I546+'Auxillary services'!I571+'Mortuary '!I524+Admin!I785)</f>
        <v>1</v>
      </c>
      <c r="I100" s="942">
        <f>('Labour Room (LaQshya)'!H562+'M-OT (LaQshya)'!H571)/('M-OT (LaQshya)'!I571+'Labour Room (LaQshya)'!I562)</f>
        <v>1</v>
      </c>
      <c r="J100" s="941">
        <f>(Paed_OPD_MusQan!H657+'Paed Ward_ MusQan'!H595+SNCU_MusQan!H704+'NRC_ MusQan'!H605)/('NRC_ MusQan'!I605+SNCU_MusQan!I704+'Paed Ward_ MusQan'!I595+Paed_OPD_MusQan!I657)</f>
        <v>1</v>
      </c>
    </row>
    <row r="101" spans="2:10" ht="18.5">
      <c r="B101" s="688" t="s">
        <v>15</v>
      </c>
      <c r="C101" s="954" t="s">
        <v>14</v>
      </c>
      <c r="D101" s="955"/>
      <c r="E101" s="955"/>
      <c r="F101" s="955"/>
      <c r="G101" s="955"/>
      <c r="H101" s="691">
        <f>('Emergency '!H654+OPD!H695+'Labour Room (LaQshya)'!H566+'Maternity Ward'!H629+Paed_OPD_MusQan!H661+'Paed Ward_ MusQan'!H599+SNCU_MusQan!H708+'NRC_ MusQan'!H609+OT!H646+'M-OT (LaQshya)'!H575+'PP Unit'!H676+ICU!H646+IPD!H601+'Blood Bank'!H582+Lab!H596+'Radiology '!H551+Pharmacy!H550+'Auxillary services'!H575+'Mortuary '!H528+Admin!H789)/('Emergency '!I654+OPD!I695+'Labour Room (LaQshya)'!I566+'Maternity Ward'!I629+Paed_OPD_MusQan!I661+'Paed Ward_ MusQan'!I599+SNCU_MusQan!I708+'NRC_ MusQan'!I609+OT!I646+'M-OT (LaQshya)'!I575+'PP Unit'!I676+ICU!I646+IPD!I601+'Blood Bank'!I582+Lab!I596+'Radiology '!I551+Pharmacy!I550+'Auxillary services'!I575+'Mortuary '!I528+Admin!I789)</f>
        <v>1</v>
      </c>
      <c r="I101" s="942">
        <f>('Labour Room (LaQshya)'!H566+'M-OT (LaQshya)'!H575)/('M-OT (LaQshya)'!I575+'Labour Room (LaQshya)'!I566)</f>
        <v>1</v>
      </c>
      <c r="J101" s="941">
        <f>(Paed_OPD_MusQan!H661+'Paed Ward_ MusQan'!H599+SNCU_MusQan!H708+'NRC_ MusQan'!H609)/(Paed_OPD_MusQan!I661+'Paed Ward_ MusQan'!I599+SNCU_MusQan!I708+'NRC_ MusQan'!I609)</f>
        <v>1</v>
      </c>
    </row>
    <row r="102" spans="2:10" ht="42" customHeight="1">
      <c r="B102" s="688" t="s">
        <v>13</v>
      </c>
      <c r="C102" s="954" t="s">
        <v>6636</v>
      </c>
      <c r="D102" s="955"/>
      <c r="E102" s="955"/>
      <c r="F102" s="955"/>
      <c r="G102" s="955"/>
      <c r="H102" s="691">
        <f>('Emergency '!H662+OPD!H702+'Labour Room (LaQshya)'!H575+'Maternity Ward'!H638+Paed_OPD_MusQan!H667+'Paed Ward_ MusQan'!H607+SNCU_MusQan!H716+'NRC_ MusQan'!H615+OT!H652+'M-OT (LaQshya)'!H582+'PP Unit'!H682+ICU!H654+IPD!H609+'Blood Bank'!H588+Lab!H602+'Radiology '!H557+Pharmacy!H557+'Auxillary services'!H582+'Mortuary '!H534+Admin!H811)/('Emergency '!I662+OPD!I702+'Labour Room (LaQshya)'!I575+'Maternity Ward'!I638+Paed_OPD_MusQan!I667+'Paed Ward_ MusQan'!I607+SNCU_MusQan!I716+'NRC_ MusQan'!I615+OT!I652+'M-OT (LaQshya)'!I582+'PP Unit'!I682+ICU!I654+IPD!I609+'Blood Bank'!I588+Lab!I602+'Radiology '!I557+Pharmacy!I557+'Auxillary services'!I582+'Mortuary '!I534+Admin!I811)</f>
        <v>1</v>
      </c>
      <c r="I102" s="942">
        <f>('Labour Room (LaQshya)'!H575+'M-OT (LaQshya)'!H582)/('M-OT (LaQshya)'!I582+'Labour Room (LaQshya)'!I575)</f>
        <v>1</v>
      </c>
      <c r="J102" s="941">
        <f>(Paed_OPD_MusQan!H667+'Paed Ward_ MusQan'!H607+SNCU_MusQan!H716+'NRC_ MusQan'!H615)/('NRC_ MusQan'!I615+SNCU_MusQan!I716+'Paed Ward_ MusQan'!I607+Paed_OPD_MusQan!I667)</f>
        <v>1</v>
      </c>
    </row>
    <row r="103" spans="2:10" ht="25" customHeight="1">
      <c r="B103" s="688" t="s">
        <v>12</v>
      </c>
      <c r="C103" s="954" t="s">
        <v>11</v>
      </c>
      <c r="D103" s="955"/>
      <c r="E103" s="955"/>
      <c r="F103" s="955"/>
      <c r="G103" s="955"/>
      <c r="H103" s="691">
        <f>('Emergency '!H670+OPD!H710+'Labour Room (LaQshya)'!H583+'Maternity Ward'!H646+Paed_OPD_MusQan!H675+'Paed Ward_ MusQan'!H615+SNCU_MusQan!H724+'NRC_ MusQan'!H623+OT!H660+'M-OT (LaQshya)'!H590+'PP Unit'!H690+ICU!H662+IPD!H617+'Blood Bank'!H596+Lab!H610+'Radiology '!H565+Pharmacy!H565+'Auxillary services'!H590+'Mortuary '!H542+Admin!H819)/('Emergency '!I670+OPD!I710+'Labour Room (LaQshya)'!I583+'Maternity Ward'!I646+Paed_OPD_MusQan!I675+'Paed Ward_ MusQan'!I615+SNCU_MusQan!I724+'NRC_ MusQan'!I623+OT!I660+'M-OT (LaQshya)'!I590+'PP Unit'!I690+ICU!I662+IPD!I617+'Blood Bank'!I596+Lab!I610+'Radiology '!I565+Pharmacy!I565+'Auxillary services'!I590+'Mortuary '!I542+Admin!I819)</f>
        <v>1</v>
      </c>
      <c r="I103" s="942">
        <f>('Labour Room (LaQshya)'!H583+'M-OT (LaQshya)'!H600)/('M-OT (LaQshya)'!I600+'Labour Room (LaQshya)'!I583)</f>
        <v>1</v>
      </c>
      <c r="J103" s="941">
        <f>(Paed_OPD_MusQan!H675+'Paed Ward_ MusQan'!H615+SNCU_MusQan!H724+'NRC_ MusQan'!H623)/('NRC_ MusQan'!I623+SNCU_MusQan!I724+'Paed Ward_ MusQan'!I615+Paed_OPD_MusQan!I675)</f>
        <v>1</v>
      </c>
    </row>
    <row r="104" spans="2:10" ht="18.5">
      <c r="B104" s="689" t="s">
        <v>10</v>
      </c>
      <c r="C104" s="954" t="s">
        <v>1365</v>
      </c>
      <c r="D104" s="955"/>
      <c r="E104" s="955"/>
      <c r="F104" s="955"/>
      <c r="G104" s="955"/>
      <c r="H104" s="691">
        <f>(Admin!H827)/(Admin!I827)</f>
        <v>1</v>
      </c>
      <c r="I104" s="942" t="s">
        <v>6631</v>
      </c>
      <c r="J104" s="941" t="s">
        <v>6631</v>
      </c>
    </row>
    <row r="105" spans="2:10" ht="47.25" customHeight="1">
      <c r="B105" s="689" t="s">
        <v>9</v>
      </c>
      <c r="C105" s="954" t="s">
        <v>8</v>
      </c>
      <c r="D105" s="955"/>
      <c r="E105" s="955"/>
      <c r="F105" s="955"/>
      <c r="G105" s="955"/>
      <c r="H105" s="691">
        <f>('Emergency '!H681+OPD!H721+'Labour Room (LaQshya)'!H593+'Maternity Ward'!H657+Paed_OPD_MusQan!H686+'Paed Ward_ MusQan'!H626+SNCU_MusQan!H735+'NRC_ MusQan'!H634+OT!H670+'M-OT (LaQshya)'!H600+'PP Unit'!H701+ICU!H673+IPD!H628+'Blood Bank'!H607+Lab!H621+'Radiology '!H576+Pharmacy!H576+'Auxillary services'!H601+'Mortuary '!H552+Admin!H834)/('Emergency '!I681+OPD!I721+'Labour Room (LaQshya)'!I593+'Maternity Ward'!I657+Paed_OPD_MusQan!I686+'Paed Ward_ MusQan'!I626+SNCU_MusQan!I735+'NRC_ MusQan'!I634+OT!I670+'M-OT (LaQshya)'!I600+'PP Unit'!I701+ICU!I673+IPD!I628+'Blood Bank'!I607+Lab!I621+'Radiology '!I576+Pharmacy!I576+'Auxillary services'!I601+'Mortuary '!I552+Admin!I834)</f>
        <v>1</v>
      </c>
      <c r="I105" s="942">
        <f>('Labour Room (LaQshya)'!H593+'M-OT (LaQshya)'!H600)/('M-OT (LaQshya)'!I600+'Labour Room (LaQshya)'!I593)</f>
        <v>1</v>
      </c>
      <c r="J105" s="941">
        <f>(Paed_OPD_MusQan!H686+'Paed Ward_ MusQan'!H626+SNCU_MusQan!H735+'NRC_ MusQan'!H634)/('NRC_ MusQan'!I634+SNCU_MusQan!I735+'Paed Ward_ MusQan'!I626+Paed_OPD_MusQan!I686)</f>
        <v>1</v>
      </c>
    </row>
    <row r="106" spans="2:10" ht="26">
      <c r="B106" s="684"/>
      <c r="C106" s="953" t="s">
        <v>6629</v>
      </c>
      <c r="D106" s="953"/>
      <c r="E106" s="953"/>
      <c r="F106" s="953"/>
      <c r="G106" s="953"/>
      <c r="H106" s="684"/>
      <c r="I106" s="684"/>
      <c r="J106" s="935"/>
    </row>
    <row r="107" spans="2:10" ht="25" customHeight="1">
      <c r="B107" s="685" t="s">
        <v>7</v>
      </c>
      <c r="C107" s="971" t="s">
        <v>6</v>
      </c>
      <c r="D107" s="972"/>
      <c r="E107" s="972"/>
      <c r="F107" s="972"/>
      <c r="G107" s="972"/>
      <c r="H107" s="691">
        <f>('Emergency '!H693+OPD!H733+'Labour Room (LaQshya)'!H605+'Maternity Ward'!H669+Paed_OPD_MusQan!H698+'Paed Ward_ MusQan'!H638+SNCU_MusQan!H747+'NRC_ MusQan'!H646+OT!H682+'M-OT (LaQshya)'!H612+'PP Unit'!H713+ICU!H685+IPD!H640+'Blood Bank'!H619+Lab!H633+'Radiology '!H588+Pharmacy!H588+'Auxillary services'!H613+'Mortuary '!H564+Admin!H846)/('Emergency '!I693+OPD!I733+'Labour Room (LaQshya)'!I605+'Maternity Ward'!I669+Paed_OPD_MusQan!I698+'Paed Ward_ MusQan'!I638+SNCU_MusQan!I747+'NRC_ MusQan'!I646+OT!I682+'M-OT (LaQshya)'!I612+'PP Unit'!I713+ICU!I685+IPD!I640+'Blood Bank'!I619+Lab!I633+'Radiology '!I588+Pharmacy!I588+'Auxillary services'!I613+'Mortuary '!I564+Admin!I846)</f>
        <v>1</v>
      </c>
      <c r="I107" s="942">
        <f>('Labour Room (LaQshya)'!H605+'M-OT (LaQshya)'!H612)/('M-OT (LaQshya)'!I612+'Labour Room (LaQshya)'!I605)</f>
        <v>1</v>
      </c>
      <c r="J107" s="941">
        <f>(Paed_OPD_MusQan!H698+'Paed Ward_ MusQan'!H638+SNCU_MusQan!H747+'NRC_ MusQan'!H646)/('NRC_ MusQan'!I646+SNCU_MusQan!I747+'Paed Ward_ MusQan'!I638+Paed_OPD_MusQan!I698)</f>
        <v>1</v>
      </c>
    </row>
    <row r="108" spans="2:10" ht="25" customHeight="1">
      <c r="B108" s="686" t="s">
        <v>5</v>
      </c>
      <c r="C108" s="954" t="s">
        <v>4</v>
      </c>
      <c r="D108" s="955"/>
      <c r="E108" s="955"/>
      <c r="F108" s="955"/>
      <c r="G108" s="955"/>
      <c r="H108" s="691">
        <f>('Emergency '!H704+OPD!H742+'Labour Room (LaQshya)'!H610+'Maternity Ward'!H675+Paed_OPD_MusQan!H709+'Paed Ward_ MusQan'!H643+SNCU_MusQan!H753+'NRC_ MusQan'!H651+OT!H689+'M-OT (LaQshya)'!H616+'PP Unit'!H728+ICU!H689+IPD!H644+'Blood Bank'!H628+Lab!H644+'Radiology '!H596+Pharmacy!H593+'Auxillary services'!H619+'Mortuary '!H568+Admin!H858)/('Emergency '!I704+OPD!I742+'Labour Room (LaQshya)'!I610+'Maternity Ward'!I675+Paed_OPD_MusQan!I709+'Paed Ward_ MusQan'!I643+SNCU_MusQan!I753+'NRC_ MusQan'!I651+OT!I689+'M-OT (LaQshya)'!I616+'PP Unit'!I728+ICU!I689+IPD!I644+'Blood Bank'!I628+Lab!I644+'Radiology '!I596+Pharmacy!I593+'Auxillary services'!I619+'Mortuary '!I568+Admin!I858)</f>
        <v>1</v>
      </c>
      <c r="I108" s="942">
        <f>('Labour Room (LaQshya)'!H610+'M-OT (LaQshya)'!H616)/('M-OT (LaQshya)'!I616+'Labour Room (LaQshya)'!I610)</f>
        <v>1</v>
      </c>
      <c r="J108" s="941">
        <f>(Paed_OPD_MusQan!H709+'Paed Ward_ MusQan'!H643+SNCU_MusQan!H753+'NRC_ MusQan'!H651)/('NRC_ MusQan'!I651+SNCU_MusQan!I753+'Paed Ward_ MusQan'!I643+Paed_OPD_MusQan!I709)</f>
        <v>1</v>
      </c>
    </row>
    <row r="109" spans="2:10" ht="25" customHeight="1">
      <c r="B109" s="686" t="s">
        <v>3</v>
      </c>
      <c r="C109" s="954" t="s">
        <v>2</v>
      </c>
      <c r="D109" s="955"/>
      <c r="E109" s="955"/>
      <c r="F109" s="955"/>
      <c r="G109" s="955"/>
      <c r="H109" s="691">
        <f>('Emergency '!H711+OPD!H755+'Labour Room (LaQshya)'!H615+'Maternity Ward'!H681+Paed_OPD_MusQan!H716+'Paed Ward_ MusQan'!H649+SNCU_MusQan!H760+'NRC_ MusQan'!H660+OT!H697+'M-OT (LaQshya)'!H622+'PP Unit'!H733+ICU!H694+IPD!H650+'Blood Bank'!H634+Lab!H654+'Radiology '!H603+Pharmacy!H598+'Auxillary services'!H625+Admin!H864)/('Emergency '!I711+OPD!I755+'Labour Room (LaQshya)'!I615+'Maternity Ward'!I681+Paed_OPD_MusQan!I716+'Paed Ward_ MusQan'!I649+SNCU_MusQan!I760+'NRC_ MusQan'!I660+OT!I697+'M-OT (LaQshya)'!I622+'PP Unit'!I733+ICU!I694+IPD!I650+'Blood Bank'!I634+Lab!I654+'Radiology '!I603+Pharmacy!I598+'Auxillary services'!I625+Admin!I864)</f>
        <v>1</v>
      </c>
      <c r="I109" s="942">
        <f>('Labour Room (LaQshya)'!H615+'M-OT (LaQshya)'!H622)/('Labour Room (LaQshya)'!I615+'M-OT (LaQshya)'!I622)</f>
        <v>1</v>
      </c>
      <c r="J109" s="941">
        <f>(Paed_OPD_MusQan!H716+'Paed Ward_ MusQan'!H649+SNCU_MusQan!H760+'NRC_ MusQan'!H660)/('NRC_ MusQan'!I660+SNCU_MusQan!I760+'Paed Ward_ MusQan'!I649+Paed_OPD_MusQan!I716)</f>
        <v>1</v>
      </c>
    </row>
    <row r="110" spans="2:10" ht="25" customHeight="1">
      <c r="B110" s="686" t="s">
        <v>1</v>
      </c>
      <c r="C110" s="954" t="s">
        <v>2</v>
      </c>
      <c r="D110" s="955"/>
      <c r="E110" s="955"/>
      <c r="F110" s="955"/>
      <c r="G110" s="955"/>
      <c r="H110" s="691">
        <f>('Emergency '!H715+OPD!H763+'Labour Room (LaQshya)'!H631+'Maternity Ward'!H690+Paed_OPD_MusQan!H727+'Paed Ward_ MusQan'!H659+SNCU_MusQan!H769+'NRC_ MusQan'!H666+OT!H707+'M-OT (LaQshya)'!H629+'PP Unit'!H743+ICU!H705+IPD!H655+'Blood Bank'!H641+Lab!H661+'Radiology '!H611+Pharmacy!H604+'Auxillary services'!H629+'Mortuary '!H575+Admin!H871)/('Emergency '!I715+OPD!I763+'Labour Room (LaQshya)'!I631+'Maternity Ward'!I690+Paed_OPD_MusQan!I727+'Paed Ward_ MusQan'!I659+SNCU_MusQan!I769+'NRC_ MusQan'!I666+OT!I707+'M-OT (LaQshya)'!I629+'PP Unit'!I743+ICU!I705+IPD!I655+'Blood Bank'!I641+Lab!I661+'Radiology '!I611+Pharmacy!I604+'Auxillary services'!I629+'Mortuary '!I575+Admin!I871)</f>
        <v>1</v>
      </c>
      <c r="I110" s="942">
        <f>('Labour Room (LaQshya)'!H631+'M-OT (LaQshya)'!H629)/('M-OT (LaQshya)'!I629+'Labour Room (LaQshya)'!I631)</f>
        <v>1</v>
      </c>
      <c r="J110" s="941">
        <f>(Paed_OPD_MusQan!H727+'Paed Ward_ MusQan'!H659+SNCU_MusQan!H769+'NRC_ MusQan'!H666)/('NRC_ MusQan'!I666+SNCU_MusQan!I769+'Paed Ward_ MusQan'!I659+Paed_OPD_MusQan!I727)</f>
        <v>1</v>
      </c>
    </row>
    <row r="111" spans="2:10">
      <c r="H111" s="679"/>
    </row>
  </sheetData>
  <mergeCells count="98">
    <mergeCell ref="I8:I9"/>
    <mergeCell ref="I10:I11"/>
    <mergeCell ref="C3:I3"/>
    <mergeCell ref="C1:H1"/>
    <mergeCell ref="C2:I2"/>
    <mergeCell ref="H4:I5"/>
    <mergeCell ref="H6:I7"/>
    <mergeCell ref="H10:H11"/>
    <mergeCell ref="H8:H9"/>
    <mergeCell ref="C109:G109"/>
    <mergeCell ref="C110:G110"/>
    <mergeCell ref="C101:G101"/>
    <mergeCell ref="C102:G102"/>
    <mergeCell ref="C103:G103"/>
    <mergeCell ref="C107:G107"/>
    <mergeCell ref="C108:G108"/>
    <mergeCell ref="C105:G105"/>
    <mergeCell ref="C104:G104"/>
    <mergeCell ref="C90:G90"/>
    <mergeCell ref="C91:G91"/>
    <mergeCell ref="C92:G92"/>
    <mergeCell ref="C93:G93"/>
    <mergeCell ref="C94:G94"/>
    <mergeCell ref="C96:G96"/>
    <mergeCell ref="C97:G97"/>
    <mergeCell ref="C98:G98"/>
    <mergeCell ref="C99:G99"/>
    <mergeCell ref="C100:G100"/>
    <mergeCell ref="C79:G79"/>
    <mergeCell ref="C80:G80"/>
    <mergeCell ref="C81:G81"/>
    <mergeCell ref="C82:G82"/>
    <mergeCell ref="C83:G83"/>
    <mergeCell ref="C84:G84"/>
    <mergeCell ref="C85:G85"/>
    <mergeCell ref="C86:G86"/>
    <mergeCell ref="C87:G87"/>
    <mergeCell ref="C89:G89"/>
    <mergeCell ref="C88:G88"/>
    <mergeCell ref="C69:G69"/>
    <mergeCell ref="C70:G70"/>
    <mergeCell ref="C71:G71"/>
    <mergeCell ref="C72:G72"/>
    <mergeCell ref="C73:G73"/>
    <mergeCell ref="C74:G74"/>
    <mergeCell ref="C75:G75"/>
    <mergeCell ref="C76:G76"/>
    <mergeCell ref="C77:G77"/>
    <mergeCell ref="C78:G78"/>
    <mergeCell ref="C68:G68"/>
    <mergeCell ref="C58:G58"/>
    <mergeCell ref="C59:G59"/>
    <mergeCell ref="C60:G60"/>
    <mergeCell ref="C61:G61"/>
    <mergeCell ref="C62:G62"/>
    <mergeCell ref="C36:G36"/>
    <mergeCell ref="C50:G50"/>
    <mergeCell ref="C39:G39"/>
    <mergeCell ref="C40:G40"/>
    <mergeCell ref="C41:G41"/>
    <mergeCell ref="C44:G44"/>
    <mergeCell ref="C45:G45"/>
    <mergeCell ref="C46:G46"/>
    <mergeCell ref="C47:G47"/>
    <mergeCell ref="C48:G48"/>
    <mergeCell ref="C49:G49"/>
    <mergeCell ref="C42:G42"/>
    <mergeCell ref="C43:G43"/>
    <mergeCell ref="C32:G32"/>
    <mergeCell ref="C34:G34"/>
    <mergeCell ref="C35:G35"/>
    <mergeCell ref="C33:G33"/>
    <mergeCell ref="C28:G28"/>
    <mergeCell ref="C29:G29"/>
    <mergeCell ref="C30:G30"/>
    <mergeCell ref="C31:G31"/>
    <mergeCell ref="B17:E17"/>
    <mergeCell ref="B21:E21"/>
    <mergeCell ref="B20:E20"/>
    <mergeCell ref="G17:J17"/>
    <mergeCell ref="G20:J20"/>
    <mergeCell ref="G21:J21"/>
    <mergeCell ref="C95:G95"/>
    <mergeCell ref="C106:G106"/>
    <mergeCell ref="C51:G51"/>
    <mergeCell ref="C64:G64"/>
    <mergeCell ref="C37:G37"/>
    <mergeCell ref="C38:G38"/>
    <mergeCell ref="C52:G52"/>
    <mergeCell ref="C63:G63"/>
    <mergeCell ref="C65:G65"/>
    <mergeCell ref="C66:G66"/>
    <mergeCell ref="C67:G67"/>
    <mergeCell ref="C53:G53"/>
    <mergeCell ref="C54:G54"/>
    <mergeCell ref="C55:G55"/>
    <mergeCell ref="C56:G56"/>
    <mergeCell ref="C57:G57"/>
  </mergeCells>
  <dataValidations disablePrompts="1" count="1">
    <dataValidation type="list" allowBlank="1" showInputMessage="1" showErrorMessage="1" sqref="E44:E49 E37:E41 E52:E63 E100:E103 E107:E110 E30:E35 E65:E87 E89:E94 E96:E98">
      <formula1>$A$681:$A$683</formula1>
    </dataValidation>
  </dataValidations>
  <pageMargins left="0.7" right="0.7" top="0.75" bottom="0.75" header="0.3" footer="0.3"/>
  <pageSetup scale="56"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776"/>
  <sheetViews>
    <sheetView showGridLines="0" topLeftCell="A43" zoomScale="60" zoomScaleNormal="60" zoomScalePageLayoutView="60" workbookViewId="0">
      <selection activeCell="B88" sqref="B88:G88"/>
    </sheetView>
  </sheetViews>
  <sheetFormatPr defaultColWidth="9.1796875" defaultRowHeight="14.5"/>
  <cols>
    <col min="1" max="1" width="19.81640625" style="29" customWidth="1"/>
    <col min="2" max="2" width="42.1796875" style="7" customWidth="1"/>
    <col min="3" max="3" width="27.7265625" style="7" customWidth="1"/>
    <col min="4" max="4" width="13.7265625" style="587" customWidth="1"/>
    <col min="5" max="5" width="12" style="7" customWidth="1"/>
    <col min="6" max="6" width="25.453125" style="7" customWidth="1"/>
    <col min="7" max="7" width="19" style="7" customWidth="1"/>
    <col min="8" max="8" width="9" style="741" customWidth="1"/>
    <col min="9" max="9" width="11.26953125" style="741" customWidth="1"/>
    <col min="10" max="10" width="9.1796875" style="576"/>
    <col min="11" max="12" width="9.1796875" style="577"/>
    <col min="13" max="16384" width="9.1796875" style="7"/>
  </cols>
  <sheetData>
    <row r="1" spans="1:12" ht="62.25" customHeight="1">
      <c r="A1" s="1040" t="s">
        <v>160</v>
      </c>
      <c r="B1" s="1041"/>
      <c r="C1" s="1041"/>
      <c r="D1" s="1041"/>
      <c r="E1" s="1041"/>
      <c r="F1" s="1042"/>
      <c r="G1" s="1043" t="s">
        <v>8493</v>
      </c>
      <c r="H1" s="1044"/>
      <c r="I1" s="1045"/>
    </row>
    <row r="2" spans="1:12" ht="46.15" hidden="1" customHeight="1">
      <c r="A2" s="1068" t="s">
        <v>161</v>
      </c>
      <c r="B2" s="1069"/>
      <c r="C2" s="1069"/>
      <c r="D2" s="594"/>
      <c r="E2" s="595"/>
      <c r="F2" s="595"/>
      <c r="G2" s="595" t="s">
        <v>162</v>
      </c>
      <c r="H2" s="591"/>
      <c r="I2" s="591"/>
      <c r="J2" s="499"/>
      <c r="K2" s="180"/>
      <c r="L2" s="180"/>
    </row>
    <row r="3" spans="1:12" ht="37.9" customHeight="1">
      <c r="A3" s="1070" t="s">
        <v>163</v>
      </c>
      <c r="B3" s="1071"/>
      <c r="C3" s="1071"/>
      <c r="D3" s="1072"/>
      <c r="E3" s="1071"/>
      <c r="F3" s="1071"/>
      <c r="G3" s="1071"/>
      <c r="H3" s="1073">
        <v>1</v>
      </c>
      <c r="I3" s="1073"/>
    </row>
    <row r="4" spans="1:12" ht="33.65" customHeight="1">
      <c r="A4" s="1074" t="s">
        <v>164</v>
      </c>
      <c r="B4" s="1074"/>
      <c r="C4" s="1074"/>
      <c r="D4" s="1075"/>
      <c r="E4" s="1074"/>
      <c r="F4" s="1074"/>
      <c r="G4" s="1074"/>
      <c r="H4" s="1076"/>
      <c r="I4" s="1076"/>
    </row>
    <row r="5" spans="1:12" ht="45.65" customHeight="1">
      <c r="A5" s="1017" t="s">
        <v>165</v>
      </c>
      <c r="B5" s="1017"/>
      <c r="C5" s="1038"/>
      <c r="D5" s="1039"/>
      <c r="E5" s="1038"/>
      <c r="F5" s="596" t="s">
        <v>166</v>
      </c>
      <c r="G5" s="1018"/>
      <c r="H5" s="1019"/>
      <c r="I5" s="1019"/>
    </row>
    <row r="6" spans="1:12" ht="51" customHeight="1">
      <c r="A6" s="1062" t="s">
        <v>167</v>
      </c>
      <c r="B6" s="1063"/>
      <c r="C6" s="1064"/>
      <c r="D6" s="1065"/>
      <c r="E6" s="1064"/>
      <c r="F6" s="9" t="s">
        <v>168</v>
      </c>
      <c r="G6" s="1018"/>
      <c r="H6" s="1019"/>
      <c r="I6" s="1019"/>
    </row>
    <row r="7" spans="1:12" ht="54" customHeight="1" thickBot="1">
      <c r="A7" s="1066" t="s">
        <v>169</v>
      </c>
      <c r="B7" s="1066"/>
      <c r="C7" s="1067"/>
      <c r="D7" s="1067"/>
      <c r="E7" s="1067"/>
      <c r="F7" s="9" t="s">
        <v>170</v>
      </c>
      <c r="G7" s="1018"/>
      <c r="H7" s="1019"/>
      <c r="I7" s="1019"/>
    </row>
    <row r="8" spans="1:12" ht="38.5" customHeight="1">
      <c r="A8" s="1046" t="s">
        <v>171</v>
      </c>
      <c r="B8" s="1047"/>
      <c r="C8" s="1047"/>
      <c r="D8" s="1047"/>
      <c r="E8" s="1047"/>
      <c r="F8" s="1048"/>
      <c r="G8" s="1049"/>
      <c r="H8" s="1050"/>
      <c r="I8" s="1050"/>
    </row>
    <row r="9" spans="1:12" ht="33.4" customHeight="1">
      <c r="A9" s="1051" t="s">
        <v>172</v>
      </c>
      <c r="B9" s="1052"/>
      <c r="C9" s="1052"/>
      <c r="D9" s="1053"/>
      <c r="E9" s="1052"/>
      <c r="F9" s="1054" t="s">
        <v>173</v>
      </c>
      <c r="G9" s="1055"/>
      <c r="H9" s="1056"/>
      <c r="I9" s="1056"/>
    </row>
    <row r="10" spans="1:12" ht="25.9" customHeight="1">
      <c r="A10" s="10" t="s">
        <v>174</v>
      </c>
      <c r="B10" s="11" t="s">
        <v>175</v>
      </c>
      <c r="C10" s="1033">
        <f>'Emergency '!D735</f>
        <v>1</v>
      </c>
      <c r="D10" s="1033"/>
      <c r="E10" s="1034"/>
      <c r="F10" s="1057">
        <f>D743</f>
        <v>1</v>
      </c>
      <c r="G10" s="1058"/>
      <c r="H10" s="1059"/>
      <c r="I10" s="1059"/>
    </row>
    <row r="11" spans="1:12" ht="25.9" customHeight="1">
      <c r="A11" s="10" t="s">
        <v>176</v>
      </c>
      <c r="B11" s="11" t="s">
        <v>177</v>
      </c>
      <c r="C11" s="1033">
        <f>'Emergency '!D736</f>
        <v>1</v>
      </c>
      <c r="D11" s="1033"/>
      <c r="E11" s="1034"/>
      <c r="F11" s="1058"/>
      <c r="G11" s="1058"/>
      <c r="H11" s="1059"/>
      <c r="I11" s="1059"/>
    </row>
    <row r="12" spans="1:12" ht="25.9" customHeight="1">
      <c r="A12" s="10" t="s">
        <v>178</v>
      </c>
      <c r="B12" s="11" t="s">
        <v>179</v>
      </c>
      <c r="C12" s="1033">
        <f>'Emergency '!D737</f>
        <v>1</v>
      </c>
      <c r="D12" s="1033"/>
      <c r="E12" s="1034"/>
      <c r="F12" s="1058"/>
      <c r="G12" s="1058"/>
      <c r="H12" s="1059"/>
      <c r="I12" s="1059"/>
    </row>
    <row r="13" spans="1:12" ht="25.9" customHeight="1">
      <c r="A13" s="10" t="s">
        <v>180</v>
      </c>
      <c r="B13" s="11" t="s">
        <v>181</v>
      </c>
      <c r="C13" s="1033">
        <f>'Emergency '!D738</f>
        <v>1</v>
      </c>
      <c r="D13" s="1033"/>
      <c r="E13" s="1034"/>
      <c r="F13" s="1058"/>
      <c r="G13" s="1058"/>
      <c r="H13" s="1059"/>
      <c r="I13" s="1059"/>
    </row>
    <row r="14" spans="1:12" ht="25.9" customHeight="1">
      <c r="A14" s="10" t="s">
        <v>182</v>
      </c>
      <c r="B14" s="11" t="s">
        <v>183</v>
      </c>
      <c r="C14" s="1033">
        <f>'Emergency '!D739</f>
        <v>1</v>
      </c>
      <c r="D14" s="1033"/>
      <c r="E14" s="1034"/>
      <c r="F14" s="1058"/>
      <c r="G14" s="1058"/>
      <c r="H14" s="1059"/>
      <c r="I14" s="1059"/>
    </row>
    <row r="15" spans="1:12" ht="25.9" customHeight="1">
      <c r="A15" s="10" t="s">
        <v>184</v>
      </c>
      <c r="B15" s="11" t="s">
        <v>146</v>
      </c>
      <c r="C15" s="1033">
        <f>'Emergency '!D740</f>
        <v>1</v>
      </c>
      <c r="D15" s="1033"/>
      <c r="E15" s="1034"/>
      <c r="F15" s="1058"/>
      <c r="G15" s="1058"/>
      <c r="H15" s="1059"/>
      <c r="I15" s="1059"/>
    </row>
    <row r="16" spans="1:12" ht="42" customHeight="1">
      <c r="A16" s="10" t="s">
        <v>185</v>
      </c>
      <c r="B16" s="11" t="s">
        <v>186</v>
      </c>
      <c r="C16" s="1033">
        <f>'Emergency '!D741</f>
        <v>1</v>
      </c>
      <c r="D16" s="1033"/>
      <c r="E16" s="1034"/>
      <c r="F16" s="1058"/>
      <c r="G16" s="1058"/>
      <c r="H16" s="1059"/>
      <c r="I16" s="1059"/>
    </row>
    <row r="17" spans="1:9" ht="26.5" customHeight="1">
      <c r="A17" s="597" t="s">
        <v>187</v>
      </c>
      <c r="B17" s="598" t="s">
        <v>188</v>
      </c>
      <c r="C17" s="1035">
        <f>'Emergency '!D742</f>
        <v>1</v>
      </c>
      <c r="D17" s="1035"/>
      <c r="E17" s="1036"/>
      <c r="F17" s="1060"/>
      <c r="G17" s="1060"/>
      <c r="H17" s="1061"/>
      <c r="I17" s="1061"/>
    </row>
    <row r="18" spans="1:9" ht="19.899999999999999" customHeight="1">
      <c r="A18" s="1037"/>
      <c r="B18" s="1037"/>
      <c r="C18" s="1037"/>
      <c r="D18" s="1037"/>
      <c r="E18" s="1037"/>
      <c r="F18" s="1037"/>
      <c r="G18" s="1037"/>
      <c r="H18" s="1028"/>
      <c r="I18" s="1028"/>
    </row>
    <row r="19" spans="1:9" ht="28.9" customHeight="1">
      <c r="A19" s="599"/>
      <c r="B19" s="1030" t="s">
        <v>189</v>
      </c>
      <c r="C19" s="1030"/>
      <c r="D19" s="1031"/>
      <c r="E19" s="1030"/>
      <c r="F19" s="1030"/>
      <c r="G19" s="1030"/>
      <c r="H19" s="1032"/>
      <c r="I19" s="1032"/>
    </row>
    <row r="20" spans="1:9" ht="28.15" customHeight="1">
      <c r="A20" s="13">
        <v>1</v>
      </c>
      <c r="B20" s="1010"/>
      <c r="C20" s="1010"/>
      <c r="D20" s="1011"/>
      <c r="E20" s="1010"/>
      <c r="F20" s="1010"/>
      <c r="G20" s="1010"/>
      <c r="H20" s="1012"/>
      <c r="I20" s="1012"/>
    </row>
    <row r="21" spans="1:9" ht="28.15" customHeight="1">
      <c r="A21" s="13">
        <v>2</v>
      </c>
      <c r="B21" s="1010"/>
      <c r="C21" s="1010"/>
      <c r="D21" s="1011"/>
      <c r="E21" s="1010"/>
      <c r="F21" s="1010"/>
      <c r="G21" s="1010"/>
      <c r="H21" s="1012"/>
      <c r="I21" s="1012"/>
    </row>
    <row r="22" spans="1:9" ht="28.15" customHeight="1">
      <c r="A22" s="13">
        <v>3</v>
      </c>
      <c r="B22" s="1010"/>
      <c r="C22" s="1010"/>
      <c r="D22" s="1011"/>
      <c r="E22" s="1010"/>
      <c r="F22" s="1010"/>
      <c r="G22" s="1010"/>
      <c r="H22" s="1012"/>
      <c r="I22" s="1012"/>
    </row>
    <row r="23" spans="1:9" ht="28.15" customHeight="1">
      <c r="A23" s="13">
        <v>4</v>
      </c>
      <c r="B23" s="1010"/>
      <c r="C23" s="1010"/>
      <c r="D23" s="1011"/>
      <c r="E23" s="1010"/>
      <c r="F23" s="1010"/>
      <c r="G23" s="1010"/>
      <c r="H23" s="1012"/>
      <c r="I23" s="1012"/>
    </row>
    <row r="24" spans="1:9" ht="28.15" customHeight="1">
      <c r="A24" s="13">
        <v>5</v>
      </c>
      <c r="B24" s="1010"/>
      <c r="C24" s="1010"/>
      <c r="D24" s="1011"/>
      <c r="E24" s="1010"/>
      <c r="F24" s="1010"/>
      <c r="G24" s="1010"/>
      <c r="H24" s="1012"/>
      <c r="I24" s="1012"/>
    </row>
    <row r="25" spans="1:9" ht="28.15" customHeight="1">
      <c r="A25" s="12"/>
      <c r="B25" s="1030" t="s">
        <v>190</v>
      </c>
      <c r="C25" s="1030"/>
      <c r="D25" s="1031"/>
      <c r="E25" s="1030"/>
      <c r="F25" s="1030"/>
      <c r="G25" s="1030"/>
      <c r="H25" s="1032"/>
      <c r="I25" s="1032"/>
    </row>
    <row r="26" spans="1:9" ht="28.15" customHeight="1">
      <c r="A26" s="13">
        <v>1</v>
      </c>
      <c r="B26" s="1010"/>
      <c r="C26" s="1010"/>
      <c r="D26" s="1011"/>
      <c r="E26" s="1010"/>
      <c r="F26" s="1010"/>
      <c r="G26" s="1010"/>
      <c r="H26" s="1012"/>
      <c r="I26" s="1012"/>
    </row>
    <row r="27" spans="1:9" ht="28.15" customHeight="1">
      <c r="A27" s="13">
        <v>2</v>
      </c>
      <c r="B27" s="1010"/>
      <c r="C27" s="1010"/>
      <c r="D27" s="1011"/>
      <c r="E27" s="1010"/>
      <c r="F27" s="1010"/>
      <c r="G27" s="1010"/>
      <c r="H27" s="1012"/>
      <c r="I27" s="1012"/>
    </row>
    <row r="28" spans="1:9" ht="28.15" customHeight="1">
      <c r="A28" s="13">
        <v>3</v>
      </c>
      <c r="B28" s="1010"/>
      <c r="C28" s="1010"/>
      <c r="D28" s="1011"/>
      <c r="E28" s="1010"/>
      <c r="F28" s="1010"/>
      <c r="G28" s="1010"/>
      <c r="H28" s="1012"/>
      <c r="I28" s="1012"/>
    </row>
    <row r="29" spans="1:9" ht="28.15" customHeight="1">
      <c r="A29" s="13">
        <v>4</v>
      </c>
      <c r="B29" s="1010"/>
      <c r="C29" s="1010"/>
      <c r="D29" s="1011"/>
      <c r="E29" s="1010"/>
      <c r="F29" s="1010"/>
      <c r="G29" s="1010"/>
      <c r="H29" s="1012"/>
      <c r="I29" s="1012"/>
    </row>
    <row r="30" spans="1:9" ht="28.15" customHeight="1">
      <c r="A30" s="13">
        <v>5</v>
      </c>
      <c r="B30" s="1010"/>
      <c r="C30" s="1010"/>
      <c r="D30" s="1011"/>
      <c r="E30" s="1010"/>
      <c r="F30" s="1010"/>
      <c r="G30" s="1010"/>
      <c r="H30" s="1012"/>
      <c r="I30" s="1012"/>
    </row>
    <row r="31" spans="1:9" ht="28.15" customHeight="1">
      <c r="A31" s="12"/>
      <c r="B31" s="1030" t="s">
        <v>191</v>
      </c>
      <c r="C31" s="1030"/>
      <c r="D31" s="1031"/>
      <c r="E31" s="1030"/>
      <c r="F31" s="1030"/>
      <c r="G31" s="1030"/>
      <c r="H31" s="1032"/>
      <c r="I31" s="1032"/>
    </row>
    <row r="32" spans="1:9" ht="28.15" customHeight="1">
      <c r="A32" s="13">
        <v>1</v>
      </c>
      <c r="B32" s="1010"/>
      <c r="C32" s="1010"/>
      <c r="D32" s="1011"/>
      <c r="E32" s="1010"/>
      <c r="F32" s="1010"/>
      <c r="G32" s="1010"/>
      <c r="H32" s="1012"/>
      <c r="I32" s="1012"/>
    </row>
    <row r="33" spans="1:9" ht="28.15" customHeight="1">
      <c r="A33" s="13">
        <v>2</v>
      </c>
      <c r="B33" s="1010"/>
      <c r="C33" s="1010"/>
      <c r="D33" s="1011"/>
      <c r="E33" s="1010"/>
      <c r="F33" s="1010"/>
      <c r="G33" s="1010"/>
      <c r="H33" s="1012"/>
      <c r="I33" s="1012"/>
    </row>
    <row r="34" spans="1:9" ht="28.15" customHeight="1">
      <c r="A34" s="13">
        <v>3</v>
      </c>
      <c r="B34" s="1010"/>
      <c r="C34" s="1010"/>
      <c r="D34" s="1011"/>
      <c r="E34" s="1010"/>
      <c r="F34" s="1010"/>
      <c r="G34" s="1010"/>
      <c r="H34" s="1012"/>
      <c r="I34" s="1012"/>
    </row>
    <row r="35" spans="1:9" ht="28.15" customHeight="1">
      <c r="A35" s="13">
        <v>4</v>
      </c>
      <c r="B35" s="1010"/>
      <c r="C35" s="1010"/>
      <c r="D35" s="1011"/>
      <c r="E35" s="1010"/>
      <c r="F35" s="1010"/>
      <c r="G35" s="1010"/>
      <c r="H35" s="1012"/>
      <c r="I35" s="1012"/>
    </row>
    <row r="36" spans="1:9" ht="28.15" customHeight="1">
      <c r="A36" s="13">
        <v>5</v>
      </c>
      <c r="B36" s="1010"/>
      <c r="C36" s="1010"/>
      <c r="D36" s="1011"/>
      <c r="E36" s="1010"/>
      <c r="F36" s="1010"/>
      <c r="G36" s="1010"/>
      <c r="H36" s="1012"/>
      <c r="I36" s="1012"/>
    </row>
    <row r="37" spans="1:9" ht="28.15" customHeight="1">
      <c r="A37" s="12"/>
      <c r="B37" s="1020" t="s">
        <v>192</v>
      </c>
      <c r="C37" s="1020"/>
      <c r="D37" s="1021"/>
      <c r="E37" s="1020"/>
      <c r="F37" s="1020"/>
      <c r="G37" s="1022"/>
      <c r="H37" s="1023"/>
      <c r="I37" s="1023"/>
    </row>
    <row r="38" spans="1:9" ht="28.15" customHeight="1">
      <c r="A38" s="12"/>
      <c r="B38" s="1024" t="s">
        <v>193</v>
      </c>
      <c r="C38" s="1024"/>
      <c r="D38" s="1025"/>
      <c r="E38" s="1024"/>
      <c r="F38" s="1024"/>
      <c r="G38" s="1024"/>
      <c r="H38" s="1026"/>
      <c r="I38" s="1026"/>
    </row>
    <row r="39" spans="1:9" ht="28.15" customHeight="1">
      <c r="A39" s="1027"/>
      <c r="B39" s="1027"/>
      <c r="C39" s="1027"/>
      <c r="D39" s="1027"/>
      <c r="E39" s="1027"/>
      <c r="F39" s="1027"/>
      <c r="G39" s="1027"/>
      <c r="H39" s="1028"/>
      <c r="I39" s="1028"/>
    </row>
    <row r="40" spans="1:9" ht="45.65" customHeight="1">
      <c r="A40" s="1027"/>
      <c r="B40" s="1027"/>
      <c r="C40" s="1027"/>
      <c r="D40" s="1027"/>
      <c r="E40" s="1027"/>
      <c r="F40" s="1027"/>
      <c r="G40" s="1027"/>
      <c r="H40" s="1029"/>
      <c r="I40" s="1029"/>
    </row>
    <row r="41" spans="1:9" ht="26">
      <c r="A41" s="1013" t="s">
        <v>194</v>
      </c>
      <c r="B41" s="1013"/>
      <c r="C41" s="1013"/>
      <c r="D41" s="1014"/>
      <c r="E41" s="1013"/>
      <c r="F41" s="1013"/>
      <c r="G41" s="1015"/>
      <c r="H41" s="694"/>
      <c r="I41" s="694"/>
    </row>
    <row r="42" spans="1:9" ht="31">
      <c r="A42" s="14" t="s">
        <v>195</v>
      </c>
      <c r="B42" s="15" t="s">
        <v>196</v>
      </c>
      <c r="C42" s="14" t="s">
        <v>197</v>
      </c>
      <c r="D42" s="580" t="s">
        <v>198</v>
      </c>
      <c r="E42" s="15" t="s">
        <v>199</v>
      </c>
      <c r="F42" s="14" t="s">
        <v>200</v>
      </c>
      <c r="G42" s="507" t="s">
        <v>201</v>
      </c>
      <c r="H42" s="694" t="s">
        <v>6604</v>
      </c>
      <c r="I42" s="694" t="s">
        <v>6605</v>
      </c>
    </row>
    <row r="43" spans="1:9" ht="21">
      <c r="A43" s="16"/>
      <c r="B43" s="1000" t="s">
        <v>202</v>
      </c>
      <c r="C43" s="1016"/>
      <c r="D43" s="1016"/>
      <c r="E43" s="1016"/>
      <c r="F43" s="1016"/>
      <c r="G43" s="1016"/>
      <c r="H43" s="694">
        <f>H44+H64+H70+H75+H88+H97</f>
        <v>42</v>
      </c>
      <c r="I43" s="694">
        <f>I44+I64+I70+I75+I88+I97</f>
        <v>42</v>
      </c>
    </row>
    <row r="44" spans="1:9" ht="18.5">
      <c r="A44" s="17" t="s">
        <v>143</v>
      </c>
      <c r="B44" s="992" t="s">
        <v>142</v>
      </c>
      <c r="C44" s="1001"/>
      <c r="D44" s="1001"/>
      <c r="E44" s="1001"/>
      <c r="F44" s="1001"/>
      <c r="G44" s="1001"/>
      <c r="H44" s="694">
        <f>SUM(D45:D63)</f>
        <v>24</v>
      </c>
      <c r="I44" s="694">
        <f>COUNT(D45:D63)*2</f>
        <v>24</v>
      </c>
    </row>
    <row r="45" spans="1:9" ht="58">
      <c r="A45" s="18" t="s">
        <v>203</v>
      </c>
      <c r="B45" s="19" t="s">
        <v>204</v>
      </c>
      <c r="C45" s="20" t="s">
        <v>205</v>
      </c>
      <c r="D45" s="115">
        <v>2</v>
      </c>
      <c r="E45" s="22" t="s">
        <v>206</v>
      </c>
      <c r="F45" s="23" t="s">
        <v>207</v>
      </c>
      <c r="G45" s="508"/>
      <c r="H45" s="694"/>
      <c r="I45" s="694"/>
    </row>
    <row r="46" spans="1:9" ht="58">
      <c r="A46" s="18" t="s">
        <v>208</v>
      </c>
      <c r="B46" s="19" t="s">
        <v>209</v>
      </c>
      <c r="C46" s="20" t="s">
        <v>210</v>
      </c>
      <c r="D46" s="115">
        <v>2</v>
      </c>
      <c r="E46" s="22" t="s">
        <v>206</v>
      </c>
      <c r="F46" s="24" t="s">
        <v>211</v>
      </c>
      <c r="G46" s="508"/>
      <c r="H46" s="694"/>
      <c r="I46" s="694"/>
    </row>
    <row r="47" spans="1:9" ht="58">
      <c r="A47" s="18" t="s">
        <v>212</v>
      </c>
      <c r="B47" s="19" t="s">
        <v>213</v>
      </c>
      <c r="C47" s="20" t="s">
        <v>214</v>
      </c>
      <c r="D47" s="115">
        <v>2</v>
      </c>
      <c r="E47" s="22" t="s">
        <v>206</v>
      </c>
      <c r="F47" s="25" t="s">
        <v>215</v>
      </c>
      <c r="G47" s="508"/>
      <c r="H47" s="694"/>
      <c r="I47" s="694"/>
    </row>
    <row r="48" spans="1:9" ht="43.5">
      <c r="A48" s="18" t="s">
        <v>216</v>
      </c>
      <c r="B48" s="19" t="s">
        <v>217</v>
      </c>
      <c r="C48" s="20" t="s">
        <v>218</v>
      </c>
      <c r="D48" s="115">
        <v>2</v>
      </c>
      <c r="E48" s="22" t="s">
        <v>206</v>
      </c>
      <c r="F48" s="25" t="s">
        <v>219</v>
      </c>
      <c r="G48" s="508"/>
      <c r="H48" s="694"/>
      <c r="I48" s="694"/>
    </row>
    <row r="49" spans="1:12" ht="29">
      <c r="A49" s="18" t="s">
        <v>220</v>
      </c>
      <c r="B49" s="19" t="s">
        <v>221</v>
      </c>
      <c r="C49" s="20" t="s">
        <v>222</v>
      </c>
      <c r="D49" s="115">
        <v>2</v>
      </c>
      <c r="E49" s="22" t="s">
        <v>206</v>
      </c>
      <c r="F49" s="25" t="s">
        <v>223</v>
      </c>
      <c r="G49" s="508"/>
      <c r="H49" s="694"/>
      <c r="I49" s="694"/>
    </row>
    <row r="50" spans="1:12" ht="29">
      <c r="A50" s="18" t="s">
        <v>224</v>
      </c>
      <c r="B50" s="19" t="s">
        <v>225</v>
      </c>
      <c r="C50" s="20" t="s">
        <v>226</v>
      </c>
      <c r="D50" s="115">
        <v>2</v>
      </c>
      <c r="E50" s="22" t="s">
        <v>206</v>
      </c>
      <c r="F50" s="25" t="s">
        <v>227</v>
      </c>
      <c r="G50" s="508"/>
      <c r="H50" s="694"/>
      <c r="I50" s="694"/>
    </row>
    <row r="51" spans="1:12" ht="29">
      <c r="A51" s="18" t="s">
        <v>228</v>
      </c>
      <c r="B51" s="19" t="s">
        <v>229</v>
      </c>
      <c r="C51" s="20" t="s">
        <v>230</v>
      </c>
      <c r="D51" s="115">
        <v>2</v>
      </c>
      <c r="E51" s="22" t="s">
        <v>206</v>
      </c>
      <c r="F51" s="25" t="s">
        <v>231</v>
      </c>
      <c r="G51" s="508"/>
      <c r="H51" s="694"/>
      <c r="I51" s="694"/>
    </row>
    <row r="52" spans="1:12" ht="15.5">
      <c r="A52" s="27" t="s">
        <v>232</v>
      </c>
      <c r="B52" s="19" t="s">
        <v>233</v>
      </c>
      <c r="C52" s="20"/>
      <c r="D52" s="52"/>
      <c r="E52" s="22"/>
      <c r="F52" s="25"/>
      <c r="G52" s="41"/>
      <c r="H52" s="499"/>
      <c r="I52" s="499"/>
      <c r="J52" s="499"/>
      <c r="K52" s="180"/>
      <c r="L52" s="180"/>
    </row>
    <row r="53" spans="1:12" ht="43.5">
      <c r="A53" s="18" t="s">
        <v>234</v>
      </c>
      <c r="B53" s="19" t="s">
        <v>235</v>
      </c>
      <c r="C53" s="20" t="s">
        <v>236</v>
      </c>
      <c r="D53" s="115">
        <v>2</v>
      </c>
      <c r="E53" s="22" t="s">
        <v>206</v>
      </c>
      <c r="F53" s="25" t="s">
        <v>237</v>
      </c>
      <c r="G53" s="508"/>
      <c r="H53" s="694"/>
      <c r="I53" s="694"/>
    </row>
    <row r="54" spans="1:12" ht="31">
      <c r="A54" s="27" t="s">
        <v>238</v>
      </c>
      <c r="B54" s="19" t="s">
        <v>239</v>
      </c>
      <c r="C54" s="20"/>
      <c r="D54" s="52"/>
      <c r="E54" s="22"/>
      <c r="F54" s="22"/>
      <c r="G54" s="41"/>
      <c r="H54" s="500"/>
      <c r="I54" s="500"/>
      <c r="J54" s="500"/>
      <c r="K54" s="262"/>
      <c r="L54" s="262"/>
    </row>
    <row r="55" spans="1:12" ht="15.5">
      <c r="A55" s="27" t="s">
        <v>240</v>
      </c>
      <c r="B55" s="19" t="s">
        <v>241</v>
      </c>
      <c r="C55" s="20"/>
      <c r="D55" s="52"/>
      <c r="E55" s="22"/>
      <c r="F55" s="22"/>
      <c r="G55" s="41"/>
      <c r="H55" s="502"/>
      <c r="I55" s="502"/>
      <c r="J55" s="502"/>
      <c r="K55" s="26"/>
      <c r="L55" s="26"/>
    </row>
    <row r="56" spans="1:12" ht="15.5">
      <c r="A56" s="27" t="s">
        <v>242</v>
      </c>
      <c r="B56" s="19" t="s">
        <v>243</v>
      </c>
      <c r="C56" s="20"/>
      <c r="D56" s="52"/>
      <c r="E56" s="22"/>
      <c r="F56" s="22"/>
      <c r="G56" s="41"/>
      <c r="H56" s="498"/>
      <c r="I56" s="498"/>
      <c r="J56" s="498"/>
      <c r="K56" s="127"/>
      <c r="L56" s="127"/>
    </row>
    <row r="57" spans="1:12" ht="31">
      <c r="A57" s="18" t="s">
        <v>244</v>
      </c>
      <c r="B57" s="19" t="s">
        <v>245</v>
      </c>
      <c r="C57" s="20" t="s">
        <v>246</v>
      </c>
      <c r="D57" s="115">
        <v>2</v>
      </c>
      <c r="E57" s="22" t="s">
        <v>206</v>
      </c>
      <c r="F57" s="25" t="s">
        <v>247</v>
      </c>
      <c r="G57" s="508"/>
      <c r="H57" s="694"/>
      <c r="I57" s="694"/>
    </row>
    <row r="58" spans="1:12" ht="43.5">
      <c r="A58" s="18"/>
      <c r="B58" s="19"/>
      <c r="C58" s="20" t="s">
        <v>248</v>
      </c>
      <c r="D58" s="115">
        <v>2</v>
      </c>
      <c r="E58" s="22" t="s">
        <v>206</v>
      </c>
      <c r="F58" s="25" t="s">
        <v>249</v>
      </c>
      <c r="G58" s="508"/>
      <c r="H58" s="694"/>
      <c r="I58" s="694"/>
    </row>
    <row r="59" spans="1:12" ht="31">
      <c r="A59" s="18" t="s">
        <v>250</v>
      </c>
      <c r="B59" s="19" t="s">
        <v>251</v>
      </c>
      <c r="C59" s="20" t="s">
        <v>252</v>
      </c>
      <c r="D59" s="115">
        <v>2</v>
      </c>
      <c r="E59" s="28" t="s">
        <v>253</v>
      </c>
      <c r="F59" s="28"/>
      <c r="G59" s="508"/>
      <c r="H59" s="694"/>
      <c r="I59" s="694"/>
    </row>
    <row r="60" spans="1:12" ht="31">
      <c r="A60" s="27" t="s">
        <v>254</v>
      </c>
      <c r="B60" s="19" t="s">
        <v>255</v>
      </c>
      <c r="C60" s="28"/>
      <c r="D60" s="52"/>
      <c r="E60" s="28"/>
      <c r="F60" s="28"/>
      <c r="G60" s="41"/>
      <c r="H60" s="499"/>
      <c r="I60" s="499"/>
      <c r="J60" s="499"/>
      <c r="K60" s="180"/>
      <c r="L60" s="180"/>
    </row>
    <row r="61" spans="1:12" ht="58">
      <c r="A61" s="18" t="s">
        <v>256</v>
      </c>
      <c r="B61" s="19" t="s">
        <v>257</v>
      </c>
      <c r="C61" s="20" t="s">
        <v>258</v>
      </c>
      <c r="D61" s="115">
        <v>2</v>
      </c>
      <c r="E61" s="22" t="s">
        <v>206</v>
      </c>
      <c r="F61" s="25" t="s">
        <v>259</v>
      </c>
      <c r="G61" s="508"/>
      <c r="H61" s="694"/>
      <c r="I61" s="694"/>
    </row>
    <row r="62" spans="1:12" ht="15.5">
      <c r="A62" s="27" t="s">
        <v>260</v>
      </c>
      <c r="B62" s="19" t="s">
        <v>261</v>
      </c>
      <c r="C62" s="28"/>
      <c r="D62" s="52"/>
      <c r="E62" s="28"/>
      <c r="F62" s="28"/>
      <c r="G62" s="41"/>
      <c r="H62" s="500"/>
      <c r="I62" s="500"/>
      <c r="J62" s="500"/>
      <c r="K62" s="262"/>
      <c r="L62" s="262"/>
    </row>
    <row r="63" spans="1:12" ht="31">
      <c r="A63" s="27" t="s">
        <v>262</v>
      </c>
      <c r="B63" s="19" t="s">
        <v>263</v>
      </c>
      <c r="C63" s="28"/>
      <c r="D63" s="52"/>
      <c r="E63" s="28"/>
      <c r="F63" s="28"/>
      <c r="G63" s="41"/>
      <c r="H63" s="498"/>
      <c r="I63" s="498"/>
      <c r="J63" s="498"/>
      <c r="K63" s="127"/>
      <c r="L63" s="127"/>
    </row>
    <row r="64" spans="1:12" ht="18.5">
      <c r="A64" s="18" t="s">
        <v>141</v>
      </c>
      <c r="B64" s="991" t="s">
        <v>140</v>
      </c>
      <c r="C64" s="991"/>
      <c r="D64" s="991"/>
      <c r="E64" s="991"/>
      <c r="F64" s="991"/>
      <c r="G64" s="992"/>
      <c r="H64" s="694">
        <f>SUM(D65:D69)</f>
        <v>4</v>
      </c>
      <c r="I64" s="694">
        <f>COUNT(D65:D69)*2</f>
        <v>4</v>
      </c>
    </row>
    <row r="65" spans="1:12" ht="31">
      <c r="A65" s="27" t="s">
        <v>264</v>
      </c>
      <c r="B65" s="19" t="s">
        <v>265</v>
      </c>
      <c r="C65" s="28"/>
      <c r="D65" s="52"/>
      <c r="E65" s="28"/>
      <c r="F65" s="28"/>
      <c r="G65" s="41"/>
      <c r="H65" s="499"/>
      <c r="I65" s="499"/>
      <c r="J65" s="499"/>
      <c r="K65" s="180"/>
      <c r="L65" s="180"/>
    </row>
    <row r="66" spans="1:12" ht="43.5">
      <c r="A66" s="18" t="s">
        <v>266</v>
      </c>
      <c r="B66" s="19" t="s">
        <v>267</v>
      </c>
      <c r="C66" s="23" t="s">
        <v>268</v>
      </c>
      <c r="D66" s="115">
        <v>2</v>
      </c>
      <c r="E66" s="28" t="s">
        <v>269</v>
      </c>
      <c r="F66" s="28"/>
      <c r="G66" s="508"/>
      <c r="H66" s="694"/>
      <c r="I66" s="694"/>
    </row>
    <row r="67" spans="1:12" ht="31">
      <c r="A67" s="27" t="s">
        <v>270</v>
      </c>
      <c r="B67" s="19" t="s">
        <v>271</v>
      </c>
      <c r="C67" s="28"/>
      <c r="D67" s="52"/>
      <c r="E67" s="28"/>
      <c r="F67" s="28"/>
      <c r="G67" s="41"/>
      <c r="H67" s="499"/>
      <c r="I67" s="499"/>
      <c r="J67" s="499"/>
      <c r="K67" s="180"/>
      <c r="L67" s="180"/>
    </row>
    <row r="68" spans="1:12" ht="43.5">
      <c r="A68" s="18" t="s">
        <v>272</v>
      </c>
      <c r="B68" s="19" t="s">
        <v>273</v>
      </c>
      <c r="C68" s="23" t="s">
        <v>274</v>
      </c>
      <c r="D68" s="115">
        <v>2</v>
      </c>
      <c r="E68" s="28" t="s">
        <v>269</v>
      </c>
      <c r="F68" s="28"/>
      <c r="G68" s="508"/>
      <c r="H68" s="694"/>
      <c r="I68" s="694"/>
    </row>
    <row r="69" spans="1:12" ht="31">
      <c r="A69" s="27" t="s">
        <v>275</v>
      </c>
      <c r="B69" s="19" t="s">
        <v>276</v>
      </c>
      <c r="C69" s="28"/>
      <c r="D69" s="52"/>
      <c r="E69" s="28"/>
      <c r="F69" s="28"/>
      <c r="G69" s="41"/>
      <c r="H69" s="499"/>
      <c r="I69" s="499"/>
      <c r="J69" s="499"/>
      <c r="K69" s="180"/>
      <c r="L69" s="180"/>
    </row>
    <row r="70" spans="1:12" ht="18.5">
      <c r="A70" s="18" t="s">
        <v>277</v>
      </c>
      <c r="B70" s="991" t="s">
        <v>138</v>
      </c>
      <c r="C70" s="991"/>
      <c r="D70" s="991"/>
      <c r="E70" s="991"/>
      <c r="F70" s="991"/>
      <c r="G70" s="992"/>
      <c r="H70" s="694">
        <f>SUM(D71:D74)</f>
        <v>8</v>
      </c>
      <c r="I70" s="694">
        <f>COUNT(D71:D74)*2</f>
        <v>8</v>
      </c>
    </row>
    <row r="71" spans="1:12" ht="29">
      <c r="A71" s="18" t="s">
        <v>278</v>
      </c>
      <c r="B71" s="19" t="s">
        <v>279</v>
      </c>
      <c r="C71" s="23" t="s">
        <v>280</v>
      </c>
      <c r="D71" s="115">
        <v>2</v>
      </c>
      <c r="E71" s="22" t="s">
        <v>206</v>
      </c>
      <c r="F71" s="28"/>
      <c r="G71" s="508"/>
      <c r="H71" s="694"/>
      <c r="I71" s="694"/>
    </row>
    <row r="72" spans="1:12" ht="29">
      <c r="A72" s="18"/>
      <c r="B72" s="19"/>
      <c r="C72" s="23" t="s">
        <v>281</v>
      </c>
      <c r="D72" s="115">
        <v>2</v>
      </c>
      <c r="E72" s="22" t="s">
        <v>269</v>
      </c>
      <c r="F72" s="23" t="s">
        <v>282</v>
      </c>
      <c r="G72" s="508"/>
      <c r="H72" s="694"/>
      <c r="I72" s="694"/>
    </row>
    <row r="73" spans="1:12" ht="43.5">
      <c r="A73" s="18" t="s">
        <v>283</v>
      </c>
      <c r="B73" s="19" t="s">
        <v>284</v>
      </c>
      <c r="C73" s="20" t="s">
        <v>285</v>
      </c>
      <c r="D73" s="115">
        <v>2</v>
      </c>
      <c r="E73" s="22" t="s">
        <v>206</v>
      </c>
      <c r="F73" s="23" t="s">
        <v>286</v>
      </c>
      <c r="G73" s="508"/>
      <c r="H73" s="694"/>
      <c r="I73" s="694"/>
    </row>
    <row r="74" spans="1:12" ht="31">
      <c r="A74" s="18" t="s">
        <v>287</v>
      </c>
      <c r="B74" s="19" t="s">
        <v>288</v>
      </c>
      <c r="C74" s="20" t="s">
        <v>289</v>
      </c>
      <c r="D74" s="115">
        <v>2</v>
      </c>
      <c r="E74" s="22" t="s">
        <v>206</v>
      </c>
      <c r="F74" s="28"/>
      <c r="G74" s="508"/>
      <c r="H74" s="694"/>
      <c r="I74" s="694"/>
    </row>
    <row r="75" spans="1:12" ht="18.5">
      <c r="A75" s="27" t="s">
        <v>137</v>
      </c>
      <c r="B75" s="992" t="s">
        <v>136</v>
      </c>
      <c r="C75" s="1001"/>
      <c r="D75" s="1001"/>
      <c r="E75" s="1001"/>
      <c r="F75" s="1001"/>
      <c r="G75" s="1002"/>
      <c r="H75" s="500">
        <f>SUM(D76:D87)</f>
        <v>0</v>
      </c>
      <c r="I75" s="500">
        <f>COUNT(D76:D87)*2</f>
        <v>0</v>
      </c>
      <c r="J75" s="500"/>
      <c r="K75" s="262"/>
      <c r="L75" s="262"/>
    </row>
    <row r="76" spans="1:12" ht="46.5">
      <c r="A76" s="27" t="s">
        <v>290</v>
      </c>
      <c r="B76" s="19" t="s">
        <v>291</v>
      </c>
      <c r="C76" s="28"/>
      <c r="D76" s="52"/>
      <c r="E76" s="28"/>
      <c r="F76" s="28"/>
      <c r="G76" s="41"/>
      <c r="H76" s="502"/>
      <c r="I76" s="502"/>
      <c r="J76" s="502"/>
      <c r="K76" s="26"/>
      <c r="L76" s="26"/>
    </row>
    <row r="77" spans="1:12" ht="46.5">
      <c r="A77" s="27" t="s">
        <v>292</v>
      </c>
      <c r="B77" s="19" t="s">
        <v>293</v>
      </c>
      <c r="C77" s="28"/>
      <c r="D77" s="52"/>
      <c r="E77" s="28"/>
      <c r="F77" s="28"/>
      <c r="G77" s="41"/>
      <c r="H77" s="502"/>
      <c r="I77" s="502"/>
      <c r="J77" s="502"/>
      <c r="K77" s="26"/>
      <c r="L77" s="26"/>
    </row>
    <row r="78" spans="1:12" ht="46.5">
      <c r="A78" s="27" t="s">
        <v>294</v>
      </c>
      <c r="B78" s="19" t="s">
        <v>295</v>
      </c>
      <c r="C78" s="28"/>
      <c r="D78" s="52"/>
      <c r="E78" s="28"/>
      <c r="F78" s="28"/>
      <c r="G78" s="41"/>
      <c r="H78" s="502"/>
      <c r="I78" s="502"/>
      <c r="J78" s="502"/>
      <c r="K78" s="26"/>
      <c r="L78" s="26"/>
    </row>
    <row r="79" spans="1:12" ht="31">
      <c r="A79" s="27" t="s">
        <v>296</v>
      </c>
      <c r="B79" s="19" t="s">
        <v>297</v>
      </c>
      <c r="C79" s="28"/>
      <c r="D79" s="52"/>
      <c r="E79" s="28"/>
      <c r="F79" s="28"/>
      <c r="G79" s="41"/>
      <c r="H79" s="502"/>
      <c r="I79" s="502"/>
      <c r="J79" s="502"/>
      <c r="K79" s="26"/>
      <c r="L79" s="26"/>
    </row>
    <row r="80" spans="1:12" ht="46.5">
      <c r="A80" s="27" t="s">
        <v>298</v>
      </c>
      <c r="B80" s="19" t="s">
        <v>299</v>
      </c>
      <c r="C80" s="28"/>
      <c r="D80" s="52"/>
      <c r="E80" s="28"/>
      <c r="F80" s="28"/>
      <c r="G80" s="41"/>
      <c r="H80" s="502"/>
      <c r="I80" s="502"/>
      <c r="J80" s="502"/>
      <c r="K80" s="26"/>
      <c r="L80" s="26"/>
    </row>
    <row r="81" spans="1:12" ht="31">
      <c r="A81" s="27" t="s">
        <v>300</v>
      </c>
      <c r="B81" s="19" t="s">
        <v>301</v>
      </c>
      <c r="C81" s="28"/>
      <c r="D81" s="52"/>
      <c r="E81" s="28"/>
      <c r="F81" s="28"/>
      <c r="G81" s="41"/>
      <c r="H81" s="502"/>
      <c r="I81" s="502"/>
      <c r="J81" s="502"/>
      <c r="K81" s="26"/>
      <c r="L81" s="26"/>
    </row>
    <row r="82" spans="1:12" ht="46.5">
      <c r="A82" s="27" t="s">
        <v>302</v>
      </c>
      <c r="B82" s="19" t="s">
        <v>303</v>
      </c>
      <c r="C82" s="28"/>
      <c r="D82" s="52"/>
      <c r="E82" s="28"/>
      <c r="F82" s="28"/>
      <c r="G82" s="41"/>
      <c r="H82" s="502"/>
      <c r="I82" s="502"/>
      <c r="J82" s="502"/>
      <c r="K82" s="26"/>
      <c r="L82" s="26"/>
    </row>
    <row r="83" spans="1:12" ht="62">
      <c r="A83" s="27" t="s">
        <v>304</v>
      </c>
      <c r="B83" s="19" t="s">
        <v>305</v>
      </c>
      <c r="C83" s="28"/>
      <c r="D83" s="52"/>
      <c r="E83" s="28"/>
      <c r="F83" s="28"/>
      <c r="G83" s="41"/>
      <c r="H83" s="502"/>
      <c r="I83" s="502"/>
      <c r="J83" s="502"/>
      <c r="K83" s="26"/>
      <c r="L83" s="26"/>
    </row>
    <row r="84" spans="1:12" ht="46.5">
      <c r="A84" s="27" t="s">
        <v>306</v>
      </c>
      <c r="B84" s="19" t="s">
        <v>307</v>
      </c>
      <c r="C84" s="28"/>
      <c r="D84" s="52"/>
      <c r="E84" s="28"/>
      <c r="F84" s="28"/>
      <c r="G84" s="41"/>
      <c r="H84" s="502"/>
      <c r="I84" s="502"/>
      <c r="J84" s="502"/>
      <c r="K84" s="26"/>
      <c r="L84" s="26"/>
    </row>
    <row r="85" spans="1:12" ht="31">
      <c r="A85" s="27" t="s">
        <v>308</v>
      </c>
      <c r="B85" s="19" t="s">
        <v>309</v>
      </c>
      <c r="C85" s="28"/>
      <c r="D85" s="52"/>
      <c r="E85" s="28"/>
      <c r="F85" s="28"/>
      <c r="G85" s="41"/>
      <c r="H85" s="502"/>
      <c r="I85" s="502"/>
      <c r="J85" s="502"/>
      <c r="K85" s="26"/>
      <c r="L85" s="26"/>
    </row>
    <row r="86" spans="1:12" ht="29">
      <c r="A86" s="27" t="s">
        <v>310</v>
      </c>
      <c r="B86" s="23" t="s">
        <v>311</v>
      </c>
      <c r="C86" s="30"/>
      <c r="D86" s="52"/>
      <c r="E86" s="28"/>
      <c r="F86" s="26"/>
      <c r="G86" s="41"/>
      <c r="H86" s="502"/>
      <c r="I86" s="502"/>
      <c r="J86" s="502"/>
      <c r="K86" s="26"/>
      <c r="L86" s="26"/>
    </row>
    <row r="87" spans="1:12" ht="29">
      <c r="A87" s="27" t="s">
        <v>5841</v>
      </c>
      <c r="B87" s="23" t="s">
        <v>5842</v>
      </c>
      <c r="C87" s="30"/>
      <c r="D87" s="52"/>
      <c r="E87" s="28"/>
      <c r="F87" s="26"/>
      <c r="G87" s="509"/>
      <c r="H87" s="498"/>
      <c r="I87" s="498"/>
      <c r="J87" s="498"/>
      <c r="K87" s="127"/>
      <c r="L87" s="127"/>
    </row>
    <row r="88" spans="1:12" ht="18.5">
      <c r="A88" s="18" t="s">
        <v>135</v>
      </c>
      <c r="B88" s="991" t="s">
        <v>134</v>
      </c>
      <c r="C88" s="991"/>
      <c r="D88" s="991"/>
      <c r="E88" s="991"/>
      <c r="F88" s="991"/>
      <c r="G88" s="992"/>
      <c r="H88" s="694">
        <f>SUM(D89:D96)</f>
        <v>4</v>
      </c>
      <c r="I88" s="694">
        <f>COUNT(D89:D96)*2</f>
        <v>4</v>
      </c>
    </row>
    <row r="89" spans="1:12" ht="15.5">
      <c r="A89" s="27" t="s">
        <v>312</v>
      </c>
      <c r="B89" s="19" t="s">
        <v>313</v>
      </c>
      <c r="C89" s="28"/>
      <c r="D89" s="52"/>
      <c r="E89" s="28"/>
      <c r="F89" s="28"/>
      <c r="G89" s="41"/>
      <c r="H89" s="500"/>
      <c r="I89" s="500"/>
      <c r="J89" s="500"/>
      <c r="K89" s="262"/>
      <c r="L89" s="262"/>
    </row>
    <row r="90" spans="1:12" ht="15.5">
      <c r="A90" s="27" t="s">
        <v>314</v>
      </c>
      <c r="B90" s="19" t="s">
        <v>315</v>
      </c>
      <c r="C90" s="28"/>
      <c r="D90" s="52"/>
      <c r="E90" s="28"/>
      <c r="F90" s="28"/>
      <c r="G90" s="41"/>
      <c r="H90" s="498"/>
      <c r="I90" s="498"/>
      <c r="J90" s="498"/>
      <c r="K90" s="127"/>
      <c r="L90" s="127"/>
    </row>
    <row r="91" spans="1:12" ht="15.5">
      <c r="A91" s="18" t="s">
        <v>316</v>
      </c>
      <c r="B91" s="19" t="s">
        <v>317</v>
      </c>
      <c r="C91" s="31" t="s">
        <v>318</v>
      </c>
      <c r="D91" s="115">
        <v>2</v>
      </c>
      <c r="E91" s="22" t="s">
        <v>206</v>
      </c>
      <c r="F91" s="28"/>
      <c r="G91" s="508"/>
      <c r="H91" s="694"/>
      <c r="I91" s="694"/>
    </row>
    <row r="92" spans="1:12" ht="15.5">
      <c r="A92" s="27" t="s">
        <v>319</v>
      </c>
      <c r="B92" s="19" t="s">
        <v>320</v>
      </c>
      <c r="C92" s="28"/>
      <c r="D92" s="52"/>
      <c r="E92" s="28"/>
      <c r="F92" s="28"/>
      <c r="G92" s="41"/>
      <c r="H92" s="500"/>
      <c r="I92" s="500"/>
      <c r="J92" s="500"/>
      <c r="K92" s="262"/>
      <c r="L92" s="262"/>
    </row>
    <row r="93" spans="1:12" ht="15.5">
      <c r="A93" s="27" t="s">
        <v>321</v>
      </c>
      <c r="B93" s="19" t="s">
        <v>322</v>
      </c>
      <c r="C93" s="28"/>
      <c r="D93" s="52"/>
      <c r="E93" s="28"/>
      <c r="F93" s="28"/>
      <c r="G93" s="41"/>
      <c r="H93" s="502"/>
      <c r="I93" s="502"/>
      <c r="J93" s="502"/>
      <c r="K93" s="26"/>
      <c r="L93" s="26"/>
    </row>
    <row r="94" spans="1:12" ht="15.5">
      <c r="A94" s="27" t="s">
        <v>323</v>
      </c>
      <c r="B94" s="19" t="s">
        <v>324</v>
      </c>
      <c r="C94" s="28"/>
      <c r="D94" s="52"/>
      <c r="E94" s="28"/>
      <c r="F94" s="28"/>
      <c r="G94" s="41"/>
      <c r="H94" s="498"/>
      <c r="I94" s="498"/>
      <c r="J94" s="498"/>
      <c r="K94" s="127"/>
      <c r="L94" s="127"/>
    </row>
    <row r="95" spans="1:12" ht="31">
      <c r="A95" s="18" t="s">
        <v>325</v>
      </c>
      <c r="B95" s="19" t="s">
        <v>326</v>
      </c>
      <c r="C95" s="23" t="s">
        <v>327</v>
      </c>
      <c r="D95" s="115">
        <v>2</v>
      </c>
      <c r="E95" s="22" t="s">
        <v>206</v>
      </c>
      <c r="F95" s="28"/>
      <c r="G95" s="508"/>
      <c r="H95" s="694"/>
      <c r="I95" s="694"/>
    </row>
    <row r="96" spans="1:12" ht="15.5">
      <c r="A96" s="27" t="s">
        <v>2838</v>
      </c>
      <c r="B96" s="19" t="s">
        <v>2839</v>
      </c>
      <c r="C96" s="23"/>
      <c r="D96" s="520"/>
      <c r="E96" s="22"/>
      <c r="F96" s="28"/>
      <c r="G96" s="510"/>
      <c r="H96" s="592"/>
      <c r="I96" s="592"/>
      <c r="J96" s="499"/>
      <c r="K96" s="180"/>
      <c r="L96" s="180"/>
    </row>
    <row r="97" spans="1:12" ht="18.5">
      <c r="A97" s="18" t="s">
        <v>133</v>
      </c>
      <c r="B97" s="991" t="s">
        <v>132</v>
      </c>
      <c r="C97" s="991"/>
      <c r="D97" s="991"/>
      <c r="E97" s="991"/>
      <c r="F97" s="991"/>
      <c r="G97" s="992"/>
      <c r="H97" s="694">
        <f>SUM(D98:D99)</f>
        <v>2</v>
      </c>
      <c r="I97" s="694">
        <f>COUNT(D98:D99)*2</f>
        <v>2</v>
      </c>
    </row>
    <row r="98" spans="1:12" ht="72.5">
      <c r="A98" s="18" t="s">
        <v>328</v>
      </c>
      <c r="B98" s="19" t="s">
        <v>329</v>
      </c>
      <c r="C98" s="20" t="s">
        <v>330</v>
      </c>
      <c r="D98" s="115">
        <v>2</v>
      </c>
      <c r="E98" s="22" t="s">
        <v>206</v>
      </c>
      <c r="F98" s="25" t="s">
        <v>331</v>
      </c>
      <c r="G98" s="508"/>
      <c r="H98" s="694"/>
      <c r="I98" s="694"/>
    </row>
    <row r="99" spans="1:12" ht="46.5">
      <c r="A99" s="32" t="s">
        <v>332</v>
      </c>
      <c r="B99" s="33" t="s">
        <v>333</v>
      </c>
      <c r="C99" s="34"/>
      <c r="D99" s="521"/>
      <c r="E99" s="34"/>
      <c r="F99" s="34"/>
      <c r="G99" s="49"/>
      <c r="H99" s="499"/>
      <c r="I99" s="499"/>
      <c r="J99" s="499"/>
      <c r="K99" s="180"/>
      <c r="L99" s="180"/>
    </row>
    <row r="100" spans="1:12" ht="21">
      <c r="A100" s="16" t="s">
        <v>334</v>
      </c>
      <c r="B100" s="999" t="s">
        <v>335</v>
      </c>
      <c r="C100" s="999"/>
      <c r="D100" s="999"/>
      <c r="E100" s="999"/>
      <c r="F100" s="999"/>
      <c r="G100" s="1000"/>
      <c r="H100" s="694">
        <f>H101+H114+H130+H136+H142+H149</f>
        <v>80</v>
      </c>
      <c r="I100" s="694">
        <f>I101+I114+I130+I136+I142+I149</f>
        <v>80</v>
      </c>
    </row>
    <row r="101" spans="1:12" ht="18.5">
      <c r="A101" s="35" t="s">
        <v>131</v>
      </c>
      <c r="B101" s="991" t="s">
        <v>130</v>
      </c>
      <c r="C101" s="991"/>
      <c r="D101" s="991"/>
      <c r="E101" s="991"/>
      <c r="F101" s="991"/>
      <c r="G101" s="992"/>
      <c r="H101" s="694">
        <f>SUM(D102:D113)</f>
        <v>20</v>
      </c>
      <c r="I101" s="694">
        <f>COUNT(D102:D113)*2</f>
        <v>20</v>
      </c>
    </row>
    <row r="102" spans="1:12" ht="58">
      <c r="A102" s="18" t="s">
        <v>336</v>
      </c>
      <c r="B102" s="36" t="s">
        <v>337</v>
      </c>
      <c r="C102" s="23" t="s">
        <v>338</v>
      </c>
      <c r="D102" s="115">
        <v>2</v>
      </c>
      <c r="E102" s="22" t="s">
        <v>339</v>
      </c>
      <c r="F102" s="23" t="s">
        <v>340</v>
      </c>
      <c r="G102" s="508"/>
      <c r="H102" s="694"/>
      <c r="I102" s="694"/>
    </row>
    <row r="103" spans="1:12" ht="29">
      <c r="A103" s="18"/>
      <c r="B103" s="36"/>
      <c r="C103" s="23" t="s">
        <v>341</v>
      </c>
      <c r="D103" s="115">
        <v>2</v>
      </c>
      <c r="E103" s="28" t="s">
        <v>342</v>
      </c>
      <c r="F103" s="23" t="s">
        <v>343</v>
      </c>
      <c r="G103" s="508"/>
      <c r="H103" s="694"/>
      <c r="I103" s="694"/>
    </row>
    <row r="104" spans="1:12" ht="43.5">
      <c r="A104" s="18" t="s">
        <v>344</v>
      </c>
      <c r="B104" s="36" t="s">
        <v>345</v>
      </c>
      <c r="C104" s="23" t="s">
        <v>346</v>
      </c>
      <c r="D104" s="115">
        <v>2</v>
      </c>
      <c r="E104" s="28" t="s">
        <v>342</v>
      </c>
      <c r="F104" s="28"/>
      <c r="G104" s="508"/>
      <c r="H104" s="694"/>
      <c r="I104" s="694"/>
    </row>
    <row r="105" spans="1:12" ht="43.5">
      <c r="A105" s="18"/>
      <c r="B105" s="36"/>
      <c r="C105" s="23" t="s">
        <v>347</v>
      </c>
      <c r="D105" s="115">
        <v>2</v>
      </c>
      <c r="E105" s="28" t="s">
        <v>342</v>
      </c>
      <c r="F105" s="28"/>
      <c r="G105" s="508"/>
      <c r="H105" s="694"/>
      <c r="I105" s="694"/>
    </row>
    <row r="106" spans="1:12" ht="29">
      <c r="A106" s="18"/>
      <c r="B106" s="36"/>
      <c r="C106" s="23" t="s">
        <v>348</v>
      </c>
      <c r="D106" s="115">
        <v>2</v>
      </c>
      <c r="E106" s="28" t="s">
        <v>342</v>
      </c>
      <c r="F106" s="28"/>
      <c r="G106" s="508"/>
      <c r="H106" s="694"/>
      <c r="I106" s="694"/>
    </row>
    <row r="107" spans="1:12" ht="43.5">
      <c r="A107" s="18"/>
      <c r="B107" s="36"/>
      <c r="C107" s="23" t="s">
        <v>349</v>
      </c>
      <c r="D107" s="115">
        <v>2</v>
      </c>
      <c r="E107" s="28" t="s">
        <v>342</v>
      </c>
      <c r="F107" s="28"/>
      <c r="G107" s="508"/>
      <c r="H107" s="694"/>
      <c r="I107" s="694"/>
    </row>
    <row r="108" spans="1:12" ht="31">
      <c r="A108" s="27" t="s">
        <v>350</v>
      </c>
      <c r="B108" s="36" t="s">
        <v>351</v>
      </c>
      <c r="C108" s="37"/>
      <c r="D108" s="522"/>
      <c r="E108" s="38"/>
      <c r="F108" s="39"/>
      <c r="G108" s="41"/>
      <c r="H108" s="500"/>
      <c r="I108" s="500"/>
      <c r="J108" s="500"/>
      <c r="K108" s="262"/>
      <c r="L108" s="262"/>
    </row>
    <row r="109" spans="1:12" ht="31">
      <c r="A109" s="27" t="s">
        <v>352</v>
      </c>
      <c r="B109" s="36" t="s">
        <v>353</v>
      </c>
      <c r="C109" s="40"/>
      <c r="D109" s="52"/>
      <c r="E109" s="28"/>
      <c r="F109" s="41"/>
      <c r="G109" s="41"/>
      <c r="H109" s="498"/>
      <c r="I109" s="498"/>
      <c r="J109" s="498"/>
      <c r="K109" s="127"/>
      <c r="L109" s="127"/>
    </row>
    <row r="110" spans="1:12" ht="46.5">
      <c r="A110" s="18" t="s">
        <v>354</v>
      </c>
      <c r="B110" s="36" t="s">
        <v>355</v>
      </c>
      <c r="C110" s="42" t="s">
        <v>356</v>
      </c>
      <c r="D110" s="115">
        <v>2</v>
      </c>
      <c r="E110" s="28"/>
      <c r="F110" s="28"/>
      <c r="G110" s="508"/>
      <c r="H110" s="694"/>
      <c r="I110" s="694"/>
    </row>
    <row r="111" spans="1:12" ht="31">
      <c r="A111" s="18" t="s">
        <v>357</v>
      </c>
      <c r="B111" s="36" t="s">
        <v>358</v>
      </c>
      <c r="C111" s="23" t="s">
        <v>359</v>
      </c>
      <c r="D111" s="115">
        <v>2</v>
      </c>
      <c r="E111" s="28" t="s">
        <v>342</v>
      </c>
      <c r="F111" s="28"/>
      <c r="G111" s="508"/>
      <c r="H111" s="694"/>
      <c r="I111" s="694"/>
    </row>
    <row r="112" spans="1:12" ht="118.5" customHeight="1">
      <c r="A112" s="18" t="s">
        <v>360</v>
      </c>
      <c r="B112" s="36" t="s">
        <v>361</v>
      </c>
      <c r="C112" s="23" t="s">
        <v>362</v>
      </c>
      <c r="D112" s="115">
        <v>2</v>
      </c>
      <c r="E112" s="28" t="s">
        <v>342</v>
      </c>
      <c r="F112" s="23" t="s">
        <v>363</v>
      </c>
      <c r="G112" s="508"/>
      <c r="H112" s="694"/>
      <c r="I112" s="694"/>
    </row>
    <row r="113" spans="1:12" ht="31">
      <c r="A113" s="18" t="s">
        <v>364</v>
      </c>
      <c r="B113" s="36" t="s">
        <v>365</v>
      </c>
      <c r="C113" s="23" t="s">
        <v>366</v>
      </c>
      <c r="D113" s="115">
        <v>2</v>
      </c>
      <c r="E113" s="28" t="s">
        <v>367</v>
      </c>
      <c r="F113" s="28"/>
      <c r="G113" s="508"/>
      <c r="H113" s="694"/>
      <c r="I113" s="694"/>
    </row>
    <row r="114" spans="1:12" ht="18.5">
      <c r="A114" s="43" t="s">
        <v>129</v>
      </c>
      <c r="B114" s="991" t="s">
        <v>128</v>
      </c>
      <c r="C114" s="991"/>
      <c r="D114" s="991"/>
      <c r="E114" s="991"/>
      <c r="F114" s="991"/>
      <c r="G114" s="992"/>
      <c r="H114" s="694">
        <f>SUM(D115:D129)</f>
        <v>24</v>
      </c>
      <c r="I114" s="694">
        <f>COUNT(D115:D129)*2</f>
        <v>24</v>
      </c>
    </row>
    <row r="115" spans="1:12" ht="31">
      <c r="A115" s="18" t="s">
        <v>368</v>
      </c>
      <c r="B115" s="44" t="s">
        <v>369</v>
      </c>
      <c r="C115" s="23" t="s">
        <v>370</v>
      </c>
      <c r="D115" s="115">
        <v>2</v>
      </c>
      <c r="E115" s="28" t="s">
        <v>342</v>
      </c>
      <c r="F115" s="28"/>
      <c r="G115" s="508"/>
      <c r="H115" s="694"/>
      <c r="I115" s="694"/>
    </row>
    <row r="116" spans="1:12" ht="29">
      <c r="A116" s="18"/>
      <c r="B116" s="44"/>
      <c r="C116" s="23" t="s">
        <v>371</v>
      </c>
      <c r="D116" s="115">
        <v>2</v>
      </c>
      <c r="E116" s="28" t="s">
        <v>342</v>
      </c>
      <c r="F116" s="28"/>
      <c r="G116" s="508"/>
      <c r="H116" s="694"/>
      <c r="I116" s="694"/>
    </row>
    <row r="117" spans="1:12" ht="58">
      <c r="A117" s="18"/>
      <c r="B117" s="44"/>
      <c r="C117" s="23" t="s">
        <v>372</v>
      </c>
      <c r="D117" s="115">
        <v>2</v>
      </c>
      <c r="E117" s="28" t="s">
        <v>373</v>
      </c>
      <c r="F117" s="28"/>
      <c r="G117" s="508"/>
      <c r="H117" s="694"/>
      <c r="I117" s="694"/>
    </row>
    <row r="118" spans="1:12" ht="43.5">
      <c r="A118" s="18"/>
      <c r="B118" s="44"/>
      <c r="C118" s="23" t="s">
        <v>374</v>
      </c>
      <c r="D118" s="115">
        <v>2</v>
      </c>
      <c r="E118" s="28" t="s">
        <v>375</v>
      </c>
      <c r="F118" s="28"/>
      <c r="G118" s="508"/>
      <c r="H118" s="694"/>
      <c r="I118" s="694"/>
    </row>
    <row r="119" spans="1:12" ht="43.5">
      <c r="A119" s="18"/>
      <c r="B119" s="44"/>
      <c r="C119" s="23" t="s">
        <v>376</v>
      </c>
      <c r="D119" s="115">
        <v>2</v>
      </c>
      <c r="E119" s="28" t="s">
        <v>377</v>
      </c>
      <c r="F119" s="26"/>
      <c r="G119" s="508"/>
      <c r="H119" s="694"/>
      <c r="I119" s="694"/>
    </row>
    <row r="120" spans="1:12" ht="29">
      <c r="A120" s="18"/>
      <c r="B120" s="44"/>
      <c r="C120" s="23" t="s">
        <v>378</v>
      </c>
      <c r="D120" s="115">
        <v>2</v>
      </c>
      <c r="E120" s="28" t="s">
        <v>206</v>
      </c>
      <c r="F120" s="23"/>
      <c r="G120" s="508"/>
      <c r="H120" s="694"/>
      <c r="I120" s="694"/>
    </row>
    <row r="121" spans="1:12" ht="29">
      <c r="A121" s="18"/>
      <c r="B121" s="44"/>
      <c r="C121" s="45" t="s">
        <v>379</v>
      </c>
      <c r="D121" s="115">
        <v>2</v>
      </c>
      <c r="E121" s="28" t="s">
        <v>339</v>
      </c>
      <c r="F121" s="23"/>
      <c r="G121" s="508"/>
      <c r="H121" s="694"/>
      <c r="I121" s="694"/>
    </row>
    <row r="122" spans="1:12" ht="46.5">
      <c r="A122" s="27" t="s">
        <v>380</v>
      </c>
      <c r="B122" s="44" t="s">
        <v>381</v>
      </c>
      <c r="C122" s="28"/>
      <c r="D122" s="52"/>
      <c r="E122" s="28"/>
      <c r="F122" s="37"/>
      <c r="G122" s="41"/>
      <c r="H122" s="499"/>
      <c r="I122" s="499"/>
      <c r="J122" s="499"/>
      <c r="K122" s="180"/>
      <c r="L122" s="180"/>
    </row>
    <row r="123" spans="1:12" ht="46.5">
      <c r="A123" s="18" t="s">
        <v>382</v>
      </c>
      <c r="B123" s="46" t="s">
        <v>383</v>
      </c>
      <c r="C123" s="23" t="s">
        <v>384</v>
      </c>
      <c r="D123" s="115">
        <v>2</v>
      </c>
      <c r="E123" s="28" t="s">
        <v>342</v>
      </c>
      <c r="F123" s="26"/>
      <c r="G123" s="508"/>
      <c r="H123" s="694"/>
      <c r="I123" s="694"/>
    </row>
    <row r="124" spans="1:12" ht="15.5">
      <c r="A124" s="18"/>
      <c r="B124" s="44"/>
      <c r="C124" s="23" t="s">
        <v>385</v>
      </c>
      <c r="D124" s="115">
        <v>2</v>
      </c>
      <c r="E124" s="28" t="s">
        <v>342</v>
      </c>
      <c r="F124" s="28"/>
      <c r="G124" s="508"/>
      <c r="H124" s="694"/>
      <c r="I124" s="694"/>
    </row>
    <row r="125" spans="1:12" ht="29">
      <c r="A125" s="18"/>
      <c r="B125" s="44"/>
      <c r="C125" s="23" t="s">
        <v>386</v>
      </c>
      <c r="D125" s="115">
        <v>2</v>
      </c>
      <c r="E125" s="26" t="s">
        <v>342</v>
      </c>
      <c r="F125" s="28"/>
      <c r="G125" s="508"/>
      <c r="H125" s="694"/>
      <c r="I125" s="694"/>
    </row>
    <row r="126" spans="1:12" ht="87">
      <c r="A126" s="18"/>
      <c r="B126" s="44"/>
      <c r="C126" s="23" t="s">
        <v>387</v>
      </c>
      <c r="D126" s="115">
        <v>2</v>
      </c>
      <c r="E126" s="28" t="s">
        <v>342</v>
      </c>
      <c r="F126" s="23" t="s">
        <v>388</v>
      </c>
      <c r="G126" s="508"/>
      <c r="H126" s="694"/>
      <c r="I126" s="694"/>
    </row>
    <row r="127" spans="1:12" ht="29">
      <c r="A127" s="18"/>
      <c r="B127" s="44"/>
      <c r="C127" s="23" t="s">
        <v>389</v>
      </c>
      <c r="D127" s="115">
        <v>2</v>
      </c>
      <c r="E127" s="28" t="s">
        <v>342</v>
      </c>
      <c r="F127" s="28"/>
      <c r="G127" s="508"/>
      <c r="H127" s="694"/>
      <c r="I127" s="694"/>
    </row>
    <row r="128" spans="1:12" ht="48" customHeight="1">
      <c r="A128" s="27" t="s">
        <v>390</v>
      </c>
      <c r="B128" s="44" t="s">
        <v>391</v>
      </c>
      <c r="C128" s="26"/>
      <c r="D128" s="523"/>
      <c r="E128" s="26"/>
      <c r="F128" s="28"/>
      <c r="G128" s="41"/>
      <c r="H128" s="500"/>
      <c r="I128" s="500"/>
      <c r="J128" s="500"/>
      <c r="K128" s="262"/>
      <c r="L128" s="262"/>
    </row>
    <row r="129" spans="1:12" ht="45" customHeight="1">
      <c r="A129" s="27" t="s">
        <v>392</v>
      </c>
      <c r="B129" s="47" t="s">
        <v>393</v>
      </c>
      <c r="C129" s="28"/>
      <c r="D129" s="52"/>
      <c r="E129" s="28"/>
      <c r="F129" s="41"/>
      <c r="G129" s="41"/>
      <c r="H129" s="498"/>
      <c r="I129" s="498"/>
      <c r="J129" s="498"/>
      <c r="K129" s="127"/>
      <c r="L129" s="127"/>
    </row>
    <row r="130" spans="1:12" ht="18.5">
      <c r="A130" s="43" t="s">
        <v>127</v>
      </c>
      <c r="B130" s="991" t="s">
        <v>126</v>
      </c>
      <c r="C130" s="991"/>
      <c r="D130" s="991"/>
      <c r="E130" s="991"/>
      <c r="F130" s="991"/>
      <c r="G130" s="992"/>
      <c r="H130" s="694">
        <f>SUM(D131:D135)</f>
        <v>10</v>
      </c>
      <c r="I130" s="694">
        <f>COUNT(D131:D135)*2</f>
        <v>10</v>
      </c>
    </row>
    <row r="131" spans="1:12" ht="31">
      <c r="A131" s="18" t="s">
        <v>394</v>
      </c>
      <c r="B131" s="44" t="s">
        <v>395</v>
      </c>
      <c r="C131" s="23" t="s">
        <v>396</v>
      </c>
      <c r="D131" s="115">
        <v>2</v>
      </c>
      <c r="E131" s="28" t="s">
        <v>342</v>
      </c>
      <c r="F131" s="23" t="s">
        <v>397</v>
      </c>
      <c r="G131" s="508"/>
      <c r="H131" s="694"/>
      <c r="I131" s="694"/>
    </row>
    <row r="132" spans="1:12" ht="31">
      <c r="A132" s="18" t="s">
        <v>398</v>
      </c>
      <c r="B132" s="44" t="s">
        <v>399</v>
      </c>
      <c r="C132" s="23" t="s">
        <v>400</v>
      </c>
      <c r="D132" s="115">
        <v>2</v>
      </c>
      <c r="E132" s="28" t="s">
        <v>206</v>
      </c>
      <c r="F132" s="28"/>
      <c r="G132" s="508"/>
      <c r="H132" s="694"/>
      <c r="I132" s="694"/>
    </row>
    <row r="133" spans="1:12" ht="43.5">
      <c r="A133" s="18"/>
      <c r="B133" s="44"/>
      <c r="C133" s="23" t="s">
        <v>401</v>
      </c>
      <c r="D133" s="115">
        <v>2</v>
      </c>
      <c r="E133" s="28" t="s">
        <v>206</v>
      </c>
      <c r="F133" s="28"/>
      <c r="G133" s="508"/>
      <c r="H133" s="694"/>
      <c r="I133" s="694"/>
    </row>
    <row r="134" spans="1:12" ht="46.5">
      <c r="A134" s="18" t="s">
        <v>402</v>
      </c>
      <c r="B134" s="44" t="s">
        <v>403</v>
      </c>
      <c r="C134" s="23" t="s">
        <v>404</v>
      </c>
      <c r="D134" s="115">
        <v>2</v>
      </c>
      <c r="E134" s="28" t="s">
        <v>405</v>
      </c>
      <c r="F134" s="28"/>
      <c r="G134" s="508"/>
      <c r="H134" s="694"/>
      <c r="I134" s="694"/>
    </row>
    <row r="135" spans="1:12" ht="62">
      <c r="A135" s="18" t="s">
        <v>406</v>
      </c>
      <c r="B135" s="44" t="s">
        <v>407</v>
      </c>
      <c r="C135" s="23" t="s">
        <v>408</v>
      </c>
      <c r="D135" s="115">
        <v>2</v>
      </c>
      <c r="E135" s="28" t="s">
        <v>206</v>
      </c>
      <c r="F135" s="28"/>
      <c r="G135" s="508"/>
      <c r="H135" s="694"/>
      <c r="I135" s="694"/>
    </row>
    <row r="136" spans="1:12" ht="18.5">
      <c r="A136" s="43" t="s">
        <v>125</v>
      </c>
      <c r="B136" s="991" t="s">
        <v>124</v>
      </c>
      <c r="C136" s="991"/>
      <c r="D136" s="991"/>
      <c r="E136" s="991"/>
      <c r="F136" s="991"/>
      <c r="G136" s="992"/>
      <c r="H136" s="694">
        <f>SUM(D137:D141)</f>
        <v>10</v>
      </c>
      <c r="I136" s="694">
        <f>COUNT(D137:D141)*2</f>
        <v>10</v>
      </c>
    </row>
    <row r="137" spans="1:12" ht="46.5">
      <c r="A137" s="18" t="s">
        <v>409</v>
      </c>
      <c r="B137" s="44" t="s">
        <v>410</v>
      </c>
      <c r="C137" s="23" t="s">
        <v>411</v>
      </c>
      <c r="D137" s="115">
        <v>2</v>
      </c>
      <c r="E137" s="28" t="s">
        <v>253</v>
      </c>
      <c r="F137" s="28"/>
      <c r="G137" s="508"/>
      <c r="H137" s="694"/>
      <c r="I137" s="694"/>
    </row>
    <row r="138" spans="1:12" ht="31">
      <c r="A138" s="18" t="s">
        <v>412</v>
      </c>
      <c r="B138" s="44" t="s">
        <v>413</v>
      </c>
      <c r="C138" s="23" t="s">
        <v>414</v>
      </c>
      <c r="D138" s="115">
        <v>2</v>
      </c>
      <c r="E138" s="28" t="s">
        <v>339</v>
      </c>
      <c r="F138" s="28"/>
      <c r="G138" s="508"/>
      <c r="H138" s="694"/>
      <c r="I138" s="694"/>
    </row>
    <row r="139" spans="1:12" ht="31">
      <c r="A139" s="18" t="s">
        <v>415</v>
      </c>
      <c r="B139" s="44" t="s">
        <v>416</v>
      </c>
      <c r="C139" s="23" t="s">
        <v>417</v>
      </c>
      <c r="D139" s="115">
        <v>2</v>
      </c>
      <c r="E139" s="28" t="s">
        <v>418</v>
      </c>
      <c r="F139" s="26"/>
      <c r="G139" s="508"/>
      <c r="H139" s="694"/>
      <c r="I139" s="694"/>
    </row>
    <row r="140" spans="1:12" ht="43.5">
      <c r="A140" s="18" t="s">
        <v>419</v>
      </c>
      <c r="B140" s="44" t="s">
        <v>420</v>
      </c>
      <c r="C140" s="42" t="s">
        <v>421</v>
      </c>
      <c r="D140" s="115">
        <v>2</v>
      </c>
      <c r="E140" s="28" t="s">
        <v>422</v>
      </c>
      <c r="F140" s="23" t="s">
        <v>423</v>
      </c>
      <c r="G140" s="508"/>
      <c r="H140" s="694"/>
      <c r="I140" s="694"/>
    </row>
    <row r="141" spans="1:12" ht="58">
      <c r="A141" s="18" t="s">
        <v>424</v>
      </c>
      <c r="B141" s="19" t="s">
        <v>425</v>
      </c>
      <c r="C141" s="20" t="s">
        <v>426</v>
      </c>
      <c r="D141" s="115">
        <v>2</v>
      </c>
      <c r="E141" s="28" t="s">
        <v>339</v>
      </c>
      <c r="F141" s="28"/>
      <c r="G141" s="508"/>
      <c r="H141" s="694"/>
      <c r="I141" s="694"/>
    </row>
    <row r="142" spans="1:12" ht="18.5">
      <c r="A142" s="43" t="s">
        <v>123</v>
      </c>
      <c r="B142" s="991" t="s">
        <v>122</v>
      </c>
      <c r="C142" s="991"/>
      <c r="D142" s="991"/>
      <c r="E142" s="991"/>
      <c r="F142" s="991"/>
      <c r="G142" s="992"/>
      <c r="H142" s="694">
        <f>SUM(D143:D148)</f>
        <v>8</v>
      </c>
      <c r="I142" s="694">
        <f>COUNT(D143:D148)*2</f>
        <v>8</v>
      </c>
    </row>
    <row r="143" spans="1:12" ht="46.5">
      <c r="A143" s="18" t="s">
        <v>427</v>
      </c>
      <c r="B143" s="44" t="s">
        <v>428</v>
      </c>
      <c r="C143" s="23" t="s">
        <v>429</v>
      </c>
      <c r="D143" s="115">
        <v>2</v>
      </c>
      <c r="E143" s="28" t="s">
        <v>430</v>
      </c>
      <c r="F143" s="28"/>
      <c r="G143" s="508"/>
      <c r="H143" s="694"/>
      <c r="I143" s="694"/>
    </row>
    <row r="144" spans="1:12" ht="43.5">
      <c r="A144" s="18" t="s">
        <v>431</v>
      </c>
      <c r="B144" s="44" t="s">
        <v>432</v>
      </c>
      <c r="C144" s="23" t="s">
        <v>433</v>
      </c>
      <c r="D144" s="115">
        <v>2</v>
      </c>
      <c r="E144" s="28" t="s">
        <v>430</v>
      </c>
      <c r="F144" s="28"/>
      <c r="G144" s="508"/>
      <c r="H144" s="694"/>
      <c r="I144" s="694"/>
    </row>
    <row r="145" spans="1:12" ht="43.5">
      <c r="A145" s="18" t="s">
        <v>434</v>
      </c>
      <c r="B145" s="44" t="s">
        <v>435</v>
      </c>
      <c r="C145" s="23" t="s">
        <v>436</v>
      </c>
      <c r="D145" s="115">
        <v>2</v>
      </c>
      <c r="E145" s="28" t="s">
        <v>430</v>
      </c>
      <c r="F145" s="28"/>
      <c r="G145" s="508"/>
      <c r="H145" s="694"/>
      <c r="I145" s="694"/>
    </row>
    <row r="146" spans="1:12" ht="46.5">
      <c r="A146" s="18" t="s">
        <v>437</v>
      </c>
      <c r="B146" s="44" t="s">
        <v>438</v>
      </c>
      <c r="C146" s="42" t="s">
        <v>439</v>
      </c>
      <c r="D146" s="115">
        <v>2</v>
      </c>
      <c r="E146" s="28" t="s">
        <v>440</v>
      </c>
      <c r="F146" s="28"/>
      <c r="G146" s="508"/>
      <c r="H146" s="694"/>
      <c r="I146" s="694"/>
    </row>
    <row r="147" spans="1:12" ht="46.5">
      <c r="A147" s="27" t="s">
        <v>441</v>
      </c>
      <c r="B147" s="44" t="s">
        <v>442</v>
      </c>
      <c r="C147" s="20"/>
      <c r="D147" s="52"/>
      <c r="F147" s="41"/>
      <c r="G147" s="41"/>
      <c r="H147" s="500"/>
      <c r="I147" s="500"/>
      <c r="J147" s="500"/>
      <c r="K147" s="262"/>
      <c r="L147" s="262"/>
    </row>
    <row r="148" spans="1:12" ht="46.5">
      <c r="A148" s="32" t="s">
        <v>443</v>
      </c>
      <c r="B148" s="48" t="s">
        <v>444</v>
      </c>
      <c r="C148" s="34"/>
      <c r="D148" s="521"/>
      <c r="E148" s="34"/>
      <c r="F148" s="49"/>
      <c r="G148" s="49"/>
      <c r="H148" s="498"/>
      <c r="I148" s="498"/>
      <c r="J148" s="498"/>
      <c r="K148" s="127"/>
      <c r="L148" s="127"/>
    </row>
    <row r="149" spans="1:12" ht="15.75" customHeight="1">
      <c r="A149" s="18" t="s">
        <v>5889</v>
      </c>
      <c r="B149" s="993" t="s">
        <v>2861</v>
      </c>
      <c r="C149" s="994"/>
      <c r="D149" s="995"/>
      <c r="E149" s="994"/>
      <c r="F149" s="994"/>
      <c r="G149" s="994"/>
      <c r="H149" s="693">
        <f>SUM(D150:D162)</f>
        <v>8</v>
      </c>
      <c r="I149" s="693">
        <f>COUNT(D150:D162)*2</f>
        <v>8</v>
      </c>
    </row>
    <row r="150" spans="1:12" ht="72.5">
      <c r="A150" s="32" t="s">
        <v>2862</v>
      </c>
      <c r="B150" s="50" t="s">
        <v>2863</v>
      </c>
      <c r="C150" s="50" t="s">
        <v>5843</v>
      </c>
      <c r="D150" s="524"/>
      <c r="E150" s="26"/>
      <c r="F150" s="50" t="s">
        <v>5844</v>
      </c>
      <c r="G150" s="511"/>
      <c r="H150" s="500"/>
      <c r="I150" s="500"/>
      <c r="J150" s="500"/>
      <c r="K150" s="262"/>
      <c r="L150" s="262"/>
    </row>
    <row r="151" spans="1:12" ht="43.5">
      <c r="A151" s="32" t="s">
        <v>2864</v>
      </c>
      <c r="B151" s="50" t="s">
        <v>2865</v>
      </c>
      <c r="C151" s="50" t="s">
        <v>5845</v>
      </c>
      <c r="D151" s="524"/>
      <c r="E151" s="26"/>
      <c r="F151" s="50" t="s">
        <v>5846</v>
      </c>
      <c r="G151" s="511"/>
      <c r="H151" s="502"/>
      <c r="I151" s="502"/>
      <c r="J151" s="502"/>
      <c r="K151" s="26"/>
      <c r="L151" s="26"/>
    </row>
    <row r="152" spans="1:12" ht="130.5">
      <c r="A152" s="32" t="s">
        <v>2866</v>
      </c>
      <c r="B152" s="50" t="s">
        <v>2867</v>
      </c>
      <c r="C152" s="50" t="s">
        <v>5847</v>
      </c>
      <c r="D152" s="524"/>
      <c r="E152" s="26"/>
      <c r="F152" s="50" t="s">
        <v>5848</v>
      </c>
      <c r="G152" s="511"/>
      <c r="H152" s="502"/>
      <c r="I152" s="502"/>
      <c r="J152" s="502"/>
      <c r="K152" s="26"/>
      <c r="L152" s="26"/>
    </row>
    <row r="153" spans="1:12" ht="72.5">
      <c r="A153" s="32" t="s">
        <v>2868</v>
      </c>
      <c r="B153" s="50" t="s">
        <v>2869</v>
      </c>
      <c r="C153" s="50" t="s">
        <v>5849</v>
      </c>
      <c r="D153" s="524"/>
      <c r="E153" s="26"/>
      <c r="F153" s="50" t="s">
        <v>5850</v>
      </c>
      <c r="G153" s="511"/>
      <c r="H153" s="502"/>
      <c r="I153" s="502"/>
      <c r="J153" s="502"/>
      <c r="K153" s="26"/>
      <c r="L153" s="26"/>
    </row>
    <row r="154" spans="1:12" ht="145">
      <c r="A154" s="32" t="s">
        <v>2870</v>
      </c>
      <c r="B154" s="50" t="s">
        <v>2871</v>
      </c>
      <c r="C154" s="50" t="s">
        <v>5851</v>
      </c>
      <c r="D154" s="524"/>
      <c r="E154" s="26"/>
      <c r="F154" s="50" t="s">
        <v>5852</v>
      </c>
      <c r="G154" s="511"/>
      <c r="H154" s="498"/>
      <c r="I154" s="498"/>
      <c r="J154" s="498"/>
      <c r="K154" s="127"/>
      <c r="L154" s="127"/>
    </row>
    <row r="155" spans="1:12" ht="43.5">
      <c r="A155" s="18" t="s">
        <v>2872</v>
      </c>
      <c r="B155" s="50" t="s">
        <v>2873</v>
      </c>
      <c r="C155" s="55" t="s">
        <v>1053</v>
      </c>
      <c r="D155" s="581">
        <v>2</v>
      </c>
      <c r="E155" s="59" t="s">
        <v>430</v>
      </c>
      <c r="F155" s="55"/>
      <c r="G155" s="579"/>
      <c r="H155" s="693"/>
      <c r="I155" s="693"/>
    </row>
    <row r="156" spans="1:12" ht="43.5">
      <c r="A156" s="18"/>
      <c r="B156" s="50"/>
      <c r="C156" s="55" t="s">
        <v>1054</v>
      </c>
      <c r="D156" s="581">
        <v>2</v>
      </c>
      <c r="E156" s="59" t="s">
        <v>538</v>
      </c>
      <c r="F156" s="55" t="s">
        <v>1055</v>
      </c>
      <c r="G156" s="579"/>
      <c r="H156" s="693"/>
      <c r="I156" s="693"/>
    </row>
    <row r="157" spans="1:12" ht="43.5">
      <c r="A157" s="18"/>
      <c r="B157" s="50"/>
      <c r="C157" s="55" t="s">
        <v>1056</v>
      </c>
      <c r="D157" s="581">
        <v>2</v>
      </c>
      <c r="E157" s="59" t="s">
        <v>269</v>
      </c>
      <c r="F157" s="55"/>
      <c r="G157" s="579"/>
      <c r="H157" s="693"/>
      <c r="I157" s="693"/>
    </row>
    <row r="158" spans="1:12" ht="43.5">
      <c r="A158" s="18" t="s">
        <v>5890</v>
      </c>
      <c r="B158" s="50" t="s">
        <v>2875</v>
      </c>
      <c r="C158" s="23" t="s">
        <v>939</v>
      </c>
      <c r="D158" s="115">
        <v>2</v>
      </c>
      <c r="E158" s="28" t="s">
        <v>651</v>
      </c>
      <c r="F158" s="50"/>
      <c r="G158" s="579"/>
      <c r="H158" s="693"/>
      <c r="I158" s="693"/>
    </row>
    <row r="159" spans="1:12" ht="72.5">
      <c r="A159" s="32" t="s">
        <v>2876</v>
      </c>
      <c r="B159" s="50" t="s">
        <v>2877</v>
      </c>
      <c r="C159" s="50" t="s">
        <v>5853</v>
      </c>
      <c r="D159" s="524"/>
      <c r="E159" s="26"/>
      <c r="F159" s="50" t="s">
        <v>5854</v>
      </c>
      <c r="G159" s="511"/>
      <c r="H159" s="500"/>
      <c r="I159" s="500"/>
      <c r="J159" s="500"/>
      <c r="K159" s="262"/>
      <c r="L159" s="262"/>
    </row>
    <row r="160" spans="1:12" ht="159.5">
      <c r="A160" s="32" t="s">
        <v>2878</v>
      </c>
      <c r="B160" s="50" t="s">
        <v>2879</v>
      </c>
      <c r="C160" s="50" t="s">
        <v>5855</v>
      </c>
      <c r="D160" s="524"/>
      <c r="E160" s="26"/>
      <c r="F160" s="50" t="s">
        <v>5856</v>
      </c>
      <c r="G160" s="511"/>
      <c r="H160" s="502"/>
      <c r="I160" s="502"/>
      <c r="J160" s="502"/>
      <c r="K160" s="26"/>
      <c r="L160" s="26"/>
    </row>
    <row r="161" spans="1:12" ht="130.5">
      <c r="A161" s="32" t="s">
        <v>2880</v>
      </c>
      <c r="B161" s="50" t="s">
        <v>2881</v>
      </c>
      <c r="C161" s="50" t="s">
        <v>5857</v>
      </c>
      <c r="D161" s="524"/>
      <c r="E161" s="26"/>
      <c r="F161" s="50" t="s">
        <v>5858</v>
      </c>
      <c r="G161" s="511"/>
      <c r="H161" s="502"/>
      <c r="I161" s="502"/>
      <c r="J161" s="502"/>
      <c r="K161" s="26"/>
      <c r="L161" s="26"/>
    </row>
    <row r="162" spans="1:12" ht="43.5">
      <c r="A162" s="32" t="s">
        <v>2882</v>
      </c>
      <c r="B162" s="50" t="s">
        <v>2883</v>
      </c>
      <c r="C162" s="50" t="s">
        <v>5859</v>
      </c>
      <c r="D162" s="525"/>
      <c r="F162" s="50" t="s">
        <v>5860</v>
      </c>
      <c r="G162" s="511"/>
      <c r="H162" s="498"/>
      <c r="I162" s="498"/>
      <c r="J162" s="498"/>
      <c r="K162" s="127"/>
      <c r="L162" s="127"/>
    </row>
    <row r="163" spans="1:12" ht="21">
      <c r="A163" s="16"/>
      <c r="B163" s="999" t="s">
        <v>445</v>
      </c>
      <c r="C163" s="999"/>
      <c r="D163" s="999"/>
      <c r="E163" s="999"/>
      <c r="F163" s="999"/>
      <c r="G163" s="1000"/>
      <c r="H163" s="694">
        <f>H164+H193+H199+H205+H214+H232+H248</f>
        <v>174</v>
      </c>
      <c r="I163" s="694">
        <f>I164+I193+I199+I205+I214+I232+I248</f>
        <v>174</v>
      </c>
    </row>
    <row r="164" spans="1:12" ht="18.5">
      <c r="A164" s="17" t="s">
        <v>121</v>
      </c>
      <c r="B164" s="991" t="s">
        <v>120</v>
      </c>
      <c r="C164" s="991"/>
      <c r="D164" s="991"/>
      <c r="E164" s="991"/>
      <c r="F164" s="991"/>
      <c r="G164" s="992"/>
      <c r="H164" s="694">
        <f>SUM(D165:D192)</f>
        <v>56</v>
      </c>
      <c r="I164" s="694">
        <f>COUNT(D165:D192)*2</f>
        <v>56</v>
      </c>
    </row>
    <row r="165" spans="1:12" ht="43.5">
      <c r="A165" s="18" t="s">
        <v>446</v>
      </c>
      <c r="B165" s="19" t="s">
        <v>447</v>
      </c>
      <c r="C165" s="20" t="s">
        <v>448</v>
      </c>
      <c r="D165" s="115">
        <v>2</v>
      </c>
      <c r="E165" s="28" t="s">
        <v>339</v>
      </c>
      <c r="F165" s="50" t="s">
        <v>449</v>
      </c>
      <c r="G165" s="508"/>
      <c r="H165" s="694"/>
      <c r="I165" s="694"/>
    </row>
    <row r="166" spans="1:12" ht="43.5">
      <c r="A166" s="18"/>
      <c r="B166" s="19"/>
      <c r="C166" s="20" t="s">
        <v>450</v>
      </c>
      <c r="D166" s="115">
        <v>2</v>
      </c>
      <c r="E166" s="28" t="s">
        <v>339</v>
      </c>
      <c r="F166" s="50"/>
      <c r="G166" s="508"/>
      <c r="H166" s="694"/>
      <c r="I166" s="694"/>
    </row>
    <row r="167" spans="1:12" ht="43.5">
      <c r="A167" s="18" t="s">
        <v>451</v>
      </c>
      <c r="B167" s="51" t="s">
        <v>452</v>
      </c>
      <c r="C167" s="20" t="s">
        <v>453</v>
      </c>
      <c r="D167" s="115">
        <v>2</v>
      </c>
      <c r="E167" s="28" t="s">
        <v>339</v>
      </c>
      <c r="F167" s="28"/>
      <c r="G167" s="508"/>
      <c r="H167" s="694"/>
      <c r="I167" s="694"/>
    </row>
    <row r="168" spans="1:12" ht="29">
      <c r="A168" s="18"/>
      <c r="B168" s="51"/>
      <c r="C168" s="20" t="s">
        <v>454</v>
      </c>
      <c r="D168" s="115">
        <v>2</v>
      </c>
      <c r="E168" s="28" t="s">
        <v>339</v>
      </c>
      <c r="F168" s="28"/>
      <c r="G168" s="508"/>
      <c r="H168" s="694"/>
      <c r="I168" s="694"/>
    </row>
    <row r="169" spans="1:12" ht="15.5">
      <c r="A169" s="18"/>
      <c r="B169" s="51"/>
      <c r="C169" s="20" t="s">
        <v>455</v>
      </c>
      <c r="D169" s="115">
        <v>2</v>
      </c>
      <c r="E169" s="28" t="s">
        <v>339</v>
      </c>
      <c r="F169" s="28"/>
      <c r="G169" s="508"/>
      <c r="H169" s="694"/>
      <c r="I169" s="694"/>
    </row>
    <row r="170" spans="1:12" ht="31">
      <c r="A170" s="18" t="s">
        <v>456</v>
      </c>
      <c r="B170" s="19" t="s">
        <v>457</v>
      </c>
      <c r="C170" s="20" t="s">
        <v>458</v>
      </c>
      <c r="D170" s="115">
        <v>2</v>
      </c>
      <c r="E170" s="28" t="s">
        <v>339</v>
      </c>
      <c r="F170" s="28"/>
      <c r="G170" s="508"/>
      <c r="H170" s="694"/>
      <c r="I170" s="694"/>
    </row>
    <row r="171" spans="1:12" ht="29">
      <c r="A171" s="18"/>
      <c r="B171" s="19"/>
      <c r="C171" s="20" t="s">
        <v>459</v>
      </c>
      <c r="D171" s="115">
        <v>2</v>
      </c>
      <c r="E171" s="28" t="s">
        <v>339</v>
      </c>
      <c r="F171" s="28"/>
      <c r="G171" s="508"/>
      <c r="H171" s="694"/>
      <c r="I171" s="694"/>
    </row>
    <row r="172" spans="1:12" ht="15.5">
      <c r="A172" s="18"/>
      <c r="B172" s="19"/>
      <c r="C172" s="52" t="s">
        <v>460</v>
      </c>
      <c r="D172" s="115">
        <v>2</v>
      </c>
      <c r="E172" s="28" t="s">
        <v>339</v>
      </c>
      <c r="F172" s="28"/>
      <c r="G172" s="508"/>
      <c r="H172" s="694"/>
      <c r="I172" s="694"/>
    </row>
    <row r="173" spans="1:12" ht="29">
      <c r="A173" s="18"/>
      <c r="B173" s="19"/>
      <c r="C173" s="20" t="s">
        <v>461</v>
      </c>
      <c r="D173" s="115">
        <v>2</v>
      </c>
      <c r="E173" s="28" t="s">
        <v>339</v>
      </c>
      <c r="F173" s="28"/>
      <c r="G173" s="508"/>
      <c r="H173" s="694"/>
      <c r="I173" s="694"/>
    </row>
    <row r="174" spans="1:12" ht="15.5">
      <c r="A174" s="18"/>
      <c r="B174" s="19"/>
      <c r="C174" s="20" t="s">
        <v>462</v>
      </c>
      <c r="D174" s="115">
        <v>2</v>
      </c>
      <c r="E174" s="28" t="s">
        <v>339</v>
      </c>
      <c r="F174" s="28"/>
      <c r="G174" s="508"/>
      <c r="H174" s="694"/>
      <c r="I174" s="694"/>
    </row>
    <row r="175" spans="1:12" ht="29">
      <c r="A175" s="18"/>
      <c r="B175" s="19"/>
      <c r="C175" s="20" t="s">
        <v>463</v>
      </c>
      <c r="D175" s="115">
        <v>2</v>
      </c>
      <c r="E175" s="28" t="s">
        <v>339</v>
      </c>
      <c r="F175" s="28"/>
      <c r="G175" s="508"/>
      <c r="H175" s="694"/>
      <c r="I175" s="694"/>
    </row>
    <row r="176" spans="1:12" ht="29">
      <c r="A176" s="18"/>
      <c r="B176" s="19"/>
      <c r="C176" s="20" t="s">
        <v>464</v>
      </c>
      <c r="D176" s="115">
        <v>2</v>
      </c>
      <c r="E176" s="28" t="s">
        <v>339</v>
      </c>
      <c r="F176" s="28"/>
      <c r="G176" s="508"/>
      <c r="H176" s="694"/>
      <c r="I176" s="694"/>
    </row>
    <row r="177" spans="1:9" ht="15.5">
      <c r="A177" s="18"/>
      <c r="B177" s="19"/>
      <c r="C177" s="20" t="s">
        <v>465</v>
      </c>
      <c r="D177" s="115">
        <v>2</v>
      </c>
      <c r="E177" s="28" t="s">
        <v>339</v>
      </c>
      <c r="F177" s="28"/>
      <c r="G177" s="508"/>
      <c r="H177" s="694"/>
      <c r="I177" s="694"/>
    </row>
    <row r="178" spans="1:9" ht="43.5">
      <c r="A178" s="18"/>
      <c r="B178" s="19"/>
      <c r="C178" s="20" t="s">
        <v>466</v>
      </c>
      <c r="D178" s="115">
        <v>2</v>
      </c>
      <c r="E178" s="28" t="s">
        <v>339</v>
      </c>
      <c r="F178" s="28"/>
      <c r="G178" s="508"/>
      <c r="H178" s="694"/>
      <c r="I178" s="694"/>
    </row>
    <row r="179" spans="1:9" ht="43.5">
      <c r="A179" s="18"/>
      <c r="B179" s="19"/>
      <c r="C179" s="20" t="s">
        <v>467</v>
      </c>
      <c r="D179" s="115">
        <v>2</v>
      </c>
      <c r="E179" s="28" t="s">
        <v>339</v>
      </c>
      <c r="F179" s="23" t="s">
        <v>468</v>
      </c>
      <c r="G179" s="508"/>
      <c r="H179" s="694"/>
      <c r="I179" s="694"/>
    </row>
    <row r="180" spans="1:9" ht="58">
      <c r="A180" s="18"/>
      <c r="B180" s="19"/>
      <c r="C180" s="20" t="s">
        <v>469</v>
      </c>
      <c r="D180" s="115">
        <v>2</v>
      </c>
      <c r="E180" s="28" t="s">
        <v>339</v>
      </c>
      <c r="F180" s="23" t="s">
        <v>470</v>
      </c>
      <c r="G180" s="508"/>
      <c r="H180" s="694"/>
      <c r="I180" s="694"/>
    </row>
    <row r="181" spans="1:9" ht="15.5">
      <c r="A181" s="18"/>
      <c r="B181" s="19"/>
      <c r="C181" s="28" t="s">
        <v>471</v>
      </c>
      <c r="D181" s="115">
        <v>2</v>
      </c>
      <c r="E181" s="28" t="s">
        <v>339</v>
      </c>
      <c r="F181" s="28"/>
      <c r="G181" s="508"/>
      <c r="H181" s="694"/>
      <c r="I181" s="694"/>
    </row>
    <row r="182" spans="1:9" ht="37.5" customHeight="1">
      <c r="A182" s="18"/>
      <c r="B182" s="19"/>
      <c r="C182" s="20" t="s">
        <v>472</v>
      </c>
      <c r="D182" s="115">
        <v>2</v>
      </c>
      <c r="E182" s="28" t="s">
        <v>339</v>
      </c>
      <c r="F182" s="28"/>
      <c r="G182" s="508"/>
      <c r="H182" s="694"/>
      <c r="I182" s="694"/>
    </row>
    <row r="183" spans="1:9" ht="29">
      <c r="A183" s="18"/>
      <c r="B183" s="19"/>
      <c r="C183" s="30" t="s">
        <v>473</v>
      </c>
      <c r="D183" s="582">
        <v>2</v>
      </c>
      <c r="E183" s="26"/>
      <c r="F183" s="26"/>
      <c r="G183" s="508"/>
      <c r="H183" s="694"/>
      <c r="I183" s="694"/>
    </row>
    <row r="184" spans="1:9" ht="46.5">
      <c r="A184" s="18" t="s">
        <v>474</v>
      </c>
      <c r="B184" s="19" t="s">
        <v>475</v>
      </c>
      <c r="C184" s="20" t="s">
        <v>476</v>
      </c>
      <c r="D184" s="115">
        <v>2</v>
      </c>
      <c r="E184" s="28" t="s">
        <v>339</v>
      </c>
      <c r="F184" s="22" t="s">
        <v>477</v>
      </c>
      <c r="G184" s="508"/>
      <c r="H184" s="694"/>
      <c r="I184" s="694"/>
    </row>
    <row r="185" spans="1:9" ht="43.5">
      <c r="A185" s="18" t="s">
        <v>478</v>
      </c>
      <c r="B185" s="19" t="s">
        <v>479</v>
      </c>
      <c r="C185" s="20" t="s">
        <v>480</v>
      </c>
      <c r="D185" s="115">
        <v>2</v>
      </c>
      <c r="E185" s="28" t="s">
        <v>339</v>
      </c>
      <c r="F185" s="28"/>
      <c r="G185" s="508"/>
      <c r="H185" s="694"/>
      <c r="I185" s="694"/>
    </row>
    <row r="186" spans="1:9" ht="43.5">
      <c r="A186" s="18"/>
      <c r="B186" s="19"/>
      <c r="C186" s="20" t="s">
        <v>481</v>
      </c>
      <c r="D186" s="115">
        <v>2</v>
      </c>
      <c r="E186" s="28" t="s">
        <v>339</v>
      </c>
      <c r="F186" s="28"/>
      <c r="G186" s="508"/>
      <c r="H186" s="694"/>
      <c r="I186" s="694"/>
    </row>
    <row r="187" spans="1:9" ht="31">
      <c r="A187" s="18" t="s">
        <v>482</v>
      </c>
      <c r="B187" s="19" t="s">
        <v>483</v>
      </c>
      <c r="C187" s="20" t="s">
        <v>484</v>
      </c>
      <c r="D187" s="115">
        <v>2</v>
      </c>
      <c r="E187" s="28" t="s">
        <v>339</v>
      </c>
      <c r="F187" s="25" t="s">
        <v>485</v>
      </c>
      <c r="G187" s="508"/>
      <c r="H187" s="694"/>
      <c r="I187" s="694"/>
    </row>
    <row r="188" spans="1:9" ht="43.5">
      <c r="A188" s="18"/>
      <c r="B188" s="19"/>
      <c r="C188" s="20" t="s">
        <v>486</v>
      </c>
      <c r="D188" s="115">
        <v>2</v>
      </c>
      <c r="E188" s="28"/>
      <c r="F188" s="25"/>
      <c r="G188" s="508"/>
      <c r="H188" s="694"/>
      <c r="I188" s="694"/>
    </row>
    <row r="189" spans="1:9" ht="62">
      <c r="A189" s="18" t="s">
        <v>487</v>
      </c>
      <c r="B189" s="19" t="s">
        <v>488</v>
      </c>
      <c r="C189" s="20" t="s">
        <v>489</v>
      </c>
      <c r="D189" s="115">
        <v>2</v>
      </c>
      <c r="E189" s="28" t="s">
        <v>339</v>
      </c>
      <c r="F189" s="25" t="s">
        <v>490</v>
      </c>
      <c r="G189" s="508"/>
      <c r="H189" s="694"/>
      <c r="I189" s="694"/>
    </row>
    <row r="190" spans="1:9" ht="43.5">
      <c r="A190" s="18"/>
      <c r="B190" s="19"/>
      <c r="C190" s="20" t="s">
        <v>491</v>
      </c>
      <c r="D190" s="115">
        <v>2</v>
      </c>
      <c r="E190" s="28" t="s">
        <v>339</v>
      </c>
      <c r="F190" s="30" t="s">
        <v>492</v>
      </c>
      <c r="G190" s="508"/>
      <c r="H190" s="694"/>
      <c r="I190" s="694"/>
    </row>
    <row r="191" spans="1:9" ht="58">
      <c r="A191" s="18"/>
      <c r="B191" s="19"/>
      <c r="C191" s="20" t="s">
        <v>493</v>
      </c>
      <c r="D191" s="115">
        <v>2</v>
      </c>
      <c r="E191" s="28" t="s">
        <v>377</v>
      </c>
      <c r="F191" s="25"/>
      <c r="G191" s="508"/>
      <c r="H191" s="694"/>
      <c r="I191" s="694"/>
    </row>
    <row r="192" spans="1:9" ht="29">
      <c r="A192" s="18"/>
      <c r="B192" s="19"/>
      <c r="C192" s="20" t="s">
        <v>494</v>
      </c>
      <c r="D192" s="115">
        <v>2</v>
      </c>
      <c r="E192" s="28" t="s">
        <v>339</v>
      </c>
      <c r="F192" s="23"/>
      <c r="G192" s="508"/>
      <c r="H192" s="694"/>
      <c r="I192" s="694"/>
    </row>
    <row r="193" spans="1:12" ht="18.5">
      <c r="A193" s="18" t="s">
        <v>119</v>
      </c>
      <c r="B193" s="991" t="s">
        <v>118</v>
      </c>
      <c r="C193" s="991"/>
      <c r="D193" s="991"/>
      <c r="E193" s="991"/>
      <c r="F193" s="991"/>
      <c r="G193" s="992"/>
      <c r="H193" s="694">
        <f>SUM(D194:D198)</f>
        <v>8</v>
      </c>
      <c r="I193" s="694">
        <f>COUNT(D194:D198)*2</f>
        <v>8</v>
      </c>
    </row>
    <row r="194" spans="1:12" ht="87">
      <c r="A194" s="18" t="s">
        <v>495</v>
      </c>
      <c r="B194" s="51" t="s">
        <v>496</v>
      </c>
      <c r="C194" s="23" t="s">
        <v>497</v>
      </c>
      <c r="D194" s="115">
        <v>2</v>
      </c>
      <c r="E194" s="28" t="s">
        <v>339</v>
      </c>
      <c r="F194" s="23" t="s">
        <v>498</v>
      </c>
      <c r="G194" s="508"/>
      <c r="H194" s="694"/>
      <c r="I194" s="694"/>
    </row>
    <row r="195" spans="1:12" ht="46.5">
      <c r="A195" s="27" t="s">
        <v>499</v>
      </c>
      <c r="B195" s="54" t="s">
        <v>500</v>
      </c>
      <c r="C195" s="28"/>
      <c r="D195" s="52"/>
      <c r="E195" s="28"/>
      <c r="F195" s="28"/>
      <c r="G195" s="41"/>
      <c r="H195" s="499"/>
      <c r="I195" s="499"/>
      <c r="J195" s="499"/>
      <c r="K195" s="180"/>
      <c r="L195" s="180"/>
    </row>
    <row r="196" spans="1:12" ht="58">
      <c r="A196" s="18" t="s">
        <v>501</v>
      </c>
      <c r="B196" s="51" t="s">
        <v>502</v>
      </c>
      <c r="C196" s="23" t="s">
        <v>503</v>
      </c>
      <c r="D196" s="115">
        <v>2</v>
      </c>
      <c r="E196" s="28" t="s">
        <v>339</v>
      </c>
      <c r="F196" s="28"/>
      <c r="G196" s="508"/>
      <c r="H196" s="694"/>
      <c r="I196" s="694"/>
    </row>
    <row r="197" spans="1:12" ht="31">
      <c r="A197" s="18" t="s">
        <v>504</v>
      </c>
      <c r="B197" s="51" t="s">
        <v>505</v>
      </c>
      <c r="C197" s="45" t="s">
        <v>506</v>
      </c>
      <c r="D197" s="115">
        <v>2</v>
      </c>
      <c r="E197" s="28" t="s">
        <v>339</v>
      </c>
      <c r="F197" s="28"/>
      <c r="G197" s="508"/>
      <c r="H197" s="694"/>
      <c r="I197" s="694"/>
    </row>
    <row r="198" spans="1:12" ht="29">
      <c r="A198" s="18"/>
      <c r="B198" s="51"/>
      <c r="C198" s="55" t="s">
        <v>507</v>
      </c>
      <c r="D198" s="115">
        <v>2</v>
      </c>
      <c r="E198" s="28" t="s">
        <v>339</v>
      </c>
      <c r="F198" s="28"/>
      <c r="G198" s="508"/>
      <c r="H198" s="694"/>
      <c r="I198" s="694"/>
    </row>
    <row r="199" spans="1:12" ht="18.5">
      <c r="A199" s="18" t="s">
        <v>117</v>
      </c>
      <c r="B199" s="991" t="s">
        <v>116</v>
      </c>
      <c r="C199" s="991"/>
      <c r="D199" s="991"/>
      <c r="E199" s="991"/>
      <c r="F199" s="991"/>
      <c r="G199" s="992"/>
      <c r="H199" s="694">
        <f>SUM(D200:D204)</f>
        <v>10</v>
      </c>
      <c r="I199" s="694">
        <f>COUNT(D200:D204)*2</f>
        <v>10</v>
      </c>
    </row>
    <row r="200" spans="1:12" ht="63" customHeight="1">
      <c r="A200" s="18" t="s">
        <v>508</v>
      </c>
      <c r="B200" s="51" t="s">
        <v>509</v>
      </c>
      <c r="C200" s="23" t="s">
        <v>510</v>
      </c>
      <c r="D200" s="115">
        <v>2</v>
      </c>
      <c r="E200" s="28" t="s">
        <v>377</v>
      </c>
      <c r="F200" s="28"/>
      <c r="G200" s="508"/>
      <c r="H200" s="694"/>
      <c r="I200" s="694"/>
    </row>
    <row r="201" spans="1:12" ht="64.5" customHeight="1">
      <c r="A201" s="18"/>
      <c r="B201" s="51"/>
      <c r="C201" s="23" t="s">
        <v>511</v>
      </c>
      <c r="D201" s="115">
        <v>2</v>
      </c>
      <c r="E201" s="28" t="s">
        <v>339</v>
      </c>
      <c r="F201" s="28"/>
      <c r="G201" s="508"/>
      <c r="H201" s="694"/>
      <c r="I201" s="694"/>
    </row>
    <row r="202" spans="1:12" ht="43.5">
      <c r="A202" s="18" t="s">
        <v>512</v>
      </c>
      <c r="B202" s="51" t="s">
        <v>513</v>
      </c>
      <c r="C202" s="23" t="s">
        <v>514</v>
      </c>
      <c r="D202" s="115">
        <v>2</v>
      </c>
      <c r="E202" s="28" t="s">
        <v>339</v>
      </c>
      <c r="F202" s="28"/>
      <c r="G202" s="508"/>
      <c r="H202" s="694"/>
      <c r="I202" s="694"/>
    </row>
    <row r="203" spans="1:12" ht="98.25" customHeight="1">
      <c r="A203" s="18"/>
      <c r="B203" s="51"/>
      <c r="C203" s="23" t="s">
        <v>515</v>
      </c>
      <c r="D203" s="115">
        <v>2</v>
      </c>
      <c r="E203" s="28" t="s">
        <v>375</v>
      </c>
      <c r="F203" s="28"/>
      <c r="G203" s="508"/>
      <c r="H203" s="694"/>
      <c r="I203" s="694"/>
    </row>
    <row r="204" spans="1:12" ht="46.5">
      <c r="A204" s="18" t="s">
        <v>516</v>
      </c>
      <c r="B204" s="51" t="s">
        <v>517</v>
      </c>
      <c r="C204" s="23" t="s">
        <v>518</v>
      </c>
      <c r="D204" s="115">
        <v>2</v>
      </c>
      <c r="E204" s="28" t="s">
        <v>253</v>
      </c>
      <c r="F204" s="28"/>
      <c r="G204" s="508"/>
      <c r="H204" s="694"/>
      <c r="I204" s="694"/>
    </row>
    <row r="205" spans="1:12" ht="18.5">
      <c r="A205" s="18" t="s">
        <v>115</v>
      </c>
      <c r="B205" s="991" t="s">
        <v>114</v>
      </c>
      <c r="C205" s="991"/>
      <c r="D205" s="991"/>
      <c r="E205" s="991"/>
      <c r="F205" s="991"/>
      <c r="G205" s="992"/>
      <c r="H205" s="694">
        <f>SUM(D206:D213)</f>
        <v>16</v>
      </c>
      <c r="I205" s="694">
        <f>COUNT(D206:D213)*2</f>
        <v>16</v>
      </c>
    </row>
    <row r="206" spans="1:12" ht="31">
      <c r="A206" s="56" t="s">
        <v>519</v>
      </c>
      <c r="B206" s="19" t="s">
        <v>520</v>
      </c>
      <c r="C206" s="20" t="s">
        <v>521</v>
      </c>
      <c r="D206" s="115">
        <v>2</v>
      </c>
      <c r="E206" s="22" t="s">
        <v>375</v>
      </c>
      <c r="F206" s="25" t="s">
        <v>522</v>
      </c>
      <c r="G206" s="508"/>
      <c r="H206" s="694"/>
      <c r="I206" s="694"/>
    </row>
    <row r="207" spans="1:12" ht="46.5">
      <c r="A207" s="56" t="s">
        <v>523</v>
      </c>
      <c r="B207" s="19" t="s">
        <v>524</v>
      </c>
      <c r="C207" s="20" t="s">
        <v>525</v>
      </c>
      <c r="D207" s="115">
        <v>2</v>
      </c>
      <c r="E207" s="28" t="s">
        <v>375</v>
      </c>
      <c r="F207" s="28"/>
      <c r="G207" s="508"/>
      <c r="H207" s="694"/>
      <c r="I207" s="694"/>
    </row>
    <row r="208" spans="1:12" ht="31">
      <c r="A208" s="56" t="s">
        <v>526</v>
      </c>
      <c r="B208" s="19" t="s">
        <v>527</v>
      </c>
      <c r="C208" s="20" t="s">
        <v>528</v>
      </c>
      <c r="D208" s="115">
        <v>2</v>
      </c>
      <c r="E208" s="28" t="s">
        <v>529</v>
      </c>
      <c r="F208" s="23" t="s">
        <v>530</v>
      </c>
      <c r="G208" s="508"/>
      <c r="H208" s="694"/>
      <c r="I208" s="694"/>
    </row>
    <row r="209" spans="1:9" ht="31">
      <c r="A209" s="56" t="s">
        <v>531</v>
      </c>
      <c r="B209" s="19" t="s">
        <v>532</v>
      </c>
      <c r="C209" s="20" t="s">
        <v>533</v>
      </c>
      <c r="D209" s="115">
        <v>2</v>
      </c>
      <c r="E209" s="28" t="s">
        <v>377</v>
      </c>
      <c r="F209" s="28"/>
      <c r="G209" s="508"/>
      <c r="H209" s="694"/>
      <c r="I209" s="694"/>
    </row>
    <row r="210" spans="1:9" ht="31">
      <c r="A210" s="56" t="s">
        <v>534</v>
      </c>
      <c r="B210" s="19" t="s">
        <v>535</v>
      </c>
      <c r="C210" s="20" t="s">
        <v>536</v>
      </c>
      <c r="D210" s="115">
        <v>2</v>
      </c>
      <c r="E210" s="28" t="s">
        <v>253</v>
      </c>
      <c r="F210" s="28"/>
      <c r="G210" s="508"/>
      <c r="H210" s="694"/>
      <c r="I210" s="694"/>
    </row>
    <row r="211" spans="1:9" ht="29">
      <c r="A211" s="56"/>
      <c r="B211" s="19"/>
      <c r="C211" s="20" t="s">
        <v>537</v>
      </c>
      <c r="D211" s="115">
        <v>2</v>
      </c>
      <c r="E211" s="28" t="s">
        <v>538</v>
      </c>
      <c r="F211" s="28"/>
      <c r="G211" s="508"/>
      <c r="H211" s="694"/>
      <c r="I211" s="694"/>
    </row>
    <row r="212" spans="1:9" ht="15.5">
      <c r="A212" s="56"/>
      <c r="B212" s="19"/>
      <c r="C212" s="20" t="s">
        <v>539</v>
      </c>
      <c r="D212" s="115">
        <v>2</v>
      </c>
      <c r="E212" s="28" t="s">
        <v>253</v>
      </c>
      <c r="F212" s="28"/>
      <c r="G212" s="508"/>
      <c r="H212" s="694"/>
      <c r="I212" s="694"/>
    </row>
    <row r="213" spans="1:9" ht="29">
      <c r="A213" s="56"/>
      <c r="B213" s="19"/>
      <c r="C213" s="20" t="s">
        <v>540</v>
      </c>
      <c r="D213" s="115">
        <v>2</v>
      </c>
      <c r="E213" s="28" t="s">
        <v>253</v>
      </c>
      <c r="F213" s="28"/>
      <c r="G213" s="508"/>
      <c r="H213" s="694"/>
      <c r="I213" s="694"/>
    </row>
    <row r="214" spans="1:9" ht="18.5">
      <c r="A214" s="56" t="s">
        <v>113</v>
      </c>
      <c r="B214" s="991" t="s">
        <v>112</v>
      </c>
      <c r="C214" s="991"/>
      <c r="D214" s="991"/>
      <c r="E214" s="991"/>
      <c r="F214" s="991"/>
      <c r="G214" s="992"/>
      <c r="H214" s="694">
        <f>SUM(D215:D231)</f>
        <v>34</v>
      </c>
      <c r="I214" s="694">
        <f>COUNT(D215:D231)*2</f>
        <v>34</v>
      </c>
    </row>
    <row r="215" spans="1:9" ht="43.5">
      <c r="A215" s="56" t="s">
        <v>549</v>
      </c>
      <c r="B215" s="19" t="s">
        <v>550</v>
      </c>
      <c r="C215" s="20" t="s">
        <v>551</v>
      </c>
      <c r="D215" s="115">
        <v>2</v>
      </c>
      <c r="E215" s="28" t="s">
        <v>552</v>
      </c>
      <c r="F215" s="23" t="s">
        <v>553</v>
      </c>
      <c r="G215" s="508"/>
      <c r="H215" s="694"/>
      <c r="I215" s="694"/>
    </row>
    <row r="216" spans="1:9" ht="15.5">
      <c r="A216" s="56"/>
      <c r="B216" s="19"/>
      <c r="C216" s="20" t="s">
        <v>554</v>
      </c>
      <c r="D216" s="115">
        <v>2</v>
      </c>
      <c r="E216" s="28" t="s">
        <v>552</v>
      </c>
      <c r="F216" s="23" t="s">
        <v>553</v>
      </c>
      <c r="G216" s="508"/>
      <c r="H216" s="694"/>
      <c r="I216" s="694"/>
    </row>
    <row r="217" spans="1:9" ht="31.5" customHeight="1">
      <c r="A217" s="56"/>
      <c r="B217" s="19"/>
      <c r="C217" s="57" t="s">
        <v>555</v>
      </c>
      <c r="D217" s="581">
        <v>2</v>
      </c>
      <c r="E217" s="59" t="s">
        <v>552</v>
      </c>
      <c r="F217" s="55" t="s">
        <v>553</v>
      </c>
      <c r="G217" s="508"/>
      <c r="H217" s="694"/>
      <c r="I217" s="694"/>
    </row>
    <row r="218" spans="1:9" ht="29">
      <c r="A218" s="56"/>
      <c r="B218" s="19"/>
      <c r="C218" s="20" t="s">
        <v>556</v>
      </c>
      <c r="D218" s="115">
        <v>2</v>
      </c>
      <c r="E218" s="28" t="s">
        <v>552</v>
      </c>
      <c r="F218" s="23" t="s">
        <v>553</v>
      </c>
      <c r="G218" s="508"/>
      <c r="H218" s="694"/>
      <c r="I218" s="694"/>
    </row>
    <row r="219" spans="1:9" ht="29">
      <c r="A219" s="56"/>
      <c r="B219" s="19"/>
      <c r="C219" s="20" t="s">
        <v>557</v>
      </c>
      <c r="D219" s="115">
        <v>2</v>
      </c>
      <c r="E219" s="28" t="s">
        <v>552</v>
      </c>
      <c r="F219" s="23" t="s">
        <v>553</v>
      </c>
      <c r="G219" s="508"/>
      <c r="H219" s="694"/>
      <c r="I219" s="694"/>
    </row>
    <row r="220" spans="1:9" ht="49.5" customHeight="1">
      <c r="A220" s="56"/>
      <c r="B220" s="19"/>
      <c r="C220" s="20" t="s">
        <v>558</v>
      </c>
      <c r="D220" s="115">
        <v>2</v>
      </c>
      <c r="E220" s="28" t="s">
        <v>552</v>
      </c>
      <c r="F220" s="23" t="s">
        <v>553</v>
      </c>
      <c r="G220" s="508"/>
      <c r="H220" s="694"/>
      <c r="I220" s="694"/>
    </row>
    <row r="221" spans="1:9" ht="34.5" customHeight="1">
      <c r="A221" s="56"/>
      <c r="B221" s="19"/>
      <c r="C221" s="20" t="s">
        <v>559</v>
      </c>
      <c r="D221" s="115">
        <v>2</v>
      </c>
      <c r="E221" s="28" t="s">
        <v>552</v>
      </c>
      <c r="F221" s="23" t="s">
        <v>553</v>
      </c>
      <c r="G221" s="508"/>
      <c r="H221" s="694"/>
      <c r="I221" s="694"/>
    </row>
    <row r="222" spans="1:9" ht="15.5">
      <c r="A222" s="56"/>
      <c r="B222" s="19"/>
      <c r="C222" s="20" t="s">
        <v>560</v>
      </c>
      <c r="D222" s="115">
        <v>2</v>
      </c>
      <c r="E222" s="28" t="s">
        <v>552</v>
      </c>
      <c r="F222" s="23" t="s">
        <v>553</v>
      </c>
      <c r="G222" s="508"/>
      <c r="H222" s="694"/>
      <c r="I222" s="694"/>
    </row>
    <row r="223" spans="1:9" ht="29">
      <c r="A223" s="56"/>
      <c r="B223" s="19"/>
      <c r="C223" s="20" t="s">
        <v>561</v>
      </c>
      <c r="D223" s="115">
        <v>2</v>
      </c>
      <c r="E223" s="28" t="s">
        <v>552</v>
      </c>
      <c r="F223" s="23" t="s">
        <v>553</v>
      </c>
      <c r="G223" s="508"/>
      <c r="H223" s="694"/>
      <c r="I223" s="694"/>
    </row>
    <row r="224" spans="1:9" ht="29">
      <c r="A224" s="56"/>
      <c r="B224" s="19"/>
      <c r="C224" s="20" t="s">
        <v>562</v>
      </c>
      <c r="D224" s="115">
        <v>2</v>
      </c>
      <c r="E224" s="28" t="s">
        <v>552</v>
      </c>
      <c r="F224" s="23" t="s">
        <v>563</v>
      </c>
      <c r="G224" s="508"/>
      <c r="H224" s="694"/>
      <c r="I224" s="694"/>
    </row>
    <row r="225" spans="1:9" ht="29">
      <c r="A225" s="56"/>
      <c r="B225" s="19"/>
      <c r="C225" s="20" t="s">
        <v>564</v>
      </c>
      <c r="D225" s="115">
        <v>2</v>
      </c>
      <c r="E225" s="28" t="s">
        <v>552</v>
      </c>
      <c r="F225" s="23" t="s">
        <v>565</v>
      </c>
      <c r="G225" s="508"/>
      <c r="H225" s="694"/>
      <c r="I225" s="694"/>
    </row>
    <row r="226" spans="1:9" ht="43.5">
      <c r="A226" s="56"/>
      <c r="B226" s="19"/>
      <c r="C226" s="20" t="s">
        <v>566</v>
      </c>
      <c r="D226" s="115">
        <v>2</v>
      </c>
      <c r="E226" s="28" t="s">
        <v>552</v>
      </c>
      <c r="F226" s="23" t="s">
        <v>567</v>
      </c>
      <c r="G226" s="508"/>
      <c r="H226" s="694"/>
      <c r="I226" s="694"/>
    </row>
    <row r="227" spans="1:9" ht="29">
      <c r="A227" s="56"/>
      <c r="B227" s="19"/>
      <c r="C227" s="20" t="s">
        <v>568</v>
      </c>
      <c r="D227" s="115">
        <v>2</v>
      </c>
      <c r="E227" s="28" t="s">
        <v>552</v>
      </c>
      <c r="F227" s="23" t="s">
        <v>569</v>
      </c>
      <c r="G227" s="508"/>
      <c r="H227" s="694"/>
      <c r="I227" s="694"/>
    </row>
    <row r="228" spans="1:9" ht="43.5">
      <c r="A228" s="56" t="s">
        <v>570</v>
      </c>
      <c r="B228" s="19" t="s">
        <v>571</v>
      </c>
      <c r="C228" s="20" t="s">
        <v>572</v>
      </c>
      <c r="D228" s="115">
        <v>2</v>
      </c>
      <c r="E228" s="28" t="s">
        <v>552</v>
      </c>
      <c r="F228" s="25" t="s">
        <v>573</v>
      </c>
      <c r="G228" s="508"/>
      <c r="H228" s="694"/>
      <c r="I228" s="694"/>
    </row>
    <row r="229" spans="1:9" ht="31">
      <c r="A229" s="56"/>
      <c r="B229" s="19"/>
      <c r="C229" s="19" t="s">
        <v>574</v>
      </c>
      <c r="D229" s="115">
        <v>2</v>
      </c>
      <c r="E229" s="28" t="s">
        <v>552</v>
      </c>
      <c r="F229" s="25"/>
      <c r="G229" s="508"/>
      <c r="H229" s="694"/>
      <c r="I229" s="694"/>
    </row>
    <row r="230" spans="1:9" ht="45.75" customHeight="1">
      <c r="A230" s="56"/>
      <c r="B230" s="19"/>
      <c r="C230" s="23" t="s">
        <v>575</v>
      </c>
      <c r="D230" s="115">
        <v>2</v>
      </c>
      <c r="E230" s="28" t="s">
        <v>552</v>
      </c>
      <c r="F230" s="25" t="s">
        <v>576</v>
      </c>
      <c r="G230" s="508"/>
      <c r="H230" s="694"/>
      <c r="I230" s="694"/>
    </row>
    <row r="231" spans="1:9" ht="46.5">
      <c r="A231" s="56" t="s">
        <v>577</v>
      </c>
      <c r="B231" s="51" t="s">
        <v>578</v>
      </c>
      <c r="C231" s="23" t="s">
        <v>579</v>
      </c>
      <c r="D231" s="115">
        <v>2</v>
      </c>
      <c r="E231" s="28" t="s">
        <v>552</v>
      </c>
      <c r="F231" s="28"/>
      <c r="G231" s="508"/>
      <c r="H231" s="694"/>
      <c r="I231" s="694"/>
    </row>
    <row r="232" spans="1:9" ht="18.5">
      <c r="A232" s="56" t="s">
        <v>111</v>
      </c>
      <c r="B232" s="991" t="s">
        <v>110</v>
      </c>
      <c r="C232" s="991"/>
      <c r="D232" s="991"/>
      <c r="E232" s="991"/>
      <c r="F232" s="991"/>
      <c r="G232" s="992"/>
      <c r="H232" s="694">
        <f>SUM(D233:D247)</f>
        <v>30</v>
      </c>
      <c r="I232" s="694">
        <f>COUNT(D233:D247)*2</f>
        <v>30</v>
      </c>
    </row>
    <row r="233" spans="1:9" ht="46.5">
      <c r="A233" s="56" t="s">
        <v>580</v>
      </c>
      <c r="B233" s="19" t="s">
        <v>581</v>
      </c>
      <c r="C233" s="19" t="s">
        <v>582</v>
      </c>
      <c r="D233" s="115">
        <v>2</v>
      </c>
      <c r="E233" s="22" t="s">
        <v>339</v>
      </c>
      <c r="F233" s="25" t="s">
        <v>583</v>
      </c>
      <c r="G233" s="508"/>
      <c r="H233" s="694"/>
      <c r="I233" s="694"/>
    </row>
    <row r="234" spans="1:9" ht="31">
      <c r="A234" s="56"/>
      <c r="B234" s="19"/>
      <c r="C234" s="19" t="s">
        <v>584</v>
      </c>
      <c r="D234" s="115">
        <v>2</v>
      </c>
      <c r="E234" s="22" t="s">
        <v>339</v>
      </c>
      <c r="F234" s="25"/>
      <c r="G234" s="508"/>
      <c r="H234" s="694"/>
      <c r="I234" s="694"/>
    </row>
    <row r="235" spans="1:9" ht="46.5">
      <c r="A235" s="56" t="s">
        <v>585</v>
      </c>
      <c r="B235" s="19" t="s">
        <v>586</v>
      </c>
      <c r="C235" s="19" t="s">
        <v>587</v>
      </c>
      <c r="D235" s="115">
        <v>2</v>
      </c>
      <c r="E235" s="22" t="s">
        <v>339</v>
      </c>
      <c r="F235" s="25"/>
      <c r="G235" s="508"/>
      <c r="H235" s="694"/>
      <c r="I235" s="694"/>
    </row>
    <row r="236" spans="1:9" ht="47.25" customHeight="1">
      <c r="A236" s="56"/>
      <c r="B236" s="19"/>
      <c r="C236" s="20" t="s">
        <v>588</v>
      </c>
      <c r="D236" s="115">
        <v>2</v>
      </c>
      <c r="E236" s="22" t="s">
        <v>339</v>
      </c>
      <c r="F236" s="25"/>
      <c r="G236" s="508"/>
      <c r="H236" s="694"/>
      <c r="I236" s="694"/>
    </row>
    <row r="237" spans="1:9" ht="46.5">
      <c r="A237" s="56"/>
      <c r="B237" s="19"/>
      <c r="C237" s="19" t="s">
        <v>589</v>
      </c>
      <c r="D237" s="115">
        <v>2</v>
      </c>
      <c r="E237" s="22" t="s">
        <v>339</v>
      </c>
      <c r="F237" s="25"/>
      <c r="G237" s="508"/>
      <c r="H237" s="694"/>
      <c r="I237" s="694"/>
    </row>
    <row r="238" spans="1:9" ht="46.5">
      <c r="A238" s="56" t="s">
        <v>590</v>
      </c>
      <c r="B238" s="19" t="s">
        <v>591</v>
      </c>
      <c r="C238" s="19" t="s">
        <v>592</v>
      </c>
      <c r="D238" s="115">
        <v>2</v>
      </c>
      <c r="E238" s="22" t="s">
        <v>342</v>
      </c>
      <c r="F238" s="25" t="s">
        <v>593</v>
      </c>
      <c r="G238" s="508"/>
      <c r="H238" s="694"/>
      <c r="I238" s="694"/>
    </row>
    <row r="239" spans="1:9" ht="46.5">
      <c r="A239" s="56" t="s">
        <v>594</v>
      </c>
      <c r="B239" s="19" t="s">
        <v>595</v>
      </c>
      <c r="C239" s="19" t="s">
        <v>596</v>
      </c>
      <c r="D239" s="115">
        <v>2</v>
      </c>
      <c r="E239" s="22" t="s">
        <v>342</v>
      </c>
      <c r="F239" s="25" t="s">
        <v>597</v>
      </c>
      <c r="G239" s="508"/>
      <c r="H239" s="694"/>
      <c r="I239" s="694"/>
    </row>
    <row r="240" spans="1:9" ht="52.5" customHeight="1">
      <c r="A240" s="56"/>
      <c r="B240" s="19"/>
      <c r="C240" s="19" t="s">
        <v>598</v>
      </c>
      <c r="D240" s="115">
        <v>2</v>
      </c>
      <c r="E240" s="22" t="s">
        <v>342</v>
      </c>
      <c r="F240" s="25"/>
      <c r="G240" s="508"/>
      <c r="H240" s="694"/>
      <c r="I240" s="694"/>
    </row>
    <row r="241" spans="1:12" ht="43.5">
      <c r="A241" s="56" t="s">
        <v>599</v>
      </c>
      <c r="B241" s="19" t="s">
        <v>600</v>
      </c>
      <c r="C241" s="19" t="s">
        <v>601</v>
      </c>
      <c r="D241" s="115">
        <v>2</v>
      </c>
      <c r="E241" s="28" t="s">
        <v>342</v>
      </c>
      <c r="F241" s="23" t="s">
        <v>602</v>
      </c>
      <c r="G241" s="508"/>
      <c r="H241" s="694"/>
      <c r="I241" s="694"/>
    </row>
    <row r="242" spans="1:12" ht="43.5">
      <c r="A242" s="56" t="s">
        <v>603</v>
      </c>
      <c r="B242" s="19" t="s">
        <v>604</v>
      </c>
      <c r="C242" s="19" t="s">
        <v>605</v>
      </c>
      <c r="D242" s="115">
        <v>2</v>
      </c>
      <c r="E242" s="28" t="s">
        <v>339</v>
      </c>
      <c r="F242" s="23" t="s">
        <v>606</v>
      </c>
      <c r="G242" s="508"/>
      <c r="H242" s="694"/>
      <c r="I242" s="694"/>
    </row>
    <row r="243" spans="1:12" ht="31">
      <c r="A243" s="60"/>
      <c r="B243" s="19"/>
      <c r="C243" s="19" t="s">
        <v>607</v>
      </c>
      <c r="D243" s="115">
        <v>2</v>
      </c>
      <c r="E243" s="28" t="s">
        <v>339</v>
      </c>
      <c r="F243" s="23" t="s">
        <v>608</v>
      </c>
      <c r="G243" s="508"/>
      <c r="H243" s="694"/>
      <c r="I243" s="694"/>
    </row>
    <row r="244" spans="1:12" ht="31">
      <c r="A244" s="60" t="s">
        <v>609</v>
      </c>
      <c r="B244" s="19" t="s">
        <v>610</v>
      </c>
      <c r="C244" s="30" t="s">
        <v>611</v>
      </c>
      <c r="D244" s="582">
        <v>2</v>
      </c>
      <c r="E244" s="26" t="s">
        <v>339</v>
      </c>
      <c r="F244" s="50"/>
      <c r="G244" s="508"/>
      <c r="H244" s="694"/>
      <c r="I244" s="694"/>
    </row>
    <row r="245" spans="1:12" ht="43.5">
      <c r="A245" s="60"/>
      <c r="B245" s="19"/>
      <c r="C245" s="30" t="s">
        <v>612</v>
      </c>
      <c r="D245" s="582">
        <v>2</v>
      </c>
      <c r="E245" s="26" t="s">
        <v>339</v>
      </c>
      <c r="F245" s="30" t="s">
        <v>613</v>
      </c>
      <c r="G245" s="508"/>
      <c r="H245" s="694"/>
      <c r="I245" s="694"/>
    </row>
    <row r="246" spans="1:12" ht="58">
      <c r="A246" s="60"/>
      <c r="B246" s="19"/>
      <c r="C246" s="30" t="s">
        <v>614</v>
      </c>
      <c r="D246" s="582">
        <v>2</v>
      </c>
      <c r="E246" s="26" t="s">
        <v>339</v>
      </c>
      <c r="F246" s="30" t="s">
        <v>615</v>
      </c>
      <c r="G246" s="508"/>
      <c r="H246" s="694"/>
      <c r="I246" s="694"/>
    </row>
    <row r="247" spans="1:12" ht="43.5">
      <c r="A247" s="60"/>
      <c r="B247" s="19"/>
      <c r="C247" s="20" t="s">
        <v>616</v>
      </c>
      <c r="D247" s="582">
        <v>2</v>
      </c>
      <c r="E247" s="22" t="s">
        <v>342</v>
      </c>
      <c r="F247" s="25" t="s">
        <v>617</v>
      </c>
      <c r="G247" s="508"/>
      <c r="H247" s="694"/>
      <c r="I247" s="694"/>
    </row>
    <row r="248" spans="1:12" ht="15.75" customHeight="1">
      <c r="A248" s="60" t="s">
        <v>109</v>
      </c>
      <c r="B248" s="993" t="s">
        <v>5861</v>
      </c>
      <c r="C248" s="994"/>
      <c r="D248" s="995"/>
      <c r="E248" s="994"/>
      <c r="F248" s="994"/>
      <c r="G248" s="994"/>
      <c r="H248" s="694">
        <f>SUM(D249:D265)</f>
        <v>20</v>
      </c>
      <c r="I248" s="694">
        <f>COUNT(D249:D265)*2</f>
        <v>20</v>
      </c>
    </row>
    <row r="249" spans="1:12" ht="130.5">
      <c r="A249" s="60" t="s">
        <v>1702</v>
      </c>
      <c r="B249" s="50" t="s">
        <v>1703</v>
      </c>
      <c r="C249" s="50" t="s">
        <v>1704</v>
      </c>
      <c r="D249" s="526">
        <v>2</v>
      </c>
      <c r="E249" s="26" t="s">
        <v>538</v>
      </c>
      <c r="F249" s="50" t="s">
        <v>5862</v>
      </c>
      <c r="G249" s="579"/>
      <c r="H249" s="694"/>
      <c r="I249" s="694"/>
    </row>
    <row r="250" spans="1:12" ht="101.5">
      <c r="A250" s="60" t="s">
        <v>1706</v>
      </c>
      <c r="B250" s="50" t="s">
        <v>1707</v>
      </c>
      <c r="C250" s="50" t="s">
        <v>1708</v>
      </c>
      <c r="D250" s="524">
        <v>2</v>
      </c>
      <c r="E250" s="26" t="s">
        <v>538</v>
      </c>
      <c r="F250" s="50" t="s">
        <v>2975</v>
      </c>
      <c r="G250" s="579"/>
      <c r="H250" s="694"/>
      <c r="I250" s="694"/>
    </row>
    <row r="251" spans="1:12" ht="87">
      <c r="A251" s="469" t="s">
        <v>2976</v>
      </c>
      <c r="B251" s="50" t="s">
        <v>2977</v>
      </c>
      <c r="C251" s="50" t="s">
        <v>5863</v>
      </c>
      <c r="D251" s="524"/>
      <c r="E251" s="26"/>
      <c r="F251" s="50" t="s">
        <v>5864</v>
      </c>
      <c r="G251" s="511"/>
      <c r="H251" s="593"/>
      <c r="I251" s="593"/>
      <c r="J251" s="500"/>
      <c r="K251" s="262"/>
      <c r="L251" s="262"/>
    </row>
    <row r="252" spans="1:12" ht="116">
      <c r="A252" s="469" t="s">
        <v>2978</v>
      </c>
      <c r="B252" s="50" t="s">
        <v>2979</v>
      </c>
      <c r="C252" s="50" t="s">
        <v>5865</v>
      </c>
      <c r="D252" s="524"/>
      <c r="E252" s="26"/>
      <c r="F252" s="50" t="s">
        <v>5866</v>
      </c>
      <c r="G252" s="511"/>
      <c r="H252" s="519"/>
      <c r="I252" s="519"/>
      <c r="J252" s="502"/>
      <c r="K252" s="26"/>
      <c r="L252" s="26"/>
    </row>
    <row r="253" spans="1:12" ht="101.5">
      <c r="A253" s="469" t="s">
        <v>2980</v>
      </c>
      <c r="B253" s="487" t="s">
        <v>2981</v>
      </c>
      <c r="C253" s="487" t="s">
        <v>5867</v>
      </c>
      <c r="D253" s="524"/>
      <c r="E253" s="26"/>
      <c r="F253" s="50" t="s">
        <v>5868</v>
      </c>
      <c r="G253" s="511"/>
      <c r="H253" s="519"/>
      <c r="I253" s="519"/>
      <c r="J253" s="502"/>
      <c r="K253" s="26"/>
      <c r="L253" s="26"/>
    </row>
    <row r="254" spans="1:12" ht="130.5">
      <c r="A254" s="469" t="s">
        <v>2982</v>
      </c>
      <c r="B254" s="50" t="s">
        <v>2983</v>
      </c>
      <c r="C254" s="50" t="s">
        <v>5869</v>
      </c>
      <c r="D254" s="524"/>
      <c r="E254" s="26"/>
      <c r="F254" s="50" t="s">
        <v>5870</v>
      </c>
      <c r="G254" s="511"/>
      <c r="H254" s="519"/>
      <c r="I254" s="519"/>
      <c r="J254" s="502"/>
      <c r="K254" s="26"/>
      <c r="L254" s="26"/>
    </row>
    <row r="255" spans="1:12" ht="174">
      <c r="A255" s="469" t="s">
        <v>2984</v>
      </c>
      <c r="B255" s="50" t="s">
        <v>5871</v>
      </c>
      <c r="C255" s="50" t="s">
        <v>5872</v>
      </c>
      <c r="D255" s="524"/>
      <c r="E255" s="26"/>
      <c r="F255" s="50" t="s">
        <v>5873</v>
      </c>
      <c r="G255" s="511"/>
      <c r="H255" s="519"/>
      <c r="I255" s="519"/>
      <c r="J255" s="502"/>
      <c r="K255" s="26"/>
      <c r="L255" s="26"/>
    </row>
    <row r="256" spans="1:12" ht="174">
      <c r="A256" s="469" t="s">
        <v>2986</v>
      </c>
      <c r="B256" s="50" t="s">
        <v>2987</v>
      </c>
      <c r="C256" s="50" t="s">
        <v>5874</v>
      </c>
      <c r="D256" s="524"/>
      <c r="E256" s="26"/>
      <c r="F256" s="50" t="s">
        <v>5875</v>
      </c>
      <c r="G256" s="511"/>
      <c r="H256" s="590"/>
      <c r="I256" s="590"/>
      <c r="J256" s="498"/>
      <c r="K256" s="127"/>
      <c r="L256" s="127"/>
    </row>
    <row r="257" spans="1:12" ht="29">
      <c r="A257" s="60" t="s">
        <v>5879</v>
      </c>
      <c r="B257" s="50" t="s">
        <v>1711</v>
      </c>
      <c r="C257" s="55" t="s">
        <v>541</v>
      </c>
      <c r="D257" s="583">
        <v>2</v>
      </c>
      <c r="E257" s="59" t="s">
        <v>538</v>
      </c>
      <c r="F257" s="50"/>
      <c r="G257" s="579"/>
      <c r="H257" s="694"/>
      <c r="I257" s="694"/>
    </row>
    <row r="258" spans="1:12" ht="29">
      <c r="A258" s="60"/>
      <c r="B258" s="50"/>
      <c r="C258" s="55" t="s">
        <v>542</v>
      </c>
      <c r="D258" s="583">
        <v>2</v>
      </c>
      <c r="E258" s="59" t="s">
        <v>538</v>
      </c>
      <c r="F258" s="50"/>
      <c r="G258" s="579"/>
      <c r="H258" s="694"/>
      <c r="I258" s="694"/>
    </row>
    <row r="259" spans="1:12">
      <c r="A259" s="60"/>
      <c r="B259" s="50"/>
      <c r="C259" s="55" t="s">
        <v>543</v>
      </c>
      <c r="D259" s="583">
        <v>2</v>
      </c>
      <c r="E259" s="59" t="s">
        <v>538</v>
      </c>
      <c r="F259" s="50"/>
      <c r="G259" s="579"/>
      <c r="H259" s="694"/>
      <c r="I259" s="694"/>
    </row>
    <row r="260" spans="1:12" ht="29">
      <c r="A260" s="60"/>
      <c r="B260" s="50"/>
      <c r="C260" s="57" t="s">
        <v>544</v>
      </c>
      <c r="D260" s="583">
        <v>2</v>
      </c>
      <c r="E260" s="59" t="s">
        <v>538</v>
      </c>
      <c r="F260" s="50"/>
      <c r="G260" s="579"/>
      <c r="H260" s="694"/>
      <c r="I260" s="694"/>
    </row>
    <row r="261" spans="1:12">
      <c r="A261" s="60"/>
      <c r="B261" s="50"/>
      <c r="C261" s="57" t="s">
        <v>545</v>
      </c>
      <c r="D261" s="583">
        <v>2</v>
      </c>
      <c r="E261" s="59"/>
      <c r="F261" s="50"/>
      <c r="G261" s="579"/>
      <c r="H261" s="694"/>
      <c r="I261" s="694"/>
    </row>
    <row r="262" spans="1:12" ht="116">
      <c r="A262" s="60" t="s">
        <v>2993</v>
      </c>
      <c r="B262" s="50" t="s">
        <v>1719</v>
      </c>
      <c r="C262" s="23" t="s">
        <v>546</v>
      </c>
      <c r="D262" s="115">
        <v>2</v>
      </c>
      <c r="E262" s="28" t="s">
        <v>538</v>
      </c>
      <c r="F262" s="50" t="s">
        <v>5876</v>
      </c>
      <c r="G262" s="579"/>
      <c r="H262" s="694"/>
      <c r="I262" s="694"/>
    </row>
    <row r="263" spans="1:12" ht="116">
      <c r="A263" s="60"/>
      <c r="B263" s="50"/>
      <c r="C263" s="23" t="s">
        <v>547</v>
      </c>
      <c r="D263" s="115">
        <v>2</v>
      </c>
      <c r="E263" s="28" t="s">
        <v>538</v>
      </c>
      <c r="F263" s="50" t="s">
        <v>5876</v>
      </c>
      <c r="G263" s="579"/>
      <c r="H263" s="694"/>
      <c r="I263" s="694"/>
    </row>
    <row r="264" spans="1:12" ht="116">
      <c r="A264" s="60"/>
      <c r="B264" s="50"/>
      <c r="C264" s="20" t="s">
        <v>548</v>
      </c>
      <c r="D264" s="115">
        <v>2</v>
      </c>
      <c r="E264" s="28" t="s">
        <v>538</v>
      </c>
      <c r="F264" s="50" t="s">
        <v>5876</v>
      </c>
      <c r="G264" s="579"/>
      <c r="H264" s="694"/>
      <c r="I264" s="694"/>
    </row>
    <row r="265" spans="1:12" ht="101.5">
      <c r="A265" s="469" t="s">
        <v>2994</v>
      </c>
      <c r="B265" s="50" t="s">
        <v>2995</v>
      </c>
      <c r="C265" s="50" t="s">
        <v>5877</v>
      </c>
      <c r="D265" s="524"/>
      <c r="E265" s="26"/>
      <c r="F265" s="50" t="s">
        <v>5878</v>
      </c>
      <c r="G265" s="511"/>
      <c r="H265" s="592"/>
      <c r="I265" s="592"/>
      <c r="J265" s="499"/>
      <c r="K265" s="180"/>
      <c r="L265" s="180"/>
    </row>
    <row r="266" spans="1:12" ht="21">
      <c r="A266" s="61"/>
      <c r="B266" s="999" t="s">
        <v>618</v>
      </c>
      <c r="C266" s="999"/>
      <c r="D266" s="999"/>
      <c r="E266" s="999"/>
      <c r="F266" s="999"/>
      <c r="G266" s="1000"/>
      <c r="H266" s="694">
        <f>H267+H290+H299+H312+H322+H332+H336+H341+H273+H318+H326+H329</f>
        <v>108</v>
      </c>
      <c r="I266" s="694">
        <f>I267+I290+I299+I312+I322+I332+I336+I341+I273+I318+I326+I329</f>
        <v>108</v>
      </c>
    </row>
    <row r="267" spans="1:12" ht="18.5">
      <c r="A267" s="62" t="s">
        <v>107</v>
      </c>
      <c r="B267" s="991" t="s">
        <v>106</v>
      </c>
      <c r="C267" s="991"/>
      <c r="D267" s="991"/>
      <c r="E267" s="991"/>
      <c r="F267" s="991"/>
      <c r="G267" s="992"/>
      <c r="H267" s="694">
        <f>SUM(D268:D272)</f>
        <v>10</v>
      </c>
      <c r="I267" s="694">
        <f>COUNT(D268:D272)*2</f>
        <v>10</v>
      </c>
    </row>
    <row r="268" spans="1:12" ht="43.5">
      <c r="A268" s="56" t="s">
        <v>619</v>
      </c>
      <c r="B268" s="51" t="s">
        <v>620</v>
      </c>
      <c r="C268" s="23" t="s">
        <v>621</v>
      </c>
      <c r="D268" s="115">
        <v>2</v>
      </c>
      <c r="E268" s="28" t="s">
        <v>538</v>
      </c>
      <c r="F268" s="28"/>
      <c r="G268" s="508"/>
      <c r="H268" s="694"/>
      <c r="I268" s="694"/>
    </row>
    <row r="269" spans="1:12" ht="43.5">
      <c r="A269" s="56"/>
      <c r="B269" s="51"/>
      <c r="C269" s="20" t="s">
        <v>622</v>
      </c>
      <c r="D269" s="115">
        <v>2</v>
      </c>
      <c r="E269" s="28" t="s">
        <v>538</v>
      </c>
      <c r="F269" s="28"/>
      <c r="G269" s="508"/>
      <c r="H269" s="694"/>
      <c r="I269" s="694"/>
    </row>
    <row r="270" spans="1:12" ht="43.5">
      <c r="A270" s="56"/>
      <c r="B270" s="51"/>
      <c r="C270" s="23" t="s">
        <v>623</v>
      </c>
      <c r="D270" s="115">
        <v>2</v>
      </c>
      <c r="E270" s="28" t="s">
        <v>538</v>
      </c>
      <c r="F270" s="28"/>
      <c r="G270" s="508"/>
      <c r="H270" s="694"/>
      <c r="I270" s="694"/>
    </row>
    <row r="271" spans="1:12" ht="46.5">
      <c r="A271" s="56" t="s">
        <v>624</v>
      </c>
      <c r="B271" s="19" t="s">
        <v>625</v>
      </c>
      <c r="C271" s="23" t="s">
        <v>626</v>
      </c>
      <c r="D271" s="115">
        <v>2</v>
      </c>
      <c r="E271" s="28" t="s">
        <v>627</v>
      </c>
      <c r="F271" s="28"/>
      <c r="G271" s="508"/>
      <c r="H271" s="694"/>
      <c r="I271" s="694"/>
    </row>
    <row r="272" spans="1:12" ht="43.5">
      <c r="A272" s="56" t="s">
        <v>628</v>
      </c>
      <c r="B272" s="19" t="s">
        <v>629</v>
      </c>
      <c r="C272" s="23" t="s">
        <v>630</v>
      </c>
      <c r="D272" s="115">
        <v>2</v>
      </c>
      <c r="E272" s="28" t="s">
        <v>377</v>
      </c>
      <c r="F272" s="28"/>
      <c r="G272" s="508"/>
      <c r="H272" s="694"/>
      <c r="I272" s="694"/>
    </row>
    <row r="273" spans="1:12" ht="18.5">
      <c r="A273" s="63" t="s">
        <v>105</v>
      </c>
      <c r="B273" s="991" t="s">
        <v>104</v>
      </c>
      <c r="C273" s="991"/>
      <c r="D273" s="991"/>
      <c r="E273" s="991"/>
      <c r="F273" s="991"/>
      <c r="G273" s="992"/>
      <c r="H273" s="694">
        <f>SUM(D274:D289)</f>
        <v>30</v>
      </c>
      <c r="I273" s="694">
        <f>COUNT(D274:D289)*2</f>
        <v>30</v>
      </c>
    </row>
    <row r="274" spans="1:12" ht="46.5">
      <c r="A274" s="56" t="s">
        <v>631</v>
      </c>
      <c r="B274" s="19" t="s">
        <v>632</v>
      </c>
      <c r="C274" s="42" t="s">
        <v>633</v>
      </c>
      <c r="D274" s="115">
        <v>2</v>
      </c>
      <c r="E274" s="28" t="s">
        <v>538</v>
      </c>
      <c r="F274" s="50" t="s">
        <v>634</v>
      </c>
      <c r="G274" s="508"/>
      <c r="H274" s="694"/>
      <c r="I274" s="694"/>
    </row>
    <row r="275" spans="1:12" ht="31">
      <c r="A275" s="27" t="s">
        <v>635</v>
      </c>
      <c r="B275" s="64" t="s">
        <v>636</v>
      </c>
      <c r="C275" s="65"/>
      <c r="D275" s="527"/>
      <c r="E275" s="65"/>
      <c r="F275" s="65"/>
      <c r="G275" s="512"/>
      <c r="H275" s="499"/>
      <c r="I275" s="499"/>
      <c r="J275" s="499"/>
      <c r="K275" s="180"/>
      <c r="L275" s="180"/>
    </row>
    <row r="276" spans="1:12" ht="43.5">
      <c r="A276" s="56" t="s">
        <v>637</v>
      </c>
      <c r="B276" s="19" t="s">
        <v>638</v>
      </c>
      <c r="C276" s="20" t="s">
        <v>639</v>
      </c>
      <c r="D276" s="115">
        <v>2</v>
      </c>
      <c r="E276" s="28" t="s">
        <v>339</v>
      </c>
      <c r="F276" s="28"/>
      <c r="G276" s="508"/>
      <c r="H276" s="694"/>
      <c r="I276" s="694"/>
    </row>
    <row r="277" spans="1:12" ht="29">
      <c r="A277" s="56"/>
      <c r="B277" s="19"/>
      <c r="C277" s="20" t="s">
        <v>640</v>
      </c>
      <c r="D277" s="115">
        <v>2</v>
      </c>
      <c r="E277" s="28" t="s">
        <v>339</v>
      </c>
      <c r="F277" s="28"/>
      <c r="G277" s="508"/>
      <c r="H277" s="694"/>
      <c r="I277" s="694"/>
    </row>
    <row r="278" spans="1:12" ht="31">
      <c r="A278" s="56" t="s">
        <v>641</v>
      </c>
      <c r="B278" s="19" t="s">
        <v>642</v>
      </c>
      <c r="C278" s="23" t="s">
        <v>643</v>
      </c>
      <c r="D278" s="115">
        <v>2</v>
      </c>
      <c r="E278" s="28" t="s">
        <v>375</v>
      </c>
      <c r="F278" s="28"/>
      <c r="G278" s="508"/>
      <c r="H278" s="694"/>
      <c r="I278" s="694"/>
    </row>
    <row r="279" spans="1:12" ht="15.5">
      <c r="A279" s="56"/>
      <c r="B279" s="19"/>
      <c r="C279" s="31" t="s">
        <v>644</v>
      </c>
      <c r="D279" s="115">
        <v>2</v>
      </c>
      <c r="E279" s="22" t="s">
        <v>375</v>
      </c>
      <c r="F279" s="28"/>
      <c r="G279" s="508"/>
      <c r="H279" s="694"/>
      <c r="I279" s="694"/>
    </row>
    <row r="280" spans="1:12" ht="43.5">
      <c r="A280" s="56"/>
      <c r="B280" s="19"/>
      <c r="C280" s="20" t="s">
        <v>645</v>
      </c>
      <c r="D280" s="115">
        <v>2</v>
      </c>
      <c r="E280" s="22" t="s">
        <v>646</v>
      </c>
      <c r="F280" s="28"/>
      <c r="G280" s="508"/>
      <c r="H280" s="694"/>
      <c r="I280" s="694"/>
    </row>
    <row r="281" spans="1:12" ht="43.5">
      <c r="A281" s="56" t="s">
        <v>647</v>
      </c>
      <c r="B281" s="51" t="s">
        <v>648</v>
      </c>
      <c r="C281" s="23" t="s">
        <v>649</v>
      </c>
      <c r="D281" s="115">
        <v>2</v>
      </c>
      <c r="E281" s="28" t="s">
        <v>538</v>
      </c>
      <c r="F281" s="28"/>
      <c r="G281" s="508"/>
      <c r="H281" s="694"/>
      <c r="I281" s="694"/>
    </row>
    <row r="282" spans="1:12" ht="58">
      <c r="A282" s="56"/>
      <c r="B282" s="51"/>
      <c r="C282" s="23" t="s">
        <v>650</v>
      </c>
      <c r="D282" s="115">
        <v>2</v>
      </c>
      <c r="E282" s="28" t="s">
        <v>651</v>
      </c>
      <c r="F282" s="28"/>
      <c r="G282" s="508"/>
      <c r="H282" s="694"/>
      <c r="I282" s="694"/>
    </row>
    <row r="283" spans="1:12" ht="62.25" customHeight="1">
      <c r="A283" s="56"/>
      <c r="B283" s="51"/>
      <c r="C283" s="23" t="s">
        <v>652</v>
      </c>
      <c r="D283" s="115">
        <v>2</v>
      </c>
      <c r="E283" s="28" t="s">
        <v>538</v>
      </c>
      <c r="F283" s="28"/>
      <c r="G283" s="508"/>
      <c r="H283" s="694"/>
      <c r="I283" s="694"/>
    </row>
    <row r="284" spans="1:12" ht="78" customHeight="1">
      <c r="A284" s="56"/>
      <c r="B284" s="51"/>
      <c r="C284" s="23" t="s">
        <v>653</v>
      </c>
      <c r="D284" s="115">
        <v>2</v>
      </c>
      <c r="E284" s="28" t="s">
        <v>651</v>
      </c>
      <c r="F284" s="28"/>
      <c r="G284" s="508"/>
      <c r="H284" s="694"/>
      <c r="I284" s="694"/>
    </row>
    <row r="285" spans="1:12" ht="43.5">
      <c r="A285" s="56" t="s">
        <v>654</v>
      </c>
      <c r="B285" s="23" t="s">
        <v>655</v>
      </c>
      <c r="C285" s="23" t="s">
        <v>656</v>
      </c>
      <c r="D285" s="115">
        <v>2</v>
      </c>
      <c r="E285" s="28" t="s">
        <v>538</v>
      </c>
      <c r="F285" s="28"/>
      <c r="G285" s="508"/>
      <c r="H285" s="694"/>
      <c r="I285" s="694"/>
    </row>
    <row r="286" spans="1:12" ht="58">
      <c r="A286" s="56"/>
      <c r="B286" s="23"/>
      <c r="C286" s="23" t="s">
        <v>657</v>
      </c>
      <c r="D286" s="115">
        <v>2</v>
      </c>
      <c r="E286" s="28" t="s">
        <v>658</v>
      </c>
      <c r="F286" s="28"/>
      <c r="G286" s="508"/>
      <c r="H286" s="694"/>
      <c r="I286" s="694"/>
    </row>
    <row r="287" spans="1:12" ht="36.75" customHeight="1">
      <c r="A287" s="56"/>
      <c r="B287" s="23"/>
      <c r="C287" s="23" t="s">
        <v>659</v>
      </c>
      <c r="D287" s="115">
        <v>2</v>
      </c>
      <c r="E287" s="28" t="s">
        <v>538</v>
      </c>
      <c r="F287" s="28"/>
      <c r="G287" s="508"/>
      <c r="H287" s="694"/>
      <c r="I287" s="694"/>
    </row>
    <row r="288" spans="1:12" ht="81" customHeight="1">
      <c r="A288" s="56" t="s">
        <v>660</v>
      </c>
      <c r="B288" s="19" t="s">
        <v>661</v>
      </c>
      <c r="C288" s="20" t="s">
        <v>662</v>
      </c>
      <c r="D288" s="115">
        <v>2</v>
      </c>
      <c r="E288" s="28" t="s">
        <v>375</v>
      </c>
      <c r="F288" s="23" t="s">
        <v>663</v>
      </c>
      <c r="G288" s="508"/>
      <c r="H288" s="694"/>
      <c r="I288" s="694"/>
    </row>
    <row r="289" spans="1:9" ht="31">
      <c r="A289" s="56" t="s">
        <v>664</v>
      </c>
      <c r="B289" s="19" t="s">
        <v>665</v>
      </c>
      <c r="C289" s="23" t="s">
        <v>666</v>
      </c>
      <c r="D289" s="115">
        <v>2</v>
      </c>
      <c r="E289" s="28" t="s">
        <v>377</v>
      </c>
      <c r="F289" s="28"/>
      <c r="G289" s="508"/>
      <c r="H289" s="694"/>
      <c r="I289" s="694"/>
    </row>
    <row r="290" spans="1:9" ht="18.5">
      <c r="A290" s="63" t="s">
        <v>103</v>
      </c>
      <c r="B290" s="991" t="s">
        <v>102</v>
      </c>
      <c r="C290" s="991"/>
      <c r="D290" s="991"/>
      <c r="E290" s="991"/>
      <c r="F290" s="991"/>
      <c r="G290" s="992"/>
      <c r="H290" s="694">
        <f>SUM(D291:D298)</f>
        <v>16</v>
      </c>
      <c r="I290" s="694">
        <f>COUNT(D291:D298)*2</f>
        <v>16</v>
      </c>
    </row>
    <row r="291" spans="1:9" ht="31">
      <c r="A291" s="56" t="s">
        <v>667</v>
      </c>
      <c r="B291" s="19" t="s">
        <v>668</v>
      </c>
      <c r="C291" s="23" t="s">
        <v>669</v>
      </c>
      <c r="D291" s="115">
        <v>2</v>
      </c>
      <c r="E291" s="28" t="s">
        <v>339</v>
      </c>
      <c r="F291" s="23" t="s">
        <v>670</v>
      </c>
      <c r="G291" s="508"/>
      <c r="H291" s="694"/>
      <c r="I291" s="694"/>
    </row>
    <row r="292" spans="1:9" ht="29">
      <c r="A292" s="56"/>
      <c r="B292" s="19"/>
      <c r="C292" s="23" t="s">
        <v>671</v>
      </c>
      <c r="D292" s="115">
        <v>2</v>
      </c>
      <c r="E292" s="28" t="s">
        <v>339</v>
      </c>
      <c r="F292" s="23"/>
      <c r="G292" s="508"/>
      <c r="H292" s="694"/>
      <c r="I292" s="694"/>
    </row>
    <row r="293" spans="1:9" ht="43.5">
      <c r="A293" s="56" t="s">
        <v>672</v>
      </c>
      <c r="B293" s="19" t="s">
        <v>673</v>
      </c>
      <c r="C293" s="23" t="s">
        <v>674</v>
      </c>
      <c r="D293" s="115">
        <v>2</v>
      </c>
      <c r="E293" s="28" t="s">
        <v>377</v>
      </c>
      <c r="F293" s="28"/>
      <c r="G293" s="508"/>
      <c r="H293" s="694"/>
      <c r="I293" s="694"/>
    </row>
    <row r="294" spans="1:9" ht="72.5">
      <c r="A294" s="56" t="s">
        <v>675</v>
      </c>
      <c r="B294" s="19" t="s">
        <v>676</v>
      </c>
      <c r="C294" s="23" t="s">
        <v>677</v>
      </c>
      <c r="D294" s="115">
        <v>2</v>
      </c>
      <c r="E294" s="28" t="s">
        <v>678</v>
      </c>
      <c r="F294" s="23" t="s">
        <v>679</v>
      </c>
      <c r="G294" s="508"/>
      <c r="H294" s="694"/>
      <c r="I294" s="694"/>
    </row>
    <row r="295" spans="1:9" ht="72.5">
      <c r="A295" s="56"/>
      <c r="B295" s="19"/>
      <c r="C295" s="23" t="s">
        <v>680</v>
      </c>
      <c r="D295" s="115">
        <v>2</v>
      </c>
      <c r="E295" s="28" t="s">
        <v>269</v>
      </c>
      <c r="F295" s="23" t="s">
        <v>679</v>
      </c>
      <c r="G295" s="508"/>
      <c r="H295" s="694"/>
      <c r="I295" s="694"/>
    </row>
    <row r="296" spans="1:9" ht="61.5" customHeight="1">
      <c r="A296" s="56" t="s">
        <v>681</v>
      </c>
      <c r="B296" s="19" t="s">
        <v>682</v>
      </c>
      <c r="C296" s="23" t="s">
        <v>683</v>
      </c>
      <c r="D296" s="115">
        <v>2</v>
      </c>
      <c r="E296" s="28" t="s">
        <v>269</v>
      </c>
      <c r="F296" s="23" t="s">
        <v>684</v>
      </c>
      <c r="G296" s="508"/>
      <c r="H296" s="694"/>
      <c r="I296" s="694"/>
    </row>
    <row r="297" spans="1:9" ht="43.5">
      <c r="A297" s="56"/>
      <c r="B297" s="19"/>
      <c r="C297" s="23" t="s">
        <v>685</v>
      </c>
      <c r="D297" s="115">
        <v>2</v>
      </c>
      <c r="E297" s="28" t="s">
        <v>377</v>
      </c>
      <c r="F297" s="28"/>
      <c r="G297" s="508"/>
      <c r="H297" s="694"/>
      <c r="I297" s="694"/>
    </row>
    <row r="298" spans="1:9" ht="29">
      <c r="A298" s="56" t="s">
        <v>686</v>
      </c>
      <c r="B298" s="55" t="s">
        <v>687</v>
      </c>
      <c r="C298" s="23" t="s">
        <v>688</v>
      </c>
      <c r="D298" s="115">
        <v>2</v>
      </c>
      <c r="E298" s="28" t="s">
        <v>418</v>
      </c>
      <c r="F298" s="28"/>
      <c r="G298" s="508"/>
      <c r="H298" s="694"/>
      <c r="I298" s="694"/>
    </row>
    <row r="299" spans="1:9" ht="18.5">
      <c r="A299" s="63" t="s">
        <v>101</v>
      </c>
      <c r="B299" s="991" t="s">
        <v>100</v>
      </c>
      <c r="C299" s="991"/>
      <c r="D299" s="991"/>
      <c r="E299" s="991"/>
      <c r="F299" s="991"/>
      <c r="G299" s="992"/>
      <c r="H299" s="694">
        <f>SUM(D300:D311)</f>
        <v>22</v>
      </c>
      <c r="I299" s="694">
        <f>COUNT(D300:D311)*2</f>
        <v>22</v>
      </c>
    </row>
    <row r="300" spans="1:9" ht="43.5">
      <c r="A300" s="56" t="s">
        <v>689</v>
      </c>
      <c r="B300" s="51" t="s">
        <v>690</v>
      </c>
      <c r="C300" s="42" t="s">
        <v>691</v>
      </c>
      <c r="D300" s="115">
        <v>2</v>
      </c>
      <c r="E300" s="28" t="s">
        <v>339</v>
      </c>
      <c r="F300" s="28"/>
      <c r="G300" s="508"/>
      <c r="H300" s="694"/>
      <c r="I300" s="694"/>
    </row>
    <row r="301" spans="1:9" ht="45.75" customHeight="1">
      <c r="A301" s="56"/>
      <c r="B301" s="51"/>
      <c r="C301" s="42" t="s">
        <v>692</v>
      </c>
      <c r="D301" s="115">
        <v>2</v>
      </c>
      <c r="E301" s="28" t="s">
        <v>339</v>
      </c>
      <c r="F301" s="28"/>
      <c r="G301" s="508"/>
      <c r="H301" s="694"/>
      <c r="I301" s="694"/>
    </row>
    <row r="302" spans="1:9" ht="62.25" customHeight="1">
      <c r="A302" s="56" t="s">
        <v>693</v>
      </c>
      <c r="B302" s="19" t="s">
        <v>694</v>
      </c>
      <c r="C302" s="42" t="s">
        <v>695</v>
      </c>
      <c r="D302" s="115">
        <v>2</v>
      </c>
      <c r="E302" s="66" t="s">
        <v>339</v>
      </c>
      <c r="F302" s="50" t="s">
        <v>696</v>
      </c>
      <c r="G302" s="508"/>
      <c r="H302" s="694"/>
      <c r="I302" s="694"/>
    </row>
    <row r="303" spans="1:9" ht="29">
      <c r="A303" s="56"/>
      <c r="B303" s="19"/>
      <c r="C303" s="23" t="s">
        <v>697</v>
      </c>
      <c r="D303" s="115">
        <v>2</v>
      </c>
      <c r="E303" s="28" t="s">
        <v>339</v>
      </c>
      <c r="F303" s="23"/>
      <c r="G303" s="508"/>
      <c r="H303" s="694"/>
      <c r="I303" s="694"/>
    </row>
    <row r="304" spans="1:9" ht="29">
      <c r="A304" s="56"/>
      <c r="B304" s="19"/>
      <c r="C304" s="30" t="s">
        <v>698</v>
      </c>
      <c r="D304" s="115">
        <v>2</v>
      </c>
      <c r="E304" s="28" t="s">
        <v>339</v>
      </c>
      <c r="F304" s="23"/>
      <c r="G304" s="508"/>
      <c r="H304" s="694"/>
      <c r="I304" s="694"/>
    </row>
    <row r="305" spans="1:12" ht="48.75" customHeight="1">
      <c r="A305" s="56" t="s">
        <v>699</v>
      </c>
      <c r="B305" s="19" t="s">
        <v>700</v>
      </c>
      <c r="C305" s="23" t="s">
        <v>701</v>
      </c>
      <c r="D305" s="115">
        <v>2</v>
      </c>
      <c r="E305" s="28" t="s">
        <v>339</v>
      </c>
      <c r="F305" s="28"/>
      <c r="G305" s="508"/>
      <c r="H305" s="694"/>
      <c r="I305" s="694"/>
    </row>
    <row r="306" spans="1:12" ht="29">
      <c r="A306" s="56"/>
      <c r="B306" s="19"/>
      <c r="C306" s="42" t="s">
        <v>702</v>
      </c>
      <c r="D306" s="115">
        <v>2</v>
      </c>
      <c r="E306" s="28" t="s">
        <v>339</v>
      </c>
      <c r="F306" s="28"/>
      <c r="G306" s="508"/>
      <c r="H306" s="694"/>
      <c r="I306" s="694"/>
    </row>
    <row r="307" spans="1:12" ht="29">
      <c r="A307" s="56"/>
      <c r="B307" s="19"/>
      <c r="C307" s="42" t="s">
        <v>703</v>
      </c>
      <c r="D307" s="115">
        <v>2</v>
      </c>
      <c r="E307" s="28" t="s">
        <v>339</v>
      </c>
      <c r="F307" s="28"/>
      <c r="G307" s="508"/>
      <c r="H307" s="694"/>
      <c r="I307" s="694"/>
    </row>
    <row r="308" spans="1:12" ht="15.5">
      <c r="A308" s="56"/>
      <c r="B308" s="19"/>
      <c r="C308" s="42" t="s">
        <v>704</v>
      </c>
      <c r="D308" s="115">
        <v>2</v>
      </c>
      <c r="E308" s="28" t="s">
        <v>339</v>
      </c>
      <c r="F308" s="28"/>
      <c r="G308" s="508"/>
      <c r="H308" s="694"/>
      <c r="I308" s="694"/>
    </row>
    <row r="309" spans="1:12" ht="31">
      <c r="A309" s="27" t="s">
        <v>705</v>
      </c>
      <c r="B309" s="67" t="s">
        <v>706</v>
      </c>
      <c r="C309" s="65"/>
      <c r="D309" s="527"/>
      <c r="E309" s="65"/>
      <c r="F309" s="65"/>
      <c r="G309" s="512"/>
      <c r="H309" s="499"/>
      <c r="I309" s="499"/>
      <c r="J309" s="499"/>
      <c r="K309" s="180"/>
      <c r="L309" s="180"/>
    </row>
    <row r="310" spans="1:12" ht="31">
      <c r="A310" s="56" t="s">
        <v>707</v>
      </c>
      <c r="B310" s="19" t="s">
        <v>708</v>
      </c>
      <c r="C310" s="23" t="s">
        <v>709</v>
      </c>
      <c r="D310" s="115">
        <v>2</v>
      </c>
      <c r="E310" s="28" t="s">
        <v>339</v>
      </c>
      <c r="F310" s="28"/>
      <c r="G310" s="508"/>
      <c r="H310" s="694"/>
      <c r="I310" s="694"/>
    </row>
    <row r="311" spans="1:12" ht="31">
      <c r="A311" s="56" t="s">
        <v>710</v>
      </c>
      <c r="B311" s="19" t="s">
        <v>711</v>
      </c>
      <c r="C311" s="20" t="s">
        <v>712</v>
      </c>
      <c r="D311" s="115">
        <v>2</v>
      </c>
      <c r="E311" s="28" t="s">
        <v>339</v>
      </c>
      <c r="F311" s="28"/>
      <c r="G311" s="508"/>
      <c r="H311" s="694"/>
      <c r="I311" s="694"/>
    </row>
    <row r="312" spans="1:12" ht="18.5">
      <c r="A312" s="63" t="s">
        <v>99</v>
      </c>
      <c r="B312" s="991" t="s">
        <v>98</v>
      </c>
      <c r="C312" s="991"/>
      <c r="D312" s="991"/>
      <c r="E312" s="991"/>
      <c r="F312" s="991"/>
      <c r="G312" s="992"/>
      <c r="H312" s="694">
        <f>SUM(D313:D317)</f>
        <v>10</v>
      </c>
      <c r="I312" s="694">
        <f>COUNT(D313:D317)*2</f>
        <v>10</v>
      </c>
    </row>
    <row r="313" spans="1:12" ht="46.5">
      <c r="A313" s="56" t="s">
        <v>713</v>
      </c>
      <c r="B313" s="19" t="s">
        <v>714</v>
      </c>
      <c r="C313" s="23" t="s">
        <v>715</v>
      </c>
      <c r="D313" s="115">
        <v>2</v>
      </c>
      <c r="E313" s="28" t="s">
        <v>377</v>
      </c>
      <c r="F313" s="23"/>
      <c r="G313" s="508"/>
      <c r="H313" s="694"/>
      <c r="I313" s="694"/>
    </row>
    <row r="314" spans="1:12" ht="31">
      <c r="A314" s="56" t="s">
        <v>716</v>
      </c>
      <c r="B314" s="19" t="s">
        <v>717</v>
      </c>
      <c r="C314" s="23" t="s">
        <v>718</v>
      </c>
      <c r="D314" s="115">
        <v>2</v>
      </c>
      <c r="E314" s="28" t="s">
        <v>377</v>
      </c>
      <c r="F314" s="28"/>
      <c r="G314" s="508"/>
      <c r="H314" s="694"/>
      <c r="I314" s="694"/>
    </row>
    <row r="315" spans="1:12" ht="15.5">
      <c r="A315" s="56"/>
      <c r="B315" s="19"/>
      <c r="C315" s="23" t="s">
        <v>719</v>
      </c>
      <c r="D315" s="115">
        <v>2</v>
      </c>
      <c r="E315" s="28" t="s">
        <v>377</v>
      </c>
      <c r="F315" s="28"/>
      <c r="G315" s="508"/>
      <c r="H315" s="694"/>
      <c r="I315" s="694"/>
    </row>
    <row r="316" spans="1:12" ht="15.5">
      <c r="A316" s="56"/>
      <c r="B316" s="19"/>
      <c r="C316" s="23" t="s">
        <v>720</v>
      </c>
      <c r="D316" s="115">
        <v>2</v>
      </c>
      <c r="E316" s="28" t="s">
        <v>377</v>
      </c>
      <c r="F316" s="28"/>
      <c r="G316" s="508"/>
      <c r="H316" s="694"/>
      <c r="I316" s="694"/>
    </row>
    <row r="317" spans="1:12" ht="43.5">
      <c r="A317" s="56" t="s">
        <v>721</v>
      </c>
      <c r="B317" s="55" t="s">
        <v>722</v>
      </c>
      <c r="C317" s="23" t="s">
        <v>723</v>
      </c>
      <c r="D317" s="115">
        <v>2</v>
      </c>
      <c r="E317" s="28" t="s">
        <v>339</v>
      </c>
      <c r="F317" s="28"/>
      <c r="G317" s="508"/>
      <c r="H317" s="694"/>
      <c r="I317" s="694"/>
    </row>
    <row r="318" spans="1:12" ht="18.5">
      <c r="A318" s="68" t="s">
        <v>97</v>
      </c>
      <c r="B318" s="1005" t="s">
        <v>96</v>
      </c>
      <c r="C318" s="1006"/>
      <c r="D318" s="1006"/>
      <c r="E318" s="1006"/>
      <c r="F318" s="1006"/>
      <c r="G318" s="1007"/>
      <c r="H318" s="500">
        <f>SUM(D319:D321)</f>
        <v>0</v>
      </c>
      <c r="I318" s="500">
        <f>COUNT(D319:D321)*2</f>
        <v>0</v>
      </c>
      <c r="J318" s="500"/>
      <c r="K318" s="262"/>
      <c r="L318" s="262"/>
    </row>
    <row r="319" spans="1:12" ht="31">
      <c r="A319" s="68" t="s">
        <v>724</v>
      </c>
      <c r="B319" s="19" t="s">
        <v>725</v>
      </c>
      <c r="C319" s="28"/>
      <c r="D319" s="52"/>
      <c r="E319" s="28"/>
      <c r="F319" s="28"/>
      <c r="G319" s="41"/>
      <c r="H319" s="502"/>
      <c r="I319" s="502"/>
      <c r="J319" s="502"/>
      <c r="K319" s="26"/>
      <c r="L319" s="26"/>
    </row>
    <row r="320" spans="1:12" ht="31">
      <c r="A320" s="68" t="s">
        <v>726</v>
      </c>
      <c r="B320" s="19" t="s">
        <v>727</v>
      </c>
      <c r="C320" s="28"/>
      <c r="D320" s="52"/>
      <c r="E320" s="28"/>
      <c r="F320" s="28"/>
      <c r="G320" s="41"/>
      <c r="H320" s="502"/>
      <c r="I320" s="502"/>
      <c r="J320" s="502"/>
      <c r="K320" s="26"/>
      <c r="L320" s="26"/>
    </row>
    <row r="321" spans="1:12" ht="43.5">
      <c r="A321" s="68" t="s">
        <v>728</v>
      </c>
      <c r="B321" s="69" t="s">
        <v>729</v>
      </c>
      <c r="C321" s="34"/>
      <c r="D321" s="521"/>
      <c r="E321" s="34"/>
      <c r="F321" s="34"/>
      <c r="G321" s="49"/>
      <c r="H321" s="498"/>
      <c r="I321" s="498"/>
      <c r="J321" s="498"/>
      <c r="K321" s="127"/>
      <c r="L321" s="127"/>
    </row>
    <row r="322" spans="1:12" ht="18.5">
      <c r="A322" s="63" t="s">
        <v>95</v>
      </c>
      <c r="B322" s="991" t="s">
        <v>94</v>
      </c>
      <c r="C322" s="991"/>
      <c r="D322" s="991"/>
      <c r="E322" s="991"/>
      <c r="F322" s="991"/>
      <c r="G322" s="992"/>
      <c r="H322" s="694">
        <f>SUM(D323:D325)</f>
        <v>6</v>
      </c>
      <c r="I322" s="694">
        <f>COUNT(D323:D325)*2</f>
        <v>6</v>
      </c>
    </row>
    <row r="323" spans="1:12" ht="29">
      <c r="A323" s="56" t="s">
        <v>730</v>
      </c>
      <c r="B323" s="19" t="s">
        <v>731</v>
      </c>
      <c r="C323" s="42" t="s">
        <v>732</v>
      </c>
      <c r="D323" s="115">
        <v>2</v>
      </c>
      <c r="E323" s="28" t="s">
        <v>375</v>
      </c>
      <c r="F323" s="28"/>
      <c r="G323" s="508"/>
      <c r="H323" s="694"/>
      <c r="I323" s="694"/>
    </row>
    <row r="324" spans="1:12" ht="65.25" customHeight="1">
      <c r="A324" s="56" t="s">
        <v>733</v>
      </c>
      <c r="B324" s="19" t="s">
        <v>734</v>
      </c>
      <c r="C324" s="23" t="s">
        <v>735</v>
      </c>
      <c r="D324" s="115">
        <v>2</v>
      </c>
      <c r="E324" s="28" t="s">
        <v>375</v>
      </c>
      <c r="F324" s="28"/>
      <c r="G324" s="508"/>
      <c r="H324" s="694"/>
      <c r="I324" s="694"/>
    </row>
    <row r="325" spans="1:12" ht="43.5">
      <c r="A325" s="56" t="s">
        <v>736</v>
      </c>
      <c r="B325" s="23" t="s">
        <v>737</v>
      </c>
      <c r="C325" s="42" t="s">
        <v>738</v>
      </c>
      <c r="D325" s="115">
        <v>2</v>
      </c>
      <c r="E325" s="28" t="s">
        <v>538</v>
      </c>
      <c r="F325" s="28"/>
      <c r="G325" s="508"/>
      <c r="H325" s="694"/>
      <c r="I325" s="694"/>
    </row>
    <row r="326" spans="1:12" ht="18.5">
      <c r="A326" s="68" t="s">
        <v>93</v>
      </c>
      <c r="B326" s="1005" t="s">
        <v>92</v>
      </c>
      <c r="C326" s="1006"/>
      <c r="D326" s="1006"/>
      <c r="E326" s="1006"/>
      <c r="F326" s="1006"/>
      <c r="G326" s="1007"/>
      <c r="H326" s="500">
        <f>SUM(D327:D328)</f>
        <v>0</v>
      </c>
      <c r="I326" s="500">
        <f>COUNT(D327:D328)*2</f>
        <v>0</v>
      </c>
      <c r="J326" s="500"/>
      <c r="K326" s="262"/>
      <c r="L326" s="262"/>
    </row>
    <row r="327" spans="1:12" ht="46.5">
      <c r="A327" s="27" t="s">
        <v>739</v>
      </c>
      <c r="B327" s="19" t="s">
        <v>740</v>
      </c>
      <c r="C327" s="28"/>
      <c r="D327" s="52"/>
      <c r="E327" s="28"/>
      <c r="F327" s="28"/>
      <c r="G327" s="41"/>
      <c r="H327" s="502"/>
      <c r="I327" s="502"/>
      <c r="J327" s="502"/>
      <c r="K327" s="26"/>
      <c r="L327" s="26"/>
    </row>
    <row r="328" spans="1:12" ht="31">
      <c r="A328" s="27" t="s">
        <v>741</v>
      </c>
      <c r="B328" s="19" t="s">
        <v>742</v>
      </c>
      <c r="C328" s="28"/>
      <c r="D328" s="52"/>
      <c r="E328" s="28"/>
      <c r="F328" s="28"/>
      <c r="G328" s="41"/>
      <c r="H328" s="502"/>
      <c r="I328" s="502"/>
      <c r="J328" s="502"/>
      <c r="K328" s="26"/>
      <c r="L328" s="26"/>
    </row>
    <row r="329" spans="1:12" ht="18.5">
      <c r="A329" s="70" t="s">
        <v>91</v>
      </c>
      <c r="B329" s="992" t="s">
        <v>90</v>
      </c>
      <c r="C329" s="1001"/>
      <c r="D329" s="1001"/>
      <c r="E329" s="1001"/>
      <c r="F329" s="1001"/>
      <c r="G329" s="1002"/>
      <c r="H329" s="502">
        <f>SUM(D330:D331)</f>
        <v>0</v>
      </c>
      <c r="I329" s="502">
        <f>COUNT(D330:D331)*2</f>
        <v>0</v>
      </c>
      <c r="J329" s="502"/>
      <c r="K329" s="26"/>
      <c r="L329" s="26"/>
    </row>
    <row r="330" spans="1:12" ht="31">
      <c r="A330" s="27" t="s">
        <v>743</v>
      </c>
      <c r="B330" s="19" t="s">
        <v>744</v>
      </c>
      <c r="C330" s="28"/>
      <c r="D330" s="52"/>
      <c r="E330" s="28"/>
      <c r="F330" s="28"/>
      <c r="G330" s="41"/>
      <c r="H330" s="502"/>
      <c r="I330" s="502"/>
      <c r="J330" s="502"/>
      <c r="K330" s="26"/>
      <c r="L330" s="26"/>
    </row>
    <row r="331" spans="1:12" ht="31">
      <c r="A331" s="27" t="s">
        <v>745</v>
      </c>
      <c r="B331" s="33" t="s">
        <v>746</v>
      </c>
      <c r="C331" s="34"/>
      <c r="D331" s="521"/>
      <c r="E331" s="34"/>
      <c r="F331" s="34"/>
      <c r="G331" s="49"/>
      <c r="H331" s="498"/>
      <c r="I331" s="498"/>
      <c r="J331" s="498"/>
      <c r="K331" s="127"/>
      <c r="L331" s="127"/>
    </row>
    <row r="332" spans="1:12" ht="18.5">
      <c r="A332" s="63" t="s">
        <v>89</v>
      </c>
      <c r="B332" s="991" t="s">
        <v>88</v>
      </c>
      <c r="C332" s="991"/>
      <c r="D332" s="991"/>
      <c r="E332" s="991"/>
      <c r="F332" s="991"/>
      <c r="G332" s="992"/>
      <c r="H332" s="694">
        <f>SUM(D333:D335)</f>
        <v>4</v>
      </c>
      <c r="I332" s="694">
        <f>COUNT(D333:D335)*2</f>
        <v>4</v>
      </c>
    </row>
    <row r="333" spans="1:12" ht="46.5">
      <c r="A333" s="56" t="s">
        <v>747</v>
      </c>
      <c r="B333" s="19" t="s">
        <v>748</v>
      </c>
      <c r="C333" s="23" t="s">
        <v>749</v>
      </c>
      <c r="D333" s="115">
        <v>2</v>
      </c>
      <c r="E333" s="28" t="s">
        <v>651</v>
      </c>
      <c r="F333" s="28"/>
      <c r="G333" s="508"/>
      <c r="H333" s="694"/>
      <c r="I333" s="694"/>
    </row>
    <row r="334" spans="1:12" ht="46.5">
      <c r="A334" s="27" t="s">
        <v>750</v>
      </c>
      <c r="B334" s="67" t="s">
        <v>751</v>
      </c>
      <c r="C334" s="65"/>
      <c r="D334" s="527"/>
      <c r="E334" s="65"/>
      <c r="F334" s="65"/>
      <c r="G334" s="512"/>
      <c r="H334" s="499"/>
      <c r="I334" s="499"/>
      <c r="J334" s="499"/>
      <c r="K334" s="180"/>
      <c r="L334" s="180"/>
    </row>
    <row r="335" spans="1:12" ht="31">
      <c r="A335" s="56" t="s">
        <v>752</v>
      </c>
      <c r="B335" s="51" t="s">
        <v>753</v>
      </c>
      <c r="C335" s="23" t="s">
        <v>754</v>
      </c>
      <c r="D335" s="115">
        <v>2</v>
      </c>
      <c r="E335" s="28" t="s">
        <v>418</v>
      </c>
      <c r="F335" s="28"/>
      <c r="G335" s="508"/>
      <c r="H335" s="694"/>
      <c r="I335" s="694"/>
    </row>
    <row r="336" spans="1:12" ht="18.5">
      <c r="A336" s="63" t="s">
        <v>87</v>
      </c>
      <c r="B336" s="991" t="s">
        <v>86</v>
      </c>
      <c r="C336" s="991"/>
      <c r="D336" s="991"/>
      <c r="E336" s="991"/>
      <c r="F336" s="991"/>
      <c r="G336" s="992"/>
      <c r="H336" s="694">
        <f>SUM(D337:D340)</f>
        <v>8</v>
      </c>
      <c r="I336" s="694">
        <f>COUNT(D337:D340)*2</f>
        <v>8</v>
      </c>
    </row>
    <row r="337" spans="1:12" ht="62">
      <c r="A337" s="56" t="s">
        <v>755</v>
      </c>
      <c r="B337" s="19" t="s">
        <v>756</v>
      </c>
      <c r="C337" s="19" t="s">
        <v>757</v>
      </c>
      <c r="D337" s="115">
        <v>2</v>
      </c>
      <c r="E337" s="28" t="s">
        <v>418</v>
      </c>
      <c r="F337" s="28"/>
      <c r="G337" s="508"/>
      <c r="H337" s="694"/>
      <c r="I337" s="694"/>
    </row>
    <row r="338" spans="1:12" ht="58">
      <c r="A338" s="56" t="s">
        <v>758</v>
      </c>
      <c r="B338" s="19" t="s">
        <v>759</v>
      </c>
      <c r="C338" s="23" t="s">
        <v>760</v>
      </c>
      <c r="D338" s="115">
        <v>2</v>
      </c>
      <c r="E338" s="28" t="s">
        <v>651</v>
      </c>
      <c r="F338" s="23" t="s">
        <v>761</v>
      </c>
      <c r="G338" s="508"/>
      <c r="H338" s="694"/>
      <c r="I338" s="694"/>
    </row>
    <row r="339" spans="1:12" ht="29">
      <c r="A339" s="56"/>
      <c r="B339" s="19"/>
      <c r="C339" s="23" t="s">
        <v>762</v>
      </c>
      <c r="D339" s="115">
        <v>2</v>
      </c>
      <c r="E339" s="28" t="s">
        <v>418</v>
      </c>
      <c r="F339" s="28"/>
      <c r="G339" s="508"/>
      <c r="H339" s="694"/>
      <c r="I339" s="694"/>
    </row>
    <row r="340" spans="1:12" ht="46.5">
      <c r="A340" s="56" t="s">
        <v>763</v>
      </c>
      <c r="B340" s="19" t="s">
        <v>764</v>
      </c>
      <c r="C340" s="23" t="s">
        <v>765</v>
      </c>
      <c r="D340" s="115">
        <v>2</v>
      </c>
      <c r="E340" s="28" t="s">
        <v>339</v>
      </c>
      <c r="F340" s="23"/>
      <c r="G340" s="508"/>
      <c r="H340" s="694"/>
      <c r="I340" s="694"/>
    </row>
    <row r="341" spans="1:12" ht="18.5">
      <c r="A341" s="63" t="s">
        <v>85</v>
      </c>
      <c r="B341" s="991" t="s">
        <v>84</v>
      </c>
      <c r="C341" s="991"/>
      <c r="D341" s="991"/>
      <c r="E341" s="991"/>
      <c r="F341" s="991"/>
      <c r="G341" s="992"/>
      <c r="H341" s="694">
        <f>SUM(D342:D343)</f>
        <v>2</v>
      </c>
      <c r="I341" s="694">
        <f>COUNT(D342:D343)*2</f>
        <v>2</v>
      </c>
    </row>
    <row r="342" spans="1:12" ht="87">
      <c r="A342" s="56" t="s">
        <v>766</v>
      </c>
      <c r="B342" s="71" t="s">
        <v>767</v>
      </c>
      <c r="C342" s="42" t="s">
        <v>768</v>
      </c>
      <c r="D342" s="582">
        <v>2</v>
      </c>
      <c r="E342" s="26" t="s">
        <v>538</v>
      </c>
      <c r="F342" s="30" t="s">
        <v>769</v>
      </c>
      <c r="G342" s="508"/>
      <c r="H342" s="694"/>
      <c r="I342" s="694"/>
    </row>
    <row r="343" spans="1:12" ht="29">
      <c r="A343" s="32" t="s">
        <v>770</v>
      </c>
      <c r="B343" s="72" t="s">
        <v>771</v>
      </c>
      <c r="C343" s="65"/>
      <c r="D343" s="527"/>
      <c r="E343" s="65"/>
      <c r="F343" s="65"/>
      <c r="G343" s="512"/>
      <c r="H343" s="499"/>
      <c r="I343" s="499"/>
      <c r="J343" s="499"/>
      <c r="K343" s="180"/>
      <c r="L343" s="180"/>
    </row>
    <row r="344" spans="1:12" ht="21">
      <c r="A344" s="61" t="s">
        <v>334</v>
      </c>
      <c r="B344" s="999" t="s">
        <v>772</v>
      </c>
      <c r="C344" s="999"/>
      <c r="D344" s="999"/>
      <c r="E344" s="999"/>
      <c r="F344" s="999"/>
      <c r="G344" s="1000"/>
      <c r="H344" s="694">
        <f>H34+H425+H475+H494+H501+H513+H520+H531+H538+H5445+H359+H364+H376+H386+H389+H395+H407+H416+H429+H456+H460+H479+H485+H544+H345</f>
        <v>224</v>
      </c>
      <c r="I344" s="694">
        <f>I345+I359+I364+I376+I386+I389+I395+I407+I416+I429+I456+I460+I479+I485+I475+I494+I501+I513+I520+I531+I538+I544+I425</f>
        <v>224</v>
      </c>
    </row>
    <row r="345" spans="1:12" ht="18.5">
      <c r="A345" s="62" t="s">
        <v>83</v>
      </c>
      <c r="B345" s="991" t="s">
        <v>82</v>
      </c>
      <c r="C345" s="991"/>
      <c r="D345" s="991"/>
      <c r="E345" s="991"/>
      <c r="F345" s="991"/>
      <c r="G345" s="992"/>
      <c r="H345" s="694">
        <f>SUM(D346:D358)</f>
        <v>24</v>
      </c>
      <c r="I345" s="694">
        <f>COUNT(D346:D358)*2</f>
        <v>24</v>
      </c>
    </row>
    <row r="346" spans="1:12" ht="43.5">
      <c r="A346" s="56" t="s">
        <v>773</v>
      </c>
      <c r="B346" s="19" t="s">
        <v>774</v>
      </c>
      <c r="C346" s="23" t="s">
        <v>775</v>
      </c>
      <c r="D346" s="582">
        <v>2</v>
      </c>
      <c r="E346" s="28" t="s">
        <v>646</v>
      </c>
      <c r="F346" s="26"/>
      <c r="G346" s="508"/>
      <c r="H346" s="694"/>
      <c r="I346" s="694"/>
    </row>
    <row r="347" spans="1:12" ht="58">
      <c r="A347" s="56"/>
      <c r="B347" s="19"/>
      <c r="C347" s="23" t="s">
        <v>776</v>
      </c>
      <c r="D347" s="115">
        <v>2</v>
      </c>
      <c r="E347" s="28" t="s">
        <v>646</v>
      </c>
      <c r="F347" s="23" t="s">
        <v>777</v>
      </c>
      <c r="G347" s="464"/>
      <c r="H347" s="694"/>
      <c r="I347" s="694"/>
    </row>
    <row r="348" spans="1:12" ht="31">
      <c r="A348" s="27" t="s">
        <v>778</v>
      </c>
      <c r="B348" s="67" t="s">
        <v>779</v>
      </c>
      <c r="C348" s="67"/>
      <c r="D348" s="527"/>
      <c r="E348" s="65"/>
      <c r="F348" s="65"/>
      <c r="G348" s="512"/>
      <c r="H348" s="499"/>
      <c r="I348" s="499"/>
      <c r="J348" s="499"/>
      <c r="K348" s="180"/>
      <c r="L348" s="180"/>
    </row>
    <row r="349" spans="1:12" ht="63" customHeight="1">
      <c r="A349" s="56" t="s">
        <v>780</v>
      </c>
      <c r="B349" s="19" t="s">
        <v>781</v>
      </c>
      <c r="C349" s="23" t="s">
        <v>782</v>
      </c>
      <c r="D349" s="115">
        <v>2</v>
      </c>
      <c r="E349" s="28" t="s">
        <v>538</v>
      </c>
      <c r="F349" s="28"/>
      <c r="G349" s="508"/>
      <c r="H349" s="694"/>
      <c r="I349" s="694"/>
    </row>
    <row r="350" spans="1:12" ht="66.75" customHeight="1">
      <c r="A350" s="56"/>
      <c r="B350" s="19"/>
      <c r="C350" s="23" t="s">
        <v>783</v>
      </c>
      <c r="D350" s="115">
        <v>2</v>
      </c>
      <c r="E350" s="28" t="s">
        <v>538</v>
      </c>
      <c r="F350" s="28"/>
      <c r="G350" s="508"/>
      <c r="H350" s="694"/>
      <c r="I350" s="694"/>
    </row>
    <row r="351" spans="1:12" ht="43.5">
      <c r="A351" s="56"/>
      <c r="B351" s="19"/>
      <c r="C351" s="23" t="s">
        <v>784</v>
      </c>
      <c r="D351" s="115">
        <v>2</v>
      </c>
      <c r="E351" s="28" t="s">
        <v>538</v>
      </c>
      <c r="F351" s="28"/>
      <c r="G351" s="508"/>
      <c r="H351" s="694"/>
      <c r="I351" s="694"/>
    </row>
    <row r="352" spans="1:12" ht="48" customHeight="1">
      <c r="A352" s="56"/>
      <c r="B352" s="19"/>
      <c r="C352" s="23" t="s">
        <v>785</v>
      </c>
      <c r="D352" s="115">
        <v>2</v>
      </c>
      <c r="E352" s="28" t="s">
        <v>538</v>
      </c>
      <c r="F352" s="28"/>
      <c r="G352" s="508"/>
      <c r="H352" s="694"/>
      <c r="I352" s="694"/>
    </row>
    <row r="353" spans="1:9" ht="29">
      <c r="A353" s="56"/>
      <c r="B353" s="19"/>
      <c r="C353" s="23" t="s">
        <v>786</v>
      </c>
      <c r="D353" s="115">
        <v>2</v>
      </c>
      <c r="E353" s="28" t="s">
        <v>538</v>
      </c>
      <c r="F353" s="28"/>
      <c r="G353" s="508"/>
      <c r="H353" s="694"/>
      <c r="I353" s="694"/>
    </row>
    <row r="354" spans="1:9" ht="29">
      <c r="A354" s="56"/>
      <c r="B354" s="19"/>
      <c r="C354" s="23" t="s">
        <v>787</v>
      </c>
      <c r="D354" s="115">
        <v>2</v>
      </c>
      <c r="E354" s="28" t="s">
        <v>646</v>
      </c>
      <c r="F354" s="28"/>
      <c r="G354" s="508"/>
      <c r="H354" s="694"/>
      <c r="I354" s="694"/>
    </row>
    <row r="355" spans="1:9" ht="78" customHeight="1">
      <c r="A355" s="56"/>
      <c r="B355" s="19"/>
      <c r="C355" s="23" t="s">
        <v>788</v>
      </c>
      <c r="D355" s="115">
        <v>2</v>
      </c>
      <c r="E355" s="28" t="s">
        <v>538</v>
      </c>
      <c r="F355" s="28"/>
      <c r="G355" s="508"/>
      <c r="H355" s="694"/>
      <c r="I355" s="694"/>
    </row>
    <row r="356" spans="1:9" ht="43.5">
      <c r="A356" s="56"/>
      <c r="B356" s="19"/>
      <c r="C356" s="23" t="s">
        <v>789</v>
      </c>
      <c r="D356" s="115">
        <v>2</v>
      </c>
      <c r="E356" s="28" t="s">
        <v>538</v>
      </c>
      <c r="F356" s="23" t="s">
        <v>790</v>
      </c>
      <c r="G356" s="508"/>
      <c r="H356" s="694"/>
      <c r="I356" s="694"/>
    </row>
    <row r="357" spans="1:9" ht="58">
      <c r="A357" s="56"/>
      <c r="B357" s="19"/>
      <c r="C357" s="23" t="s">
        <v>791</v>
      </c>
      <c r="D357" s="115">
        <v>2</v>
      </c>
      <c r="E357" s="28" t="s">
        <v>418</v>
      </c>
      <c r="F357" s="28"/>
      <c r="G357" s="508"/>
      <c r="H357" s="694"/>
      <c r="I357" s="694"/>
    </row>
    <row r="358" spans="1:9" ht="46.5">
      <c r="A358" s="56" t="s">
        <v>792</v>
      </c>
      <c r="B358" s="19" t="s">
        <v>793</v>
      </c>
      <c r="C358" s="23" t="s">
        <v>794</v>
      </c>
      <c r="D358" s="115">
        <v>2</v>
      </c>
      <c r="E358" s="28" t="s">
        <v>377</v>
      </c>
      <c r="F358" s="28"/>
      <c r="G358" s="508"/>
      <c r="H358" s="694"/>
      <c r="I358" s="694"/>
    </row>
    <row r="359" spans="1:9" ht="18.5">
      <c r="A359" s="63" t="s">
        <v>81</v>
      </c>
      <c r="B359" s="991" t="s">
        <v>80</v>
      </c>
      <c r="C359" s="991"/>
      <c r="D359" s="991"/>
      <c r="E359" s="991"/>
      <c r="F359" s="991"/>
      <c r="G359" s="992"/>
      <c r="H359" s="694">
        <f>SUM(D360:D363)</f>
        <v>8</v>
      </c>
      <c r="I359" s="694">
        <f>COUNT(D360:D363)*2</f>
        <v>8</v>
      </c>
    </row>
    <row r="360" spans="1:9" ht="87">
      <c r="A360" s="56" t="s">
        <v>795</v>
      </c>
      <c r="B360" s="19" t="s">
        <v>796</v>
      </c>
      <c r="C360" s="23" t="s">
        <v>797</v>
      </c>
      <c r="D360" s="115">
        <v>2</v>
      </c>
      <c r="E360" s="28" t="s">
        <v>538</v>
      </c>
      <c r="F360" s="23" t="s">
        <v>798</v>
      </c>
      <c r="G360" s="508"/>
      <c r="H360" s="694"/>
      <c r="I360" s="694"/>
    </row>
    <row r="361" spans="1:9" ht="58">
      <c r="A361" s="56"/>
      <c r="B361" s="19"/>
      <c r="C361" s="20" t="s">
        <v>799</v>
      </c>
      <c r="D361" s="115">
        <v>2</v>
      </c>
      <c r="E361" s="28" t="s">
        <v>375</v>
      </c>
      <c r="F361" s="28"/>
      <c r="G361" s="508"/>
      <c r="H361" s="694"/>
      <c r="I361" s="694"/>
    </row>
    <row r="362" spans="1:9" ht="43.5">
      <c r="A362" s="56"/>
      <c r="B362" s="19"/>
      <c r="C362" s="20" t="s">
        <v>800</v>
      </c>
      <c r="D362" s="115">
        <v>2</v>
      </c>
      <c r="E362" s="28" t="s">
        <v>646</v>
      </c>
      <c r="F362" s="28"/>
      <c r="G362" s="508"/>
      <c r="H362" s="694"/>
      <c r="I362" s="694"/>
    </row>
    <row r="363" spans="1:9" ht="43.5">
      <c r="A363" s="56" t="s">
        <v>801</v>
      </c>
      <c r="B363" s="19" t="s">
        <v>802</v>
      </c>
      <c r="C363" s="20" t="s">
        <v>803</v>
      </c>
      <c r="D363" s="115">
        <v>2</v>
      </c>
      <c r="E363" s="28" t="s">
        <v>651</v>
      </c>
      <c r="F363" s="28"/>
      <c r="G363" s="508"/>
      <c r="H363" s="694"/>
      <c r="I363" s="694"/>
    </row>
    <row r="364" spans="1:9" ht="18.5">
      <c r="A364" s="63" t="s">
        <v>79</v>
      </c>
      <c r="B364" s="991" t="s">
        <v>78</v>
      </c>
      <c r="C364" s="991"/>
      <c r="D364" s="991"/>
      <c r="E364" s="991"/>
      <c r="F364" s="991"/>
      <c r="G364" s="992"/>
      <c r="H364" s="694">
        <f>SUM(D365:D375)</f>
        <v>20</v>
      </c>
      <c r="I364" s="694">
        <f>COUNT(D365:D375)*2</f>
        <v>20</v>
      </c>
    </row>
    <row r="365" spans="1:9" ht="46.5">
      <c r="A365" s="56" t="s">
        <v>804</v>
      </c>
      <c r="B365" s="19" t="s">
        <v>805</v>
      </c>
      <c r="C365" s="23" t="s">
        <v>806</v>
      </c>
      <c r="D365" s="115">
        <v>2</v>
      </c>
      <c r="E365" s="28" t="s">
        <v>538</v>
      </c>
      <c r="F365" s="23" t="s">
        <v>807</v>
      </c>
      <c r="G365" s="508"/>
      <c r="H365" s="694"/>
      <c r="I365" s="694"/>
    </row>
    <row r="366" spans="1:9" ht="62">
      <c r="A366" s="73"/>
      <c r="B366" s="19"/>
      <c r="C366" s="19" t="s">
        <v>808</v>
      </c>
      <c r="D366" s="115">
        <v>2</v>
      </c>
      <c r="E366" s="25" t="s">
        <v>538</v>
      </c>
      <c r="F366" s="28"/>
      <c r="G366" s="508"/>
      <c r="H366" s="694"/>
      <c r="I366" s="694"/>
    </row>
    <row r="367" spans="1:9" ht="58">
      <c r="A367" s="56" t="s">
        <v>809</v>
      </c>
      <c r="B367" s="23" t="s">
        <v>810</v>
      </c>
      <c r="C367" s="20" t="s">
        <v>811</v>
      </c>
      <c r="D367" s="115">
        <v>2</v>
      </c>
      <c r="E367" s="25" t="s">
        <v>538</v>
      </c>
      <c r="F367" s="28"/>
      <c r="G367" s="508"/>
      <c r="H367" s="694"/>
      <c r="I367" s="694"/>
    </row>
    <row r="368" spans="1:9" ht="43.5">
      <c r="A368" s="73"/>
      <c r="B368" s="19"/>
      <c r="C368" s="23" t="s">
        <v>812</v>
      </c>
      <c r="D368" s="115">
        <v>2</v>
      </c>
      <c r="E368" s="25" t="s">
        <v>538</v>
      </c>
      <c r="F368" s="23" t="s">
        <v>813</v>
      </c>
      <c r="G368" s="508"/>
      <c r="H368" s="694"/>
      <c r="I368" s="694"/>
    </row>
    <row r="369" spans="1:12" ht="34.5" customHeight="1">
      <c r="A369" s="73"/>
      <c r="B369" s="19"/>
      <c r="C369" s="20" t="s">
        <v>814</v>
      </c>
      <c r="D369" s="115">
        <v>2</v>
      </c>
      <c r="E369" s="25" t="s">
        <v>538</v>
      </c>
      <c r="F369" s="28"/>
      <c r="G369" s="508"/>
      <c r="H369" s="694"/>
      <c r="I369" s="694"/>
    </row>
    <row r="370" spans="1:12" ht="29">
      <c r="A370" s="73"/>
      <c r="B370" s="19"/>
      <c r="C370" s="20" t="s">
        <v>815</v>
      </c>
      <c r="D370" s="115">
        <v>2</v>
      </c>
      <c r="E370" s="25" t="s">
        <v>538</v>
      </c>
      <c r="F370" s="28"/>
      <c r="G370" s="508"/>
      <c r="H370" s="694"/>
      <c r="I370" s="694"/>
    </row>
    <row r="371" spans="1:12" ht="29">
      <c r="A371" s="73"/>
      <c r="B371" s="19"/>
      <c r="C371" s="20" t="s">
        <v>816</v>
      </c>
      <c r="D371" s="115">
        <v>2</v>
      </c>
      <c r="E371" s="25" t="s">
        <v>646</v>
      </c>
      <c r="F371" s="28"/>
      <c r="G371" s="508"/>
      <c r="H371" s="694"/>
      <c r="I371" s="694"/>
    </row>
    <row r="372" spans="1:12" ht="46.5">
      <c r="A372" s="73"/>
      <c r="B372" s="19"/>
      <c r="C372" s="19" t="s">
        <v>817</v>
      </c>
      <c r="D372" s="115">
        <v>2</v>
      </c>
      <c r="E372" s="44" t="s">
        <v>538</v>
      </c>
      <c r="F372" s="28"/>
      <c r="G372" s="508"/>
      <c r="H372" s="694"/>
      <c r="I372" s="694"/>
    </row>
    <row r="373" spans="1:12" ht="29">
      <c r="A373" s="73"/>
      <c r="B373" s="28"/>
      <c r="C373" s="23" t="s">
        <v>818</v>
      </c>
      <c r="D373" s="115">
        <v>2</v>
      </c>
      <c r="E373" s="25" t="s">
        <v>646</v>
      </c>
      <c r="F373" s="23" t="s">
        <v>819</v>
      </c>
      <c r="G373" s="508"/>
      <c r="H373" s="694"/>
      <c r="I373" s="694"/>
    </row>
    <row r="374" spans="1:12" ht="62.25" customHeight="1">
      <c r="A374" s="56" t="s">
        <v>820</v>
      </c>
      <c r="B374" s="19" t="s">
        <v>821</v>
      </c>
      <c r="C374" s="23" t="s">
        <v>822</v>
      </c>
      <c r="D374" s="115">
        <v>2</v>
      </c>
      <c r="E374" s="28" t="s">
        <v>538</v>
      </c>
      <c r="F374" s="28"/>
      <c r="G374" s="508"/>
      <c r="H374" s="694"/>
      <c r="I374" s="694"/>
    </row>
    <row r="375" spans="1:12" ht="31">
      <c r="A375" s="27" t="s">
        <v>823</v>
      </c>
      <c r="B375" s="67" t="s">
        <v>824</v>
      </c>
      <c r="C375" s="65"/>
      <c r="D375" s="527"/>
      <c r="E375" s="65"/>
      <c r="F375" s="65"/>
      <c r="G375" s="512"/>
      <c r="H375" s="499"/>
      <c r="I375" s="499"/>
      <c r="J375" s="499"/>
      <c r="K375" s="180"/>
      <c r="L375" s="180"/>
    </row>
    <row r="376" spans="1:12" ht="18.5">
      <c r="A376" s="63" t="s">
        <v>77</v>
      </c>
      <c r="B376" s="991" t="s">
        <v>76</v>
      </c>
      <c r="C376" s="991"/>
      <c r="D376" s="991"/>
      <c r="E376" s="991"/>
      <c r="F376" s="991"/>
      <c r="G376" s="992"/>
      <c r="H376" s="694">
        <f>SUM(D377:D385)</f>
        <v>18</v>
      </c>
      <c r="I376" s="694">
        <f>COUNT(D377:D385)*2</f>
        <v>18</v>
      </c>
    </row>
    <row r="377" spans="1:12" ht="66.75" customHeight="1">
      <c r="A377" s="56" t="s">
        <v>825</v>
      </c>
      <c r="B377" s="19" t="s">
        <v>826</v>
      </c>
      <c r="C377" s="23" t="s">
        <v>827</v>
      </c>
      <c r="D377" s="115">
        <v>2</v>
      </c>
      <c r="E377" s="28" t="s">
        <v>377</v>
      </c>
      <c r="F377" s="23" t="s">
        <v>828</v>
      </c>
      <c r="G377" s="508"/>
      <c r="H377" s="694"/>
      <c r="I377" s="694"/>
    </row>
    <row r="378" spans="1:12" ht="58">
      <c r="A378" s="56" t="s">
        <v>829</v>
      </c>
      <c r="B378" s="23" t="s">
        <v>830</v>
      </c>
      <c r="C378" s="19" t="s">
        <v>831</v>
      </c>
      <c r="D378" s="115">
        <v>2</v>
      </c>
      <c r="E378" s="28" t="s">
        <v>646</v>
      </c>
      <c r="F378" s="23" t="s">
        <v>832</v>
      </c>
      <c r="G378" s="508"/>
      <c r="H378" s="694"/>
      <c r="I378" s="694"/>
    </row>
    <row r="379" spans="1:12" ht="57.75" customHeight="1">
      <c r="A379" s="56"/>
      <c r="B379" s="23"/>
      <c r="C379" s="19" t="s">
        <v>833</v>
      </c>
      <c r="D379" s="115">
        <v>2</v>
      </c>
      <c r="E379" s="28" t="s">
        <v>538</v>
      </c>
      <c r="F379" s="23" t="s">
        <v>834</v>
      </c>
      <c r="G379" s="464"/>
      <c r="H379" s="694"/>
      <c r="I379" s="694"/>
    </row>
    <row r="380" spans="1:12" ht="46.5">
      <c r="A380" s="56" t="s">
        <v>835</v>
      </c>
      <c r="B380" s="19" t="s">
        <v>836</v>
      </c>
      <c r="C380" s="23" t="s">
        <v>837</v>
      </c>
      <c r="D380" s="115">
        <v>2</v>
      </c>
      <c r="E380" s="28" t="s">
        <v>538</v>
      </c>
      <c r="F380" s="28"/>
      <c r="G380" s="508"/>
      <c r="H380" s="694"/>
      <c r="I380" s="694"/>
    </row>
    <row r="381" spans="1:12" ht="29">
      <c r="A381" s="56"/>
      <c r="B381" s="19"/>
      <c r="C381" s="23" t="s">
        <v>838</v>
      </c>
      <c r="D381" s="115">
        <v>2</v>
      </c>
      <c r="E381" s="28" t="s">
        <v>646</v>
      </c>
      <c r="F381" s="28"/>
      <c r="G381" s="508"/>
      <c r="H381" s="694"/>
      <c r="I381" s="694"/>
    </row>
    <row r="382" spans="1:12" ht="30" customHeight="1">
      <c r="A382" s="56"/>
      <c r="B382" s="19"/>
      <c r="C382" s="23" t="s">
        <v>839</v>
      </c>
      <c r="D382" s="115">
        <v>2</v>
      </c>
      <c r="E382" s="28" t="s">
        <v>377</v>
      </c>
      <c r="F382" s="28"/>
      <c r="G382" s="508"/>
      <c r="H382" s="694"/>
      <c r="I382" s="694"/>
    </row>
    <row r="383" spans="1:12" ht="43.5">
      <c r="A383" s="56" t="s">
        <v>840</v>
      </c>
      <c r="B383" s="19" t="s">
        <v>841</v>
      </c>
      <c r="C383" s="23" t="s">
        <v>842</v>
      </c>
      <c r="D383" s="115">
        <v>2</v>
      </c>
      <c r="E383" s="28" t="s">
        <v>651</v>
      </c>
      <c r="F383" s="23" t="s">
        <v>843</v>
      </c>
      <c r="G383" s="508"/>
      <c r="H383" s="694"/>
      <c r="I383" s="694"/>
    </row>
    <row r="384" spans="1:12" ht="43.5">
      <c r="A384" s="56" t="s">
        <v>844</v>
      </c>
      <c r="B384" s="19" t="s">
        <v>845</v>
      </c>
      <c r="C384" s="19" t="s">
        <v>846</v>
      </c>
      <c r="D384" s="115">
        <v>2</v>
      </c>
      <c r="E384" s="28" t="s">
        <v>651</v>
      </c>
      <c r="F384" s="23" t="s">
        <v>847</v>
      </c>
      <c r="G384" s="508"/>
      <c r="H384" s="694"/>
      <c r="I384" s="694"/>
    </row>
    <row r="385" spans="1:9" ht="31">
      <c r="A385" s="56"/>
      <c r="B385" s="19"/>
      <c r="C385" s="19" t="s">
        <v>848</v>
      </c>
      <c r="D385" s="115">
        <v>2</v>
      </c>
      <c r="E385" s="28" t="s">
        <v>849</v>
      </c>
      <c r="F385" s="23" t="s">
        <v>850</v>
      </c>
      <c r="G385" s="508"/>
      <c r="H385" s="694"/>
      <c r="I385" s="694"/>
    </row>
    <row r="386" spans="1:9" ht="18.5">
      <c r="A386" s="63" t="s">
        <v>75</v>
      </c>
      <c r="B386" s="991" t="s">
        <v>74</v>
      </c>
      <c r="C386" s="991"/>
      <c r="D386" s="991"/>
      <c r="E386" s="991"/>
      <c r="F386" s="991"/>
      <c r="G386" s="992"/>
      <c r="H386" s="694">
        <f>SUM(D387:D388)</f>
        <v>4</v>
      </c>
      <c r="I386" s="694">
        <f>COUNT(D387:D388)*2</f>
        <v>4</v>
      </c>
    </row>
    <row r="387" spans="1:9" ht="58">
      <c r="A387" s="56" t="s">
        <v>851</v>
      </c>
      <c r="B387" s="23" t="s">
        <v>852</v>
      </c>
      <c r="C387" s="23" t="s">
        <v>853</v>
      </c>
      <c r="D387" s="115">
        <v>2</v>
      </c>
      <c r="E387" s="28" t="s">
        <v>377</v>
      </c>
      <c r="F387" s="23" t="s">
        <v>854</v>
      </c>
      <c r="G387" s="508"/>
      <c r="H387" s="694"/>
      <c r="I387" s="694"/>
    </row>
    <row r="388" spans="1:9" ht="43.5">
      <c r="A388" s="56" t="s">
        <v>855</v>
      </c>
      <c r="B388" s="23" t="s">
        <v>856</v>
      </c>
      <c r="C388" s="23" t="s">
        <v>857</v>
      </c>
      <c r="D388" s="115">
        <v>2</v>
      </c>
      <c r="E388" s="28" t="s">
        <v>377</v>
      </c>
      <c r="F388" s="23"/>
      <c r="G388" s="508"/>
      <c r="H388" s="694"/>
      <c r="I388" s="694"/>
    </row>
    <row r="389" spans="1:9" ht="18.5">
      <c r="A389" s="63" t="s">
        <v>73</v>
      </c>
      <c r="B389" s="991" t="s">
        <v>72</v>
      </c>
      <c r="C389" s="991"/>
      <c r="D389" s="991"/>
      <c r="E389" s="991"/>
      <c r="F389" s="991"/>
      <c r="G389" s="992"/>
      <c r="H389" s="694">
        <f>SUM(D390:D394)</f>
        <v>10</v>
      </c>
      <c r="I389" s="694">
        <f>COUNT(D390:D394)*2</f>
        <v>10</v>
      </c>
    </row>
    <row r="390" spans="1:9" ht="43.5">
      <c r="A390" s="56" t="s">
        <v>858</v>
      </c>
      <c r="B390" s="23" t="s">
        <v>859</v>
      </c>
      <c r="C390" s="23" t="s">
        <v>860</v>
      </c>
      <c r="D390" s="115">
        <v>2</v>
      </c>
      <c r="E390" s="28" t="s">
        <v>646</v>
      </c>
      <c r="F390" s="28"/>
      <c r="G390" s="508"/>
      <c r="H390" s="694"/>
      <c r="I390" s="694"/>
    </row>
    <row r="391" spans="1:9" ht="62.25" customHeight="1">
      <c r="A391" s="56" t="s">
        <v>861</v>
      </c>
      <c r="B391" s="23" t="s">
        <v>862</v>
      </c>
      <c r="C391" s="30" t="s">
        <v>863</v>
      </c>
      <c r="D391" s="582">
        <v>2</v>
      </c>
      <c r="E391" s="26" t="s">
        <v>646</v>
      </c>
      <c r="F391" s="28"/>
      <c r="G391" s="508"/>
      <c r="H391" s="694"/>
      <c r="I391" s="694"/>
    </row>
    <row r="392" spans="1:9" ht="29">
      <c r="A392" s="56"/>
      <c r="B392" s="23"/>
      <c r="C392" s="23" t="s">
        <v>864</v>
      </c>
      <c r="D392" s="115">
        <v>2</v>
      </c>
      <c r="E392" s="28" t="s">
        <v>538</v>
      </c>
      <c r="F392" s="28"/>
      <c r="G392" s="508"/>
      <c r="H392" s="694"/>
      <c r="I392" s="694"/>
    </row>
    <row r="393" spans="1:9" ht="29">
      <c r="A393" s="56"/>
      <c r="B393" s="23"/>
      <c r="C393" s="23" t="s">
        <v>865</v>
      </c>
      <c r="D393" s="115">
        <v>2</v>
      </c>
      <c r="E393" s="28" t="s">
        <v>646</v>
      </c>
      <c r="F393" s="28"/>
      <c r="G393" s="508"/>
      <c r="H393" s="694"/>
      <c r="I393" s="694"/>
    </row>
    <row r="394" spans="1:9" ht="40.5" customHeight="1">
      <c r="A394" s="56"/>
      <c r="B394" s="23"/>
      <c r="C394" s="23" t="s">
        <v>866</v>
      </c>
      <c r="D394" s="115">
        <v>2</v>
      </c>
      <c r="E394" s="28" t="s">
        <v>269</v>
      </c>
      <c r="F394" s="28"/>
      <c r="G394" s="508"/>
      <c r="H394" s="694"/>
      <c r="I394" s="694"/>
    </row>
    <row r="395" spans="1:9" ht="18.5">
      <c r="A395" s="63" t="s">
        <v>71</v>
      </c>
      <c r="B395" s="991" t="s">
        <v>70</v>
      </c>
      <c r="C395" s="991"/>
      <c r="D395" s="991"/>
      <c r="E395" s="991"/>
      <c r="F395" s="991"/>
      <c r="G395" s="992"/>
      <c r="H395" s="694">
        <f>SUM(D396:D406)</f>
        <v>22</v>
      </c>
      <c r="I395" s="694">
        <f>COUNT(D396:D406)*2</f>
        <v>22</v>
      </c>
    </row>
    <row r="396" spans="1:9" ht="126.75" customHeight="1">
      <c r="A396" s="56" t="s">
        <v>867</v>
      </c>
      <c r="B396" s="19" t="s">
        <v>868</v>
      </c>
      <c r="C396" s="23" t="s">
        <v>869</v>
      </c>
      <c r="D396" s="115">
        <v>2</v>
      </c>
      <c r="E396" s="28" t="s">
        <v>269</v>
      </c>
      <c r="F396" s="23" t="s">
        <v>870</v>
      </c>
      <c r="G396" s="508"/>
      <c r="H396" s="694"/>
      <c r="I396" s="694"/>
    </row>
    <row r="397" spans="1:9" ht="58">
      <c r="A397" s="56"/>
      <c r="B397" s="19"/>
      <c r="C397" s="23" t="s">
        <v>871</v>
      </c>
      <c r="D397" s="115">
        <v>2</v>
      </c>
      <c r="E397" s="28" t="s">
        <v>538</v>
      </c>
      <c r="F397" s="23" t="s">
        <v>872</v>
      </c>
      <c r="G397" s="508"/>
      <c r="H397" s="694"/>
      <c r="I397" s="694"/>
    </row>
    <row r="398" spans="1:9" ht="89.25" customHeight="1">
      <c r="A398" s="56"/>
      <c r="B398" s="19"/>
      <c r="C398" s="23" t="s">
        <v>873</v>
      </c>
      <c r="D398" s="115">
        <v>2</v>
      </c>
      <c r="E398" s="28" t="s">
        <v>538</v>
      </c>
      <c r="F398" s="23" t="s">
        <v>874</v>
      </c>
      <c r="G398" s="508"/>
      <c r="H398" s="694"/>
      <c r="I398" s="694"/>
    </row>
    <row r="399" spans="1:9" ht="62">
      <c r="A399" s="56" t="s">
        <v>875</v>
      </c>
      <c r="B399" s="19" t="s">
        <v>876</v>
      </c>
      <c r="C399" s="19" t="s">
        <v>877</v>
      </c>
      <c r="D399" s="115">
        <v>2</v>
      </c>
      <c r="E399" s="28" t="s">
        <v>646</v>
      </c>
      <c r="F399" s="28"/>
      <c r="G399" s="508"/>
      <c r="H399" s="694"/>
      <c r="I399" s="694"/>
    </row>
    <row r="400" spans="1:9" ht="43.5">
      <c r="A400" s="56"/>
      <c r="B400" s="19"/>
      <c r="C400" s="23" t="s">
        <v>878</v>
      </c>
      <c r="D400" s="115">
        <v>2</v>
      </c>
      <c r="E400" s="28" t="s">
        <v>651</v>
      </c>
      <c r="F400" s="28"/>
      <c r="G400" s="508"/>
      <c r="H400" s="694"/>
      <c r="I400" s="694"/>
    </row>
    <row r="401" spans="1:9" ht="46.5">
      <c r="A401" s="56" t="s">
        <v>879</v>
      </c>
      <c r="B401" s="19" t="s">
        <v>880</v>
      </c>
      <c r="C401" s="74" t="s">
        <v>881</v>
      </c>
      <c r="D401" s="115">
        <v>2</v>
      </c>
      <c r="E401" s="28" t="s">
        <v>377</v>
      </c>
      <c r="F401" s="23"/>
      <c r="G401" s="508"/>
      <c r="H401" s="694"/>
      <c r="I401" s="694"/>
    </row>
    <row r="402" spans="1:9" ht="58">
      <c r="A402" s="56"/>
      <c r="B402" s="19"/>
      <c r="C402" s="23" t="s">
        <v>882</v>
      </c>
      <c r="D402" s="115">
        <v>2</v>
      </c>
      <c r="E402" s="28" t="s">
        <v>339</v>
      </c>
      <c r="F402" s="23" t="s">
        <v>883</v>
      </c>
      <c r="G402" s="508"/>
      <c r="H402" s="694"/>
      <c r="I402" s="694"/>
    </row>
    <row r="403" spans="1:9" ht="48" customHeight="1">
      <c r="A403" s="56"/>
      <c r="B403" s="19"/>
      <c r="C403" s="23" t="s">
        <v>884</v>
      </c>
      <c r="D403" s="115">
        <v>2</v>
      </c>
      <c r="E403" s="28" t="s">
        <v>339</v>
      </c>
      <c r="F403" s="30" t="s">
        <v>885</v>
      </c>
      <c r="G403" s="508"/>
      <c r="H403" s="694"/>
      <c r="I403" s="694"/>
    </row>
    <row r="404" spans="1:9" ht="29">
      <c r="A404" s="56"/>
      <c r="B404" s="19"/>
      <c r="C404" s="23" t="s">
        <v>886</v>
      </c>
      <c r="D404" s="115">
        <v>2</v>
      </c>
      <c r="E404" s="28" t="s">
        <v>651</v>
      </c>
      <c r="F404" s="23"/>
      <c r="G404" s="508"/>
      <c r="H404" s="694"/>
      <c r="I404" s="694"/>
    </row>
    <row r="405" spans="1:9" ht="85.5" customHeight="1">
      <c r="A405" s="56" t="s">
        <v>887</v>
      </c>
      <c r="B405" s="19" t="s">
        <v>888</v>
      </c>
      <c r="C405" s="19" t="s">
        <v>889</v>
      </c>
      <c r="D405" s="115">
        <v>2</v>
      </c>
      <c r="E405" s="28" t="s">
        <v>269</v>
      </c>
      <c r="F405" s="28"/>
      <c r="G405" s="508"/>
      <c r="H405" s="694"/>
      <c r="I405" s="694"/>
    </row>
    <row r="406" spans="1:9" ht="43.5">
      <c r="A406" s="56" t="s">
        <v>890</v>
      </c>
      <c r="B406" s="19" t="s">
        <v>891</v>
      </c>
      <c r="C406" s="23" t="s">
        <v>892</v>
      </c>
      <c r="D406" s="115">
        <v>2</v>
      </c>
      <c r="E406" s="28" t="s">
        <v>893</v>
      </c>
      <c r="F406" s="28"/>
      <c r="G406" s="508"/>
      <c r="H406" s="694"/>
      <c r="I406" s="694"/>
    </row>
    <row r="407" spans="1:9" ht="18.5">
      <c r="A407" s="63" t="s">
        <v>69</v>
      </c>
      <c r="B407" s="991" t="s">
        <v>68</v>
      </c>
      <c r="C407" s="991"/>
      <c r="D407" s="991"/>
      <c r="E407" s="991"/>
      <c r="F407" s="991"/>
      <c r="G407" s="992"/>
      <c r="H407" s="694">
        <f>SUM(D408:D415)</f>
        <v>16</v>
      </c>
      <c r="I407" s="694">
        <f>COUNT(D408:D415)*2</f>
        <v>16</v>
      </c>
    </row>
    <row r="408" spans="1:9" ht="31">
      <c r="A408" s="56" t="s">
        <v>894</v>
      </c>
      <c r="B408" s="19" t="s">
        <v>895</v>
      </c>
      <c r="C408" s="23" t="s">
        <v>896</v>
      </c>
      <c r="D408" s="115">
        <v>2</v>
      </c>
      <c r="E408" s="28" t="s">
        <v>646</v>
      </c>
      <c r="F408" s="23" t="s">
        <v>897</v>
      </c>
      <c r="G408" s="508"/>
      <c r="H408" s="694"/>
      <c r="I408" s="694"/>
    </row>
    <row r="409" spans="1:9" ht="31">
      <c r="A409" s="56" t="s">
        <v>898</v>
      </c>
      <c r="B409" s="19" t="s">
        <v>899</v>
      </c>
      <c r="C409" s="23" t="s">
        <v>900</v>
      </c>
      <c r="D409" s="115">
        <v>2</v>
      </c>
      <c r="E409" s="28" t="s">
        <v>646</v>
      </c>
      <c r="F409" s="23" t="s">
        <v>901</v>
      </c>
      <c r="G409" s="508"/>
      <c r="H409" s="694"/>
      <c r="I409" s="694"/>
    </row>
    <row r="410" spans="1:9" ht="31">
      <c r="A410" s="56" t="s">
        <v>902</v>
      </c>
      <c r="B410" s="19" t="s">
        <v>903</v>
      </c>
      <c r="C410" s="23" t="s">
        <v>904</v>
      </c>
      <c r="D410" s="115">
        <v>2</v>
      </c>
      <c r="E410" s="28" t="s">
        <v>646</v>
      </c>
      <c r="F410" s="23" t="s">
        <v>905</v>
      </c>
      <c r="G410" s="508"/>
      <c r="H410" s="694"/>
      <c r="I410" s="694"/>
    </row>
    <row r="411" spans="1:9" ht="31">
      <c r="A411" s="56" t="s">
        <v>906</v>
      </c>
      <c r="B411" s="51" t="s">
        <v>907</v>
      </c>
      <c r="C411" s="23" t="s">
        <v>908</v>
      </c>
      <c r="D411" s="115">
        <v>2</v>
      </c>
      <c r="E411" s="28" t="s">
        <v>646</v>
      </c>
      <c r="F411" s="23" t="s">
        <v>909</v>
      </c>
      <c r="G411" s="508"/>
      <c r="H411" s="694"/>
      <c r="I411" s="694"/>
    </row>
    <row r="412" spans="1:9" ht="58">
      <c r="A412" s="56" t="s">
        <v>910</v>
      </c>
      <c r="B412" s="19" t="s">
        <v>911</v>
      </c>
      <c r="C412" s="23" t="s">
        <v>912</v>
      </c>
      <c r="D412" s="115">
        <v>2</v>
      </c>
      <c r="E412" s="28" t="s">
        <v>377</v>
      </c>
      <c r="F412" s="23" t="s">
        <v>913</v>
      </c>
      <c r="G412" s="508"/>
      <c r="H412" s="694"/>
      <c r="I412" s="694"/>
    </row>
    <row r="413" spans="1:9" ht="43.5">
      <c r="A413" s="56" t="s">
        <v>914</v>
      </c>
      <c r="B413" s="19" t="s">
        <v>915</v>
      </c>
      <c r="C413" s="23" t="s">
        <v>916</v>
      </c>
      <c r="D413" s="115">
        <v>2</v>
      </c>
      <c r="E413" s="28" t="s">
        <v>375</v>
      </c>
      <c r="F413" s="23" t="s">
        <v>917</v>
      </c>
      <c r="G413" s="508"/>
      <c r="H413" s="694"/>
      <c r="I413" s="694"/>
    </row>
    <row r="414" spans="1:9" ht="29">
      <c r="A414" s="56"/>
      <c r="B414" s="19"/>
      <c r="C414" s="23" t="s">
        <v>918</v>
      </c>
      <c r="D414" s="115">
        <v>2</v>
      </c>
      <c r="E414" s="28" t="s">
        <v>375</v>
      </c>
      <c r="F414" s="28"/>
      <c r="G414" s="508" t="s">
        <v>6291</v>
      </c>
      <c r="H414" s="694"/>
      <c r="I414" s="694"/>
    </row>
    <row r="415" spans="1:9" ht="31">
      <c r="A415" s="56" t="s">
        <v>919</v>
      </c>
      <c r="B415" s="19" t="s">
        <v>920</v>
      </c>
      <c r="C415" s="23" t="s">
        <v>921</v>
      </c>
      <c r="D415" s="115">
        <v>2</v>
      </c>
      <c r="E415" s="28" t="s">
        <v>377</v>
      </c>
      <c r="F415" s="28"/>
      <c r="G415" s="508"/>
      <c r="H415" s="694"/>
      <c r="I415" s="694"/>
    </row>
    <row r="416" spans="1:9" ht="18.5">
      <c r="A416" s="63" t="s">
        <v>67</v>
      </c>
      <c r="B416" s="991" t="s">
        <v>66</v>
      </c>
      <c r="C416" s="991"/>
      <c r="D416" s="991"/>
      <c r="E416" s="991"/>
      <c r="F416" s="991"/>
      <c r="G416" s="992"/>
      <c r="H416" s="694">
        <f>SUM(D417:D424)</f>
        <v>16</v>
      </c>
      <c r="I416" s="694">
        <f>COUNT(D417:D424)*2</f>
        <v>16</v>
      </c>
    </row>
    <row r="417" spans="1:12" ht="144" customHeight="1">
      <c r="A417" s="56" t="s">
        <v>922</v>
      </c>
      <c r="B417" s="19" t="s">
        <v>923</v>
      </c>
      <c r="C417" s="23" t="s">
        <v>924</v>
      </c>
      <c r="D417" s="115">
        <v>2</v>
      </c>
      <c r="E417" s="28" t="s">
        <v>538</v>
      </c>
      <c r="F417" s="23" t="s">
        <v>925</v>
      </c>
      <c r="G417" s="508"/>
      <c r="H417" s="694"/>
      <c r="I417" s="694"/>
    </row>
    <row r="418" spans="1:12" ht="43.5">
      <c r="A418" s="56"/>
      <c r="B418" s="19"/>
      <c r="C418" s="42" t="s">
        <v>926</v>
      </c>
      <c r="D418" s="115">
        <v>2</v>
      </c>
      <c r="E418" s="28" t="s">
        <v>538</v>
      </c>
      <c r="F418" s="23"/>
      <c r="G418" s="508"/>
      <c r="H418" s="694"/>
      <c r="I418" s="694"/>
    </row>
    <row r="419" spans="1:12" ht="29">
      <c r="A419" s="56"/>
      <c r="B419" s="19"/>
      <c r="C419" s="42" t="s">
        <v>927</v>
      </c>
      <c r="D419" s="115">
        <v>2</v>
      </c>
      <c r="E419" s="28" t="s">
        <v>422</v>
      </c>
      <c r="F419" s="23"/>
      <c r="G419" s="508"/>
      <c r="H419" s="694"/>
      <c r="I419" s="694"/>
    </row>
    <row r="420" spans="1:12" ht="63" customHeight="1">
      <c r="A420" s="56"/>
      <c r="B420" s="19"/>
      <c r="C420" s="42" t="s">
        <v>928</v>
      </c>
      <c r="D420" s="115">
        <v>2</v>
      </c>
      <c r="E420" s="28" t="s">
        <v>538</v>
      </c>
      <c r="F420" s="23"/>
      <c r="G420" s="508"/>
      <c r="H420" s="694"/>
      <c r="I420" s="694"/>
    </row>
    <row r="421" spans="1:12" ht="31">
      <c r="A421" s="56" t="s">
        <v>929</v>
      </c>
      <c r="B421" s="19" t="s">
        <v>930</v>
      </c>
      <c r="C421" s="23" t="s">
        <v>931</v>
      </c>
      <c r="D421" s="115">
        <v>2</v>
      </c>
      <c r="E421" s="28" t="s">
        <v>932</v>
      </c>
      <c r="F421" s="23" t="s">
        <v>933</v>
      </c>
      <c r="G421" s="508"/>
      <c r="H421" s="694"/>
      <c r="I421" s="694"/>
    </row>
    <row r="422" spans="1:12" ht="58">
      <c r="A422" s="56"/>
      <c r="B422" s="19"/>
      <c r="C422" s="42" t="s">
        <v>934</v>
      </c>
      <c r="D422" s="115">
        <v>2</v>
      </c>
      <c r="E422" s="28" t="s">
        <v>646</v>
      </c>
      <c r="F422" s="50"/>
      <c r="G422" s="508"/>
      <c r="H422" s="694"/>
      <c r="I422" s="694"/>
    </row>
    <row r="423" spans="1:12" ht="29">
      <c r="A423" s="56"/>
      <c r="B423" s="19"/>
      <c r="C423" s="23" t="s">
        <v>935</v>
      </c>
      <c r="D423" s="115">
        <v>2</v>
      </c>
      <c r="E423" s="28" t="s">
        <v>538</v>
      </c>
      <c r="F423" s="23"/>
      <c r="G423" s="508"/>
      <c r="H423" s="694"/>
      <c r="I423" s="694"/>
    </row>
    <row r="424" spans="1:12" ht="43.5">
      <c r="A424" s="56" t="s">
        <v>936</v>
      </c>
      <c r="B424" s="19" t="s">
        <v>937</v>
      </c>
      <c r="C424" s="23" t="s">
        <v>938</v>
      </c>
      <c r="D424" s="115">
        <v>2</v>
      </c>
      <c r="E424" s="28" t="s">
        <v>893</v>
      </c>
      <c r="F424" s="28"/>
      <c r="G424" s="508"/>
      <c r="H424" s="694"/>
      <c r="I424" s="694"/>
    </row>
    <row r="425" spans="1:12" ht="18.5">
      <c r="A425" s="68" t="s">
        <v>65</v>
      </c>
      <c r="B425" s="1005" t="s">
        <v>64</v>
      </c>
      <c r="C425" s="1006"/>
      <c r="D425" s="1006"/>
      <c r="E425" s="1006"/>
      <c r="F425" s="1006"/>
      <c r="G425" s="1007"/>
      <c r="H425" s="500">
        <f>SUM(D426:D428)</f>
        <v>0</v>
      </c>
      <c r="I425" s="500">
        <f>COUNT(D426:D428)*2</f>
        <v>0</v>
      </c>
      <c r="J425" s="500"/>
      <c r="K425" s="262"/>
      <c r="L425" s="262"/>
    </row>
    <row r="426" spans="1:12" ht="43.5">
      <c r="A426" s="27" t="s">
        <v>940</v>
      </c>
      <c r="B426" s="23" t="s">
        <v>941</v>
      </c>
      <c r="C426" s="23"/>
      <c r="D426" s="52"/>
      <c r="E426" s="28"/>
      <c r="F426" s="23"/>
      <c r="G426" s="41"/>
      <c r="H426" s="502"/>
      <c r="I426" s="502"/>
      <c r="J426" s="502"/>
      <c r="K426" s="26"/>
      <c r="L426" s="26"/>
    </row>
    <row r="427" spans="1:12" ht="29">
      <c r="A427" s="27" t="s">
        <v>942</v>
      </c>
      <c r="B427" s="23" t="s">
        <v>943</v>
      </c>
      <c r="C427" s="28"/>
      <c r="D427" s="52"/>
      <c r="E427" s="28"/>
      <c r="F427" s="28"/>
      <c r="G427" s="41"/>
      <c r="H427" s="502"/>
      <c r="I427" s="502"/>
      <c r="J427" s="502"/>
      <c r="K427" s="26"/>
      <c r="L427" s="26"/>
    </row>
    <row r="428" spans="1:12" ht="62">
      <c r="A428" s="27" t="s">
        <v>944</v>
      </c>
      <c r="B428" s="33" t="s">
        <v>945</v>
      </c>
      <c r="C428" s="69"/>
      <c r="D428" s="521"/>
      <c r="E428" s="34"/>
      <c r="F428" s="34"/>
      <c r="G428" s="49"/>
      <c r="H428" s="498"/>
      <c r="I428" s="498"/>
      <c r="J428" s="498"/>
      <c r="K428" s="127"/>
      <c r="L428" s="127"/>
    </row>
    <row r="429" spans="1:12" ht="32.65" customHeight="1">
      <c r="A429" s="63" t="s">
        <v>63</v>
      </c>
      <c r="B429" s="991" t="s">
        <v>62</v>
      </c>
      <c r="C429" s="991"/>
      <c r="D429" s="991"/>
      <c r="E429" s="991"/>
      <c r="F429" s="991"/>
      <c r="G429" s="992"/>
      <c r="H429" s="694">
        <f>SUM(D430:D455)</f>
        <v>52</v>
      </c>
      <c r="I429" s="694">
        <f>COUNT(D430:D455)*2</f>
        <v>52</v>
      </c>
    </row>
    <row r="430" spans="1:12" ht="76.5" customHeight="1">
      <c r="A430" s="56" t="s">
        <v>946</v>
      </c>
      <c r="B430" s="19" t="s">
        <v>947</v>
      </c>
      <c r="C430" s="23" t="s">
        <v>948</v>
      </c>
      <c r="D430" s="115">
        <v>2</v>
      </c>
      <c r="E430" s="28" t="s">
        <v>269</v>
      </c>
      <c r="F430" s="23" t="s">
        <v>949</v>
      </c>
      <c r="G430" s="508"/>
      <c r="H430" s="694"/>
      <c r="I430" s="694"/>
    </row>
    <row r="431" spans="1:12" ht="15.5">
      <c r="A431" s="56"/>
      <c r="B431" s="19"/>
      <c r="C431" s="23" t="s">
        <v>950</v>
      </c>
      <c r="D431" s="115">
        <v>2</v>
      </c>
      <c r="E431" s="28" t="s">
        <v>377</v>
      </c>
      <c r="F431" s="28"/>
      <c r="G431" s="508"/>
      <c r="H431" s="694"/>
      <c r="I431" s="694"/>
    </row>
    <row r="432" spans="1:12" ht="15.5">
      <c r="A432" s="56"/>
      <c r="B432" s="19"/>
      <c r="C432" s="23" t="s">
        <v>951</v>
      </c>
      <c r="D432" s="115">
        <v>2</v>
      </c>
      <c r="E432" s="28" t="s">
        <v>339</v>
      </c>
      <c r="F432" s="28"/>
      <c r="G432" s="508"/>
      <c r="H432" s="694"/>
      <c r="I432" s="694"/>
    </row>
    <row r="433" spans="1:9" ht="48.75" customHeight="1">
      <c r="A433" s="56"/>
      <c r="B433" s="19"/>
      <c r="C433" s="23" t="s">
        <v>952</v>
      </c>
      <c r="D433" s="115">
        <v>2</v>
      </c>
      <c r="E433" s="28" t="s">
        <v>418</v>
      </c>
      <c r="F433" s="28"/>
      <c r="G433" s="508"/>
      <c r="H433" s="694"/>
      <c r="I433" s="694"/>
    </row>
    <row r="434" spans="1:9" ht="43.5">
      <c r="A434" s="56" t="s">
        <v>953</v>
      </c>
      <c r="B434" s="19" t="s">
        <v>954</v>
      </c>
      <c r="C434" s="23" t="s">
        <v>955</v>
      </c>
      <c r="D434" s="115">
        <v>2</v>
      </c>
      <c r="E434" s="28" t="s">
        <v>339</v>
      </c>
      <c r="F434" s="23" t="s">
        <v>956</v>
      </c>
      <c r="G434" s="508"/>
      <c r="H434" s="694"/>
      <c r="I434" s="694"/>
    </row>
    <row r="435" spans="1:9" ht="29">
      <c r="A435" s="56"/>
      <c r="B435" s="19"/>
      <c r="C435" s="23" t="s">
        <v>957</v>
      </c>
      <c r="D435" s="115">
        <v>2</v>
      </c>
      <c r="E435" s="28" t="s">
        <v>538</v>
      </c>
      <c r="F435" s="23"/>
      <c r="G435" s="508"/>
      <c r="H435" s="694"/>
      <c r="I435" s="694"/>
    </row>
    <row r="436" spans="1:9" ht="15.5">
      <c r="A436" s="56"/>
      <c r="B436" s="19"/>
      <c r="C436" s="23" t="s">
        <v>958</v>
      </c>
      <c r="D436" s="115">
        <v>2</v>
      </c>
      <c r="E436" s="28" t="s">
        <v>538</v>
      </c>
      <c r="F436" s="23"/>
      <c r="G436" s="508"/>
      <c r="H436" s="694"/>
      <c r="I436" s="694"/>
    </row>
    <row r="437" spans="1:9" ht="31">
      <c r="A437" s="56" t="s">
        <v>959</v>
      </c>
      <c r="B437" s="19" t="s">
        <v>960</v>
      </c>
      <c r="C437" s="23" t="s">
        <v>961</v>
      </c>
      <c r="D437" s="115">
        <v>2</v>
      </c>
      <c r="E437" s="28" t="s">
        <v>538</v>
      </c>
      <c r="F437" s="28"/>
      <c r="G437" s="508"/>
      <c r="H437" s="694"/>
      <c r="I437" s="694"/>
    </row>
    <row r="438" spans="1:9" ht="29">
      <c r="A438" s="56"/>
      <c r="B438" s="19"/>
      <c r="C438" s="23" t="s">
        <v>962</v>
      </c>
      <c r="D438" s="115">
        <v>2</v>
      </c>
      <c r="E438" s="28" t="s">
        <v>538</v>
      </c>
      <c r="F438" s="28"/>
      <c r="G438" s="508"/>
      <c r="H438" s="694"/>
      <c r="I438" s="694"/>
    </row>
    <row r="439" spans="1:9" ht="29">
      <c r="A439" s="56"/>
      <c r="B439" s="19"/>
      <c r="C439" s="23" t="s">
        <v>963</v>
      </c>
      <c r="D439" s="115">
        <v>2</v>
      </c>
      <c r="E439" s="28" t="s">
        <v>538</v>
      </c>
      <c r="F439" s="28"/>
      <c r="G439" s="508"/>
      <c r="H439" s="694"/>
      <c r="I439" s="694"/>
    </row>
    <row r="440" spans="1:9" ht="43.5">
      <c r="A440" s="56"/>
      <c r="B440" s="19"/>
      <c r="C440" s="23" t="s">
        <v>964</v>
      </c>
      <c r="D440" s="115">
        <v>2</v>
      </c>
      <c r="E440" s="28" t="s">
        <v>538</v>
      </c>
      <c r="F440" s="28"/>
      <c r="G440" s="508"/>
      <c r="H440" s="694"/>
      <c r="I440" s="694"/>
    </row>
    <row r="441" spans="1:9" ht="29">
      <c r="A441" s="56"/>
      <c r="B441" s="19"/>
      <c r="C441" s="23" t="s">
        <v>965</v>
      </c>
      <c r="D441" s="115">
        <v>2</v>
      </c>
      <c r="E441" s="28" t="s">
        <v>538</v>
      </c>
      <c r="F441" s="28"/>
      <c r="G441" s="508"/>
      <c r="H441" s="694"/>
      <c r="I441" s="694"/>
    </row>
    <row r="442" spans="1:9" ht="34.5" customHeight="1">
      <c r="A442" s="56"/>
      <c r="B442" s="19"/>
      <c r="C442" s="23" t="s">
        <v>966</v>
      </c>
      <c r="D442" s="115">
        <v>2</v>
      </c>
      <c r="E442" s="28" t="s">
        <v>538</v>
      </c>
      <c r="F442" s="28"/>
      <c r="G442" s="508"/>
      <c r="H442" s="694"/>
      <c r="I442" s="694"/>
    </row>
    <row r="443" spans="1:9" ht="46.5">
      <c r="A443" s="56" t="s">
        <v>967</v>
      </c>
      <c r="B443" s="51" t="s">
        <v>968</v>
      </c>
      <c r="C443" s="23" t="s">
        <v>969</v>
      </c>
      <c r="D443" s="115">
        <v>2</v>
      </c>
      <c r="E443" s="28" t="s">
        <v>538</v>
      </c>
      <c r="F443" s="28"/>
      <c r="G443" s="508"/>
      <c r="H443" s="694"/>
      <c r="I443" s="694"/>
    </row>
    <row r="444" spans="1:9" ht="15.5">
      <c r="A444" s="56"/>
      <c r="B444" s="51"/>
      <c r="C444" s="23" t="s">
        <v>970</v>
      </c>
      <c r="D444" s="115">
        <v>2</v>
      </c>
      <c r="E444" s="28" t="s">
        <v>339</v>
      </c>
      <c r="F444" s="28"/>
      <c r="G444" s="508"/>
      <c r="H444" s="694"/>
      <c r="I444" s="694"/>
    </row>
    <row r="445" spans="1:9" ht="58">
      <c r="A445" s="56"/>
      <c r="B445" s="51"/>
      <c r="C445" s="20" t="s">
        <v>971</v>
      </c>
      <c r="D445" s="115">
        <v>2</v>
      </c>
      <c r="E445" s="28" t="s">
        <v>538</v>
      </c>
      <c r="F445" s="28"/>
      <c r="G445" s="508"/>
      <c r="H445" s="694"/>
      <c r="I445" s="694"/>
    </row>
    <row r="446" spans="1:9" ht="72.5">
      <c r="A446" s="56"/>
      <c r="B446" s="51"/>
      <c r="C446" s="20" t="s">
        <v>972</v>
      </c>
      <c r="D446" s="115">
        <v>2</v>
      </c>
      <c r="E446" s="28" t="s">
        <v>538</v>
      </c>
      <c r="F446" s="28"/>
      <c r="G446" s="508"/>
      <c r="H446" s="694"/>
      <c r="I446" s="694"/>
    </row>
    <row r="447" spans="1:9" ht="29">
      <c r="A447" s="56"/>
      <c r="B447" s="51"/>
      <c r="C447" s="20" t="s">
        <v>973</v>
      </c>
      <c r="D447" s="115">
        <v>2</v>
      </c>
      <c r="E447" s="28" t="s">
        <v>538</v>
      </c>
      <c r="F447" s="28"/>
      <c r="G447" s="508"/>
      <c r="H447" s="694"/>
      <c r="I447" s="694"/>
    </row>
    <row r="448" spans="1:9" ht="43.5">
      <c r="A448" s="56"/>
      <c r="B448" s="51"/>
      <c r="C448" s="23" t="s">
        <v>974</v>
      </c>
      <c r="D448" s="115">
        <v>2</v>
      </c>
      <c r="E448" s="28" t="s">
        <v>375</v>
      </c>
      <c r="F448" s="28"/>
      <c r="G448" s="508"/>
      <c r="H448" s="694"/>
      <c r="I448" s="694"/>
    </row>
    <row r="449" spans="1:12" ht="43.5">
      <c r="A449" s="56"/>
      <c r="B449" s="51"/>
      <c r="C449" s="23" t="s">
        <v>975</v>
      </c>
      <c r="D449" s="115">
        <v>2</v>
      </c>
      <c r="E449" s="28" t="s">
        <v>646</v>
      </c>
      <c r="F449" s="28"/>
      <c r="G449" s="508"/>
      <c r="H449" s="694"/>
      <c r="I449" s="694"/>
    </row>
    <row r="450" spans="1:12" ht="64.5" customHeight="1">
      <c r="A450" s="56"/>
      <c r="B450" s="51"/>
      <c r="C450" s="20" t="s">
        <v>976</v>
      </c>
      <c r="D450" s="115">
        <v>2</v>
      </c>
      <c r="E450" s="28" t="s">
        <v>646</v>
      </c>
      <c r="F450" s="28"/>
      <c r="G450" s="508"/>
      <c r="H450" s="694"/>
      <c r="I450" s="694"/>
    </row>
    <row r="451" spans="1:12" ht="63.75" customHeight="1">
      <c r="A451" s="56"/>
      <c r="B451" s="51"/>
      <c r="C451" s="20" t="s">
        <v>977</v>
      </c>
      <c r="D451" s="115">
        <v>2</v>
      </c>
      <c r="E451" s="28" t="s">
        <v>646</v>
      </c>
      <c r="F451" s="28"/>
      <c r="G451" s="508"/>
      <c r="H451" s="694"/>
      <c r="I451" s="694"/>
    </row>
    <row r="452" spans="1:12" ht="31">
      <c r="A452" s="56" t="s">
        <v>978</v>
      </c>
      <c r="B452" s="19" t="s">
        <v>979</v>
      </c>
      <c r="C452" s="23" t="s">
        <v>980</v>
      </c>
      <c r="D452" s="115">
        <v>2</v>
      </c>
      <c r="E452" s="28" t="s">
        <v>651</v>
      </c>
      <c r="F452" s="28"/>
      <c r="G452" s="508"/>
      <c r="H452" s="694"/>
      <c r="I452" s="694"/>
    </row>
    <row r="453" spans="1:12" ht="29">
      <c r="A453" s="56"/>
      <c r="B453" s="19"/>
      <c r="C453" s="23" t="s">
        <v>981</v>
      </c>
      <c r="D453" s="115">
        <v>2</v>
      </c>
      <c r="E453" s="28" t="s">
        <v>982</v>
      </c>
      <c r="F453" s="28"/>
      <c r="G453" s="508"/>
      <c r="H453" s="694"/>
      <c r="I453" s="694"/>
    </row>
    <row r="454" spans="1:12" ht="29">
      <c r="A454" s="56"/>
      <c r="B454" s="19"/>
      <c r="C454" s="23" t="s">
        <v>983</v>
      </c>
      <c r="D454" s="115">
        <v>2</v>
      </c>
      <c r="E454" s="28" t="s">
        <v>538</v>
      </c>
      <c r="F454" s="23" t="s">
        <v>984</v>
      </c>
      <c r="G454" s="508"/>
      <c r="H454" s="694"/>
      <c r="I454" s="694"/>
    </row>
    <row r="455" spans="1:12" ht="29">
      <c r="A455" s="56"/>
      <c r="B455" s="19"/>
      <c r="C455" s="23" t="s">
        <v>985</v>
      </c>
      <c r="D455" s="115">
        <v>2</v>
      </c>
      <c r="E455" s="28" t="s">
        <v>253</v>
      </c>
      <c r="F455" s="23" t="s">
        <v>986</v>
      </c>
      <c r="G455" s="508"/>
      <c r="H455" s="694"/>
      <c r="I455" s="694"/>
    </row>
    <row r="456" spans="1:12" ht="30" customHeight="1">
      <c r="A456" s="63" t="s">
        <v>61</v>
      </c>
      <c r="B456" s="991" t="s">
        <v>60</v>
      </c>
      <c r="C456" s="991"/>
      <c r="D456" s="991"/>
      <c r="E456" s="991"/>
      <c r="F456" s="991"/>
      <c r="G456" s="992"/>
      <c r="H456" s="694">
        <f>SUM(D457:D459)</f>
        <v>4</v>
      </c>
      <c r="I456" s="694">
        <f>COUNT(D457:D459)*2</f>
        <v>4</v>
      </c>
    </row>
    <row r="457" spans="1:12" ht="31">
      <c r="A457" s="56" t="s">
        <v>987</v>
      </c>
      <c r="B457" s="19" t="s">
        <v>988</v>
      </c>
      <c r="C457" s="23" t="s">
        <v>989</v>
      </c>
      <c r="D457" s="115">
        <v>2</v>
      </c>
      <c r="E457" s="28" t="s">
        <v>339</v>
      </c>
      <c r="F457" s="28"/>
      <c r="G457" s="508"/>
      <c r="H457" s="694"/>
      <c r="I457" s="694"/>
    </row>
    <row r="458" spans="1:12" ht="31">
      <c r="A458" s="27" t="s">
        <v>990</v>
      </c>
      <c r="B458" s="67" t="s">
        <v>991</v>
      </c>
      <c r="C458" s="65"/>
      <c r="D458" s="527"/>
      <c r="E458" s="65"/>
      <c r="F458" s="65"/>
      <c r="G458" s="512"/>
      <c r="H458" s="499"/>
      <c r="I458" s="499"/>
      <c r="J458" s="499"/>
      <c r="K458" s="180"/>
      <c r="L458" s="180"/>
    </row>
    <row r="459" spans="1:12" ht="43.5">
      <c r="A459" s="56" t="s">
        <v>992</v>
      </c>
      <c r="B459" s="19" t="s">
        <v>993</v>
      </c>
      <c r="C459" s="23" t="s">
        <v>994</v>
      </c>
      <c r="D459" s="115">
        <v>2</v>
      </c>
      <c r="E459" s="28" t="s">
        <v>538</v>
      </c>
      <c r="F459" s="28"/>
      <c r="G459" s="508"/>
      <c r="H459" s="694"/>
      <c r="I459" s="694"/>
    </row>
    <row r="460" spans="1:12" ht="25.9" customHeight="1">
      <c r="A460" s="63" t="s">
        <v>59</v>
      </c>
      <c r="B460" s="991" t="s">
        <v>58</v>
      </c>
      <c r="C460" s="991"/>
      <c r="D460" s="991"/>
      <c r="E460" s="991"/>
      <c r="F460" s="991"/>
      <c r="G460" s="992"/>
      <c r="H460" s="694">
        <f>SUM(D461:D474)</f>
        <v>14</v>
      </c>
      <c r="I460" s="694">
        <f>COUNT(D461:D474)*2</f>
        <v>14</v>
      </c>
    </row>
    <row r="461" spans="1:12" ht="31">
      <c r="A461" s="27" t="s">
        <v>995</v>
      </c>
      <c r="B461" s="75" t="s">
        <v>996</v>
      </c>
      <c r="C461" s="38"/>
      <c r="D461" s="522"/>
      <c r="E461" s="38"/>
      <c r="F461" s="38"/>
      <c r="G461" s="513"/>
      <c r="H461" s="500"/>
      <c r="I461" s="500"/>
      <c r="J461" s="500"/>
      <c r="K461" s="262"/>
      <c r="L461" s="262"/>
    </row>
    <row r="462" spans="1:12" ht="31">
      <c r="A462" s="27" t="s">
        <v>997</v>
      </c>
      <c r="B462" s="19" t="s">
        <v>998</v>
      </c>
      <c r="C462" s="28"/>
      <c r="D462" s="52"/>
      <c r="E462" s="28"/>
      <c r="F462" s="28"/>
      <c r="G462" s="41"/>
      <c r="H462" s="502"/>
      <c r="I462" s="502"/>
      <c r="J462" s="502"/>
      <c r="K462" s="26"/>
      <c r="L462" s="26"/>
    </row>
    <row r="463" spans="1:12" ht="31">
      <c r="A463" s="27" t="s">
        <v>999</v>
      </c>
      <c r="B463" s="19" t="s">
        <v>1000</v>
      </c>
      <c r="C463" s="28"/>
      <c r="D463" s="52"/>
      <c r="E463" s="28"/>
      <c r="F463" s="28"/>
      <c r="G463" s="41"/>
      <c r="H463" s="502"/>
      <c r="I463" s="502"/>
      <c r="J463" s="502"/>
      <c r="K463" s="26"/>
      <c r="L463" s="26"/>
    </row>
    <row r="464" spans="1:12" ht="31">
      <c r="A464" s="27" t="s">
        <v>1001</v>
      </c>
      <c r="B464" s="19" t="s">
        <v>1002</v>
      </c>
      <c r="C464" s="28"/>
      <c r="D464" s="52"/>
      <c r="E464" s="28"/>
      <c r="F464" s="28"/>
      <c r="G464" s="41"/>
      <c r="H464" s="502"/>
      <c r="I464" s="502"/>
      <c r="J464" s="502"/>
      <c r="K464" s="26"/>
      <c r="L464" s="26"/>
    </row>
    <row r="465" spans="1:12" ht="31">
      <c r="A465" s="27" t="s">
        <v>1003</v>
      </c>
      <c r="B465" s="19" t="s">
        <v>1004</v>
      </c>
      <c r="C465" s="23"/>
      <c r="D465" s="52"/>
      <c r="E465" s="28"/>
      <c r="F465" s="28"/>
      <c r="G465" s="41"/>
      <c r="H465" s="502"/>
      <c r="I465" s="502"/>
      <c r="J465" s="502"/>
      <c r="K465" s="26"/>
      <c r="L465" s="26"/>
    </row>
    <row r="466" spans="1:12" ht="31">
      <c r="A466" s="27" t="s">
        <v>1005</v>
      </c>
      <c r="B466" s="19" t="s">
        <v>1006</v>
      </c>
      <c r="C466" s="28"/>
      <c r="D466" s="52"/>
      <c r="E466" s="28"/>
      <c r="F466" s="28"/>
      <c r="G466" s="41"/>
      <c r="H466" s="502"/>
      <c r="I466" s="502"/>
      <c r="J466" s="502"/>
      <c r="K466" s="26"/>
      <c r="L466" s="26"/>
    </row>
    <row r="467" spans="1:12" ht="15.5">
      <c r="A467" s="27" t="s">
        <v>1007</v>
      </c>
      <c r="B467" s="33" t="s">
        <v>1008</v>
      </c>
      <c r="C467" s="34"/>
      <c r="D467" s="521"/>
      <c r="E467" s="34"/>
      <c r="F467" s="34"/>
      <c r="G467" s="49"/>
      <c r="H467" s="498"/>
      <c r="I467" s="498"/>
      <c r="J467" s="498"/>
      <c r="K467" s="127"/>
      <c r="L467" s="127"/>
    </row>
    <row r="468" spans="1:12" ht="43.5">
      <c r="A468" s="56" t="s">
        <v>1009</v>
      </c>
      <c r="B468" s="19" t="s">
        <v>1010</v>
      </c>
      <c r="C468" s="23" t="s">
        <v>1011</v>
      </c>
      <c r="D468" s="115">
        <v>2</v>
      </c>
      <c r="E468" s="28" t="s">
        <v>651</v>
      </c>
      <c r="F468" s="28"/>
      <c r="G468" s="508"/>
      <c r="H468" s="694"/>
      <c r="I468" s="694"/>
    </row>
    <row r="469" spans="1:12" ht="31">
      <c r="A469" s="56" t="s">
        <v>1012</v>
      </c>
      <c r="B469" s="19" t="s">
        <v>1013</v>
      </c>
      <c r="C469" s="20" t="s">
        <v>1014</v>
      </c>
      <c r="D469" s="115">
        <v>2</v>
      </c>
      <c r="E469" s="28" t="s">
        <v>646</v>
      </c>
      <c r="F469" s="28"/>
      <c r="G469" s="508"/>
      <c r="H469" s="694"/>
      <c r="I469" s="694"/>
    </row>
    <row r="470" spans="1:12" ht="29">
      <c r="A470" s="56"/>
      <c r="B470" s="19"/>
      <c r="C470" s="20" t="s">
        <v>1015</v>
      </c>
      <c r="D470" s="115">
        <v>2</v>
      </c>
      <c r="E470" s="28" t="s">
        <v>269</v>
      </c>
      <c r="F470" s="28"/>
      <c r="G470" s="508"/>
      <c r="H470" s="694"/>
      <c r="I470" s="694"/>
    </row>
    <row r="471" spans="1:12" ht="29">
      <c r="A471" s="56"/>
      <c r="B471" s="19"/>
      <c r="C471" s="20" t="s">
        <v>1016</v>
      </c>
      <c r="D471" s="115">
        <v>2</v>
      </c>
      <c r="E471" s="28" t="s">
        <v>646</v>
      </c>
      <c r="F471" s="28"/>
      <c r="G471" s="508"/>
      <c r="H471" s="694"/>
      <c r="I471" s="694"/>
    </row>
    <row r="472" spans="1:12" ht="43.5">
      <c r="A472" s="56"/>
      <c r="B472" s="19"/>
      <c r="C472" s="20" t="s">
        <v>1017</v>
      </c>
      <c r="D472" s="115">
        <v>2</v>
      </c>
      <c r="E472" s="28" t="s">
        <v>538</v>
      </c>
      <c r="F472" s="28"/>
      <c r="G472" s="508"/>
      <c r="H472" s="694"/>
      <c r="I472" s="694"/>
    </row>
    <row r="473" spans="1:12" ht="29">
      <c r="A473" s="56"/>
      <c r="B473" s="19"/>
      <c r="C473" s="20" t="s">
        <v>1018</v>
      </c>
      <c r="D473" s="115">
        <v>2</v>
      </c>
      <c r="E473" s="28" t="s">
        <v>646</v>
      </c>
      <c r="F473" s="28"/>
      <c r="G473" s="508"/>
      <c r="H473" s="694"/>
      <c r="I473" s="694"/>
    </row>
    <row r="474" spans="1:12" ht="46.5">
      <c r="A474" s="56" t="s">
        <v>1019</v>
      </c>
      <c r="B474" s="19" t="s">
        <v>1020</v>
      </c>
      <c r="C474" s="20" t="s">
        <v>1021</v>
      </c>
      <c r="D474" s="115">
        <v>2</v>
      </c>
      <c r="E474" s="28" t="s">
        <v>646</v>
      </c>
      <c r="F474" s="28"/>
      <c r="G474" s="508"/>
      <c r="H474" s="694"/>
      <c r="I474" s="694"/>
    </row>
    <row r="475" spans="1:12" ht="27" customHeight="1">
      <c r="A475" s="68" t="s">
        <v>57</v>
      </c>
      <c r="B475" s="1005" t="s">
        <v>56</v>
      </c>
      <c r="C475" s="1006"/>
      <c r="D475" s="1006"/>
      <c r="E475" s="1006"/>
      <c r="F475" s="1006"/>
      <c r="G475" s="1007"/>
      <c r="H475" s="500">
        <f>SUM(D476:D478)</f>
        <v>0</v>
      </c>
      <c r="I475" s="500">
        <f>COUNT(D476:D478)*2</f>
        <v>0</v>
      </c>
      <c r="J475" s="500"/>
      <c r="K475" s="262"/>
      <c r="L475" s="262"/>
    </row>
    <row r="476" spans="1:12" ht="31">
      <c r="A476" s="27" t="s">
        <v>1022</v>
      </c>
      <c r="B476" s="19" t="s">
        <v>1023</v>
      </c>
      <c r="C476" s="28"/>
      <c r="D476" s="52"/>
      <c r="E476" s="28"/>
      <c r="F476" s="28"/>
      <c r="G476" s="41"/>
      <c r="H476" s="502"/>
      <c r="I476" s="502"/>
      <c r="J476" s="502"/>
      <c r="K476" s="26"/>
      <c r="L476" s="26"/>
    </row>
    <row r="477" spans="1:12" ht="31">
      <c r="A477" s="27" t="s">
        <v>1024</v>
      </c>
      <c r="B477" s="19" t="s">
        <v>1025</v>
      </c>
      <c r="C477" s="28"/>
      <c r="D477" s="52"/>
      <c r="E477" s="28"/>
      <c r="F477" s="28"/>
      <c r="G477" s="41"/>
      <c r="H477" s="502"/>
      <c r="I477" s="502"/>
      <c r="J477" s="502"/>
      <c r="K477" s="26"/>
      <c r="L477" s="26"/>
    </row>
    <row r="478" spans="1:12" ht="31">
      <c r="A478" s="27" t="s">
        <v>1026</v>
      </c>
      <c r="B478" s="33" t="s">
        <v>1027</v>
      </c>
      <c r="C478" s="34"/>
      <c r="D478" s="521"/>
      <c r="E478" s="34"/>
      <c r="F478" s="34"/>
      <c r="G478" s="49"/>
      <c r="H478" s="498"/>
      <c r="I478" s="498"/>
      <c r="J478" s="498"/>
      <c r="K478" s="127"/>
      <c r="L478" s="127"/>
    </row>
    <row r="479" spans="1:12" ht="25.9" customHeight="1">
      <c r="A479" s="63" t="s">
        <v>55</v>
      </c>
      <c r="B479" s="991" t="s">
        <v>54</v>
      </c>
      <c r="C479" s="991"/>
      <c r="D479" s="991"/>
      <c r="E479" s="991"/>
      <c r="F479" s="991"/>
      <c r="G479" s="992"/>
      <c r="H479" s="694">
        <f>SUM(D480:D484)</f>
        <v>4</v>
      </c>
      <c r="I479" s="694">
        <f>COUNT(D480:D484)*2</f>
        <v>4</v>
      </c>
    </row>
    <row r="480" spans="1:12" ht="31">
      <c r="A480" s="56" t="s">
        <v>1028</v>
      </c>
      <c r="B480" s="19" t="s">
        <v>1029</v>
      </c>
      <c r="C480" s="23" t="s">
        <v>1030</v>
      </c>
      <c r="D480" s="115">
        <v>2</v>
      </c>
      <c r="E480" s="28" t="s">
        <v>538</v>
      </c>
      <c r="F480" s="23" t="s">
        <v>1031</v>
      </c>
      <c r="G480" s="508"/>
      <c r="H480" s="694"/>
      <c r="I480" s="694"/>
    </row>
    <row r="481" spans="1:12" ht="43.5">
      <c r="A481" s="56"/>
      <c r="B481" s="19"/>
      <c r="C481" s="23" t="s">
        <v>1032</v>
      </c>
      <c r="D481" s="115">
        <v>2</v>
      </c>
      <c r="E481" s="28" t="s">
        <v>418</v>
      </c>
      <c r="F481" s="23" t="s">
        <v>1033</v>
      </c>
      <c r="G481" s="508"/>
      <c r="H481" s="694"/>
      <c r="I481" s="694"/>
    </row>
    <row r="482" spans="1:12" ht="31">
      <c r="A482" s="27" t="s">
        <v>1034</v>
      </c>
      <c r="B482" s="75" t="s">
        <v>1035</v>
      </c>
      <c r="C482" s="38"/>
      <c r="D482" s="522"/>
      <c r="E482" s="38"/>
      <c r="F482" s="38"/>
      <c r="G482" s="513"/>
      <c r="H482" s="500"/>
      <c r="I482" s="500"/>
      <c r="J482" s="500"/>
      <c r="K482" s="262"/>
      <c r="L482" s="262"/>
    </row>
    <row r="483" spans="1:12" ht="31">
      <c r="A483" s="27" t="s">
        <v>1036</v>
      </c>
      <c r="B483" s="19" t="s">
        <v>1037</v>
      </c>
      <c r="C483" s="28"/>
      <c r="D483" s="52"/>
      <c r="E483" s="28"/>
      <c r="F483" s="28"/>
      <c r="G483" s="41"/>
      <c r="H483" s="502"/>
      <c r="I483" s="502"/>
      <c r="J483" s="502"/>
      <c r="K483" s="26"/>
      <c r="L483" s="26"/>
    </row>
    <row r="484" spans="1:12" ht="31">
      <c r="A484" s="27" t="s">
        <v>1038</v>
      </c>
      <c r="B484" s="33" t="s">
        <v>1039</v>
      </c>
      <c r="C484" s="34"/>
      <c r="D484" s="521"/>
      <c r="E484" s="34"/>
      <c r="F484" s="34"/>
      <c r="G484" s="49"/>
      <c r="H484" s="498"/>
      <c r="I484" s="498"/>
      <c r="J484" s="498"/>
      <c r="K484" s="127"/>
      <c r="L484" s="127"/>
    </row>
    <row r="485" spans="1:12" ht="27" customHeight="1">
      <c r="A485" s="63" t="s">
        <v>53</v>
      </c>
      <c r="B485" s="991" t="s">
        <v>52</v>
      </c>
      <c r="C485" s="991"/>
      <c r="D485" s="991"/>
      <c r="E485" s="991"/>
      <c r="F485" s="991"/>
      <c r="G485" s="992"/>
      <c r="H485" s="694">
        <f>SUM(D486:D492)</f>
        <v>12</v>
      </c>
      <c r="I485" s="694">
        <f>COUNT(D486:D492)*2</f>
        <v>12</v>
      </c>
    </row>
    <row r="486" spans="1:12" ht="62">
      <c r="A486" s="56" t="s">
        <v>1040</v>
      </c>
      <c r="B486" s="19" t="s">
        <v>1041</v>
      </c>
      <c r="C486" s="19" t="s">
        <v>1042</v>
      </c>
      <c r="D486" s="115">
        <v>2</v>
      </c>
      <c r="E486" s="28" t="s">
        <v>418</v>
      </c>
      <c r="F486" s="28"/>
      <c r="G486" s="508"/>
      <c r="H486" s="694"/>
      <c r="I486" s="694"/>
    </row>
    <row r="487" spans="1:12" ht="29">
      <c r="A487" s="56"/>
      <c r="B487" s="19"/>
      <c r="C487" s="23" t="s">
        <v>1043</v>
      </c>
      <c r="D487" s="115">
        <v>2</v>
      </c>
      <c r="E487" s="28" t="s">
        <v>646</v>
      </c>
      <c r="F487" s="28"/>
      <c r="G487" s="508"/>
      <c r="H487" s="694"/>
      <c r="I487" s="694"/>
    </row>
    <row r="488" spans="1:12" ht="62.25" customHeight="1">
      <c r="A488" s="56" t="s">
        <v>1044</v>
      </c>
      <c r="B488" s="19" t="s">
        <v>1045</v>
      </c>
      <c r="C488" s="23" t="s">
        <v>1046</v>
      </c>
      <c r="D488" s="115">
        <v>2</v>
      </c>
      <c r="E488" s="28" t="s">
        <v>646</v>
      </c>
      <c r="F488" s="23" t="s">
        <v>1047</v>
      </c>
      <c r="G488" s="508"/>
      <c r="H488" s="694"/>
      <c r="I488" s="694"/>
    </row>
    <row r="489" spans="1:12" ht="43.5">
      <c r="A489" s="56"/>
      <c r="B489" s="19"/>
      <c r="C489" s="23" t="s">
        <v>1048</v>
      </c>
      <c r="D489" s="115">
        <v>2</v>
      </c>
      <c r="E489" s="28" t="s">
        <v>538</v>
      </c>
      <c r="F489" s="23" t="s">
        <v>1049</v>
      </c>
      <c r="G489" s="508"/>
      <c r="H489" s="694"/>
      <c r="I489" s="694"/>
    </row>
    <row r="490" spans="1:12" ht="29">
      <c r="A490" s="56"/>
      <c r="B490" s="19"/>
      <c r="C490" s="23" t="s">
        <v>1050</v>
      </c>
      <c r="D490" s="115">
        <v>2</v>
      </c>
      <c r="E490" s="28" t="s">
        <v>418</v>
      </c>
      <c r="F490" s="23"/>
      <c r="G490" s="508"/>
      <c r="H490" s="694"/>
      <c r="I490" s="694"/>
    </row>
    <row r="491" spans="1:12" ht="15.5">
      <c r="A491" s="56"/>
      <c r="B491" s="19"/>
      <c r="C491" s="23" t="s">
        <v>1051</v>
      </c>
      <c r="D491" s="115">
        <v>2</v>
      </c>
      <c r="E491" s="28" t="s">
        <v>538</v>
      </c>
      <c r="F491" s="23"/>
      <c r="G491" s="508"/>
      <c r="H491" s="694"/>
      <c r="I491" s="694"/>
    </row>
    <row r="492" spans="1:12" ht="46.5">
      <c r="A492" s="27" t="s">
        <v>1052</v>
      </c>
      <c r="B492" s="75" t="s">
        <v>1057</v>
      </c>
      <c r="C492" s="76"/>
      <c r="D492" s="522"/>
      <c r="E492" s="38"/>
      <c r="F492" s="38"/>
      <c r="G492" s="513"/>
      <c r="H492" s="500"/>
      <c r="I492" s="500"/>
      <c r="J492" s="500"/>
      <c r="K492" s="262"/>
      <c r="L492" s="262"/>
    </row>
    <row r="493" spans="1:12" ht="21">
      <c r="A493" s="68"/>
      <c r="B493" s="999" t="s">
        <v>6301</v>
      </c>
      <c r="C493" s="999"/>
      <c r="D493" s="999"/>
      <c r="E493" s="999"/>
      <c r="F493" s="999"/>
      <c r="G493" s="999"/>
      <c r="H493" s="502"/>
      <c r="I493" s="502"/>
      <c r="J493" s="502"/>
      <c r="K493" s="26"/>
      <c r="L493" s="26"/>
    </row>
    <row r="494" spans="1:12" ht="18.5">
      <c r="A494" s="68" t="s">
        <v>51</v>
      </c>
      <c r="B494" s="992" t="s">
        <v>50</v>
      </c>
      <c r="C494" s="1001"/>
      <c r="D494" s="1001"/>
      <c r="E494" s="1001"/>
      <c r="F494" s="1001"/>
      <c r="G494" s="1002"/>
      <c r="H494" s="502">
        <f>SUM(D495:D500)</f>
        <v>0</v>
      </c>
      <c r="I494" s="502">
        <f>COUNT(D495:D500)*2</f>
        <v>0</v>
      </c>
      <c r="J494" s="502"/>
      <c r="K494" s="26"/>
      <c r="L494" s="26"/>
    </row>
    <row r="495" spans="1:12" ht="46.5">
      <c r="A495" s="27" t="s">
        <v>1058</v>
      </c>
      <c r="B495" s="19" t="s">
        <v>1059</v>
      </c>
      <c r="C495" s="19"/>
      <c r="D495" s="52"/>
      <c r="E495" s="28"/>
      <c r="F495" s="28"/>
      <c r="G495" s="41"/>
      <c r="H495" s="502"/>
      <c r="I495" s="502"/>
      <c r="J495" s="502"/>
      <c r="K495" s="26"/>
      <c r="L495" s="26"/>
    </row>
    <row r="496" spans="1:12" ht="46.5">
      <c r="A496" s="27" t="s">
        <v>1060</v>
      </c>
      <c r="B496" s="19" t="s">
        <v>1061</v>
      </c>
      <c r="C496" s="28"/>
      <c r="D496" s="52"/>
      <c r="E496" s="28"/>
      <c r="F496" s="28"/>
      <c r="G496" s="41"/>
      <c r="H496" s="502"/>
      <c r="I496" s="502"/>
      <c r="J496" s="502"/>
      <c r="K496" s="26"/>
      <c r="L496" s="26"/>
    </row>
    <row r="497" spans="1:12" ht="46.5">
      <c r="A497" s="27" t="s">
        <v>1062</v>
      </c>
      <c r="B497" s="19" t="s">
        <v>1063</v>
      </c>
      <c r="C497" s="28"/>
      <c r="D497" s="52"/>
      <c r="E497" s="28"/>
      <c r="F497" s="28"/>
      <c r="G497" s="41"/>
      <c r="H497" s="502"/>
      <c r="I497" s="502"/>
      <c r="J497" s="502"/>
      <c r="K497" s="26"/>
      <c r="L497" s="26"/>
    </row>
    <row r="498" spans="1:12" ht="62">
      <c r="A498" s="27" t="s">
        <v>1064</v>
      </c>
      <c r="B498" s="19" t="s">
        <v>1065</v>
      </c>
      <c r="C498" s="28"/>
      <c r="D498" s="52"/>
      <c r="E498" s="28"/>
      <c r="F498" s="28"/>
      <c r="G498" s="41"/>
      <c r="H498" s="502"/>
      <c r="I498" s="502"/>
      <c r="J498" s="502"/>
      <c r="K498" s="26"/>
      <c r="L498" s="26"/>
    </row>
    <row r="499" spans="1:12" ht="46.5">
      <c r="A499" s="27" t="s">
        <v>1066</v>
      </c>
      <c r="B499" s="19" t="s">
        <v>1067</v>
      </c>
      <c r="C499" s="28"/>
      <c r="D499" s="52"/>
      <c r="E499" s="28"/>
      <c r="F499" s="28"/>
      <c r="G499" s="41"/>
      <c r="H499" s="502"/>
      <c r="I499" s="502"/>
      <c r="J499" s="502"/>
      <c r="K499" s="26"/>
      <c r="L499" s="26"/>
    </row>
    <row r="500" spans="1:12" ht="29">
      <c r="A500" s="27" t="s">
        <v>1068</v>
      </c>
      <c r="B500" s="23" t="s">
        <v>1069</v>
      </c>
      <c r="C500" s="28"/>
      <c r="D500" s="52"/>
      <c r="E500" s="28"/>
      <c r="F500" s="28"/>
      <c r="G500" s="41"/>
      <c r="H500" s="502"/>
      <c r="I500" s="502"/>
      <c r="J500" s="502"/>
      <c r="K500" s="26"/>
      <c r="L500" s="26"/>
    </row>
    <row r="501" spans="1:12" ht="18.5">
      <c r="A501" s="68" t="s">
        <v>49</v>
      </c>
      <c r="B501" s="992" t="s">
        <v>48</v>
      </c>
      <c r="C501" s="1001"/>
      <c r="D501" s="1001"/>
      <c r="E501" s="1001"/>
      <c r="F501" s="1001"/>
      <c r="G501" s="1002"/>
      <c r="H501" s="502">
        <f>SUM(D502:D512)</f>
        <v>0</v>
      </c>
      <c r="I501" s="502">
        <f>COUNT(D502:D512)*2</f>
        <v>0</v>
      </c>
      <c r="J501" s="502"/>
      <c r="K501" s="26"/>
      <c r="L501" s="26"/>
    </row>
    <row r="502" spans="1:12" ht="58">
      <c r="A502" s="27" t="s">
        <v>1070</v>
      </c>
      <c r="B502" s="23" t="s">
        <v>1967</v>
      </c>
      <c r="C502" s="28"/>
      <c r="D502" s="52"/>
      <c r="E502" s="28"/>
      <c r="F502" s="28"/>
      <c r="G502" s="509"/>
      <c r="H502" s="502"/>
      <c r="I502" s="502"/>
      <c r="J502" s="502"/>
      <c r="K502" s="26"/>
      <c r="L502" s="26"/>
    </row>
    <row r="503" spans="1:12" ht="29">
      <c r="A503" s="27" t="s">
        <v>1071</v>
      </c>
      <c r="B503" s="23" t="s">
        <v>1978</v>
      </c>
      <c r="C503" s="28"/>
      <c r="D503" s="52"/>
      <c r="E503" s="28"/>
      <c r="F503" s="28"/>
      <c r="G503" s="509"/>
      <c r="H503" s="502"/>
      <c r="I503" s="502"/>
      <c r="J503" s="502"/>
      <c r="K503" s="26"/>
      <c r="L503" s="26"/>
    </row>
    <row r="504" spans="1:12" ht="29">
      <c r="A504" s="27" t="s">
        <v>1073</v>
      </c>
      <c r="B504" s="172" t="s">
        <v>1988</v>
      </c>
      <c r="C504" s="28"/>
      <c r="D504" s="52"/>
      <c r="E504" s="28"/>
      <c r="F504" s="28"/>
      <c r="G504" s="509"/>
      <c r="H504" s="502"/>
      <c r="I504" s="502"/>
      <c r="J504" s="502"/>
      <c r="K504" s="26"/>
      <c r="L504" s="26"/>
    </row>
    <row r="505" spans="1:12" ht="29">
      <c r="A505" s="27" t="s">
        <v>1074</v>
      </c>
      <c r="B505" s="23" t="s">
        <v>1072</v>
      </c>
      <c r="C505" s="28"/>
      <c r="D505" s="52"/>
      <c r="E505" s="28"/>
      <c r="F505" s="28"/>
      <c r="G505" s="509"/>
      <c r="H505" s="502"/>
      <c r="I505" s="502"/>
      <c r="J505" s="502"/>
      <c r="K505" s="26"/>
      <c r="L505" s="26"/>
    </row>
    <row r="506" spans="1:12" ht="43.5">
      <c r="A506" s="27" t="s">
        <v>1998</v>
      </c>
      <c r="B506" s="23" t="s">
        <v>1999</v>
      </c>
      <c r="C506" s="28"/>
      <c r="D506" s="52"/>
      <c r="E506" s="28"/>
      <c r="F506" s="28"/>
      <c r="G506" s="509"/>
      <c r="H506" s="502"/>
      <c r="I506" s="502"/>
      <c r="J506" s="502"/>
      <c r="K506" s="26"/>
      <c r="L506" s="26"/>
    </row>
    <row r="507" spans="1:12" ht="29">
      <c r="A507" s="27" t="s">
        <v>2004</v>
      </c>
      <c r="B507" s="23" t="s">
        <v>2005</v>
      </c>
      <c r="C507" s="28"/>
      <c r="D507" s="52"/>
      <c r="E507" s="28"/>
      <c r="F507" s="28"/>
      <c r="G507" s="509"/>
      <c r="H507" s="502"/>
      <c r="I507" s="502"/>
      <c r="J507" s="502"/>
      <c r="K507" s="26"/>
      <c r="L507" s="26"/>
    </row>
    <row r="508" spans="1:12" ht="43.5">
      <c r="A508" s="27" t="s">
        <v>2016</v>
      </c>
      <c r="B508" s="23" t="s">
        <v>2017</v>
      </c>
      <c r="C508" s="28"/>
      <c r="D508" s="52"/>
      <c r="E508" s="28"/>
      <c r="F508" s="28"/>
      <c r="G508" s="509"/>
      <c r="H508" s="502"/>
      <c r="I508" s="502"/>
      <c r="J508" s="502"/>
      <c r="K508" s="26"/>
      <c r="L508" s="26"/>
    </row>
    <row r="509" spans="1:12" ht="43.5">
      <c r="A509" s="27" t="s">
        <v>2021</v>
      </c>
      <c r="B509" s="23" t="s">
        <v>2022</v>
      </c>
      <c r="C509" s="28"/>
      <c r="D509" s="52"/>
      <c r="E509" s="28"/>
      <c r="F509" s="28"/>
      <c r="G509" s="509"/>
      <c r="H509" s="502"/>
      <c r="I509" s="502"/>
      <c r="J509" s="502"/>
      <c r="K509" s="26"/>
      <c r="L509" s="26"/>
    </row>
    <row r="510" spans="1:12" ht="29">
      <c r="A510" s="27" t="s">
        <v>2029</v>
      </c>
      <c r="B510" s="23" t="s">
        <v>2030</v>
      </c>
      <c r="C510" s="28"/>
      <c r="D510" s="52"/>
      <c r="E510" s="28"/>
      <c r="F510" s="28"/>
      <c r="G510" s="509"/>
      <c r="H510" s="502"/>
      <c r="I510" s="502"/>
      <c r="J510" s="502"/>
      <c r="K510" s="26"/>
      <c r="L510" s="26"/>
    </row>
    <row r="511" spans="1:12" ht="29">
      <c r="A511" s="27" t="s">
        <v>2033</v>
      </c>
      <c r="B511" s="23" t="s">
        <v>2034</v>
      </c>
      <c r="C511" s="28"/>
      <c r="D511" s="52"/>
      <c r="E511" s="28"/>
      <c r="F511" s="28"/>
      <c r="G511" s="509"/>
      <c r="H511" s="502"/>
      <c r="I511" s="502"/>
      <c r="J511" s="502"/>
      <c r="K511" s="26"/>
      <c r="L511" s="26"/>
    </row>
    <row r="512" spans="1:12" ht="43.5">
      <c r="A512" s="27" t="s">
        <v>2041</v>
      </c>
      <c r="B512" s="23" t="s">
        <v>2042</v>
      </c>
      <c r="C512" s="28"/>
      <c r="D512" s="52"/>
      <c r="E512" s="28"/>
      <c r="F512" s="28"/>
      <c r="G512" s="509"/>
      <c r="H512" s="502"/>
      <c r="I512" s="502"/>
      <c r="J512" s="502"/>
      <c r="K512" s="26"/>
      <c r="L512" s="26"/>
    </row>
    <row r="513" spans="1:12" ht="18.5">
      <c r="A513" s="68" t="s">
        <v>47</v>
      </c>
      <c r="B513" s="992" t="s">
        <v>46</v>
      </c>
      <c r="C513" s="1001"/>
      <c r="D513" s="1001"/>
      <c r="E513" s="1001"/>
      <c r="F513" s="1001"/>
      <c r="G513" s="1002"/>
      <c r="H513" s="502">
        <f>SUM(D514:D519)</f>
        <v>0</v>
      </c>
      <c r="I513" s="502">
        <f>COUNT(D514:D519)*2</f>
        <v>0</v>
      </c>
      <c r="J513" s="502"/>
      <c r="K513" s="26"/>
      <c r="L513" s="26"/>
    </row>
    <row r="514" spans="1:12" ht="43.5">
      <c r="A514" s="27" t="s">
        <v>1075</v>
      </c>
      <c r="B514" s="23" t="s">
        <v>2046</v>
      </c>
      <c r="C514" s="28"/>
      <c r="D514" s="52"/>
      <c r="E514" s="28"/>
      <c r="F514" s="28"/>
      <c r="G514" s="509"/>
      <c r="H514" s="502"/>
      <c r="I514" s="502"/>
      <c r="J514" s="502"/>
      <c r="K514" s="26"/>
      <c r="L514" s="26"/>
    </row>
    <row r="515" spans="1:12" ht="43.5">
      <c r="A515" s="27" t="s">
        <v>1076</v>
      </c>
      <c r="B515" s="23" t="s">
        <v>2055</v>
      </c>
      <c r="C515" s="28"/>
      <c r="D515" s="52"/>
      <c r="E515" s="28"/>
      <c r="F515" s="28"/>
      <c r="G515" s="509"/>
      <c r="H515" s="502"/>
      <c r="I515" s="502"/>
      <c r="J515" s="502"/>
      <c r="K515" s="26"/>
      <c r="L515" s="26"/>
    </row>
    <row r="516" spans="1:12" ht="29">
      <c r="A516" s="27" t="s">
        <v>1077</v>
      </c>
      <c r="B516" s="23" t="s">
        <v>2058</v>
      </c>
      <c r="C516" s="28"/>
      <c r="D516" s="52"/>
      <c r="E516" s="28"/>
      <c r="F516" s="28"/>
      <c r="G516" s="509"/>
      <c r="H516" s="502"/>
      <c r="I516" s="502"/>
      <c r="J516" s="502"/>
      <c r="K516" s="26"/>
      <c r="L516" s="26"/>
    </row>
    <row r="517" spans="1:12" ht="43.5">
      <c r="A517" s="27" t="s">
        <v>2063</v>
      </c>
      <c r="B517" s="23" t="s">
        <v>2064</v>
      </c>
      <c r="C517" s="28"/>
      <c r="D517" s="52"/>
      <c r="E517" s="28"/>
      <c r="F517" s="28"/>
      <c r="G517" s="509"/>
      <c r="H517" s="502"/>
      <c r="I517" s="502"/>
      <c r="J517" s="502"/>
      <c r="K517" s="26"/>
      <c r="L517" s="26"/>
    </row>
    <row r="518" spans="1:12" ht="43.5">
      <c r="A518" s="27" t="s">
        <v>1079</v>
      </c>
      <c r="B518" s="23" t="s">
        <v>5882</v>
      </c>
      <c r="C518" s="28"/>
      <c r="D518" s="52"/>
      <c r="E518" s="28"/>
      <c r="F518" s="28"/>
      <c r="G518" s="509"/>
      <c r="H518" s="502"/>
      <c r="I518" s="502"/>
      <c r="J518" s="502"/>
      <c r="K518" s="26"/>
      <c r="L518" s="26"/>
    </row>
    <row r="519" spans="1:12" ht="31">
      <c r="A519" s="27" t="s">
        <v>5880</v>
      </c>
      <c r="B519" s="116" t="s">
        <v>1080</v>
      </c>
      <c r="C519" s="28"/>
      <c r="D519" s="52"/>
      <c r="E519" s="28"/>
      <c r="F519" s="28"/>
      <c r="G519" s="509"/>
      <c r="H519" s="502"/>
      <c r="I519" s="502"/>
      <c r="J519" s="502"/>
      <c r="K519" s="26"/>
      <c r="L519" s="26"/>
    </row>
    <row r="520" spans="1:12" ht="18.5">
      <c r="A520" s="68" t="s">
        <v>45</v>
      </c>
      <c r="B520" s="992" t="s">
        <v>44</v>
      </c>
      <c r="C520" s="1001"/>
      <c r="D520" s="1001"/>
      <c r="E520" s="1001"/>
      <c r="F520" s="1001"/>
      <c r="G520" s="1002"/>
      <c r="H520" s="502">
        <f>SUM(D521:D530)</f>
        <v>0</v>
      </c>
      <c r="I520" s="502">
        <f>COUNT(D521:D530)*2</f>
        <v>0</v>
      </c>
      <c r="J520" s="502"/>
      <c r="K520" s="26"/>
      <c r="L520" s="26"/>
    </row>
    <row r="521" spans="1:12" ht="31">
      <c r="A521" s="27" t="s">
        <v>1081</v>
      </c>
      <c r="B521" s="19" t="s">
        <v>1082</v>
      </c>
      <c r="C521" s="28"/>
      <c r="D521" s="52"/>
      <c r="E521" s="28"/>
      <c r="F521" s="28"/>
      <c r="G521" s="509"/>
      <c r="H521" s="502"/>
      <c r="I521" s="502"/>
      <c r="J521" s="502"/>
      <c r="K521" s="26"/>
      <c r="L521" s="26"/>
    </row>
    <row r="522" spans="1:12" ht="46.5">
      <c r="A522" s="27" t="s">
        <v>1083</v>
      </c>
      <c r="B522" s="19" t="s">
        <v>1084</v>
      </c>
      <c r="C522" s="28"/>
      <c r="D522" s="52"/>
      <c r="E522" s="28"/>
      <c r="F522" s="28"/>
      <c r="G522" s="509"/>
      <c r="H522" s="502"/>
      <c r="I522" s="502"/>
      <c r="J522" s="502"/>
      <c r="K522" s="26"/>
      <c r="L522" s="26"/>
    </row>
    <row r="523" spans="1:12" ht="31">
      <c r="A523" s="27" t="s">
        <v>1085</v>
      </c>
      <c r="B523" s="19" t="s">
        <v>1086</v>
      </c>
      <c r="C523" s="28"/>
      <c r="D523" s="52"/>
      <c r="E523" s="28"/>
      <c r="F523" s="28"/>
      <c r="G523" s="509"/>
      <c r="H523" s="502"/>
      <c r="I523" s="502"/>
      <c r="J523" s="502"/>
      <c r="K523" s="26"/>
      <c r="L523" s="26"/>
    </row>
    <row r="524" spans="1:12" ht="31">
      <c r="A524" s="27" t="s">
        <v>1087</v>
      </c>
      <c r="B524" s="19" t="s">
        <v>5883</v>
      </c>
      <c r="C524" s="28"/>
      <c r="D524" s="52"/>
      <c r="E524" s="28"/>
      <c r="F524" s="28"/>
      <c r="G524" s="509"/>
      <c r="H524" s="502"/>
      <c r="I524" s="502"/>
      <c r="J524" s="502"/>
      <c r="K524" s="26"/>
      <c r="L524" s="26"/>
    </row>
    <row r="525" spans="1:12" ht="31">
      <c r="A525" s="27" t="s">
        <v>1088</v>
      </c>
      <c r="B525" s="19" t="s">
        <v>5884</v>
      </c>
      <c r="C525" s="28"/>
      <c r="D525" s="52"/>
      <c r="E525" s="28"/>
      <c r="F525" s="28"/>
      <c r="G525" s="509"/>
      <c r="H525" s="502"/>
      <c r="I525" s="502"/>
      <c r="J525" s="502"/>
      <c r="K525" s="26"/>
      <c r="L525" s="26"/>
    </row>
    <row r="526" spans="1:12" ht="31">
      <c r="A526" s="27" t="s">
        <v>1090</v>
      </c>
      <c r="B526" s="19" t="s">
        <v>5885</v>
      </c>
      <c r="C526" s="28"/>
      <c r="D526" s="52"/>
      <c r="E526" s="28"/>
      <c r="F526" s="28"/>
      <c r="G526" s="509"/>
      <c r="H526" s="502"/>
      <c r="I526" s="502"/>
      <c r="J526" s="502"/>
      <c r="K526" s="26"/>
      <c r="L526" s="26"/>
    </row>
    <row r="527" spans="1:12" ht="46.5">
      <c r="A527" s="27" t="s">
        <v>1092</v>
      </c>
      <c r="B527" s="19" t="s">
        <v>1089</v>
      </c>
      <c r="C527" s="28"/>
      <c r="D527" s="52"/>
      <c r="E527" s="28"/>
      <c r="F527" s="28"/>
      <c r="G527" s="509"/>
      <c r="H527" s="502"/>
      <c r="I527" s="502"/>
      <c r="J527" s="502"/>
      <c r="K527" s="26"/>
      <c r="L527" s="26"/>
    </row>
    <row r="528" spans="1:12" ht="31">
      <c r="A528" s="27" t="s">
        <v>3190</v>
      </c>
      <c r="B528" s="19" t="s">
        <v>5886</v>
      </c>
      <c r="C528" s="28"/>
      <c r="D528" s="52"/>
      <c r="E528" s="28"/>
      <c r="F528" s="28"/>
      <c r="G528" s="509"/>
      <c r="H528" s="502"/>
      <c r="I528" s="502"/>
      <c r="J528" s="502"/>
      <c r="K528" s="26"/>
      <c r="L528" s="26"/>
    </row>
    <row r="529" spans="1:12" ht="31">
      <c r="A529" s="27" t="s">
        <v>3191</v>
      </c>
      <c r="B529" s="19" t="s">
        <v>1093</v>
      </c>
      <c r="C529" s="28"/>
      <c r="D529" s="52"/>
      <c r="E529" s="28"/>
      <c r="F529" s="28"/>
      <c r="G529" s="509"/>
      <c r="H529" s="502"/>
      <c r="I529" s="502"/>
      <c r="J529" s="502"/>
      <c r="K529" s="26"/>
      <c r="L529" s="26"/>
    </row>
    <row r="530" spans="1:12" ht="46.5">
      <c r="A530" s="27" t="s">
        <v>5887</v>
      </c>
      <c r="B530" s="19" t="s">
        <v>5888</v>
      </c>
      <c r="C530" s="28"/>
      <c r="D530" s="52"/>
      <c r="E530" s="28"/>
      <c r="F530" s="28"/>
      <c r="G530" s="514"/>
      <c r="H530" s="502"/>
      <c r="I530" s="502"/>
      <c r="J530" s="502"/>
      <c r="K530" s="26"/>
      <c r="L530" s="26"/>
    </row>
    <row r="531" spans="1:12" ht="18.5">
      <c r="A531" s="68" t="s">
        <v>43</v>
      </c>
      <c r="B531" s="992" t="s">
        <v>42</v>
      </c>
      <c r="C531" s="1001"/>
      <c r="D531" s="1001"/>
      <c r="E531" s="1001"/>
      <c r="F531" s="1001"/>
      <c r="G531" s="1002"/>
      <c r="H531" s="502">
        <f>SUM(D532:D537)</f>
        <v>0</v>
      </c>
      <c r="I531" s="502">
        <f>COUNT(D532:D537)*2</f>
        <v>0</v>
      </c>
      <c r="J531" s="502"/>
      <c r="K531" s="26"/>
      <c r="L531" s="26"/>
    </row>
    <row r="532" spans="1:12" ht="31">
      <c r="A532" s="27" t="s">
        <v>1094</v>
      </c>
      <c r="B532" s="19" t="s">
        <v>1095</v>
      </c>
      <c r="C532" s="28"/>
      <c r="D532" s="52"/>
      <c r="E532" s="28"/>
      <c r="F532" s="28"/>
      <c r="G532" s="41"/>
      <c r="H532" s="502"/>
      <c r="I532" s="502"/>
      <c r="J532" s="502"/>
      <c r="K532" s="26"/>
      <c r="L532" s="26"/>
    </row>
    <row r="533" spans="1:12" ht="31">
      <c r="A533" s="27" t="s">
        <v>1096</v>
      </c>
      <c r="B533" s="19" t="s">
        <v>1097</v>
      </c>
      <c r="C533" s="28"/>
      <c r="D533" s="52"/>
      <c r="E533" s="28"/>
      <c r="F533" s="28"/>
      <c r="G533" s="41"/>
      <c r="H533" s="502"/>
      <c r="I533" s="502"/>
      <c r="J533" s="502"/>
      <c r="K533" s="26"/>
      <c r="L533" s="26"/>
    </row>
    <row r="534" spans="1:12" ht="31">
      <c r="A534" s="27" t="s">
        <v>1098</v>
      </c>
      <c r="B534" s="19" t="s">
        <v>1099</v>
      </c>
      <c r="C534" s="28"/>
      <c r="D534" s="52"/>
      <c r="E534" s="28"/>
      <c r="F534" s="28"/>
      <c r="G534" s="41"/>
      <c r="H534" s="502"/>
      <c r="I534" s="502"/>
      <c r="J534" s="502"/>
      <c r="K534" s="26"/>
      <c r="L534" s="26"/>
    </row>
    <row r="535" spans="1:12" ht="31">
      <c r="A535" s="27" t="s">
        <v>1100</v>
      </c>
      <c r="B535" s="19" t="s">
        <v>1101</v>
      </c>
      <c r="C535" s="28"/>
      <c r="D535" s="52"/>
      <c r="E535" s="28"/>
      <c r="F535" s="28"/>
      <c r="G535" s="41"/>
      <c r="H535" s="502"/>
      <c r="I535" s="502"/>
      <c r="J535" s="502"/>
      <c r="K535" s="26"/>
      <c r="L535" s="26"/>
    </row>
    <row r="536" spans="1:12" ht="31">
      <c r="A536" s="27" t="s">
        <v>1102</v>
      </c>
      <c r="B536" s="19" t="s">
        <v>1103</v>
      </c>
      <c r="C536" s="28"/>
      <c r="D536" s="52"/>
      <c r="E536" s="28"/>
      <c r="F536" s="28"/>
      <c r="G536" s="41"/>
      <c r="H536" s="502"/>
      <c r="I536" s="502"/>
      <c r="J536" s="502"/>
      <c r="K536" s="26"/>
      <c r="L536" s="26"/>
    </row>
    <row r="537" spans="1:12" ht="31">
      <c r="A537" s="27" t="s">
        <v>1104</v>
      </c>
      <c r="B537" s="19" t="s">
        <v>1105</v>
      </c>
      <c r="C537" s="28"/>
      <c r="D537" s="52"/>
      <c r="E537" s="28"/>
      <c r="F537" s="28"/>
      <c r="G537" s="41"/>
      <c r="H537" s="502"/>
      <c r="I537" s="502"/>
      <c r="J537" s="502"/>
      <c r="K537" s="26"/>
      <c r="L537" s="26"/>
    </row>
    <row r="538" spans="1:12" ht="18.5">
      <c r="A538" s="68" t="s">
        <v>41</v>
      </c>
      <c r="B538" s="992" t="s">
        <v>40</v>
      </c>
      <c r="C538" s="1001"/>
      <c r="D538" s="1001"/>
      <c r="E538" s="1001"/>
      <c r="F538" s="1001"/>
      <c r="G538" s="1002"/>
      <c r="H538" s="502">
        <f>SUM(D539:D542)</f>
        <v>0</v>
      </c>
      <c r="I538" s="502">
        <f>COUNT(D539:D542)*2</f>
        <v>0</v>
      </c>
      <c r="J538" s="502"/>
      <c r="K538" s="26"/>
      <c r="L538" s="26"/>
    </row>
    <row r="539" spans="1:12" ht="15.5">
      <c r="A539" s="27" t="s">
        <v>1106</v>
      </c>
      <c r="B539" s="19" t="s">
        <v>1107</v>
      </c>
      <c r="C539" s="28"/>
      <c r="D539" s="52"/>
      <c r="E539" s="28"/>
      <c r="F539" s="28"/>
      <c r="G539" s="41"/>
      <c r="H539" s="502"/>
      <c r="I539" s="502"/>
      <c r="J539" s="502"/>
      <c r="K539" s="26"/>
      <c r="L539" s="26"/>
    </row>
    <row r="540" spans="1:12" ht="15.5">
      <c r="A540" s="27" t="s">
        <v>1108</v>
      </c>
      <c r="B540" s="19" t="s">
        <v>1109</v>
      </c>
      <c r="C540" s="28"/>
      <c r="D540" s="52"/>
      <c r="E540" s="28"/>
      <c r="F540" s="28"/>
      <c r="G540" s="41"/>
      <c r="H540" s="502"/>
      <c r="I540" s="502"/>
      <c r="J540" s="502"/>
      <c r="K540" s="26"/>
      <c r="L540" s="26"/>
    </row>
    <row r="541" spans="1:12" ht="15.5">
      <c r="A541" s="27" t="s">
        <v>1110</v>
      </c>
      <c r="B541" s="19" t="s">
        <v>1111</v>
      </c>
      <c r="C541" s="28"/>
      <c r="D541" s="52"/>
      <c r="E541" s="28"/>
      <c r="F541" s="28"/>
      <c r="G541" s="41"/>
      <c r="H541" s="502"/>
      <c r="I541" s="502"/>
      <c r="J541" s="502"/>
      <c r="K541" s="26"/>
      <c r="L541" s="26"/>
    </row>
    <row r="542" spans="1:12" ht="15.5">
      <c r="A542" s="27" t="s">
        <v>1112</v>
      </c>
      <c r="B542" s="19" t="s">
        <v>1113</v>
      </c>
      <c r="C542" s="28"/>
      <c r="D542" s="52"/>
      <c r="E542" s="28"/>
      <c r="F542" s="28"/>
      <c r="G542" s="41"/>
      <c r="H542" s="502"/>
      <c r="I542" s="502"/>
      <c r="J542" s="502"/>
      <c r="K542" s="26"/>
      <c r="L542" s="26"/>
    </row>
    <row r="543" spans="1:12" ht="30.75" customHeight="1">
      <c r="A543" s="27"/>
      <c r="B543" s="1008" t="s">
        <v>6194</v>
      </c>
      <c r="C543" s="1009"/>
      <c r="D543" s="1009"/>
      <c r="E543" s="1009"/>
      <c r="F543" s="1009"/>
      <c r="G543" s="1009"/>
      <c r="H543" s="502"/>
      <c r="I543" s="502"/>
      <c r="J543" s="502"/>
      <c r="K543" s="26"/>
      <c r="L543" s="26"/>
    </row>
    <row r="544" spans="1:12" ht="18.5">
      <c r="A544" s="68" t="s">
        <v>39</v>
      </c>
      <c r="B544" s="992" t="s">
        <v>38</v>
      </c>
      <c r="C544" s="1001"/>
      <c r="D544" s="1001"/>
      <c r="E544" s="1001"/>
      <c r="F544" s="1001"/>
      <c r="G544" s="1002"/>
      <c r="H544" s="502">
        <f>SUM(D545:D554)</f>
        <v>0</v>
      </c>
      <c r="I544" s="502">
        <f>COUNT(D545:D554)*2</f>
        <v>0</v>
      </c>
      <c r="J544" s="502"/>
      <c r="K544" s="26"/>
      <c r="L544" s="26"/>
    </row>
    <row r="545" spans="1:12" ht="46.5">
      <c r="A545" s="27" t="s">
        <v>1114</v>
      </c>
      <c r="B545" s="19" t="s">
        <v>1115</v>
      </c>
      <c r="C545" s="28"/>
      <c r="D545" s="52"/>
      <c r="E545" s="28"/>
      <c r="F545" s="28"/>
      <c r="G545" s="41"/>
      <c r="H545" s="502"/>
      <c r="I545" s="502"/>
      <c r="J545" s="502"/>
      <c r="K545" s="26"/>
      <c r="L545" s="26"/>
    </row>
    <row r="546" spans="1:12" ht="46.5">
      <c r="A546" s="27" t="s">
        <v>1116</v>
      </c>
      <c r="B546" s="19" t="s">
        <v>1117</v>
      </c>
      <c r="C546" s="28"/>
      <c r="D546" s="52"/>
      <c r="E546" s="28"/>
      <c r="F546" s="28"/>
      <c r="G546" s="41"/>
      <c r="H546" s="502"/>
      <c r="I546" s="502"/>
      <c r="J546" s="502"/>
      <c r="K546" s="26"/>
      <c r="L546" s="26"/>
    </row>
    <row r="547" spans="1:12" ht="46.5">
      <c r="A547" s="27" t="s">
        <v>1118</v>
      </c>
      <c r="B547" s="19" t="s">
        <v>1119</v>
      </c>
      <c r="C547" s="28"/>
      <c r="D547" s="52"/>
      <c r="E547" s="28"/>
      <c r="F547" s="28"/>
      <c r="G547" s="41"/>
      <c r="H547" s="502"/>
      <c r="I547" s="502"/>
      <c r="J547" s="502"/>
      <c r="K547" s="26"/>
      <c r="L547" s="26"/>
    </row>
    <row r="548" spans="1:12" ht="31">
      <c r="A548" s="27" t="s">
        <v>1120</v>
      </c>
      <c r="B548" s="19" t="s">
        <v>1121</v>
      </c>
      <c r="C548" s="28"/>
      <c r="D548" s="52"/>
      <c r="E548" s="28"/>
      <c r="F548" s="28"/>
      <c r="G548" s="41"/>
      <c r="H548" s="502"/>
      <c r="I548" s="502"/>
      <c r="J548" s="502"/>
      <c r="K548" s="26"/>
      <c r="L548" s="26"/>
    </row>
    <row r="549" spans="1:12" ht="46.5">
      <c r="A549" s="27" t="s">
        <v>1122</v>
      </c>
      <c r="B549" s="19" t="s">
        <v>1123</v>
      </c>
      <c r="C549" s="28"/>
      <c r="D549" s="52"/>
      <c r="E549" s="28"/>
      <c r="F549" s="28"/>
      <c r="G549" s="41"/>
      <c r="H549" s="502"/>
      <c r="I549" s="502"/>
      <c r="J549" s="502"/>
      <c r="K549" s="26"/>
      <c r="L549" s="26"/>
    </row>
    <row r="550" spans="1:12" ht="31">
      <c r="A550" s="27" t="s">
        <v>1124</v>
      </c>
      <c r="B550" s="19" t="s">
        <v>1125</v>
      </c>
      <c r="C550" s="28"/>
      <c r="D550" s="52"/>
      <c r="E550" s="28"/>
      <c r="F550" s="28"/>
      <c r="G550" s="41"/>
      <c r="H550" s="502"/>
      <c r="I550" s="502"/>
      <c r="J550" s="502"/>
      <c r="K550" s="26"/>
      <c r="L550" s="26"/>
    </row>
    <row r="551" spans="1:12" ht="46.5">
      <c r="A551" s="27" t="s">
        <v>1126</v>
      </c>
      <c r="B551" s="19" t="s">
        <v>1127</v>
      </c>
      <c r="C551" s="28"/>
      <c r="D551" s="52"/>
      <c r="E551" s="28"/>
      <c r="F551" s="28"/>
      <c r="G551" s="41"/>
      <c r="H551" s="502"/>
      <c r="I551" s="502"/>
      <c r="J551" s="502"/>
      <c r="K551" s="26"/>
      <c r="L551" s="26"/>
    </row>
    <row r="552" spans="1:12" ht="62">
      <c r="A552" s="27" t="s">
        <v>1128</v>
      </c>
      <c r="B552" s="19" t="s">
        <v>1129</v>
      </c>
      <c r="C552" s="28"/>
      <c r="D552" s="52"/>
      <c r="E552" s="28"/>
      <c r="F552" s="28"/>
      <c r="G552" s="41"/>
      <c r="H552" s="502"/>
      <c r="I552" s="502"/>
      <c r="J552" s="502"/>
      <c r="K552" s="26"/>
      <c r="L552" s="26"/>
    </row>
    <row r="553" spans="1:12" ht="31">
      <c r="A553" s="27" t="s">
        <v>1130</v>
      </c>
      <c r="B553" s="19" t="s">
        <v>1131</v>
      </c>
      <c r="C553" s="28"/>
      <c r="D553" s="52"/>
      <c r="E553" s="28"/>
      <c r="F553" s="28"/>
      <c r="G553" s="41"/>
      <c r="H553" s="502"/>
      <c r="I553" s="502"/>
      <c r="J553" s="502"/>
      <c r="K553" s="26"/>
      <c r="L553" s="26"/>
    </row>
    <row r="554" spans="1:12" ht="46.5">
      <c r="A554" s="32" t="s">
        <v>1132</v>
      </c>
      <c r="B554" s="33" t="s">
        <v>1133</v>
      </c>
      <c r="C554" s="34"/>
      <c r="D554" s="521"/>
      <c r="E554" s="34"/>
      <c r="F554" s="34"/>
      <c r="G554" s="49"/>
      <c r="H554" s="498"/>
      <c r="I554" s="498"/>
      <c r="J554" s="498"/>
      <c r="K554" s="127"/>
      <c r="L554" s="127"/>
    </row>
    <row r="555" spans="1:12" ht="21">
      <c r="A555" s="77" t="s">
        <v>334</v>
      </c>
      <c r="B555" s="999" t="s">
        <v>1134</v>
      </c>
      <c r="C555" s="999"/>
      <c r="D555" s="999"/>
      <c r="E555" s="999"/>
      <c r="F555" s="999"/>
      <c r="G555" s="1000"/>
      <c r="H555" s="694">
        <f>H556+H564+H574+H580+H591+H603</f>
        <v>108</v>
      </c>
      <c r="I555" s="694">
        <f>I556+I564+I574+I580+I591+I603</f>
        <v>108</v>
      </c>
    </row>
    <row r="556" spans="1:12" ht="18.5">
      <c r="A556" s="78" t="s">
        <v>37</v>
      </c>
      <c r="B556" s="991" t="s">
        <v>36</v>
      </c>
      <c r="C556" s="991"/>
      <c r="D556" s="991"/>
      <c r="E556" s="991"/>
      <c r="F556" s="991"/>
      <c r="G556" s="992"/>
      <c r="H556" s="694">
        <f>SUM(D557:D563)</f>
        <v>10</v>
      </c>
      <c r="I556" s="694">
        <f>COUNT(D557:D563)*2</f>
        <v>10</v>
      </c>
    </row>
    <row r="557" spans="1:12" ht="31">
      <c r="A557" s="79" t="s">
        <v>1135</v>
      </c>
      <c r="B557" s="67" t="s">
        <v>1136</v>
      </c>
      <c r="C557" s="80"/>
      <c r="D557" s="528"/>
      <c r="E557" s="81"/>
      <c r="F557" s="81"/>
      <c r="G557" s="515"/>
      <c r="H557" s="499"/>
      <c r="I557" s="499"/>
      <c r="J557" s="499"/>
      <c r="K557" s="180"/>
      <c r="L557" s="180"/>
    </row>
    <row r="558" spans="1:12" ht="46.5">
      <c r="A558" s="82" t="s">
        <v>1137</v>
      </c>
      <c r="B558" s="19" t="s">
        <v>1138</v>
      </c>
      <c r="C558" s="20" t="s">
        <v>1139</v>
      </c>
      <c r="D558" s="581">
        <v>2</v>
      </c>
      <c r="E558" s="22" t="s">
        <v>538</v>
      </c>
      <c r="F558" s="25" t="s">
        <v>1140</v>
      </c>
      <c r="G558" s="516"/>
      <c r="H558" s="694"/>
      <c r="I558" s="694"/>
    </row>
    <row r="559" spans="1:12" ht="31">
      <c r="A559" s="79" t="s">
        <v>1141</v>
      </c>
      <c r="B559" s="67" t="s">
        <v>1142</v>
      </c>
      <c r="C559" s="80"/>
      <c r="D559" s="529"/>
      <c r="E559" s="81"/>
      <c r="F559" s="81"/>
      <c r="G559" s="515"/>
      <c r="H559" s="499"/>
      <c r="I559" s="499"/>
      <c r="J559" s="499"/>
      <c r="K559" s="180"/>
      <c r="L559" s="180"/>
    </row>
    <row r="560" spans="1:12" ht="31">
      <c r="A560" s="82" t="s">
        <v>1143</v>
      </c>
      <c r="B560" s="19" t="s">
        <v>1144</v>
      </c>
      <c r="C560" s="23" t="s">
        <v>1145</v>
      </c>
      <c r="D560" s="581">
        <v>2</v>
      </c>
      <c r="E560" s="22" t="s">
        <v>538</v>
      </c>
      <c r="F560" s="25" t="s">
        <v>1146</v>
      </c>
      <c r="G560" s="516"/>
      <c r="H560" s="694"/>
      <c r="I560" s="694"/>
    </row>
    <row r="561" spans="1:9" ht="29">
      <c r="A561" s="82"/>
      <c r="B561" s="19"/>
      <c r="C561" s="23" t="s">
        <v>1147</v>
      </c>
      <c r="D561" s="581">
        <v>2</v>
      </c>
      <c r="E561" s="22" t="s">
        <v>538</v>
      </c>
      <c r="F561" s="22"/>
      <c r="G561" s="516"/>
      <c r="H561" s="694"/>
      <c r="I561" s="694"/>
    </row>
    <row r="562" spans="1:9" ht="46.5">
      <c r="A562" s="82" t="s">
        <v>1148</v>
      </c>
      <c r="B562" s="19" t="s">
        <v>1149</v>
      </c>
      <c r="C562" s="20" t="s">
        <v>1150</v>
      </c>
      <c r="D562" s="581">
        <v>2</v>
      </c>
      <c r="E562" s="22" t="s">
        <v>538</v>
      </c>
      <c r="F562" s="30" t="s">
        <v>1151</v>
      </c>
      <c r="G562" s="516"/>
      <c r="H562" s="694"/>
      <c r="I562" s="694"/>
    </row>
    <row r="563" spans="1:9" ht="50.25" customHeight="1">
      <c r="A563" s="82" t="s">
        <v>1152</v>
      </c>
      <c r="B563" s="19" t="s">
        <v>1153</v>
      </c>
      <c r="C563" s="20" t="s">
        <v>1154</v>
      </c>
      <c r="D563" s="581">
        <v>2</v>
      </c>
      <c r="E563" s="22" t="s">
        <v>538</v>
      </c>
      <c r="F563" s="22"/>
      <c r="G563" s="516"/>
      <c r="H563" s="694"/>
      <c r="I563" s="694"/>
    </row>
    <row r="564" spans="1:9" ht="18.5">
      <c r="A564" s="84" t="s">
        <v>35</v>
      </c>
      <c r="B564" s="991" t="s">
        <v>34</v>
      </c>
      <c r="C564" s="991"/>
      <c r="D564" s="991"/>
      <c r="E564" s="991"/>
      <c r="F564" s="991"/>
      <c r="G564" s="992"/>
      <c r="H564" s="694">
        <f>SUM(D565:D573)</f>
        <v>18</v>
      </c>
      <c r="I564" s="694">
        <f>COUNT(D565:D573)*2</f>
        <v>18</v>
      </c>
    </row>
    <row r="565" spans="1:9" ht="31">
      <c r="A565" s="82" t="s">
        <v>1155</v>
      </c>
      <c r="B565" s="19" t="s">
        <v>1156</v>
      </c>
      <c r="C565" s="23" t="s">
        <v>1157</v>
      </c>
      <c r="D565" s="581">
        <v>2</v>
      </c>
      <c r="E565" s="22" t="s">
        <v>339</v>
      </c>
      <c r="F565" s="50" t="s">
        <v>1158</v>
      </c>
      <c r="G565" s="516"/>
      <c r="H565" s="694"/>
      <c r="I565" s="694"/>
    </row>
    <row r="566" spans="1:9" ht="29">
      <c r="A566" s="82"/>
      <c r="B566" s="19"/>
      <c r="C566" s="23" t="s">
        <v>1159</v>
      </c>
      <c r="D566" s="581">
        <v>2</v>
      </c>
      <c r="E566" s="22" t="s">
        <v>377</v>
      </c>
      <c r="F566" s="50" t="s">
        <v>1160</v>
      </c>
      <c r="G566" s="516"/>
      <c r="H566" s="694"/>
      <c r="I566" s="694"/>
    </row>
    <row r="567" spans="1:9" ht="43.5">
      <c r="A567" s="82"/>
      <c r="B567" s="19"/>
      <c r="C567" s="23" t="s">
        <v>1161</v>
      </c>
      <c r="D567" s="581">
        <v>2</v>
      </c>
      <c r="E567" s="22" t="s">
        <v>377</v>
      </c>
      <c r="F567" s="50" t="s">
        <v>1162</v>
      </c>
      <c r="G567" s="516"/>
      <c r="H567" s="694"/>
      <c r="I567" s="694"/>
    </row>
    <row r="568" spans="1:9" ht="57" customHeight="1">
      <c r="A568" s="82"/>
      <c r="B568" s="19"/>
      <c r="C568" s="23" t="s">
        <v>1163</v>
      </c>
      <c r="D568" s="581">
        <v>2</v>
      </c>
      <c r="E568" s="22" t="s">
        <v>377</v>
      </c>
      <c r="F568" s="50" t="s">
        <v>1164</v>
      </c>
      <c r="G568" s="516"/>
      <c r="H568" s="694"/>
      <c r="I568" s="694"/>
    </row>
    <row r="569" spans="1:9" ht="43.5">
      <c r="A569" s="82"/>
      <c r="B569" s="19"/>
      <c r="C569" s="23" t="s">
        <v>1165</v>
      </c>
      <c r="D569" s="581">
        <v>2</v>
      </c>
      <c r="E569" s="22" t="s">
        <v>339</v>
      </c>
      <c r="F569" s="50" t="s">
        <v>1166</v>
      </c>
      <c r="G569" s="516"/>
      <c r="H569" s="694"/>
      <c r="I569" s="694"/>
    </row>
    <row r="570" spans="1:9" ht="31">
      <c r="A570" s="82" t="s">
        <v>1167</v>
      </c>
      <c r="B570" s="19" t="s">
        <v>1168</v>
      </c>
      <c r="C570" s="23" t="s">
        <v>1169</v>
      </c>
      <c r="D570" s="581">
        <v>2</v>
      </c>
      <c r="E570" s="22" t="s">
        <v>269</v>
      </c>
      <c r="F570" s="50" t="s">
        <v>1170</v>
      </c>
      <c r="G570" s="516"/>
      <c r="H570" s="694"/>
      <c r="I570" s="694"/>
    </row>
    <row r="571" spans="1:9" ht="29">
      <c r="A571" s="82"/>
      <c r="B571" s="19"/>
      <c r="C571" s="23" t="s">
        <v>1171</v>
      </c>
      <c r="D571" s="581">
        <v>2</v>
      </c>
      <c r="E571" s="22" t="s">
        <v>418</v>
      </c>
      <c r="F571" s="22"/>
      <c r="G571" s="516"/>
      <c r="H571" s="694"/>
      <c r="I571" s="694"/>
    </row>
    <row r="572" spans="1:9" ht="31">
      <c r="A572" s="82" t="s">
        <v>1172</v>
      </c>
      <c r="B572" s="19" t="s">
        <v>1173</v>
      </c>
      <c r="C572" s="23" t="s">
        <v>1174</v>
      </c>
      <c r="D572" s="581">
        <v>2</v>
      </c>
      <c r="E572" s="22" t="s">
        <v>339</v>
      </c>
      <c r="F572" s="22"/>
      <c r="G572" s="516"/>
      <c r="H572" s="694"/>
      <c r="I572" s="694"/>
    </row>
    <row r="573" spans="1:9" ht="66" customHeight="1">
      <c r="A573" s="82"/>
      <c r="B573" s="19"/>
      <c r="C573" s="30" t="s">
        <v>1175</v>
      </c>
      <c r="D573" s="581">
        <v>2</v>
      </c>
      <c r="E573" s="26" t="s">
        <v>658</v>
      </c>
      <c r="F573" s="25" t="s">
        <v>1176</v>
      </c>
      <c r="G573" s="516"/>
      <c r="H573" s="694"/>
      <c r="I573" s="694"/>
    </row>
    <row r="574" spans="1:9" ht="18.5">
      <c r="A574" s="84" t="s">
        <v>33</v>
      </c>
      <c r="B574" s="991" t="s">
        <v>32</v>
      </c>
      <c r="C574" s="991"/>
      <c r="D574" s="991"/>
      <c r="E574" s="991"/>
      <c r="F574" s="991"/>
      <c r="G574" s="992"/>
      <c r="H574" s="694">
        <f>SUM(D575:D579)</f>
        <v>10</v>
      </c>
      <c r="I574" s="694">
        <f>COUNT(D575:D579)*2</f>
        <v>10</v>
      </c>
    </row>
    <row r="575" spans="1:9" ht="31">
      <c r="A575" s="82" t="s">
        <v>1177</v>
      </c>
      <c r="B575" s="74" t="s">
        <v>1178</v>
      </c>
      <c r="C575" s="23" t="s">
        <v>1179</v>
      </c>
      <c r="D575" s="581">
        <v>2</v>
      </c>
      <c r="E575" s="22" t="s">
        <v>377</v>
      </c>
      <c r="F575" s="22"/>
      <c r="G575" s="516"/>
      <c r="H575" s="694"/>
      <c r="I575" s="694"/>
    </row>
    <row r="576" spans="1:9" ht="15.5">
      <c r="A576" s="82"/>
      <c r="B576" s="74"/>
      <c r="C576" s="23" t="s">
        <v>1180</v>
      </c>
      <c r="D576" s="581">
        <v>2</v>
      </c>
      <c r="E576" s="22" t="s">
        <v>377</v>
      </c>
      <c r="F576" s="22"/>
      <c r="G576" s="516"/>
      <c r="H576" s="694"/>
      <c r="I576" s="694"/>
    </row>
    <row r="577" spans="1:9" ht="29">
      <c r="A577" s="82"/>
      <c r="B577" s="74"/>
      <c r="C577" s="20" t="s">
        <v>1181</v>
      </c>
      <c r="D577" s="581">
        <v>2</v>
      </c>
      <c r="E577" s="22" t="s">
        <v>377</v>
      </c>
      <c r="F577" s="22"/>
      <c r="G577" s="516"/>
      <c r="H577" s="694"/>
      <c r="I577" s="694"/>
    </row>
    <row r="578" spans="1:9" ht="31">
      <c r="A578" s="82" t="s">
        <v>1182</v>
      </c>
      <c r="B578" s="19" t="s">
        <v>1183</v>
      </c>
      <c r="C578" s="20" t="s">
        <v>1184</v>
      </c>
      <c r="D578" s="581">
        <v>2</v>
      </c>
      <c r="E578" s="22" t="s">
        <v>377</v>
      </c>
      <c r="F578" s="22"/>
      <c r="G578" s="516"/>
      <c r="H578" s="694"/>
      <c r="I578" s="694"/>
    </row>
    <row r="579" spans="1:9" ht="43.5">
      <c r="A579" s="82"/>
      <c r="B579" s="19"/>
      <c r="C579" s="20" t="s">
        <v>1185</v>
      </c>
      <c r="D579" s="581">
        <v>2</v>
      </c>
      <c r="E579" s="22" t="s">
        <v>418</v>
      </c>
      <c r="F579" s="22"/>
      <c r="G579" s="516"/>
      <c r="H579" s="694"/>
      <c r="I579" s="694"/>
    </row>
    <row r="580" spans="1:9" ht="18.5">
      <c r="A580" s="84" t="s">
        <v>31</v>
      </c>
      <c r="B580" s="991" t="s">
        <v>30</v>
      </c>
      <c r="C580" s="991"/>
      <c r="D580" s="991"/>
      <c r="E580" s="991"/>
      <c r="F580" s="991"/>
      <c r="G580" s="992"/>
      <c r="H580" s="694">
        <f>SUM(D581:D590)</f>
        <v>20</v>
      </c>
      <c r="I580" s="694">
        <f>COUNT(D581:D590)*2</f>
        <v>20</v>
      </c>
    </row>
    <row r="581" spans="1:9" ht="101.5">
      <c r="A581" s="82" t="s">
        <v>1186</v>
      </c>
      <c r="B581" s="20" t="s">
        <v>1187</v>
      </c>
      <c r="C581" s="20" t="s">
        <v>1188</v>
      </c>
      <c r="D581" s="581">
        <v>2</v>
      </c>
      <c r="E581" s="22" t="s">
        <v>269</v>
      </c>
      <c r="F581" s="50" t="s">
        <v>1189</v>
      </c>
      <c r="G581" s="516"/>
      <c r="H581" s="694"/>
      <c r="I581" s="694"/>
    </row>
    <row r="582" spans="1:9" ht="195.75" customHeight="1">
      <c r="A582" s="82"/>
      <c r="B582" s="20"/>
      <c r="C582" s="20" t="s">
        <v>1190</v>
      </c>
      <c r="D582" s="581">
        <v>2</v>
      </c>
      <c r="E582" s="22" t="s">
        <v>269</v>
      </c>
      <c r="F582" s="50" t="s">
        <v>1191</v>
      </c>
      <c r="G582" s="516"/>
      <c r="H582" s="694"/>
      <c r="I582" s="694"/>
    </row>
    <row r="583" spans="1:9" ht="29">
      <c r="A583" s="82"/>
      <c r="B583" s="20"/>
      <c r="C583" s="30" t="s">
        <v>1192</v>
      </c>
      <c r="D583" s="582">
        <v>2</v>
      </c>
      <c r="E583" s="22" t="s">
        <v>269</v>
      </c>
      <c r="F583" s="26" t="s">
        <v>1193</v>
      </c>
      <c r="G583" s="516"/>
      <c r="H583" s="694"/>
      <c r="I583" s="694"/>
    </row>
    <row r="584" spans="1:9" ht="63" customHeight="1">
      <c r="A584" s="82"/>
      <c r="B584" s="20"/>
      <c r="C584" s="30" t="s">
        <v>1194</v>
      </c>
      <c r="D584" s="581">
        <v>2</v>
      </c>
      <c r="E584" s="22" t="s">
        <v>269</v>
      </c>
      <c r="F584" s="25" t="s">
        <v>1195</v>
      </c>
      <c r="G584" s="464"/>
      <c r="H584" s="694"/>
      <c r="I584" s="694"/>
    </row>
    <row r="585" spans="1:9" ht="43.5">
      <c r="A585" s="82"/>
      <c r="B585" s="20"/>
      <c r="C585" s="20" t="s">
        <v>1196</v>
      </c>
      <c r="D585" s="581">
        <v>2</v>
      </c>
      <c r="E585" s="22" t="s">
        <v>269</v>
      </c>
      <c r="F585" s="50" t="s">
        <v>1197</v>
      </c>
      <c r="G585" s="516"/>
      <c r="H585" s="694"/>
      <c r="I585" s="694"/>
    </row>
    <row r="586" spans="1:9" ht="29">
      <c r="A586" s="82"/>
      <c r="B586" s="20"/>
      <c r="C586" s="20" t="s">
        <v>1198</v>
      </c>
      <c r="D586" s="581">
        <v>2</v>
      </c>
      <c r="E586" s="22" t="s">
        <v>269</v>
      </c>
      <c r="F586" s="50"/>
      <c r="G586" s="516"/>
      <c r="H586" s="694"/>
      <c r="I586" s="694"/>
    </row>
    <row r="587" spans="1:9" ht="43.5">
      <c r="A587" s="82" t="s">
        <v>1199</v>
      </c>
      <c r="B587" s="20" t="s">
        <v>1200</v>
      </c>
      <c r="C587" s="23" t="s">
        <v>1201</v>
      </c>
      <c r="D587" s="581">
        <v>2</v>
      </c>
      <c r="E587" s="22" t="s">
        <v>377</v>
      </c>
      <c r="F587" s="30" t="s">
        <v>1202</v>
      </c>
      <c r="G587" s="516"/>
      <c r="H587" s="694"/>
      <c r="I587" s="694"/>
    </row>
    <row r="588" spans="1:9" ht="43.5">
      <c r="A588" s="82"/>
      <c r="B588" s="20"/>
      <c r="C588" s="23" t="s">
        <v>1203</v>
      </c>
      <c r="D588" s="581">
        <v>2</v>
      </c>
      <c r="E588" s="22" t="s">
        <v>377</v>
      </c>
      <c r="F588" s="30" t="s">
        <v>1204</v>
      </c>
      <c r="G588" s="516"/>
      <c r="H588" s="694"/>
      <c r="I588" s="694"/>
    </row>
    <row r="589" spans="1:9" ht="58">
      <c r="A589" s="82"/>
      <c r="B589" s="20"/>
      <c r="C589" s="23" t="s">
        <v>1205</v>
      </c>
      <c r="D589" s="581">
        <v>2</v>
      </c>
      <c r="E589" s="22" t="s">
        <v>377</v>
      </c>
      <c r="F589" s="30" t="s">
        <v>1206</v>
      </c>
      <c r="G589" s="516"/>
      <c r="H589" s="694"/>
      <c r="I589" s="694"/>
    </row>
    <row r="590" spans="1:9" ht="29">
      <c r="A590" s="82"/>
      <c r="B590" s="20"/>
      <c r="C590" s="20" t="s">
        <v>1207</v>
      </c>
      <c r="D590" s="581">
        <v>2</v>
      </c>
      <c r="E590" s="22" t="s">
        <v>377</v>
      </c>
      <c r="F590" s="30"/>
      <c r="G590" s="516"/>
      <c r="H590" s="694"/>
      <c r="I590" s="694"/>
    </row>
    <row r="591" spans="1:9" ht="18.5">
      <c r="A591" s="85" t="s">
        <v>29</v>
      </c>
      <c r="B591" s="991" t="s">
        <v>28</v>
      </c>
      <c r="C591" s="991"/>
      <c r="D591" s="991"/>
      <c r="E591" s="991"/>
      <c r="F591" s="991"/>
      <c r="G591" s="992"/>
      <c r="H591" s="694">
        <f>SUM(D592:D602)</f>
        <v>20</v>
      </c>
      <c r="I591" s="694">
        <f>COUNT(D592:D602)*2</f>
        <v>20</v>
      </c>
    </row>
    <row r="592" spans="1:9" ht="43.5">
      <c r="A592" s="82" t="s">
        <v>1208</v>
      </c>
      <c r="B592" s="23" t="s">
        <v>1209</v>
      </c>
      <c r="C592" s="23" t="s">
        <v>1210</v>
      </c>
      <c r="D592" s="581">
        <v>2</v>
      </c>
      <c r="E592" s="22" t="s">
        <v>339</v>
      </c>
      <c r="F592" s="22"/>
      <c r="G592" s="516"/>
      <c r="H592" s="694"/>
      <c r="I592" s="694"/>
    </row>
    <row r="593" spans="1:12" ht="43.5">
      <c r="A593" s="82" t="s">
        <v>1211</v>
      </c>
      <c r="B593" s="20" t="s">
        <v>1212</v>
      </c>
      <c r="C593" s="23" t="s">
        <v>1213</v>
      </c>
      <c r="D593" s="581">
        <v>2</v>
      </c>
      <c r="E593" s="22" t="s">
        <v>377</v>
      </c>
      <c r="F593" s="25" t="s">
        <v>1214</v>
      </c>
      <c r="G593" s="516"/>
      <c r="H593" s="694"/>
      <c r="I593" s="694"/>
    </row>
    <row r="594" spans="1:12" ht="43.5">
      <c r="A594" s="82"/>
      <c r="B594" s="20"/>
      <c r="C594" s="23" t="s">
        <v>1215</v>
      </c>
      <c r="D594" s="581">
        <v>2</v>
      </c>
      <c r="E594" s="22" t="s">
        <v>377</v>
      </c>
      <c r="F594" s="25" t="s">
        <v>1216</v>
      </c>
      <c r="G594" s="516"/>
      <c r="H594" s="694"/>
      <c r="I594" s="694"/>
    </row>
    <row r="595" spans="1:12" ht="29">
      <c r="A595" s="82" t="s">
        <v>1217</v>
      </c>
      <c r="B595" s="20" t="s">
        <v>1218</v>
      </c>
      <c r="C595" s="23" t="s">
        <v>1219</v>
      </c>
      <c r="D595" s="581">
        <v>2</v>
      </c>
      <c r="E595" s="22" t="s">
        <v>538</v>
      </c>
      <c r="F595" s="22"/>
      <c r="G595" s="516"/>
      <c r="H595" s="694"/>
      <c r="I595" s="694"/>
    </row>
    <row r="596" spans="1:12" ht="43.5">
      <c r="A596" s="82"/>
      <c r="B596" s="20"/>
      <c r="C596" s="23" t="s">
        <v>1220</v>
      </c>
      <c r="D596" s="581">
        <v>2</v>
      </c>
      <c r="E596" s="22" t="s">
        <v>538</v>
      </c>
      <c r="F596" s="22"/>
      <c r="G596" s="516"/>
      <c r="H596" s="694"/>
      <c r="I596" s="694"/>
    </row>
    <row r="597" spans="1:12" ht="60" customHeight="1">
      <c r="A597" s="82"/>
      <c r="B597" s="20"/>
      <c r="C597" s="30" t="s">
        <v>1221</v>
      </c>
      <c r="D597" s="581">
        <v>2</v>
      </c>
      <c r="E597" s="22" t="s">
        <v>538</v>
      </c>
      <c r="F597" s="22"/>
      <c r="G597" s="516"/>
      <c r="H597" s="694"/>
      <c r="I597" s="694"/>
    </row>
    <row r="598" spans="1:12" ht="46.5" customHeight="1">
      <c r="A598" s="82"/>
      <c r="B598" s="20"/>
      <c r="C598" s="23" t="s">
        <v>1222</v>
      </c>
      <c r="D598" s="581">
        <v>2</v>
      </c>
      <c r="E598" s="22" t="s">
        <v>377</v>
      </c>
      <c r="F598" s="25" t="s">
        <v>1223</v>
      </c>
      <c r="G598" s="516"/>
      <c r="H598" s="694"/>
      <c r="I598" s="694"/>
    </row>
    <row r="599" spans="1:12" ht="58">
      <c r="A599" s="82"/>
      <c r="B599" s="20"/>
      <c r="C599" s="23" t="s">
        <v>1224</v>
      </c>
      <c r="D599" s="581">
        <v>2</v>
      </c>
      <c r="E599" s="22" t="s">
        <v>377</v>
      </c>
      <c r="F599" s="25" t="s">
        <v>1225</v>
      </c>
      <c r="G599" s="516"/>
      <c r="H599" s="694"/>
      <c r="I599" s="694"/>
    </row>
    <row r="600" spans="1:12" ht="58">
      <c r="A600" s="82" t="s">
        <v>1226</v>
      </c>
      <c r="B600" s="23" t="s">
        <v>1227</v>
      </c>
      <c r="C600" s="23" t="s">
        <v>1228</v>
      </c>
      <c r="D600" s="581">
        <v>2</v>
      </c>
      <c r="E600" s="22" t="s">
        <v>377</v>
      </c>
      <c r="F600" s="22"/>
      <c r="G600" s="516"/>
      <c r="H600" s="694"/>
      <c r="I600" s="694"/>
    </row>
    <row r="601" spans="1:12" ht="29">
      <c r="A601" s="82"/>
      <c r="B601" s="23"/>
      <c r="C601" s="23" t="s">
        <v>1229</v>
      </c>
      <c r="D601" s="581">
        <v>2</v>
      </c>
      <c r="E601" s="22"/>
      <c r="F601" s="22"/>
      <c r="G601" s="516"/>
      <c r="H601" s="694"/>
      <c r="I601" s="694"/>
    </row>
    <row r="602" spans="1:12" ht="34.5" customHeight="1">
      <c r="A602" s="79" t="s">
        <v>1230</v>
      </c>
      <c r="B602" s="86" t="s">
        <v>1231</v>
      </c>
      <c r="C602" s="80"/>
      <c r="D602" s="528"/>
      <c r="E602" s="81"/>
      <c r="F602" s="81"/>
      <c r="G602" s="515"/>
      <c r="H602" s="499"/>
      <c r="I602" s="499"/>
      <c r="J602" s="499"/>
      <c r="K602" s="180"/>
      <c r="L602" s="180"/>
    </row>
    <row r="603" spans="1:12" ht="34.5" customHeight="1">
      <c r="A603" s="85" t="s">
        <v>27</v>
      </c>
      <c r="B603" s="991" t="s">
        <v>26</v>
      </c>
      <c r="C603" s="991"/>
      <c r="D603" s="991"/>
      <c r="E603" s="991"/>
      <c r="F603" s="991"/>
      <c r="G603" s="992"/>
      <c r="H603" s="694">
        <f>SUM(D604:D618)</f>
        <v>30</v>
      </c>
      <c r="I603" s="694">
        <f>COUNT(D604:D618)*2</f>
        <v>30</v>
      </c>
    </row>
    <row r="604" spans="1:12" ht="31">
      <c r="A604" s="82" t="s">
        <v>1232</v>
      </c>
      <c r="B604" s="74" t="s">
        <v>1233</v>
      </c>
      <c r="C604" s="20" t="s">
        <v>2804</v>
      </c>
      <c r="D604" s="581">
        <v>2</v>
      </c>
      <c r="E604" s="22" t="s">
        <v>339</v>
      </c>
      <c r="F604" s="42" t="s">
        <v>3266</v>
      </c>
      <c r="G604" s="516"/>
      <c r="H604" s="694"/>
      <c r="I604" s="694"/>
    </row>
    <row r="605" spans="1:12" ht="29">
      <c r="A605" s="82"/>
      <c r="B605" s="74"/>
      <c r="C605" s="25" t="s">
        <v>6306</v>
      </c>
      <c r="D605" s="581">
        <v>2</v>
      </c>
      <c r="E605" s="22" t="s">
        <v>339</v>
      </c>
      <c r="F605" s="22"/>
      <c r="G605" s="516"/>
      <c r="H605" s="694"/>
      <c r="I605" s="694"/>
    </row>
    <row r="606" spans="1:12" ht="116">
      <c r="A606" s="82"/>
      <c r="B606" s="74"/>
      <c r="C606" s="25" t="s">
        <v>6305</v>
      </c>
      <c r="D606" s="581">
        <v>2</v>
      </c>
      <c r="E606" s="22" t="s">
        <v>377</v>
      </c>
      <c r="F606" s="25" t="s">
        <v>6316</v>
      </c>
      <c r="G606" s="516"/>
      <c r="H606" s="694"/>
      <c r="I606" s="694"/>
    </row>
    <row r="607" spans="1:12" ht="102.75" customHeight="1">
      <c r="A607" s="82"/>
      <c r="B607" s="74"/>
      <c r="C607" s="25" t="s">
        <v>2172</v>
      </c>
      <c r="D607" s="581">
        <v>2</v>
      </c>
      <c r="E607" s="22" t="s">
        <v>339</v>
      </c>
      <c r="F607" s="25" t="s">
        <v>6315</v>
      </c>
      <c r="G607" s="516"/>
      <c r="H607" s="694"/>
      <c r="I607" s="694"/>
    </row>
    <row r="608" spans="1:12" ht="50.25" customHeight="1">
      <c r="A608" s="82"/>
      <c r="B608" s="74"/>
      <c r="C608" s="20" t="s">
        <v>1235</v>
      </c>
      <c r="D608" s="581">
        <v>2</v>
      </c>
      <c r="E608" s="22" t="s">
        <v>339</v>
      </c>
      <c r="F608" s="42" t="s">
        <v>3267</v>
      </c>
      <c r="G608" s="516"/>
      <c r="H608" s="694"/>
      <c r="I608" s="694"/>
    </row>
    <row r="609" spans="1:12" ht="50.25" customHeight="1">
      <c r="A609" s="82"/>
      <c r="B609" s="74"/>
      <c r="C609" s="23" t="s">
        <v>1236</v>
      </c>
      <c r="D609" s="581">
        <v>2</v>
      </c>
      <c r="E609" s="22"/>
      <c r="F609" s="22"/>
      <c r="G609" s="516"/>
      <c r="H609" s="694"/>
      <c r="I609" s="694"/>
    </row>
    <row r="610" spans="1:12" ht="51.75" customHeight="1">
      <c r="A610" s="82" t="s">
        <v>1237</v>
      </c>
      <c r="B610" s="74" t="s">
        <v>1238</v>
      </c>
      <c r="C610" s="23" t="s">
        <v>1239</v>
      </c>
      <c r="D610" s="589">
        <v>2</v>
      </c>
      <c r="E610" s="31" t="s">
        <v>339</v>
      </c>
      <c r="F610" s="20" t="s">
        <v>1240</v>
      </c>
      <c r="G610" s="516"/>
      <c r="H610" s="694"/>
      <c r="I610" s="694"/>
    </row>
    <row r="611" spans="1:12" ht="80.25" customHeight="1">
      <c r="A611" s="82"/>
      <c r="B611" s="74"/>
      <c r="C611" s="23" t="s">
        <v>6308</v>
      </c>
      <c r="D611" s="584">
        <v>2</v>
      </c>
      <c r="E611" s="31" t="s">
        <v>339</v>
      </c>
      <c r="F611" s="20" t="s">
        <v>6314</v>
      </c>
      <c r="G611" s="516"/>
      <c r="H611" s="694"/>
      <c r="I611" s="694"/>
    </row>
    <row r="612" spans="1:12" ht="52.5" customHeight="1">
      <c r="A612" s="82"/>
      <c r="B612" s="74"/>
      <c r="C612" s="23" t="s">
        <v>1241</v>
      </c>
      <c r="D612" s="584">
        <v>2</v>
      </c>
      <c r="E612" s="31" t="s">
        <v>269</v>
      </c>
      <c r="F612" s="20" t="s">
        <v>1242</v>
      </c>
      <c r="G612" s="516"/>
      <c r="H612" s="694"/>
      <c r="I612" s="694"/>
    </row>
    <row r="613" spans="1:12" ht="49.5" customHeight="1">
      <c r="A613" s="82"/>
      <c r="B613" s="74"/>
      <c r="C613" s="23" t="s">
        <v>1243</v>
      </c>
      <c r="D613" s="584">
        <v>2</v>
      </c>
      <c r="E613" s="31" t="s">
        <v>418</v>
      </c>
      <c r="F613" s="20" t="s">
        <v>1244</v>
      </c>
      <c r="G613" s="516"/>
      <c r="H613" s="694"/>
      <c r="I613" s="694"/>
    </row>
    <row r="614" spans="1:12" ht="72.5">
      <c r="A614" s="82"/>
      <c r="B614" s="74"/>
      <c r="C614" s="23" t="s">
        <v>6309</v>
      </c>
      <c r="D614" s="584">
        <v>2</v>
      </c>
      <c r="E614" s="22" t="s">
        <v>339</v>
      </c>
      <c r="F614" s="30" t="s">
        <v>6312</v>
      </c>
      <c r="G614" s="516"/>
      <c r="H614" s="694"/>
      <c r="I614" s="694"/>
    </row>
    <row r="615" spans="1:12" ht="31">
      <c r="A615" s="87" t="s">
        <v>1245</v>
      </c>
      <c r="B615" s="74" t="s">
        <v>1246</v>
      </c>
      <c r="C615" s="535" t="s">
        <v>1247</v>
      </c>
      <c r="D615" s="581">
        <v>2</v>
      </c>
      <c r="E615" s="22" t="s">
        <v>418</v>
      </c>
      <c r="F615" s="22"/>
      <c r="G615" s="516"/>
      <c r="H615" s="694"/>
      <c r="I615" s="694"/>
    </row>
    <row r="616" spans="1:12" ht="29">
      <c r="A616" s="87"/>
      <c r="B616" s="74"/>
      <c r="C616" s="536" t="s">
        <v>1248</v>
      </c>
      <c r="D616" s="581">
        <v>2</v>
      </c>
      <c r="E616" s="22" t="s">
        <v>269</v>
      </c>
      <c r="F616" s="22"/>
      <c r="G616" s="516"/>
      <c r="H616" s="694"/>
      <c r="I616" s="694"/>
    </row>
    <row r="617" spans="1:12" ht="43.5">
      <c r="A617" s="87"/>
      <c r="B617" s="74"/>
      <c r="C617" s="537" t="s">
        <v>1249</v>
      </c>
      <c r="D617" s="581">
        <v>2</v>
      </c>
      <c r="E617" s="22" t="s">
        <v>269</v>
      </c>
      <c r="F617" s="22"/>
      <c r="G617" s="516"/>
      <c r="H617" s="694"/>
      <c r="I617" s="694"/>
    </row>
    <row r="618" spans="1:12" ht="29">
      <c r="A618" s="87"/>
      <c r="B618" s="74"/>
      <c r="C618" s="538" t="s">
        <v>6307</v>
      </c>
      <c r="D618" s="581">
        <v>2</v>
      </c>
      <c r="E618" s="22" t="s">
        <v>538</v>
      </c>
      <c r="F618" s="22"/>
      <c r="G618" s="516"/>
      <c r="H618" s="694"/>
      <c r="I618" s="694"/>
    </row>
    <row r="619" spans="1:12" ht="23.5">
      <c r="A619" s="61" t="s">
        <v>334</v>
      </c>
      <c r="B619" s="1003" t="s">
        <v>1251</v>
      </c>
      <c r="C619" s="1003"/>
      <c r="D619" s="1003"/>
      <c r="E619" s="1003"/>
      <c r="F619" s="1003"/>
      <c r="G619" s="1004"/>
      <c r="H619" s="694">
        <f>H620+H627+H632+H650+H654+H662+H670+H623+H674+H681</f>
        <v>78</v>
      </c>
      <c r="I619" s="694">
        <f>I620+I627+I632+I650+I654+I662+I670+I623+I674+I681</f>
        <v>78</v>
      </c>
    </row>
    <row r="620" spans="1:12" ht="18.5">
      <c r="A620" s="62" t="s">
        <v>25</v>
      </c>
      <c r="B620" s="991" t="s">
        <v>24</v>
      </c>
      <c r="C620" s="991"/>
      <c r="D620" s="991"/>
      <c r="E620" s="991"/>
      <c r="F620" s="991"/>
      <c r="G620" s="992"/>
      <c r="H620" s="694">
        <f>SUM(D621:D622)</f>
        <v>2</v>
      </c>
      <c r="I620" s="694">
        <f>COUNT(D621:D622)*2</f>
        <v>2</v>
      </c>
    </row>
    <row r="621" spans="1:12" ht="80.25" customHeight="1">
      <c r="A621" s="63" t="s">
        <v>1252</v>
      </c>
      <c r="B621" s="19" t="s">
        <v>1253</v>
      </c>
      <c r="C621" s="74" t="s">
        <v>1254</v>
      </c>
      <c r="D621" s="581">
        <v>2</v>
      </c>
      <c r="E621" s="28" t="s">
        <v>538</v>
      </c>
      <c r="F621" s="28"/>
      <c r="G621" s="508"/>
      <c r="H621" s="694"/>
      <c r="I621" s="694"/>
    </row>
    <row r="622" spans="1:12" ht="29">
      <c r="A622" s="68" t="s">
        <v>1255</v>
      </c>
      <c r="B622" s="76" t="s">
        <v>1256</v>
      </c>
      <c r="C622" s="38"/>
      <c r="D622" s="522"/>
      <c r="E622" s="38"/>
      <c r="F622" s="38"/>
      <c r="G622" s="513"/>
      <c r="H622" s="500"/>
      <c r="I622" s="500"/>
      <c r="J622" s="500"/>
      <c r="K622" s="262"/>
      <c r="L622" s="262"/>
    </row>
    <row r="623" spans="1:12" ht="18.5">
      <c r="A623" s="68" t="s">
        <v>23</v>
      </c>
      <c r="B623" s="992" t="s">
        <v>22</v>
      </c>
      <c r="C623" s="1001"/>
      <c r="D623" s="1001"/>
      <c r="E623" s="1001"/>
      <c r="F623" s="1001"/>
      <c r="G623" s="1002"/>
      <c r="H623" s="502">
        <f>SUM(D624:D626)</f>
        <v>0</v>
      </c>
      <c r="I623" s="502">
        <f>COUNT(D624:D6260*2)</f>
        <v>0</v>
      </c>
      <c r="J623" s="502"/>
      <c r="K623" s="26"/>
      <c r="L623" s="26"/>
    </row>
    <row r="624" spans="1:12" ht="31">
      <c r="A624" s="68" t="s">
        <v>1257</v>
      </c>
      <c r="B624" s="74" t="s">
        <v>1258</v>
      </c>
      <c r="C624" s="28"/>
      <c r="D624" s="52"/>
      <c r="E624" s="28" t="s">
        <v>538</v>
      </c>
      <c r="F624" s="28"/>
      <c r="G624" s="41"/>
      <c r="H624" s="502"/>
      <c r="I624" s="502"/>
      <c r="J624" s="502"/>
      <c r="K624" s="26"/>
      <c r="L624" s="26"/>
    </row>
    <row r="625" spans="1:12" ht="31">
      <c r="A625" s="68" t="s">
        <v>1259</v>
      </c>
      <c r="B625" s="74" t="s">
        <v>1260</v>
      </c>
      <c r="C625" s="28"/>
      <c r="D625" s="52"/>
      <c r="E625" s="28" t="s">
        <v>538</v>
      </c>
      <c r="F625" s="28"/>
      <c r="G625" s="41"/>
      <c r="H625" s="502"/>
      <c r="I625" s="502"/>
      <c r="J625" s="502"/>
      <c r="K625" s="26"/>
      <c r="L625" s="26"/>
    </row>
    <row r="626" spans="1:12" ht="31">
      <c r="A626" s="68" t="s">
        <v>1261</v>
      </c>
      <c r="B626" s="88" t="s">
        <v>1262</v>
      </c>
      <c r="C626" s="34"/>
      <c r="D626" s="521"/>
      <c r="E626" s="34" t="s">
        <v>538</v>
      </c>
      <c r="F626" s="34"/>
      <c r="G626" s="49"/>
      <c r="H626" s="498"/>
      <c r="I626" s="498"/>
      <c r="J626" s="498"/>
      <c r="K626" s="127"/>
      <c r="L626" s="127"/>
    </row>
    <row r="627" spans="1:12" ht="18.5">
      <c r="A627" s="63" t="s">
        <v>21</v>
      </c>
      <c r="B627" s="991" t="s">
        <v>20</v>
      </c>
      <c r="C627" s="991"/>
      <c r="D627" s="991"/>
      <c r="E627" s="991"/>
      <c r="F627" s="991"/>
      <c r="G627" s="992"/>
      <c r="H627" s="694">
        <f>SUM(D628:D631)</f>
        <v>8</v>
      </c>
      <c r="I627" s="694">
        <f>COUNT(D628:D631)*2</f>
        <v>8</v>
      </c>
    </row>
    <row r="628" spans="1:12" ht="87">
      <c r="A628" s="56" t="s">
        <v>1263</v>
      </c>
      <c r="B628" s="74" t="s">
        <v>1264</v>
      </c>
      <c r="C628" s="20" t="s">
        <v>1265</v>
      </c>
      <c r="D628" s="115">
        <v>2</v>
      </c>
      <c r="E628" s="28" t="s">
        <v>538</v>
      </c>
      <c r="F628" s="28"/>
      <c r="G628" s="508"/>
      <c r="H628" s="694"/>
      <c r="I628" s="694"/>
    </row>
    <row r="629" spans="1:12" ht="64.5" customHeight="1">
      <c r="A629" s="56"/>
      <c r="B629" s="74"/>
      <c r="C629" s="23" t="s">
        <v>1266</v>
      </c>
      <c r="D629" s="115">
        <v>2</v>
      </c>
      <c r="E629" s="28" t="s">
        <v>538</v>
      </c>
      <c r="F629" s="28"/>
      <c r="G629" s="508"/>
      <c r="H629" s="694"/>
      <c r="I629" s="694"/>
    </row>
    <row r="630" spans="1:12" ht="66" customHeight="1">
      <c r="A630" s="56" t="s">
        <v>1267</v>
      </c>
      <c r="B630" s="74" t="s">
        <v>1268</v>
      </c>
      <c r="C630" s="30" t="s">
        <v>1269</v>
      </c>
      <c r="D630" s="582">
        <v>2</v>
      </c>
      <c r="E630" s="28" t="s">
        <v>538</v>
      </c>
      <c r="F630" s="28"/>
      <c r="G630" s="508"/>
      <c r="H630" s="694"/>
      <c r="I630" s="694"/>
    </row>
    <row r="631" spans="1:12" ht="46.5">
      <c r="A631" s="56" t="s">
        <v>1270</v>
      </c>
      <c r="B631" s="19" t="s">
        <v>1271</v>
      </c>
      <c r="C631" s="74" t="s">
        <v>1272</v>
      </c>
      <c r="D631" s="115">
        <v>2</v>
      </c>
      <c r="E631" s="28" t="s">
        <v>538</v>
      </c>
      <c r="F631" s="74" t="s">
        <v>1273</v>
      </c>
      <c r="G631" s="508"/>
      <c r="H631" s="694"/>
      <c r="I631" s="694"/>
    </row>
    <row r="632" spans="1:12" ht="44.25" customHeight="1">
      <c r="A632" s="63" t="s">
        <v>19</v>
      </c>
      <c r="B632" s="991" t="s">
        <v>18</v>
      </c>
      <c r="C632" s="991"/>
      <c r="D632" s="991"/>
      <c r="E632" s="991"/>
      <c r="F632" s="991"/>
      <c r="G632" s="992"/>
      <c r="H632" s="694">
        <f>SUM(D633:D649)</f>
        <v>34</v>
      </c>
      <c r="I632" s="694">
        <f>COUNT(D633:D649)*2</f>
        <v>34</v>
      </c>
    </row>
    <row r="633" spans="1:12" ht="43.5">
      <c r="A633" s="56" t="s">
        <v>1274</v>
      </c>
      <c r="B633" s="74" t="s">
        <v>1275</v>
      </c>
      <c r="C633" s="30" t="s">
        <v>1276</v>
      </c>
      <c r="D633" s="582">
        <v>2</v>
      </c>
      <c r="E633" s="26" t="s">
        <v>646</v>
      </c>
      <c r="F633" s="28"/>
      <c r="G633" s="508"/>
      <c r="H633" s="694"/>
      <c r="I633" s="694"/>
    </row>
    <row r="634" spans="1:12" ht="29">
      <c r="A634" s="56"/>
      <c r="B634" s="74"/>
      <c r="C634" s="23" t="s">
        <v>1277</v>
      </c>
      <c r="D634" s="115">
        <v>2</v>
      </c>
      <c r="E634" s="28" t="s">
        <v>339</v>
      </c>
      <c r="F634" s="28"/>
      <c r="G634" s="508"/>
      <c r="H634" s="694"/>
      <c r="I634" s="694"/>
    </row>
    <row r="635" spans="1:12" ht="43.5">
      <c r="A635" s="56" t="s">
        <v>1278</v>
      </c>
      <c r="B635" s="74" t="s">
        <v>1279</v>
      </c>
      <c r="C635" s="20" t="s">
        <v>1280</v>
      </c>
      <c r="D635" s="115">
        <v>2</v>
      </c>
      <c r="E635" s="28" t="s">
        <v>646</v>
      </c>
      <c r="F635" s="28"/>
      <c r="G635" s="508"/>
      <c r="H635" s="694"/>
      <c r="I635" s="694"/>
    </row>
    <row r="636" spans="1:12" ht="51" customHeight="1">
      <c r="A636" s="56"/>
      <c r="B636" s="74"/>
      <c r="C636" s="20" t="s">
        <v>1281</v>
      </c>
      <c r="D636" s="115">
        <v>2</v>
      </c>
      <c r="E636" s="28" t="s">
        <v>646</v>
      </c>
      <c r="F636" s="28"/>
      <c r="G636" s="508"/>
      <c r="H636" s="694"/>
      <c r="I636" s="694"/>
    </row>
    <row r="637" spans="1:12" ht="51.75" customHeight="1">
      <c r="A637" s="56"/>
      <c r="B637" s="74"/>
      <c r="C637" s="20" t="s">
        <v>1282</v>
      </c>
      <c r="D637" s="115">
        <v>2</v>
      </c>
      <c r="E637" s="28" t="s">
        <v>646</v>
      </c>
      <c r="F637" s="28"/>
      <c r="G637" s="508"/>
      <c r="H637" s="694"/>
      <c r="I637" s="694"/>
    </row>
    <row r="638" spans="1:12" ht="51.75" customHeight="1">
      <c r="A638" s="56"/>
      <c r="B638" s="74"/>
      <c r="C638" s="20" t="s">
        <v>1283</v>
      </c>
      <c r="D638" s="115">
        <v>2</v>
      </c>
      <c r="E638" s="28" t="s">
        <v>646</v>
      </c>
      <c r="F638" s="28"/>
      <c r="G638" s="508"/>
      <c r="H638" s="694"/>
      <c r="I638" s="694"/>
    </row>
    <row r="639" spans="1:12" ht="52.5" customHeight="1">
      <c r="A639" s="56"/>
      <c r="B639" s="74"/>
      <c r="C639" s="20" t="s">
        <v>1284</v>
      </c>
      <c r="D639" s="115">
        <v>2</v>
      </c>
      <c r="E639" s="28" t="s">
        <v>646</v>
      </c>
      <c r="F639" s="28"/>
      <c r="G639" s="508"/>
      <c r="H639" s="694"/>
      <c r="I639" s="694"/>
    </row>
    <row r="640" spans="1:12" ht="43.5">
      <c r="A640" s="56"/>
      <c r="B640" s="74"/>
      <c r="C640" s="20" t="s">
        <v>1285</v>
      </c>
      <c r="D640" s="115">
        <v>2</v>
      </c>
      <c r="E640" s="28" t="s">
        <v>646</v>
      </c>
      <c r="F640" s="28"/>
      <c r="G640" s="508"/>
      <c r="H640" s="694"/>
      <c r="I640" s="694"/>
    </row>
    <row r="641" spans="1:9" ht="43.5">
      <c r="A641" s="56"/>
      <c r="B641" s="74"/>
      <c r="C641" s="20" t="s">
        <v>1286</v>
      </c>
      <c r="D641" s="115">
        <v>2</v>
      </c>
      <c r="E641" s="28" t="s">
        <v>646</v>
      </c>
      <c r="F641" s="28"/>
      <c r="G641" s="508"/>
      <c r="H641" s="694"/>
      <c r="I641" s="694"/>
    </row>
    <row r="642" spans="1:9" ht="62.25" customHeight="1">
      <c r="A642" s="56"/>
      <c r="B642" s="74"/>
      <c r="C642" s="20" t="s">
        <v>1287</v>
      </c>
      <c r="D642" s="115">
        <v>2</v>
      </c>
      <c r="E642" s="28" t="s">
        <v>646</v>
      </c>
      <c r="F642" s="28"/>
      <c r="G642" s="508"/>
      <c r="H642" s="694"/>
      <c r="I642" s="694"/>
    </row>
    <row r="643" spans="1:9" ht="64.5" customHeight="1">
      <c r="A643" s="56"/>
      <c r="B643" s="74"/>
      <c r="C643" s="20" t="s">
        <v>1288</v>
      </c>
      <c r="D643" s="115">
        <v>2</v>
      </c>
      <c r="E643" s="28" t="s">
        <v>646</v>
      </c>
      <c r="F643" s="28"/>
      <c r="G643" s="508"/>
      <c r="H643" s="694"/>
      <c r="I643" s="694"/>
    </row>
    <row r="644" spans="1:9" ht="43.5">
      <c r="A644" s="56"/>
      <c r="B644" s="74"/>
      <c r="C644" s="20" t="s">
        <v>1289</v>
      </c>
      <c r="D644" s="115">
        <v>2</v>
      </c>
      <c r="E644" s="28" t="s">
        <v>646</v>
      </c>
      <c r="F644" s="28"/>
      <c r="G644" s="508"/>
      <c r="H644" s="694"/>
      <c r="I644" s="694"/>
    </row>
    <row r="645" spans="1:9" ht="79.5" customHeight="1">
      <c r="A645" s="56"/>
      <c r="B645" s="74"/>
      <c r="C645" s="20" t="s">
        <v>1290</v>
      </c>
      <c r="D645" s="115">
        <v>2</v>
      </c>
      <c r="E645" s="28" t="s">
        <v>646</v>
      </c>
      <c r="F645" s="28"/>
      <c r="G645" s="508"/>
      <c r="H645" s="694"/>
      <c r="I645" s="694"/>
    </row>
    <row r="646" spans="1:9" ht="58">
      <c r="A646" s="56"/>
      <c r="B646" s="74"/>
      <c r="C646" s="20" t="s">
        <v>1291</v>
      </c>
      <c r="D646" s="115">
        <v>2</v>
      </c>
      <c r="E646" s="28" t="s">
        <v>646</v>
      </c>
      <c r="F646" s="28"/>
      <c r="G646" s="508"/>
      <c r="H646" s="694"/>
      <c r="I646" s="694"/>
    </row>
    <row r="647" spans="1:9" ht="43.5">
      <c r="A647" s="56"/>
      <c r="B647" s="74"/>
      <c r="C647" s="20" t="s">
        <v>1292</v>
      </c>
      <c r="D647" s="115">
        <v>2</v>
      </c>
      <c r="E647" s="28" t="s">
        <v>646</v>
      </c>
      <c r="F647" s="28"/>
      <c r="G647" s="508"/>
      <c r="H647" s="694"/>
      <c r="I647" s="694"/>
    </row>
    <row r="648" spans="1:9" ht="31">
      <c r="A648" s="56" t="s">
        <v>1293</v>
      </c>
      <c r="B648" s="74" t="s">
        <v>1294</v>
      </c>
      <c r="C648" s="20" t="s">
        <v>1295</v>
      </c>
      <c r="D648" s="115">
        <v>2</v>
      </c>
      <c r="E648" s="28" t="s">
        <v>538</v>
      </c>
      <c r="F648" s="28"/>
      <c r="G648" s="508"/>
      <c r="H648" s="694"/>
      <c r="I648" s="694"/>
    </row>
    <row r="649" spans="1:9" ht="66" customHeight="1">
      <c r="A649" s="56" t="s">
        <v>1296</v>
      </c>
      <c r="B649" s="74" t="s">
        <v>1297</v>
      </c>
      <c r="C649" s="20" t="s">
        <v>1298</v>
      </c>
      <c r="D649" s="115">
        <v>2</v>
      </c>
      <c r="E649" s="28" t="s">
        <v>339</v>
      </c>
      <c r="F649" s="23" t="s">
        <v>1299</v>
      </c>
      <c r="G649" s="508"/>
      <c r="H649" s="694"/>
      <c r="I649" s="694"/>
    </row>
    <row r="650" spans="1:9" ht="25.15" customHeight="1">
      <c r="A650" s="63" t="s">
        <v>1300</v>
      </c>
      <c r="B650" s="991" t="s">
        <v>16</v>
      </c>
      <c r="C650" s="991"/>
      <c r="D650" s="991"/>
      <c r="E650" s="991"/>
      <c r="F650" s="991"/>
      <c r="G650" s="992"/>
      <c r="H650" s="694">
        <f>SUM(D651:D653)</f>
        <v>6</v>
      </c>
      <c r="I650" s="694">
        <f>COUNT(D651:D653)*2</f>
        <v>6</v>
      </c>
    </row>
    <row r="651" spans="1:9" ht="29">
      <c r="A651" s="56" t="s">
        <v>1301</v>
      </c>
      <c r="B651" s="74" t="s">
        <v>1302</v>
      </c>
      <c r="C651" s="42" t="s">
        <v>1303</v>
      </c>
      <c r="D651" s="115">
        <v>2</v>
      </c>
      <c r="E651" s="28" t="s">
        <v>538</v>
      </c>
      <c r="F651" s="28"/>
      <c r="G651" s="508"/>
      <c r="H651" s="694"/>
      <c r="I651" s="694"/>
    </row>
    <row r="652" spans="1:9" ht="31">
      <c r="A652" s="56" t="s">
        <v>1304</v>
      </c>
      <c r="B652" s="74" t="s">
        <v>1305</v>
      </c>
      <c r="C652" s="20" t="s">
        <v>1306</v>
      </c>
      <c r="D652" s="115">
        <v>2</v>
      </c>
      <c r="E652" s="28" t="s">
        <v>538</v>
      </c>
      <c r="F652" s="28"/>
      <c r="G652" s="508"/>
      <c r="H652" s="694"/>
      <c r="I652" s="694"/>
    </row>
    <row r="653" spans="1:9" ht="31">
      <c r="A653" s="56" t="s">
        <v>1307</v>
      </c>
      <c r="B653" s="74" t="s">
        <v>1308</v>
      </c>
      <c r="C653" s="23" t="s">
        <v>1309</v>
      </c>
      <c r="D653" s="115">
        <v>2</v>
      </c>
      <c r="E653" s="28" t="s">
        <v>538</v>
      </c>
      <c r="F653" s="28"/>
      <c r="G653" s="508"/>
      <c r="H653" s="694"/>
      <c r="I653" s="694"/>
    </row>
    <row r="654" spans="1:9" ht="18.5">
      <c r="A654" s="63" t="s">
        <v>15</v>
      </c>
      <c r="B654" s="991" t="s">
        <v>14</v>
      </c>
      <c r="C654" s="991"/>
      <c r="D654" s="991"/>
      <c r="E654" s="991"/>
      <c r="F654" s="991"/>
      <c r="G654" s="992"/>
      <c r="H654" s="694">
        <f>SUM(D655:D661)</f>
        <v>14</v>
      </c>
      <c r="I654" s="694">
        <f>COUNT(D655:D661)*2</f>
        <v>14</v>
      </c>
    </row>
    <row r="655" spans="1:9" ht="31">
      <c r="A655" s="56" t="s">
        <v>1310</v>
      </c>
      <c r="B655" s="19" t="s">
        <v>1311</v>
      </c>
      <c r="C655" s="20" t="s">
        <v>1312</v>
      </c>
      <c r="D655" s="115">
        <v>2</v>
      </c>
      <c r="E655" s="28" t="s">
        <v>651</v>
      </c>
      <c r="F655" s="28"/>
      <c r="G655" s="508"/>
      <c r="H655" s="694"/>
      <c r="I655" s="694"/>
    </row>
    <row r="656" spans="1:9" ht="31">
      <c r="A656" s="56" t="s">
        <v>1313</v>
      </c>
      <c r="B656" s="19" t="s">
        <v>1314</v>
      </c>
      <c r="C656" s="45" t="s">
        <v>1315</v>
      </c>
      <c r="D656" s="115">
        <v>2</v>
      </c>
      <c r="E656" s="28" t="s">
        <v>651</v>
      </c>
      <c r="F656" s="28"/>
      <c r="G656" s="508"/>
      <c r="H656" s="694"/>
      <c r="I656" s="694"/>
    </row>
    <row r="657" spans="1:12" ht="29">
      <c r="A657" s="56"/>
      <c r="B657" s="19"/>
      <c r="C657" s="45" t="s">
        <v>1316</v>
      </c>
      <c r="D657" s="115">
        <v>2</v>
      </c>
      <c r="E657" s="28" t="s">
        <v>651</v>
      </c>
      <c r="F657" s="28"/>
      <c r="G657" s="508"/>
      <c r="H657" s="694"/>
      <c r="I657" s="694"/>
    </row>
    <row r="658" spans="1:12" ht="29">
      <c r="A658" s="56"/>
      <c r="B658" s="19"/>
      <c r="C658" s="45" t="s">
        <v>1317</v>
      </c>
      <c r="D658" s="115">
        <v>2</v>
      </c>
      <c r="E658" s="28" t="s">
        <v>651</v>
      </c>
      <c r="F658" s="28"/>
      <c r="G658" s="508"/>
      <c r="H658" s="694"/>
      <c r="I658" s="694"/>
    </row>
    <row r="659" spans="1:12" ht="31">
      <c r="A659" s="56" t="s">
        <v>1318</v>
      </c>
      <c r="B659" s="51" t="s">
        <v>1319</v>
      </c>
      <c r="C659" s="30" t="s">
        <v>1320</v>
      </c>
      <c r="D659" s="115">
        <v>2</v>
      </c>
      <c r="E659" s="28" t="s">
        <v>651</v>
      </c>
      <c r="F659" s="28"/>
      <c r="G659" s="508"/>
      <c r="H659" s="694"/>
      <c r="I659" s="694"/>
    </row>
    <row r="660" spans="1:12" ht="31">
      <c r="A660" s="56" t="s">
        <v>1321</v>
      </c>
      <c r="B660" s="19" t="s">
        <v>1322</v>
      </c>
      <c r="C660" s="31" t="s">
        <v>1323</v>
      </c>
      <c r="D660" s="115">
        <v>2</v>
      </c>
      <c r="E660" s="28" t="s">
        <v>651</v>
      </c>
      <c r="F660" s="28"/>
      <c r="G660" s="508"/>
      <c r="H660" s="694"/>
      <c r="I660" s="694"/>
    </row>
    <row r="661" spans="1:12" ht="79.5" customHeight="1">
      <c r="A661" s="56" t="s">
        <v>1324</v>
      </c>
      <c r="B661" s="19" t="s">
        <v>1325</v>
      </c>
      <c r="C661" s="20" t="s">
        <v>1326</v>
      </c>
      <c r="D661" s="115">
        <v>2</v>
      </c>
      <c r="E661" s="28" t="s">
        <v>651</v>
      </c>
      <c r="F661" s="28"/>
      <c r="G661" s="508"/>
      <c r="H661" s="694"/>
      <c r="I661" s="694"/>
    </row>
    <row r="662" spans="1:12" ht="54.75" customHeight="1">
      <c r="A662" s="63" t="s">
        <v>13</v>
      </c>
      <c r="B662" s="996" t="s">
        <v>1327</v>
      </c>
      <c r="C662" s="997"/>
      <c r="D662" s="997"/>
      <c r="E662" s="997"/>
      <c r="F662" s="997"/>
      <c r="G662" s="997"/>
      <c r="H662" s="694">
        <f>SUM(D663:D669)</f>
        <v>6</v>
      </c>
      <c r="I662" s="694">
        <f>COUNT(D663:D669)*2</f>
        <v>6</v>
      </c>
    </row>
    <row r="663" spans="1:12" ht="174">
      <c r="A663" s="89" t="s">
        <v>1328</v>
      </c>
      <c r="B663" s="50" t="s">
        <v>1329</v>
      </c>
      <c r="C663" s="50" t="s">
        <v>1330</v>
      </c>
      <c r="D663" s="530"/>
      <c r="E663" s="26" t="s">
        <v>538</v>
      </c>
      <c r="F663" s="91" t="s">
        <v>1331</v>
      </c>
      <c r="G663" s="517"/>
      <c r="H663" s="593"/>
      <c r="I663" s="593"/>
      <c r="J663" s="500"/>
      <c r="K663" s="262"/>
      <c r="L663" s="262"/>
    </row>
    <row r="664" spans="1:12" ht="87">
      <c r="A664" s="89" t="s">
        <v>1332</v>
      </c>
      <c r="B664" s="50" t="s">
        <v>1333</v>
      </c>
      <c r="C664" s="50" t="s">
        <v>1334</v>
      </c>
      <c r="D664" s="530"/>
      <c r="E664" s="26" t="s">
        <v>538</v>
      </c>
      <c r="F664" s="91" t="s">
        <v>1335</v>
      </c>
      <c r="G664" s="510"/>
      <c r="H664" s="519"/>
      <c r="I664" s="519"/>
      <c r="J664" s="502"/>
      <c r="K664" s="26"/>
      <c r="L664" s="26"/>
    </row>
    <row r="665" spans="1:12" ht="130.5">
      <c r="A665" s="89" t="s">
        <v>1336</v>
      </c>
      <c r="B665" s="50" t="s">
        <v>1337</v>
      </c>
      <c r="C665" s="50" t="s">
        <v>1338</v>
      </c>
      <c r="D665" s="530"/>
      <c r="E665" s="26" t="s">
        <v>538</v>
      </c>
      <c r="F665" s="91" t="s">
        <v>1339</v>
      </c>
      <c r="G665" s="510"/>
      <c r="H665" s="590"/>
      <c r="I665" s="590"/>
      <c r="J665" s="498"/>
      <c r="K665" s="127"/>
      <c r="L665" s="127"/>
    </row>
    <row r="666" spans="1:12" ht="130.5">
      <c r="A666" s="63" t="s">
        <v>1340</v>
      </c>
      <c r="B666" s="50" t="s">
        <v>1341</v>
      </c>
      <c r="C666" s="50" t="s">
        <v>1342</v>
      </c>
      <c r="D666" s="585">
        <v>2</v>
      </c>
      <c r="E666" s="26" t="s">
        <v>538</v>
      </c>
      <c r="F666" s="91" t="s">
        <v>1343</v>
      </c>
      <c r="G666" s="578"/>
      <c r="H666" s="694"/>
      <c r="I666" s="694"/>
    </row>
    <row r="667" spans="1:12" ht="87">
      <c r="A667" s="63" t="s">
        <v>1344</v>
      </c>
      <c r="B667" s="50" t="s">
        <v>1345</v>
      </c>
      <c r="C667" s="50" t="s">
        <v>1346</v>
      </c>
      <c r="D667" s="585">
        <v>2</v>
      </c>
      <c r="E667" s="26" t="s">
        <v>538</v>
      </c>
      <c r="F667" s="91" t="s">
        <v>1347</v>
      </c>
      <c r="G667" s="578"/>
      <c r="H667" s="694"/>
      <c r="I667" s="694"/>
    </row>
    <row r="668" spans="1:12" ht="116">
      <c r="A668" s="89" t="s">
        <v>1348</v>
      </c>
      <c r="B668" s="50" t="s">
        <v>1349</v>
      </c>
      <c r="C668" s="50" t="s">
        <v>1350</v>
      </c>
      <c r="D668" s="530"/>
      <c r="E668" s="26" t="s">
        <v>538</v>
      </c>
      <c r="F668" s="91" t="s">
        <v>1351</v>
      </c>
      <c r="G668" s="510"/>
      <c r="H668" s="592"/>
      <c r="I668" s="592"/>
      <c r="J668" s="499"/>
      <c r="K668" s="180"/>
      <c r="L668" s="180"/>
    </row>
    <row r="669" spans="1:12" ht="145">
      <c r="A669" s="63" t="s">
        <v>1352</v>
      </c>
      <c r="B669" s="50" t="s">
        <v>1353</v>
      </c>
      <c r="C669" s="50" t="s">
        <v>1354</v>
      </c>
      <c r="D669" s="585">
        <v>2</v>
      </c>
      <c r="E669" s="26" t="s">
        <v>538</v>
      </c>
      <c r="F669" s="91" t="s">
        <v>1355</v>
      </c>
      <c r="G669" s="578"/>
      <c r="H669" s="694"/>
      <c r="I669" s="694"/>
    </row>
    <row r="670" spans="1:12" ht="18.5">
      <c r="A670" s="63" t="s">
        <v>12</v>
      </c>
      <c r="B670" s="991" t="s">
        <v>11</v>
      </c>
      <c r="C670" s="991"/>
      <c r="D670" s="991"/>
      <c r="E670" s="991"/>
      <c r="F670" s="991"/>
      <c r="G670" s="992"/>
      <c r="H670" s="694">
        <f>SUM(D671:D673)</f>
        <v>6</v>
      </c>
      <c r="I670" s="694">
        <f>COUNT(D671:D673)*2</f>
        <v>6</v>
      </c>
    </row>
    <row r="671" spans="1:12" ht="31">
      <c r="A671" s="56" t="s">
        <v>1356</v>
      </c>
      <c r="B671" s="74" t="s">
        <v>1357</v>
      </c>
      <c r="C671" s="23" t="s">
        <v>1358</v>
      </c>
      <c r="D671" s="115">
        <v>2</v>
      </c>
      <c r="E671" s="28" t="s">
        <v>269</v>
      </c>
      <c r="F671" s="28" t="s">
        <v>1359</v>
      </c>
      <c r="G671" s="508"/>
      <c r="H671" s="694"/>
      <c r="I671" s="694"/>
    </row>
    <row r="672" spans="1:12" ht="29">
      <c r="A672" s="73"/>
      <c r="B672" s="74"/>
      <c r="C672" s="23" t="s">
        <v>1360</v>
      </c>
      <c r="D672" s="115">
        <v>2</v>
      </c>
      <c r="E672" s="28" t="s">
        <v>269</v>
      </c>
      <c r="F672" s="28" t="s">
        <v>1361</v>
      </c>
      <c r="G672" s="508"/>
      <c r="H672" s="694"/>
      <c r="I672" s="694"/>
    </row>
    <row r="673" spans="1:12" ht="31">
      <c r="A673" s="60" t="s">
        <v>1362</v>
      </c>
      <c r="B673" s="74" t="s">
        <v>1363</v>
      </c>
      <c r="C673" s="28" t="s">
        <v>2270</v>
      </c>
      <c r="D673" s="115">
        <v>2</v>
      </c>
      <c r="E673" s="28" t="s">
        <v>538</v>
      </c>
      <c r="F673" s="23" t="s">
        <v>1364</v>
      </c>
      <c r="G673" s="508"/>
      <c r="H673" s="694"/>
      <c r="I673" s="694"/>
    </row>
    <row r="674" spans="1:12" ht="15.5">
      <c r="A674" s="92" t="s">
        <v>10</v>
      </c>
      <c r="B674" s="993" t="s">
        <v>1365</v>
      </c>
      <c r="C674" s="994"/>
      <c r="D674" s="994"/>
      <c r="E674" s="994"/>
      <c r="F674" s="994"/>
      <c r="G674" s="998"/>
      <c r="H674" s="593">
        <f>SUM(D675:D680)</f>
        <v>0</v>
      </c>
      <c r="I674" s="593">
        <f>COUNT(D675:D680)*2</f>
        <v>0</v>
      </c>
      <c r="J674" s="500"/>
      <c r="K674" s="262"/>
      <c r="L674" s="262"/>
    </row>
    <row r="675" spans="1:12" ht="29">
      <c r="A675" s="92" t="s">
        <v>1366</v>
      </c>
      <c r="B675" s="50" t="s">
        <v>1367</v>
      </c>
      <c r="C675" s="50"/>
      <c r="D675" s="531"/>
      <c r="E675" s="50"/>
      <c r="F675" s="50"/>
      <c r="G675" s="518"/>
      <c r="H675" s="519"/>
      <c r="I675" s="519"/>
      <c r="J675" s="502"/>
      <c r="K675" s="26"/>
      <c r="L675" s="26"/>
    </row>
    <row r="676" spans="1:12" ht="43.5">
      <c r="A676" s="92" t="s">
        <v>1368</v>
      </c>
      <c r="B676" s="50" t="s">
        <v>1369</v>
      </c>
      <c r="C676" s="50"/>
      <c r="D676" s="531"/>
      <c r="E676" s="50"/>
      <c r="F676" s="50"/>
      <c r="G676" s="518"/>
      <c r="H676" s="519"/>
      <c r="I676" s="519"/>
      <c r="J676" s="502"/>
      <c r="K676" s="26"/>
      <c r="L676" s="26"/>
    </row>
    <row r="677" spans="1:12" ht="43.5">
      <c r="A677" s="92" t="s">
        <v>1370</v>
      </c>
      <c r="B677" s="50" t="s">
        <v>1371</v>
      </c>
      <c r="C677" s="50"/>
      <c r="D677" s="531"/>
      <c r="E677" s="50"/>
      <c r="F677" s="50"/>
      <c r="G677" s="518"/>
      <c r="H677" s="519"/>
      <c r="I677" s="519"/>
      <c r="J677" s="502"/>
      <c r="K677" s="26"/>
      <c r="L677" s="26"/>
    </row>
    <row r="678" spans="1:12" ht="58">
      <c r="A678" s="92" t="s">
        <v>1372</v>
      </c>
      <c r="B678" s="50" t="s">
        <v>1373</v>
      </c>
      <c r="C678" s="50"/>
      <c r="D678" s="531"/>
      <c r="E678" s="50"/>
      <c r="F678" s="50"/>
      <c r="G678" s="518"/>
      <c r="H678" s="519"/>
      <c r="I678" s="519"/>
      <c r="J678" s="502"/>
      <c r="K678" s="26"/>
      <c r="L678" s="26"/>
    </row>
    <row r="679" spans="1:12" ht="29">
      <c r="A679" s="92" t="s">
        <v>1374</v>
      </c>
      <c r="B679" s="50" t="s">
        <v>1375</v>
      </c>
      <c r="C679" s="50"/>
      <c r="D679" s="531"/>
      <c r="E679" s="50"/>
      <c r="F679" s="50"/>
      <c r="G679" s="518"/>
      <c r="H679" s="519"/>
      <c r="I679" s="519"/>
      <c r="J679" s="502"/>
      <c r="K679" s="26"/>
      <c r="L679" s="26"/>
    </row>
    <row r="680" spans="1:12" ht="29">
      <c r="A680" s="92" t="s">
        <v>1376</v>
      </c>
      <c r="B680" s="50" t="s">
        <v>1377</v>
      </c>
      <c r="C680" s="50"/>
      <c r="D680" s="531"/>
      <c r="E680" s="50"/>
      <c r="F680" s="50"/>
      <c r="G680" s="518"/>
      <c r="H680" s="590"/>
      <c r="I680" s="590"/>
      <c r="J680" s="498"/>
      <c r="K680" s="127"/>
      <c r="L680" s="127"/>
    </row>
    <row r="681" spans="1:12" ht="15.5">
      <c r="A681" s="93" t="s">
        <v>1378</v>
      </c>
      <c r="B681" s="993" t="s">
        <v>8</v>
      </c>
      <c r="C681" s="994"/>
      <c r="D681" s="995"/>
      <c r="E681" s="994"/>
      <c r="F681" s="994"/>
      <c r="G681" s="994"/>
      <c r="H681" s="694">
        <f>SUM(D682:D691)</f>
        <v>2</v>
      </c>
      <c r="I681" s="694">
        <f>COUNT(D682:D691)*2</f>
        <v>2</v>
      </c>
    </row>
    <row r="682" spans="1:12" ht="43.5">
      <c r="A682" s="92" t="s">
        <v>1379</v>
      </c>
      <c r="B682" s="50" t="s">
        <v>1380</v>
      </c>
      <c r="C682" s="50"/>
      <c r="D682" s="531"/>
      <c r="E682" s="50"/>
      <c r="F682" s="50"/>
      <c r="G682" s="518"/>
      <c r="H682" s="593"/>
      <c r="I682" s="593"/>
      <c r="J682" s="500"/>
      <c r="K682" s="262"/>
      <c r="L682" s="262"/>
    </row>
    <row r="683" spans="1:12" ht="43.5">
      <c r="A683" s="92" t="s">
        <v>1381</v>
      </c>
      <c r="B683" s="50" t="s">
        <v>1382</v>
      </c>
      <c r="C683" s="50"/>
      <c r="D683" s="531"/>
      <c r="E683" s="50"/>
      <c r="F683" s="50"/>
      <c r="G683" s="518"/>
      <c r="H683" s="519"/>
      <c r="I683" s="519"/>
      <c r="J683" s="502"/>
      <c r="K683" s="26"/>
      <c r="L683" s="26"/>
    </row>
    <row r="684" spans="1:12" ht="43.5">
      <c r="A684" s="92" t="s">
        <v>1383</v>
      </c>
      <c r="B684" s="50" t="s">
        <v>1384</v>
      </c>
      <c r="C684" s="50"/>
      <c r="D684" s="531"/>
      <c r="E684" s="50"/>
      <c r="F684" s="50"/>
      <c r="G684" s="518"/>
      <c r="H684" s="519"/>
      <c r="I684" s="519"/>
      <c r="J684" s="502"/>
      <c r="K684" s="26"/>
      <c r="L684" s="26"/>
    </row>
    <row r="685" spans="1:12" ht="29">
      <c r="A685" s="92" t="s">
        <v>1385</v>
      </c>
      <c r="B685" s="50" t="s">
        <v>1386</v>
      </c>
      <c r="C685" s="50"/>
      <c r="D685" s="531"/>
      <c r="E685" s="50"/>
      <c r="F685" s="50"/>
      <c r="G685" s="518"/>
      <c r="H685" s="519"/>
      <c r="I685" s="519"/>
      <c r="J685" s="502"/>
      <c r="K685" s="26"/>
      <c r="L685" s="26"/>
    </row>
    <row r="686" spans="1:12" ht="29">
      <c r="A686" s="92" t="s">
        <v>1387</v>
      </c>
      <c r="B686" s="50" t="s">
        <v>1388</v>
      </c>
      <c r="C686" s="50"/>
      <c r="D686" s="531"/>
      <c r="E686" s="50"/>
      <c r="F686" s="50"/>
      <c r="G686" s="518"/>
      <c r="H686" s="590"/>
      <c r="I686" s="590"/>
      <c r="J686" s="498"/>
      <c r="K686" s="127"/>
      <c r="L686" s="127"/>
    </row>
    <row r="687" spans="1:12" ht="87">
      <c r="A687" s="60" t="s">
        <v>1389</v>
      </c>
      <c r="B687" s="50" t="s">
        <v>1390</v>
      </c>
      <c r="C687" s="50" t="s">
        <v>1391</v>
      </c>
      <c r="D687" s="586">
        <v>2</v>
      </c>
      <c r="E687" s="34" t="s">
        <v>538</v>
      </c>
      <c r="F687" s="50" t="s">
        <v>1392</v>
      </c>
      <c r="G687" s="930"/>
      <c r="H687" s="694"/>
      <c r="I687" s="694"/>
    </row>
    <row r="688" spans="1:12" ht="58">
      <c r="A688" s="27" t="s">
        <v>1393</v>
      </c>
      <c r="B688" s="50" t="s">
        <v>1394</v>
      </c>
      <c r="C688" s="50"/>
      <c r="D688" s="531"/>
      <c r="E688" s="50"/>
      <c r="F688" s="50"/>
      <c r="G688" s="518"/>
      <c r="H688" s="593"/>
      <c r="I688" s="593"/>
      <c r="J688" s="500"/>
      <c r="K688" s="262"/>
      <c r="L688" s="262"/>
    </row>
    <row r="689" spans="1:12" ht="29">
      <c r="A689" s="27" t="s">
        <v>1395</v>
      </c>
      <c r="B689" s="50" t="s">
        <v>1396</v>
      </c>
      <c r="C689" s="50"/>
      <c r="D689" s="531"/>
      <c r="E689" s="50"/>
      <c r="F689" s="50"/>
      <c r="G689" s="518"/>
      <c r="H689" s="519"/>
      <c r="I689" s="519"/>
      <c r="J689" s="502"/>
      <c r="K689" s="26"/>
      <c r="L689" s="26"/>
    </row>
    <row r="690" spans="1:12" ht="29">
      <c r="A690" s="27" t="s">
        <v>1397</v>
      </c>
      <c r="B690" s="50" t="s">
        <v>1398</v>
      </c>
      <c r="C690" s="50"/>
      <c r="D690" s="531"/>
      <c r="E690" s="50"/>
      <c r="F690" s="50"/>
      <c r="G690" s="518"/>
      <c r="H690" s="519"/>
      <c r="I690" s="519"/>
      <c r="J690" s="502"/>
      <c r="K690" s="26"/>
      <c r="L690" s="26"/>
    </row>
    <row r="691" spans="1:12" ht="43.5">
      <c r="A691" s="27" t="s">
        <v>1399</v>
      </c>
      <c r="B691" s="50" t="s">
        <v>1400</v>
      </c>
      <c r="C691" s="50"/>
      <c r="D691" s="531"/>
      <c r="E691" s="50"/>
      <c r="F691" s="50"/>
      <c r="G691" s="518"/>
      <c r="H691" s="590"/>
      <c r="I691" s="590"/>
      <c r="J691" s="498"/>
      <c r="K691" s="127"/>
      <c r="L691" s="127"/>
    </row>
    <row r="692" spans="1:12" ht="21">
      <c r="A692" s="96"/>
      <c r="B692" s="999" t="s">
        <v>1401</v>
      </c>
      <c r="C692" s="999"/>
      <c r="D692" s="999"/>
      <c r="E692" s="999"/>
      <c r="F692" s="999"/>
      <c r="G692" s="1000"/>
      <c r="H692" s="694">
        <f>H693+H704+H711+H715</f>
        <v>36</v>
      </c>
      <c r="I692" s="694">
        <f>I693+I704+I711+I715</f>
        <v>36</v>
      </c>
    </row>
    <row r="693" spans="1:12" ht="18.5">
      <c r="A693" s="97" t="s">
        <v>7</v>
      </c>
      <c r="B693" s="991" t="s">
        <v>6</v>
      </c>
      <c r="C693" s="991"/>
      <c r="D693" s="991"/>
      <c r="E693" s="991"/>
      <c r="F693" s="991"/>
      <c r="G693" s="992"/>
      <c r="H693" s="694">
        <f>SUM(D694:D703)</f>
        <v>18</v>
      </c>
      <c r="I693" s="694">
        <f>COUNT(D694:D703)*2</f>
        <v>18</v>
      </c>
    </row>
    <row r="694" spans="1:12" ht="29">
      <c r="A694" s="56" t="s">
        <v>1402</v>
      </c>
      <c r="B694" s="23" t="s">
        <v>1403</v>
      </c>
      <c r="C694" s="23" t="s">
        <v>1404</v>
      </c>
      <c r="D694" s="115">
        <v>2</v>
      </c>
      <c r="E694" s="22" t="s">
        <v>646</v>
      </c>
      <c r="F694" s="22"/>
      <c r="G694" s="516"/>
      <c r="H694" s="694"/>
      <c r="I694" s="694"/>
    </row>
    <row r="695" spans="1:12">
      <c r="A695" s="56"/>
      <c r="B695" s="23"/>
      <c r="C695" s="23" t="s">
        <v>1405</v>
      </c>
      <c r="D695" s="115">
        <v>2</v>
      </c>
      <c r="E695" s="22" t="s">
        <v>646</v>
      </c>
      <c r="F695" s="22"/>
      <c r="G695" s="516"/>
      <c r="H695" s="694"/>
      <c r="I695" s="694"/>
    </row>
    <row r="696" spans="1:12" ht="54" customHeight="1">
      <c r="A696" s="56"/>
      <c r="B696" s="23"/>
      <c r="C696" s="23" t="s">
        <v>1406</v>
      </c>
      <c r="D696" s="115">
        <v>2</v>
      </c>
      <c r="E696" s="22" t="s">
        <v>646</v>
      </c>
      <c r="F696" s="22"/>
      <c r="G696" s="516"/>
      <c r="H696" s="694"/>
      <c r="I696" s="694"/>
    </row>
    <row r="697" spans="1:12" ht="29">
      <c r="A697" s="56"/>
      <c r="B697" s="23"/>
      <c r="C697" s="23" t="s">
        <v>1407</v>
      </c>
      <c r="D697" s="115">
        <v>2</v>
      </c>
      <c r="E697" s="22" t="s">
        <v>646</v>
      </c>
      <c r="F697" s="22"/>
      <c r="G697" s="516"/>
      <c r="H697" s="694"/>
      <c r="I697" s="694"/>
    </row>
    <row r="698" spans="1:12" ht="50.25" customHeight="1">
      <c r="A698" s="56"/>
      <c r="B698" s="23"/>
      <c r="C698" s="23" t="s">
        <v>1408</v>
      </c>
      <c r="D698" s="115">
        <v>2</v>
      </c>
      <c r="E698" s="22" t="s">
        <v>646</v>
      </c>
      <c r="F698" s="22"/>
      <c r="G698" s="516"/>
      <c r="H698" s="694"/>
      <c r="I698" s="694"/>
    </row>
    <row r="699" spans="1:12" ht="51" customHeight="1">
      <c r="A699" s="18"/>
      <c r="B699" s="23"/>
      <c r="C699" s="23" t="s">
        <v>1409</v>
      </c>
      <c r="D699" s="115">
        <v>2</v>
      </c>
      <c r="E699" s="22" t="s">
        <v>646</v>
      </c>
      <c r="F699" s="22"/>
      <c r="G699" s="516"/>
      <c r="H699" s="694"/>
      <c r="I699" s="694"/>
    </row>
    <row r="700" spans="1:12" ht="43.5">
      <c r="A700" s="18"/>
      <c r="B700" s="23"/>
      <c r="C700" s="20" t="s">
        <v>1410</v>
      </c>
      <c r="D700" s="115">
        <v>2</v>
      </c>
      <c r="E700" s="22" t="s">
        <v>646</v>
      </c>
      <c r="F700" s="25" t="s">
        <v>1411</v>
      </c>
      <c r="G700" s="516"/>
      <c r="H700" s="694"/>
      <c r="I700" s="694"/>
    </row>
    <row r="701" spans="1:12" ht="29">
      <c r="A701" s="18"/>
      <c r="B701" s="23"/>
      <c r="C701" s="23" t="s">
        <v>1412</v>
      </c>
      <c r="D701" s="115">
        <v>2</v>
      </c>
      <c r="E701" s="22" t="s">
        <v>646</v>
      </c>
      <c r="F701" s="22"/>
      <c r="G701" s="516"/>
      <c r="H701" s="694"/>
      <c r="I701" s="694"/>
    </row>
    <row r="702" spans="1:12">
      <c r="A702" s="18"/>
      <c r="B702" s="23"/>
      <c r="C702" s="31" t="s">
        <v>1413</v>
      </c>
      <c r="D702" s="115">
        <v>2</v>
      </c>
      <c r="E702" s="22" t="s">
        <v>646</v>
      </c>
      <c r="F702" s="22"/>
      <c r="G702" s="516"/>
      <c r="H702" s="694"/>
      <c r="I702" s="694"/>
    </row>
    <row r="703" spans="1:12" ht="29">
      <c r="A703" s="27" t="s">
        <v>1414</v>
      </c>
      <c r="B703" s="57" t="s">
        <v>1415</v>
      </c>
      <c r="C703" s="31"/>
      <c r="D703" s="520"/>
      <c r="E703" s="22" t="s">
        <v>646</v>
      </c>
      <c r="F703" s="22"/>
      <c r="G703" s="516"/>
      <c r="H703" s="592"/>
      <c r="I703" s="592"/>
      <c r="J703" s="499"/>
      <c r="K703" s="180"/>
      <c r="L703" s="180"/>
    </row>
    <row r="704" spans="1:12" ht="18.5">
      <c r="A704" s="56" t="s">
        <v>5</v>
      </c>
      <c r="B704" s="991" t="s">
        <v>4</v>
      </c>
      <c r="C704" s="991"/>
      <c r="D704" s="991"/>
      <c r="E704" s="991"/>
      <c r="F704" s="991"/>
      <c r="G704" s="992"/>
      <c r="H704" s="694">
        <f>SUM(D705:D710)</f>
        <v>10</v>
      </c>
      <c r="I704" s="694">
        <f>COUNT(D705:D710)*2</f>
        <v>10</v>
      </c>
    </row>
    <row r="705" spans="1:12" ht="29">
      <c r="A705" s="56" t="s">
        <v>1416</v>
      </c>
      <c r="B705" s="23" t="s">
        <v>1417</v>
      </c>
      <c r="C705" s="23" t="s">
        <v>1418</v>
      </c>
      <c r="D705" s="115">
        <v>2</v>
      </c>
      <c r="E705" s="22" t="s">
        <v>646</v>
      </c>
      <c r="F705" s="22"/>
      <c r="G705" s="516"/>
      <c r="H705" s="694"/>
      <c r="I705" s="694"/>
    </row>
    <row r="706" spans="1:12" ht="30" customHeight="1">
      <c r="A706" s="56"/>
      <c r="B706" s="23"/>
      <c r="C706" s="23" t="s">
        <v>1419</v>
      </c>
      <c r="D706" s="115">
        <v>2</v>
      </c>
      <c r="E706" s="22" t="s">
        <v>646</v>
      </c>
      <c r="F706" s="22"/>
      <c r="G706" s="516"/>
      <c r="H706" s="694"/>
      <c r="I706" s="694"/>
    </row>
    <row r="707" spans="1:12" ht="47.25" customHeight="1">
      <c r="A707" s="56"/>
      <c r="B707" s="23"/>
      <c r="C707" s="20" t="s">
        <v>1420</v>
      </c>
      <c r="D707" s="115">
        <v>2</v>
      </c>
      <c r="E707" s="22" t="s">
        <v>646</v>
      </c>
      <c r="F707" s="22"/>
      <c r="G707" s="516"/>
      <c r="H707" s="694"/>
      <c r="I707" s="694"/>
    </row>
    <row r="708" spans="1:12" ht="43.5">
      <c r="A708" s="56"/>
      <c r="B708" s="23"/>
      <c r="C708" s="31" t="s">
        <v>1421</v>
      </c>
      <c r="D708" s="115">
        <v>2</v>
      </c>
      <c r="E708" s="22" t="s">
        <v>646</v>
      </c>
      <c r="F708" s="25" t="s">
        <v>1422</v>
      </c>
      <c r="G708" s="516"/>
      <c r="H708" s="694"/>
      <c r="I708" s="694"/>
    </row>
    <row r="709" spans="1:12" ht="43.5">
      <c r="A709" s="56" t="s">
        <v>1423</v>
      </c>
      <c r="B709" s="23"/>
      <c r="C709" s="20" t="s">
        <v>1424</v>
      </c>
      <c r="D709" s="115">
        <v>2</v>
      </c>
      <c r="E709" s="22" t="s">
        <v>646</v>
      </c>
      <c r="F709" s="22"/>
      <c r="G709" s="516"/>
      <c r="H709" s="694"/>
      <c r="I709" s="694"/>
    </row>
    <row r="710" spans="1:12" ht="50.25" customHeight="1">
      <c r="A710" s="27" t="s">
        <v>1425</v>
      </c>
      <c r="B710" s="86" t="s">
        <v>1426</v>
      </c>
      <c r="C710" s="80"/>
      <c r="D710" s="528"/>
      <c r="E710" s="81"/>
      <c r="F710" s="81"/>
      <c r="G710" s="515"/>
      <c r="H710" s="499"/>
      <c r="I710" s="499"/>
      <c r="J710" s="499"/>
      <c r="K710" s="180"/>
      <c r="L710" s="180"/>
    </row>
    <row r="711" spans="1:12" ht="18.5">
      <c r="A711" s="56" t="s">
        <v>3</v>
      </c>
      <c r="B711" s="991" t="s">
        <v>2</v>
      </c>
      <c r="C711" s="991"/>
      <c r="D711" s="991"/>
      <c r="E711" s="991"/>
      <c r="F711" s="991"/>
      <c r="G711" s="992"/>
      <c r="H711" s="694">
        <f>SUM(D712:D714)</f>
        <v>4</v>
      </c>
      <c r="I711" s="694">
        <f>COUNT(D712:D714)*2</f>
        <v>4</v>
      </c>
    </row>
    <row r="712" spans="1:12" ht="29">
      <c r="A712" s="56" t="s">
        <v>1427</v>
      </c>
      <c r="B712" s="23" t="s">
        <v>1428</v>
      </c>
      <c r="C712" s="23" t="s">
        <v>1429</v>
      </c>
      <c r="D712" s="115">
        <v>2</v>
      </c>
      <c r="E712" s="22" t="s">
        <v>646</v>
      </c>
      <c r="F712" s="22"/>
      <c r="G712" s="516"/>
      <c r="H712" s="694"/>
      <c r="I712" s="694"/>
    </row>
    <row r="713" spans="1:12" ht="43.5">
      <c r="A713" s="56"/>
      <c r="B713" s="23"/>
      <c r="C713" s="20" t="s">
        <v>1430</v>
      </c>
      <c r="D713" s="115">
        <v>2</v>
      </c>
      <c r="E713" s="22" t="s">
        <v>646</v>
      </c>
      <c r="F713" s="25" t="s">
        <v>1431</v>
      </c>
      <c r="G713" s="516"/>
      <c r="H713" s="694"/>
      <c r="I713" s="694"/>
    </row>
    <row r="714" spans="1:12" ht="30.75" customHeight="1">
      <c r="A714" s="27" t="s">
        <v>1432</v>
      </c>
      <c r="B714" s="86" t="s">
        <v>1433</v>
      </c>
      <c r="C714" s="80"/>
      <c r="D714" s="528"/>
      <c r="E714" s="81"/>
      <c r="F714" s="81"/>
      <c r="G714" s="515"/>
      <c r="H714" s="499"/>
      <c r="I714" s="499"/>
      <c r="J714" s="499"/>
      <c r="K714" s="180"/>
      <c r="L714" s="180"/>
    </row>
    <row r="715" spans="1:12" ht="18.5">
      <c r="A715" s="56" t="s">
        <v>1</v>
      </c>
      <c r="B715" s="991" t="s">
        <v>0</v>
      </c>
      <c r="C715" s="991"/>
      <c r="D715" s="991"/>
      <c r="E715" s="991"/>
      <c r="F715" s="991"/>
      <c r="G715" s="992"/>
      <c r="H715" s="694">
        <f>SUM(D716:D718)</f>
        <v>4</v>
      </c>
      <c r="I715" s="694">
        <f>COUNT(D716:D718)*2</f>
        <v>4</v>
      </c>
    </row>
    <row r="716" spans="1:12" ht="29">
      <c r="A716" s="56" t="s">
        <v>1434</v>
      </c>
      <c r="B716" s="23" t="s">
        <v>1435</v>
      </c>
      <c r="C716" s="23" t="s">
        <v>1436</v>
      </c>
      <c r="D716" s="115">
        <v>2</v>
      </c>
      <c r="E716" s="22" t="s">
        <v>646</v>
      </c>
      <c r="F716" s="25" t="s">
        <v>1437</v>
      </c>
      <c r="G716" s="516"/>
      <c r="H716" s="694"/>
      <c r="I716" s="694"/>
    </row>
    <row r="717" spans="1:12" ht="43.5">
      <c r="A717" s="18"/>
      <c r="B717" s="23"/>
      <c r="C717" s="20" t="s">
        <v>1438</v>
      </c>
      <c r="D717" s="115">
        <v>2</v>
      </c>
      <c r="E717" s="22" t="s">
        <v>646</v>
      </c>
      <c r="F717" s="25" t="s">
        <v>1439</v>
      </c>
      <c r="G717" s="516"/>
      <c r="H717" s="694"/>
      <c r="I717" s="694"/>
    </row>
    <row r="718" spans="1:12" ht="36.75" customHeight="1">
      <c r="A718" s="27" t="s">
        <v>1440</v>
      </c>
      <c r="B718" s="23" t="s">
        <v>1441</v>
      </c>
      <c r="C718" s="31"/>
      <c r="D718" s="52"/>
      <c r="E718" s="22"/>
      <c r="F718" s="22"/>
      <c r="G718" s="22"/>
      <c r="H718" s="500"/>
      <c r="I718" s="500"/>
      <c r="J718" s="500"/>
      <c r="K718" s="262"/>
      <c r="L718" s="262"/>
    </row>
    <row r="719" spans="1:12" ht="21" customHeight="1">
      <c r="A719" s="29" t="s">
        <v>1442</v>
      </c>
      <c r="D719" s="381"/>
      <c r="H719" s="498"/>
      <c r="I719" s="498"/>
      <c r="J719" s="498"/>
      <c r="K719" s="127"/>
      <c r="L719" s="127"/>
    </row>
    <row r="720" spans="1:12">
      <c r="A720" s="99"/>
      <c r="B720" s="99"/>
      <c r="C720" s="99"/>
      <c r="D720" s="717"/>
      <c r="E720" s="99"/>
      <c r="F720" s="99"/>
      <c r="G720" s="99"/>
    </row>
    <row r="721" spans="1:7">
      <c r="A721" s="99"/>
      <c r="B721" s="99"/>
      <c r="C721" s="99"/>
      <c r="D721" s="717"/>
      <c r="E721" s="99"/>
      <c r="F721" s="99"/>
      <c r="G721" s="99"/>
    </row>
    <row r="722" spans="1:7">
      <c r="A722" s="99"/>
      <c r="B722" s="99"/>
      <c r="C722" s="99"/>
      <c r="D722" s="717"/>
      <c r="E722" s="99"/>
      <c r="F722" s="99"/>
      <c r="G722" s="99"/>
    </row>
    <row r="723" spans="1:7">
      <c r="A723" s="99"/>
      <c r="B723" s="99"/>
      <c r="C723" s="99"/>
      <c r="D723" s="717"/>
      <c r="E723" s="99"/>
      <c r="F723" s="99"/>
      <c r="G723" s="99"/>
    </row>
    <row r="724" spans="1:7">
      <c r="A724" s="99"/>
      <c r="B724" s="99"/>
      <c r="C724" s="99"/>
      <c r="D724" s="717"/>
      <c r="E724" s="99"/>
      <c r="F724" s="99"/>
      <c r="G724" s="99"/>
    </row>
    <row r="725" spans="1:7">
      <c r="A725" s="100"/>
      <c r="B725" s="100"/>
      <c r="C725" s="100"/>
      <c r="D725" s="588"/>
      <c r="E725" s="100"/>
      <c r="F725" s="100"/>
      <c r="G725" s="100"/>
    </row>
    <row r="726" spans="1:7">
      <c r="A726" s="100"/>
      <c r="B726" s="100"/>
      <c r="C726" s="100"/>
      <c r="D726" s="588"/>
      <c r="E726" s="100"/>
      <c r="F726" s="100"/>
      <c r="G726" s="100"/>
    </row>
    <row r="727" spans="1:7">
      <c r="A727" s="100"/>
      <c r="B727" s="100"/>
      <c r="C727" s="100"/>
      <c r="D727" s="588"/>
      <c r="E727" s="100"/>
      <c r="F727" s="100"/>
      <c r="G727" s="100"/>
    </row>
    <row r="728" spans="1:7">
      <c r="A728" s="100"/>
      <c r="B728" s="100"/>
      <c r="C728" s="100"/>
      <c r="D728" s="588"/>
      <c r="E728" s="100"/>
      <c r="F728" s="100"/>
      <c r="G728" s="100"/>
    </row>
    <row r="729" spans="1:7">
      <c r="A729" s="100"/>
      <c r="B729" s="100"/>
      <c r="C729" s="100"/>
      <c r="D729" s="588"/>
      <c r="E729" s="100"/>
      <c r="F729" s="100"/>
      <c r="G729" s="100"/>
    </row>
    <row r="730" spans="1:7">
      <c r="A730" s="100"/>
      <c r="B730" s="100"/>
      <c r="C730" s="100"/>
      <c r="D730" s="588"/>
      <c r="E730" s="100"/>
      <c r="F730" s="100"/>
      <c r="G730" s="100"/>
    </row>
    <row r="731" spans="1:7">
      <c r="A731" s="100"/>
      <c r="B731" s="100"/>
      <c r="C731" s="100"/>
      <c r="D731" s="588"/>
      <c r="E731" s="100"/>
      <c r="F731" s="100"/>
      <c r="G731" s="100"/>
    </row>
    <row r="732" spans="1:7">
      <c r="A732" s="100"/>
      <c r="B732" s="100"/>
      <c r="C732" s="100"/>
      <c r="D732" s="588"/>
      <c r="E732" s="100"/>
      <c r="F732" s="100"/>
      <c r="G732" s="100"/>
    </row>
    <row r="733" spans="1:7">
      <c r="A733" s="101"/>
      <c r="B733" s="101"/>
      <c r="C733" s="101"/>
      <c r="D733" s="740"/>
      <c r="E733" s="101"/>
      <c r="F733" s="101"/>
      <c r="G733" s="100"/>
    </row>
    <row r="734" spans="1:7" ht="21">
      <c r="A734" s="883"/>
      <c r="B734" s="883" t="s">
        <v>1443</v>
      </c>
      <c r="C734" s="883" t="s">
        <v>1444</v>
      </c>
      <c r="D734" s="884" t="s">
        <v>1445</v>
      </c>
      <c r="E734" s="885">
        <f>H3</f>
        <v>1</v>
      </c>
      <c r="F734" s="101"/>
      <c r="G734" s="100"/>
    </row>
    <row r="735" spans="1:7">
      <c r="A735" s="883" t="s">
        <v>174</v>
      </c>
      <c r="B735" s="883">
        <f>IF(E734=0,0,H43)</f>
        <v>42</v>
      </c>
      <c r="C735" s="883">
        <f>IF(E734=0,0,I43)</f>
        <v>42</v>
      </c>
      <c r="D735" s="886">
        <f>IF(E734=0,0,B735/C735)</f>
        <v>1</v>
      </c>
      <c r="E735" s="883"/>
      <c r="F735" s="101"/>
      <c r="G735" s="100"/>
    </row>
    <row r="736" spans="1:7">
      <c r="A736" s="883" t="s">
        <v>176</v>
      </c>
      <c r="B736" s="883">
        <f>IF(E734=0,0,H100)</f>
        <v>80</v>
      </c>
      <c r="C736" s="883">
        <f>IF(E734=0,0,I100)</f>
        <v>80</v>
      </c>
      <c r="D736" s="886">
        <f>IF(E734=0,0,B736/C736)</f>
        <v>1</v>
      </c>
      <c r="E736" s="883"/>
      <c r="F736" s="101"/>
      <c r="G736" s="100"/>
    </row>
    <row r="737" spans="1:7">
      <c r="A737" s="883" t="s">
        <v>178</v>
      </c>
      <c r="B737" s="883">
        <f>IF(E734=0,0,H163)</f>
        <v>174</v>
      </c>
      <c r="C737" s="883">
        <f>IF(E734=0,0,I163)</f>
        <v>174</v>
      </c>
      <c r="D737" s="886">
        <f>IF(E734=0,0,B737/C737)</f>
        <v>1</v>
      </c>
      <c r="E737" s="883"/>
      <c r="F737" s="101"/>
      <c r="G737" s="100"/>
    </row>
    <row r="738" spans="1:7">
      <c r="A738" s="883" t="s">
        <v>180</v>
      </c>
      <c r="B738" s="883">
        <f>IF(E734=0,0,H266)</f>
        <v>108</v>
      </c>
      <c r="C738" s="883">
        <f>IF(E734=0,0,I266)</f>
        <v>108</v>
      </c>
      <c r="D738" s="886">
        <f>IF(E734=0,0,B738/C738)</f>
        <v>1</v>
      </c>
      <c r="E738" s="883"/>
      <c r="F738" s="101"/>
      <c r="G738" s="100"/>
    </row>
    <row r="739" spans="1:7">
      <c r="A739" s="883" t="s">
        <v>182</v>
      </c>
      <c r="B739" s="883">
        <f>IF(E734=0,0,H344)</f>
        <v>224</v>
      </c>
      <c r="C739" s="883">
        <f>IF(E734=0,0,I344)</f>
        <v>224</v>
      </c>
      <c r="D739" s="886">
        <f>IF(E734=0,0,B739/C739)</f>
        <v>1</v>
      </c>
      <c r="E739" s="883"/>
      <c r="F739" s="101"/>
      <c r="G739" s="100"/>
    </row>
    <row r="740" spans="1:7">
      <c r="A740" s="883" t="s">
        <v>184</v>
      </c>
      <c r="B740" s="883">
        <f>IF(E734=0,0,H555)</f>
        <v>108</v>
      </c>
      <c r="C740" s="883">
        <f>IF(E734=0,0,I555)</f>
        <v>108</v>
      </c>
      <c r="D740" s="886">
        <f>IF(E734=0,0,B740/C740)</f>
        <v>1</v>
      </c>
      <c r="E740" s="883"/>
      <c r="F740" s="101"/>
      <c r="G740" s="100"/>
    </row>
    <row r="741" spans="1:7">
      <c r="A741" s="883" t="s">
        <v>185</v>
      </c>
      <c r="B741" s="883">
        <f>IF(E734=0,0,H619)</f>
        <v>78</v>
      </c>
      <c r="C741" s="883">
        <f>IF(E734=0,0,I619)</f>
        <v>78</v>
      </c>
      <c r="D741" s="886">
        <f>IF(E734=0,0,B741/C741)</f>
        <v>1</v>
      </c>
      <c r="E741" s="883"/>
      <c r="F741" s="101"/>
      <c r="G741" s="100"/>
    </row>
    <row r="742" spans="1:7">
      <c r="A742" s="883" t="s">
        <v>187</v>
      </c>
      <c r="B742" s="883">
        <f>IF(E734=0,0,H692)</f>
        <v>36</v>
      </c>
      <c r="C742" s="883">
        <f>IF(E734=0,0,I692)</f>
        <v>36</v>
      </c>
      <c r="D742" s="886">
        <f>IF(E734=0,0,B742/C742)</f>
        <v>1</v>
      </c>
      <c r="E742" s="883"/>
      <c r="F742" s="101"/>
      <c r="G742" s="100"/>
    </row>
    <row r="743" spans="1:7">
      <c r="A743" s="883" t="s">
        <v>1446</v>
      </c>
      <c r="B743" s="883">
        <f>IF(E734=0,0,SUM(B735:B742))</f>
        <v>850</v>
      </c>
      <c r="C743" s="883">
        <f>IF(E734=0,0,SUM(C735:C742))</f>
        <v>850</v>
      </c>
      <c r="D743" s="886">
        <f>IF(E734=0,0,B743/C743)</f>
        <v>1</v>
      </c>
      <c r="E743" s="883"/>
      <c r="F743" s="101"/>
      <c r="G743" s="100"/>
    </row>
    <row r="744" spans="1:7">
      <c r="A744" s="883"/>
      <c r="B744" s="883"/>
      <c r="C744" s="883"/>
      <c r="D744" s="884"/>
      <c r="E744" s="883"/>
      <c r="F744" s="101"/>
      <c r="G744" s="100"/>
    </row>
    <row r="745" spans="1:7">
      <c r="A745" s="883"/>
      <c r="B745" s="883"/>
      <c r="C745" s="883"/>
      <c r="D745" s="884"/>
      <c r="E745" s="883"/>
      <c r="F745" s="101"/>
      <c r="G745" s="100"/>
    </row>
    <row r="746" spans="1:7">
      <c r="A746" s="883">
        <v>0</v>
      </c>
      <c r="B746" s="883"/>
      <c r="C746" s="883"/>
      <c r="D746" s="884"/>
      <c r="E746" s="883"/>
      <c r="F746" s="101"/>
      <c r="G746" s="100"/>
    </row>
    <row r="747" spans="1:7">
      <c r="A747" s="883">
        <v>1</v>
      </c>
      <c r="B747" s="883"/>
      <c r="C747" s="883"/>
      <c r="D747" s="884"/>
      <c r="E747" s="883"/>
      <c r="F747" s="101"/>
      <c r="G747" s="100"/>
    </row>
    <row r="748" spans="1:7">
      <c r="A748" s="101">
        <v>2</v>
      </c>
      <c r="B748" s="101"/>
      <c r="C748" s="101"/>
      <c r="D748" s="740"/>
      <c r="E748" s="101"/>
      <c r="F748" s="101"/>
      <c r="G748" s="100"/>
    </row>
    <row r="749" spans="1:7">
      <c r="A749" s="101"/>
      <c r="B749" s="101"/>
      <c r="C749" s="101"/>
      <c r="D749" s="740"/>
      <c r="E749" s="101"/>
      <c r="F749" s="101"/>
      <c r="G749" s="100"/>
    </row>
    <row r="750" spans="1:7">
      <c r="A750" s="101">
        <v>0</v>
      </c>
      <c r="B750" s="101"/>
      <c r="C750" s="101"/>
      <c r="D750" s="740"/>
      <c r="E750" s="101"/>
      <c r="F750" s="101"/>
      <c r="G750" s="100"/>
    </row>
    <row r="751" spans="1:7">
      <c r="A751" s="101">
        <v>1</v>
      </c>
      <c r="B751" s="101"/>
      <c r="C751" s="101"/>
      <c r="D751" s="740"/>
      <c r="E751" s="101"/>
      <c r="F751" s="101"/>
      <c r="G751" s="100"/>
    </row>
    <row r="752" spans="1:7">
      <c r="A752" s="101">
        <v>2</v>
      </c>
      <c r="B752" s="101"/>
      <c r="C752" s="101"/>
      <c r="D752" s="740"/>
      <c r="E752" s="101"/>
      <c r="F752" s="101"/>
      <c r="G752" s="99"/>
    </row>
    <row r="753" spans="1:7">
      <c r="A753" s="101"/>
      <c r="B753" s="101"/>
      <c r="C753" s="101"/>
      <c r="D753" s="740"/>
      <c r="E753" s="101"/>
      <c r="F753" s="101"/>
      <c r="G753" s="99"/>
    </row>
    <row r="754" spans="1:7">
      <c r="A754" s="101"/>
      <c r="B754" s="101"/>
      <c r="C754" s="101"/>
      <c r="D754" s="740"/>
      <c r="E754" s="101"/>
      <c r="F754" s="101"/>
      <c r="G754" s="99"/>
    </row>
    <row r="755" spans="1:7">
      <c r="A755" s="101"/>
      <c r="B755" s="101"/>
      <c r="C755" s="101"/>
      <c r="D755" s="740"/>
      <c r="E755" s="101"/>
      <c r="F755" s="101"/>
      <c r="G755" s="99"/>
    </row>
    <row r="756" spans="1:7">
      <c r="A756" s="101"/>
      <c r="B756" s="101"/>
      <c r="C756" s="101"/>
      <c r="D756" s="740"/>
      <c r="E756" s="101"/>
      <c r="F756" s="101"/>
      <c r="G756" s="99"/>
    </row>
    <row r="757" spans="1:7">
      <c r="A757" s="101"/>
      <c r="B757" s="101"/>
      <c r="C757" s="101"/>
      <c r="D757" s="740"/>
      <c r="E757" s="101"/>
      <c r="F757" s="101"/>
      <c r="G757" s="99"/>
    </row>
    <row r="758" spans="1:7">
      <c r="A758" s="101"/>
      <c r="B758" s="101"/>
      <c r="C758" s="101"/>
      <c r="D758" s="740"/>
      <c r="E758" s="101"/>
      <c r="F758" s="101"/>
      <c r="G758" s="99"/>
    </row>
    <row r="759" spans="1:7">
      <c r="B759" s="29"/>
      <c r="C759" s="29"/>
      <c r="D759" s="908"/>
      <c r="E759" s="29"/>
      <c r="F759" s="29"/>
      <c r="G759" s="99"/>
    </row>
    <row r="760" spans="1:7">
      <c r="A760" s="99"/>
      <c r="B760" s="99"/>
      <c r="C760" s="99"/>
      <c r="D760" s="717"/>
      <c r="E760" s="99"/>
      <c r="F760" s="99"/>
      <c r="G760" s="99"/>
    </row>
    <row r="761" spans="1:7">
      <c r="A761" s="99"/>
      <c r="B761" s="99"/>
      <c r="C761" s="99"/>
      <c r="D761" s="717"/>
      <c r="E761" s="99"/>
      <c r="F761" s="99"/>
      <c r="G761" s="99"/>
    </row>
    <row r="762" spans="1:7">
      <c r="A762" s="99"/>
      <c r="B762" s="99"/>
      <c r="C762" s="99"/>
      <c r="D762" s="717"/>
      <c r="E762" s="99"/>
      <c r="F762" s="99"/>
      <c r="G762" s="99"/>
    </row>
    <row r="763" spans="1:7">
      <c r="A763" s="99"/>
      <c r="B763" s="99"/>
      <c r="C763" s="99"/>
      <c r="D763" s="717"/>
      <c r="E763" s="99"/>
      <c r="F763" s="99"/>
      <c r="G763" s="99"/>
    </row>
    <row r="764" spans="1:7">
      <c r="A764" s="99"/>
      <c r="B764" s="99"/>
      <c r="C764" s="99"/>
      <c r="D764" s="717"/>
      <c r="E764" s="99"/>
      <c r="F764" s="99"/>
      <c r="G764" s="99"/>
    </row>
    <row r="765" spans="1:7">
      <c r="A765" s="99"/>
      <c r="B765" s="99"/>
      <c r="C765" s="99"/>
      <c r="D765" s="717"/>
      <c r="E765" s="99"/>
      <c r="F765" s="99"/>
      <c r="G765" s="99"/>
    </row>
    <row r="766" spans="1:7">
      <c r="A766" s="99"/>
      <c r="B766" s="99"/>
      <c r="C766" s="99"/>
      <c r="D766" s="717"/>
      <c r="E766" s="99"/>
      <c r="F766" s="99"/>
      <c r="G766" s="99"/>
    </row>
    <row r="767" spans="1:7">
      <c r="A767" s="99"/>
      <c r="B767" s="99"/>
      <c r="C767" s="99"/>
      <c r="D767" s="717"/>
      <c r="E767" s="99"/>
      <c r="F767" s="99"/>
      <c r="G767" s="99"/>
    </row>
    <row r="768" spans="1:7">
      <c r="A768" s="99"/>
      <c r="B768" s="99"/>
      <c r="C768" s="99"/>
      <c r="D768" s="717"/>
      <c r="E768" s="99"/>
      <c r="F768" s="99"/>
      <c r="G768" s="99"/>
    </row>
    <row r="769" spans="1:7">
      <c r="A769" s="99"/>
      <c r="B769" s="99"/>
      <c r="C769" s="99"/>
      <c r="D769" s="717"/>
      <c r="E769" s="99"/>
      <c r="F769" s="99"/>
      <c r="G769" s="99"/>
    </row>
    <row r="770" spans="1:7">
      <c r="A770" s="99"/>
      <c r="B770" s="99"/>
      <c r="C770" s="99"/>
      <c r="D770" s="717"/>
      <c r="E770" s="99"/>
      <c r="F770" s="99"/>
      <c r="G770" s="99"/>
    </row>
    <row r="771" spans="1:7">
      <c r="A771" s="37"/>
      <c r="B771" s="37"/>
      <c r="C771" s="37"/>
      <c r="D771" s="589"/>
      <c r="E771" s="37"/>
      <c r="F771" s="37"/>
      <c r="G771" s="37"/>
    </row>
    <row r="772" spans="1:7">
      <c r="A772" s="37"/>
      <c r="B772" s="37"/>
      <c r="C772" s="37"/>
      <c r="D772" s="589"/>
      <c r="E772" s="37"/>
      <c r="F772" s="37"/>
      <c r="G772" s="37"/>
    </row>
    <row r="773" spans="1:7">
      <c r="A773" s="37"/>
      <c r="B773" s="37"/>
      <c r="C773" s="37"/>
      <c r="D773" s="589"/>
      <c r="E773" s="37"/>
      <c r="F773" s="37"/>
      <c r="G773" s="37"/>
    </row>
    <row r="774" spans="1:7">
      <c r="A774" s="37"/>
      <c r="B774" s="37"/>
      <c r="C774" s="37"/>
      <c r="D774" s="589"/>
      <c r="E774" s="37"/>
      <c r="F774" s="37"/>
      <c r="G774" s="37"/>
    </row>
    <row r="775" spans="1:7">
      <c r="A775" s="37"/>
      <c r="B775" s="37"/>
      <c r="C775" s="37"/>
      <c r="D775" s="589"/>
      <c r="E775" s="37"/>
      <c r="F775" s="37"/>
      <c r="G775" s="37"/>
    </row>
    <row r="776" spans="1:7">
      <c r="A776" s="37"/>
      <c r="B776" s="37"/>
      <c r="C776" s="37"/>
      <c r="D776" s="589"/>
      <c r="E776" s="37"/>
      <c r="F776" s="37"/>
      <c r="G776" s="37"/>
    </row>
  </sheetData>
  <protectedRanges>
    <protectedRange sqref="D666:D669" name="Range8"/>
    <protectedRange sqref="D610" name="Range6"/>
    <protectedRange sqref="D249:D264" name="Range4"/>
    <protectedRange sqref="G233:G247" name="Range3"/>
    <protectedRange sqref="D611:D614" name="Range1_4"/>
    <protectedRange sqref="D233:D247" name="Range2"/>
    <protectedRange sqref="G249:G264" name="Range5"/>
    <protectedRange sqref="G610" name="Range7"/>
  </protectedRanges>
  <autoFilter ref="A42:G719"/>
  <dataConsolidate link="1"/>
  <mergeCells count="134">
    <mergeCell ref="C5:E5"/>
    <mergeCell ref="B21:I21"/>
    <mergeCell ref="A1:F1"/>
    <mergeCell ref="G1:I1"/>
    <mergeCell ref="A8:I8"/>
    <mergeCell ref="A9:E9"/>
    <mergeCell ref="F9:I9"/>
    <mergeCell ref="C10:E10"/>
    <mergeCell ref="F10:I17"/>
    <mergeCell ref="C11:E11"/>
    <mergeCell ref="C12:E12"/>
    <mergeCell ref="C13:E13"/>
    <mergeCell ref="C14:E14"/>
    <mergeCell ref="C15:E15"/>
    <mergeCell ref="A6:B6"/>
    <mergeCell ref="C6:E6"/>
    <mergeCell ref="G6:I6"/>
    <mergeCell ref="A7:B7"/>
    <mergeCell ref="C7:E7"/>
    <mergeCell ref="G7:I7"/>
    <mergeCell ref="A2:C2"/>
    <mergeCell ref="A3:G3"/>
    <mergeCell ref="H3:I3"/>
    <mergeCell ref="A4:I4"/>
    <mergeCell ref="A5:B5"/>
    <mergeCell ref="G5:I5"/>
    <mergeCell ref="B34:I34"/>
    <mergeCell ref="B35:I35"/>
    <mergeCell ref="B36:I36"/>
    <mergeCell ref="B37:I37"/>
    <mergeCell ref="B38:I38"/>
    <mergeCell ref="A39:I40"/>
    <mergeCell ref="B28:I28"/>
    <mergeCell ref="B29:I29"/>
    <mergeCell ref="B30:I30"/>
    <mergeCell ref="B31:I31"/>
    <mergeCell ref="B32:I32"/>
    <mergeCell ref="B33:I33"/>
    <mergeCell ref="B22:I22"/>
    <mergeCell ref="B23:I23"/>
    <mergeCell ref="B24:I24"/>
    <mergeCell ref="B25:I25"/>
    <mergeCell ref="B26:I26"/>
    <mergeCell ref="B27:I27"/>
    <mergeCell ref="C16:E16"/>
    <mergeCell ref="C17:E17"/>
    <mergeCell ref="A18:I18"/>
    <mergeCell ref="B19:I19"/>
    <mergeCell ref="B20:I20"/>
    <mergeCell ref="B88:G88"/>
    <mergeCell ref="B97:G97"/>
    <mergeCell ref="B100:G100"/>
    <mergeCell ref="B101:G101"/>
    <mergeCell ref="B114:G114"/>
    <mergeCell ref="B130:G130"/>
    <mergeCell ref="A41:G41"/>
    <mergeCell ref="B43:G43"/>
    <mergeCell ref="B44:G44"/>
    <mergeCell ref="B64:G64"/>
    <mergeCell ref="B70:G70"/>
    <mergeCell ref="B75:G75"/>
    <mergeCell ref="B205:G205"/>
    <mergeCell ref="B214:G214"/>
    <mergeCell ref="B232:G232"/>
    <mergeCell ref="B266:G266"/>
    <mergeCell ref="B267:G267"/>
    <mergeCell ref="B273:G273"/>
    <mergeCell ref="B136:G136"/>
    <mergeCell ref="B142:G142"/>
    <mergeCell ref="B163:G163"/>
    <mergeCell ref="B164:G164"/>
    <mergeCell ref="B193:G193"/>
    <mergeCell ref="B199:G199"/>
    <mergeCell ref="B329:G329"/>
    <mergeCell ref="B332:G332"/>
    <mergeCell ref="B336:G336"/>
    <mergeCell ref="B341:G341"/>
    <mergeCell ref="B344:G344"/>
    <mergeCell ref="B345:G345"/>
    <mergeCell ref="B290:G290"/>
    <mergeCell ref="B299:G299"/>
    <mergeCell ref="B312:G312"/>
    <mergeCell ref="B318:G318"/>
    <mergeCell ref="B322:G322"/>
    <mergeCell ref="B326:G326"/>
    <mergeCell ref="B407:G407"/>
    <mergeCell ref="B416:G416"/>
    <mergeCell ref="B425:G425"/>
    <mergeCell ref="B429:G429"/>
    <mergeCell ref="B456:G456"/>
    <mergeCell ref="B460:G460"/>
    <mergeCell ref="B359:G359"/>
    <mergeCell ref="B364:G364"/>
    <mergeCell ref="B376:G376"/>
    <mergeCell ref="B386:G386"/>
    <mergeCell ref="B389:G389"/>
    <mergeCell ref="B395:G395"/>
    <mergeCell ref="B531:G531"/>
    <mergeCell ref="B538:G538"/>
    <mergeCell ref="B544:G544"/>
    <mergeCell ref="B555:G555"/>
    <mergeCell ref="B556:G556"/>
    <mergeCell ref="B475:G475"/>
    <mergeCell ref="B479:G479"/>
    <mergeCell ref="B485:G485"/>
    <mergeCell ref="B494:G494"/>
    <mergeCell ref="B501:G501"/>
    <mergeCell ref="B513:G513"/>
    <mergeCell ref="B493:G493"/>
    <mergeCell ref="B543:G543"/>
    <mergeCell ref="B704:G704"/>
    <mergeCell ref="B711:G711"/>
    <mergeCell ref="B715:G715"/>
    <mergeCell ref="B149:G149"/>
    <mergeCell ref="B248:G248"/>
    <mergeCell ref="B662:G662"/>
    <mergeCell ref="B670:G670"/>
    <mergeCell ref="B674:G674"/>
    <mergeCell ref="B681:G681"/>
    <mergeCell ref="B692:G692"/>
    <mergeCell ref="B693:G693"/>
    <mergeCell ref="B620:G620"/>
    <mergeCell ref="B623:G623"/>
    <mergeCell ref="B627:G627"/>
    <mergeCell ref="B632:G632"/>
    <mergeCell ref="B650:G650"/>
    <mergeCell ref="B654:G654"/>
    <mergeCell ref="B564:G564"/>
    <mergeCell ref="B574:G574"/>
    <mergeCell ref="B580:G580"/>
    <mergeCell ref="B591:G591"/>
    <mergeCell ref="B603:G603"/>
    <mergeCell ref="B619:G619"/>
    <mergeCell ref="B520:G520"/>
  </mergeCells>
  <dataValidations disablePrompts="1" count="8">
    <dataValidation type="list" allowBlank="1" showInputMessage="1" showErrorMessage="1" sqref="D675:D680">
      <formula1>$A$722:$A$724</formula1>
    </dataValidation>
    <dataValidation type="list" allowBlank="1" showInputMessage="1" showErrorMessage="1" sqref="D675:D680">
      <formula1>$A$709:$A$711</formula1>
    </dataValidation>
    <dataValidation type="list" allowBlank="1" showInputMessage="1" showErrorMessage="1" sqref="D663:D665">
      <formula1>$A$738:$A$740</formula1>
    </dataValidation>
    <dataValidation type="list" allowBlank="1" showInputMessage="1" showErrorMessage="1" sqref="D662">
      <formula1>$A$711:$A$713</formula1>
    </dataValidation>
    <dataValidation type="list" allowBlank="1" showInputMessage="1" showErrorMessage="1" sqref="D744:D1048576 D544:D603 D692:D734 D494:D542 D670:D673 D41:D148 D249:D256 D150:D247 D619:D661 D265:D492">
      <formula1>$A$750:$A$752</formula1>
    </dataValidation>
    <dataValidation showDropDown="1" showInputMessage="1" showErrorMessage="1" sqref="D735:D743"/>
    <dataValidation type="list" allowBlank="1" showInputMessage="1" showErrorMessage="1" sqref="D543">
      <formula1>$A$793:$A$795</formula1>
    </dataValidation>
    <dataValidation type="list" allowBlank="1" showInputMessage="1" showErrorMessage="1" sqref="D604:D618 D257:D264 D687 D666:D669">
      <formula1>$A$746:$A$748</formula1>
    </dataValidation>
  </dataValidations>
  <pageMargins left="0.70866141732283472" right="0.70866141732283472" top="0.74803149606299213" bottom="0.74803149606299213" header="0.31496062992125984" footer="0.31496062992125984"/>
  <pageSetup paperSize="9" scale="48" orientation="portrait" r:id="rId1"/>
  <headerFooter>
    <oddHeader xml:space="preserve">&amp;LChecklist 1 &amp;CAccident &amp; Emergency &amp;RVersion - NHSRC/3.0 </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N805"/>
  <sheetViews>
    <sheetView topLeftCell="A232" zoomScale="80" zoomScaleNormal="80" zoomScalePageLayoutView="73" workbookViewId="0">
      <selection activeCell="B42" sqref="B42:G42"/>
    </sheetView>
  </sheetViews>
  <sheetFormatPr defaultColWidth="9.1796875" defaultRowHeight="14.5"/>
  <cols>
    <col min="1" max="1" width="20.7265625" style="483" customWidth="1"/>
    <col min="2" max="2" width="24.26953125" style="7" customWidth="1"/>
    <col min="3" max="3" width="26.453125" style="7" customWidth="1"/>
    <col min="4" max="4" width="9.26953125" style="381" customWidth="1"/>
    <col min="5" max="5" width="17.26953125" style="37" customWidth="1"/>
    <col min="6" max="6" width="35" style="7" customWidth="1"/>
    <col min="7" max="7" width="22.453125" style="7" customWidth="1"/>
    <col min="8" max="9" width="5.54296875" style="29" customWidth="1"/>
    <col min="10" max="12" width="9.1796875" style="99"/>
    <col min="13" max="16384" width="9.1796875" style="7"/>
  </cols>
  <sheetData>
    <row r="1" spans="1:9" ht="58.5" customHeight="1">
      <c r="A1" s="1118" t="s">
        <v>160</v>
      </c>
      <c r="B1" s="1118"/>
      <c r="C1" s="1118"/>
      <c r="D1" s="1118"/>
      <c r="E1" s="1118"/>
      <c r="F1" s="1118"/>
      <c r="G1" s="1115" t="s">
        <v>8493</v>
      </c>
      <c r="H1" s="1116"/>
      <c r="I1" s="1117"/>
    </row>
    <row r="2" spans="1:9" ht="33.5">
      <c r="A2" s="1040" t="s">
        <v>5891</v>
      </c>
      <c r="B2" s="1041"/>
      <c r="C2" s="1041"/>
      <c r="D2" s="1041"/>
      <c r="E2" s="1041"/>
      <c r="F2" s="1041"/>
      <c r="G2" s="1041"/>
      <c r="H2" s="1139">
        <v>2</v>
      </c>
      <c r="I2" s="1140"/>
    </row>
    <row r="3" spans="1:9" ht="28.5">
      <c r="A3" s="1074" t="s">
        <v>164</v>
      </c>
      <c r="B3" s="1074"/>
      <c r="C3" s="1074"/>
      <c r="D3" s="1074"/>
      <c r="E3" s="1074"/>
      <c r="F3" s="1074"/>
      <c r="G3" s="1074"/>
      <c r="H3" s="1141"/>
      <c r="I3" s="1141"/>
    </row>
    <row r="4" spans="1:9" ht="52.9" customHeight="1">
      <c r="A4" s="1142" t="s">
        <v>165</v>
      </c>
      <c r="B4" s="1142"/>
      <c r="C4" s="1018"/>
      <c r="D4" s="1018"/>
      <c r="E4" s="1018"/>
      <c r="F4" s="8" t="s">
        <v>166</v>
      </c>
      <c r="G4" s="1018"/>
      <c r="H4" s="1138"/>
      <c r="I4" s="1138"/>
    </row>
    <row r="5" spans="1:9" ht="43.9" customHeight="1">
      <c r="A5" s="1062" t="s">
        <v>167</v>
      </c>
      <c r="B5" s="1063"/>
      <c r="C5" s="1064"/>
      <c r="D5" s="1064"/>
      <c r="E5" s="1064"/>
      <c r="F5" s="9" t="s">
        <v>168</v>
      </c>
      <c r="G5" s="1018"/>
      <c r="H5" s="1138"/>
      <c r="I5" s="1138"/>
    </row>
    <row r="6" spans="1:9" ht="59.5" customHeight="1">
      <c r="A6" s="1066" t="s">
        <v>169</v>
      </c>
      <c r="B6" s="1066"/>
      <c r="C6" s="1067"/>
      <c r="D6" s="1067"/>
      <c r="E6" s="1067"/>
      <c r="F6" s="9" t="s">
        <v>170</v>
      </c>
      <c r="G6" s="1018"/>
      <c r="H6" s="1138"/>
      <c r="I6" s="1138"/>
    </row>
    <row r="7" spans="1:9" ht="36.65" customHeight="1">
      <c r="A7" s="1119" t="s">
        <v>5892</v>
      </c>
      <c r="B7" s="1120"/>
      <c r="C7" s="1120"/>
      <c r="D7" s="1120"/>
      <c r="E7" s="1120"/>
      <c r="F7" s="1120"/>
      <c r="G7" s="1120"/>
      <c r="H7" s="1120"/>
      <c r="I7" s="1121"/>
    </row>
    <row r="8" spans="1:9" ht="33.65" customHeight="1">
      <c r="A8" s="472"/>
      <c r="B8" s="1115" t="s">
        <v>172</v>
      </c>
      <c r="C8" s="1122"/>
      <c r="D8" s="1122"/>
      <c r="E8" s="1123"/>
      <c r="F8" s="1124" t="s">
        <v>5893</v>
      </c>
      <c r="G8" s="1124"/>
      <c r="H8" s="1125"/>
      <c r="I8" s="1125"/>
    </row>
    <row r="9" spans="1:9" ht="28.15" customHeight="1">
      <c r="A9" s="207" t="s">
        <v>174</v>
      </c>
      <c r="B9" s="104" t="s">
        <v>175</v>
      </c>
      <c r="C9" s="1110">
        <f>OPD!D789</f>
        <v>1</v>
      </c>
      <c r="D9" s="1110"/>
      <c r="E9" s="1110"/>
      <c r="F9" s="1126">
        <f>D797</f>
        <v>1</v>
      </c>
      <c r="G9" s="1127"/>
      <c r="H9" s="1128"/>
      <c r="I9" s="1129"/>
    </row>
    <row r="10" spans="1:9" ht="28.15" customHeight="1">
      <c r="A10" s="207" t="s">
        <v>176</v>
      </c>
      <c r="B10" s="104" t="s">
        <v>177</v>
      </c>
      <c r="C10" s="1110">
        <f>OPD!D790</f>
        <v>1</v>
      </c>
      <c r="D10" s="1110"/>
      <c r="E10" s="1110"/>
      <c r="F10" s="1130"/>
      <c r="G10" s="1131"/>
      <c r="H10" s="1132"/>
      <c r="I10" s="1133"/>
    </row>
    <row r="11" spans="1:9" ht="28.15" customHeight="1">
      <c r="A11" s="207" t="s">
        <v>178</v>
      </c>
      <c r="B11" s="104" t="s">
        <v>179</v>
      </c>
      <c r="C11" s="1110">
        <f>OPD!D791</f>
        <v>1</v>
      </c>
      <c r="D11" s="1110"/>
      <c r="E11" s="1110"/>
      <c r="F11" s="1130"/>
      <c r="G11" s="1131"/>
      <c r="H11" s="1132"/>
      <c r="I11" s="1133"/>
    </row>
    <row r="12" spans="1:9" ht="28.15" customHeight="1">
      <c r="A12" s="207" t="s">
        <v>180</v>
      </c>
      <c r="B12" s="104" t="s">
        <v>181</v>
      </c>
      <c r="C12" s="1110">
        <f>OPD!D792</f>
        <v>1</v>
      </c>
      <c r="D12" s="1110"/>
      <c r="E12" s="1110"/>
      <c r="F12" s="1130"/>
      <c r="G12" s="1131"/>
      <c r="H12" s="1132"/>
      <c r="I12" s="1133"/>
    </row>
    <row r="13" spans="1:9" ht="28.15" customHeight="1">
      <c r="A13" s="207" t="s">
        <v>182</v>
      </c>
      <c r="B13" s="104" t="s">
        <v>183</v>
      </c>
      <c r="C13" s="1110">
        <f>OPD!D793</f>
        <v>1</v>
      </c>
      <c r="D13" s="1110"/>
      <c r="E13" s="1110"/>
      <c r="F13" s="1130"/>
      <c r="G13" s="1131"/>
      <c r="H13" s="1132"/>
      <c r="I13" s="1133"/>
    </row>
    <row r="14" spans="1:9" ht="28.15" customHeight="1">
      <c r="A14" s="207" t="s">
        <v>184</v>
      </c>
      <c r="B14" s="104" t="s">
        <v>146</v>
      </c>
      <c r="C14" s="1110">
        <f>OPD!D794</f>
        <v>1</v>
      </c>
      <c r="D14" s="1110"/>
      <c r="E14" s="1110"/>
      <c r="F14" s="1130"/>
      <c r="G14" s="1131"/>
      <c r="H14" s="1132"/>
      <c r="I14" s="1133"/>
    </row>
    <row r="15" spans="1:9" ht="58.15" customHeight="1">
      <c r="A15" s="207" t="s">
        <v>185</v>
      </c>
      <c r="B15" s="104" t="s">
        <v>1451</v>
      </c>
      <c r="C15" s="1110">
        <f>OPD!D795</f>
        <v>1</v>
      </c>
      <c r="D15" s="1110"/>
      <c r="E15" s="1110"/>
      <c r="F15" s="1130"/>
      <c r="G15" s="1131"/>
      <c r="H15" s="1132"/>
      <c r="I15" s="1133"/>
    </row>
    <row r="16" spans="1:9" ht="28.15" customHeight="1">
      <c r="A16" s="207" t="s">
        <v>187</v>
      </c>
      <c r="B16" s="104" t="s">
        <v>188</v>
      </c>
      <c r="C16" s="1110">
        <f>OPD!D796</f>
        <v>1</v>
      </c>
      <c r="D16" s="1110"/>
      <c r="E16" s="1110"/>
      <c r="F16" s="1134"/>
      <c r="G16" s="1135"/>
      <c r="H16" s="1136"/>
      <c r="I16" s="1137"/>
    </row>
    <row r="17" spans="1:9" ht="19.899999999999999" customHeight="1">
      <c r="A17" s="1111"/>
      <c r="B17" s="1112"/>
      <c r="C17" s="1112"/>
      <c r="D17" s="1112"/>
      <c r="E17" s="1112"/>
      <c r="F17" s="1112"/>
      <c r="G17" s="1112"/>
      <c r="H17" s="1113"/>
      <c r="I17" s="1114"/>
    </row>
    <row r="18" spans="1:9" ht="34" customHeight="1">
      <c r="A18" s="12"/>
      <c r="B18" s="1106" t="s">
        <v>189</v>
      </c>
      <c r="C18" s="1107"/>
      <c r="D18" s="1107"/>
      <c r="E18" s="1107"/>
      <c r="F18" s="1107"/>
      <c r="G18" s="1107"/>
      <c r="H18" s="1108"/>
      <c r="I18" s="1109"/>
    </row>
    <row r="19" spans="1:9" ht="34" customHeight="1">
      <c r="A19" s="13">
        <v>1</v>
      </c>
      <c r="B19" s="1093"/>
      <c r="C19" s="1094"/>
      <c r="D19" s="1094"/>
      <c r="E19" s="1094"/>
      <c r="F19" s="1094"/>
      <c r="G19" s="1094"/>
      <c r="H19" s="1095"/>
      <c r="I19" s="1096"/>
    </row>
    <row r="20" spans="1:9" ht="34" customHeight="1">
      <c r="A20" s="13">
        <v>2</v>
      </c>
      <c r="B20" s="1093"/>
      <c r="C20" s="1094"/>
      <c r="D20" s="1094"/>
      <c r="E20" s="1094"/>
      <c r="F20" s="1094"/>
      <c r="G20" s="1094"/>
      <c r="H20" s="1095"/>
      <c r="I20" s="1096"/>
    </row>
    <row r="21" spans="1:9" ht="34" customHeight="1">
      <c r="A21" s="13">
        <v>3</v>
      </c>
      <c r="B21" s="1093"/>
      <c r="C21" s="1094"/>
      <c r="D21" s="1094"/>
      <c r="E21" s="1094"/>
      <c r="F21" s="1094"/>
      <c r="G21" s="1094"/>
      <c r="H21" s="1095"/>
      <c r="I21" s="1096"/>
    </row>
    <row r="22" spans="1:9" ht="34" customHeight="1">
      <c r="A22" s="13">
        <v>4</v>
      </c>
      <c r="B22" s="1093"/>
      <c r="C22" s="1094"/>
      <c r="D22" s="1094"/>
      <c r="E22" s="1094"/>
      <c r="F22" s="1094"/>
      <c r="G22" s="1094"/>
      <c r="H22" s="1095"/>
      <c r="I22" s="1096"/>
    </row>
    <row r="23" spans="1:9" ht="34" customHeight="1">
      <c r="A23" s="13">
        <v>5</v>
      </c>
      <c r="B23" s="1093"/>
      <c r="C23" s="1094"/>
      <c r="D23" s="1094"/>
      <c r="E23" s="1094"/>
      <c r="F23" s="1094"/>
      <c r="G23" s="1094"/>
      <c r="H23" s="1095"/>
      <c r="I23" s="1096"/>
    </row>
    <row r="24" spans="1:9" ht="34" customHeight="1">
      <c r="A24" s="12"/>
      <c r="B24" s="1106" t="s">
        <v>190</v>
      </c>
      <c r="C24" s="1107"/>
      <c r="D24" s="1107"/>
      <c r="E24" s="1107"/>
      <c r="F24" s="1107"/>
      <c r="G24" s="1107"/>
      <c r="H24" s="1108"/>
      <c r="I24" s="1109"/>
    </row>
    <row r="25" spans="1:9" ht="34" customHeight="1">
      <c r="A25" s="13">
        <v>1</v>
      </c>
      <c r="B25" s="1093"/>
      <c r="C25" s="1094"/>
      <c r="D25" s="1094"/>
      <c r="E25" s="1094"/>
      <c r="F25" s="1094"/>
      <c r="G25" s="1094"/>
      <c r="H25" s="1095"/>
      <c r="I25" s="1096"/>
    </row>
    <row r="26" spans="1:9" ht="34" customHeight="1">
      <c r="A26" s="13">
        <v>2</v>
      </c>
      <c r="B26" s="1093"/>
      <c r="C26" s="1094"/>
      <c r="D26" s="1094"/>
      <c r="E26" s="1094"/>
      <c r="F26" s="1094"/>
      <c r="G26" s="1094"/>
      <c r="H26" s="1095"/>
      <c r="I26" s="1096"/>
    </row>
    <row r="27" spans="1:9" ht="34" customHeight="1">
      <c r="A27" s="13">
        <v>3</v>
      </c>
      <c r="B27" s="1093"/>
      <c r="C27" s="1094"/>
      <c r="D27" s="1094"/>
      <c r="E27" s="1094"/>
      <c r="F27" s="1094"/>
      <c r="G27" s="1094"/>
      <c r="H27" s="1095"/>
      <c r="I27" s="1096"/>
    </row>
    <row r="28" spans="1:9" ht="34" customHeight="1">
      <c r="A28" s="13">
        <v>4</v>
      </c>
      <c r="B28" s="1093"/>
      <c r="C28" s="1094"/>
      <c r="D28" s="1094"/>
      <c r="E28" s="1094"/>
      <c r="F28" s="1094"/>
      <c r="G28" s="1094"/>
      <c r="H28" s="1095"/>
      <c r="I28" s="1096"/>
    </row>
    <row r="29" spans="1:9" ht="34" customHeight="1">
      <c r="A29" s="13">
        <v>5</v>
      </c>
      <c r="B29" s="1093"/>
      <c r="C29" s="1094"/>
      <c r="D29" s="1094"/>
      <c r="E29" s="1094"/>
      <c r="F29" s="1094"/>
      <c r="G29" s="1094"/>
      <c r="H29" s="1095"/>
      <c r="I29" s="1096"/>
    </row>
    <row r="30" spans="1:9" ht="34" customHeight="1">
      <c r="A30" s="12"/>
      <c r="B30" s="1106" t="s">
        <v>191</v>
      </c>
      <c r="C30" s="1107"/>
      <c r="D30" s="1107"/>
      <c r="E30" s="1107"/>
      <c r="F30" s="1107"/>
      <c r="G30" s="1107"/>
      <c r="H30" s="1108"/>
      <c r="I30" s="1109"/>
    </row>
    <row r="31" spans="1:9" ht="34" customHeight="1">
      <c r="A31" s="13">
        <v>1</v>
      </c>
      <c r="B31" s="1093"/>
      <c r="C31" s="1094"/>
      <c r="D31" s="1094"/>
      <c r="E31" s="1094"/>
      <c r="F31" s="1094"/>
      <c r="G31" s="1094"/>
      <c r="H31" s="1095"/>
      <c r="I31" s="1096"/>
    </row>
    <row r="32" spans="1:9" ht="34" customHeight="1">
      <c r="A32" s="13">
        <v>2</v>
      </c>
      <c r="B32" s="1093"/>
      <c r="C32" s="1094"/>
      <c r="D32" s="1094"/>
      <c r="E32" s="1094"/>
      <c r="F32" s="1094"/>
      <c r="G32" s="1094"/>
      <c r="H32" s="1095"/>
      <c r="I32" s="1096"/>
    </row>
    <row r="33" spans="1:10" ht="34" customHeight="1">
      <c r="A33" s="13">
        <v>3</v>
      </c>
      <c r="B33" s="1093"/>
      <c r="C33" s="1094"/>
      <c r="D33" s="1094"/>
      <c r="E33" s="1094"/>
      <c r="F33" s="1094"/>
      <c r="G33" s="1094"/>
      <c r="H33" s="1095"/>
      <c r="I33" s="1096"/>
    </row>
    <row r="34" spans="1:10" ht="34" customHeight="1">
      <c r="A34" s="13">
        <v>4</v>
      </c>
      <c r="B34" s="1093"/>
      <c r="C34" s="1094"/>
      <c r="D34" s="1094"/>
      <c r="E34" s="1094"/>
      <c r="F34" s="1094"/>
      <c r="G34" s="1094"/>
      <c r="H34" s="1095"/>
      <c r="I34" s="1096"/>
    </row>
    <row r="35" spans="1:10" ht="34" customHeight="1">
      <c r="A35" s="13">
        <v>5</v>
      </c>
      <c r="B35" s="1093"/>
      <c r="C35" s="1094"/>
      <c r="D35" s="1094"/>
      <c r="E35" s="1094"/>
      <c r="F35" s="1094"/>
      <c r="G35" s="1094"/>
      <c r="H35" s="1095"/>
      <c r="I35" s="1096"/>
    </row>
    <row r="36" spans="1:10" ht="34" customHeight="1">
      <c r="A36" s="12"/>
      <c r="B36" s="1097" t="s">
        <v>192</v>
      </c>
      <c r="C36" s="1098"/>
      <c r="D36" s="1098"/>
      <c r="E36" s="1098"/>
      <c r="F36" s="1098"/>
      <c r="G36" s="1098"/>
      <c r="H36" s="1099"/>
      <c r="I36" s="1100"/>
    </row>
    <row r="37" spans="1:10" ht="34" customHeight="1">
      <c r="A37" s="12"/>
      <c r="B37" s="1101" t="s">
        <v>193</v>
      </c>
      <c r="C37" s="1102"/>
      <c r="D37" s="1102"/>
      <c r="E37" s="1102"/>
      <c r="F37" s="1102"/>
      <c r="G37" s="1102"/>
      <c r="H37" s="1103"/>
      <c r="I37" s="1104"/>
    </row>
    <row r="38" spans="1:10" ht="34" customHeight="1">
      <c r="A38" s="1027"/>
      <c r="B38" s="1027"/>
      <c r="C38" s="1027"/>
      <c r="D38" s="1027"/>
      <c r="E38" s="1027"/>
      <c r="F38" s="1027"/>
      <c r="G38" s="1027"/>
      <c r="H38" s="1105"/>
      <c r="I38" s="1105"/>
    </row>
    <row r="39" spans="1:10" ht="34" customHeight="1">
      <c r="A39" s="1027"/>
      <c r="B39" s="1027"/>
      <c r="C39" s="1027"/>
      <c r="D39" s="1027"/>
      <c r="E39" s="1027"/>
      <c r="F39" s="1027"/>
      <c r="G39" s="1027"/>
      <c r="H39" s="1105"/>
      <c r="I39" s="1105"/>
    </row>
    <row r="40" spans="1:10" ht="34" customHeight="1">
      <c r="A40" s="1087" t="s">
        <v>5894</v>
      </c>
      <c r="B40" s="1088"/>
      <c r="C40" s="1088"/>
      <c r="D40" s="1088"/>
      <c r="E40" s="1088"/>
      <c r="F40" s="1088"/>
      <c r="G40" s="1089"/>
      <c r="H40" s="887"/>
      <c r="I40" s="888"/>
    </row>
    <row r="41" spans="1:10" ht="39" customHeight="1">
      <c r="A41" s="473" t="s">
        <v>195</v>
      </c>
      <c r="B41" s="474" t="s">
        <v>196</v>
      </c>
      <c r="C41" s="475" t="s">
        <v>1454</v>
      </c>
      <c r="D41" s="475" t="s">
        <v>198</v>
      </c>
      <c r="E41" s="476" t="s">
        <v>199</v>
      </c>
      <c r="F41" s="475" t="s">
        <v>3412</v>
      </c>
      <c r="G41" s="477" t="s">
        <v>201</v>
      </c>
      <c r="H41" s="889" t="s">
        <v>1443</v>
      </c>
      <c r="I41" s="890" t="s">
        <v>1444</v>
      </c>
      <c r="J41" s="201"/>
    </row>
    <row r="42" spans="1:10" ht="26.25" customHeight="1">
      <c r="A42" s="298"/>
      <c r="B42" s="1077" t="s">
        <v>202</v>
      </c>
      <c r="C42" s="1077"/>
      <c r="D42" s="1077"/>
      <c r="E42" s="1077"/>
      <c r="F42" s="1077"/>
      <c r="G42" s="1090"/>
      <c r="H42" s="889">
        <f>H43+H72+H79+H84+H113+H104</f>
        <v>102</v>
      </c>
      <c r="I42" s="29">
        <f>I43+I72+I79+I84+I113+I104</f>
        <v>102</v>
      </c>
    </row>
    <row r="43" spans="1:10" ht="40.15" customHeight="1">
      <c r="A43" s="117" t="s">
        <v>1456</v>
      </c>
      <c r="B43" s="1078" t="s">
        <v>142</v>
      </c>
      <c r="C43" s="1091"/>
      <c r="D43" s="1091"/>
      <c r="E43" s="1091"/>
      <c r="F43" s="1091"/>
      <c r="G43" s="1092"/>
      <c r="H43" s="889">
        <f>SUM(D44:D71)</f>
        <v>50</v>
      </c>
      <c r="I43" s="29">
        <f>COUNT(D44:D71)*2</f>
        <v>50</v>
      </c>
    </row>
    <row r="44" spans="1:10" ht="46.5">
      <c r="A44" s="18" t="s">
        <v>1458</v>
      </c>
      <c r="B44" s="19" t="s">
        <v>204</v>
      </c>
      <c r="C44" s="261" t="s">
        <v>5895</v>
      </c>
      <c r="D44" s="601">
        <v>2</v>
      </c>
      <c r="E44" s="22" t="s">
        <v>206</v>
      </c>
      <c r="F44" s="30" t="s">
        <v>5896</v>
      </c>
      <c r="G44" s="464"/>
      <c r="H44" s="889"/>
    </row>
    <row r="45" spans="1:10" ht="33.65" customHeight="1">
      <c r="A45" s="18" t="s">
        <v>1459</v>
      </c>
      <c r="B45" s="19" t="s">
        <v>209</v>
      </c>
      <c r="C45" s="30" t="s">
        <v>5897</v>
      </c>
      <c r="D45" s="601">
        <v>2</v>
      </c>
      <c r="E45" s="22" t="s">
        <v>206</v>
      </c>
      <c r="F45" s="30" t="s">
        <v>5898</v>
      </c>
      <c r="G45" s="464"/>
      <c r="H45" s="889"/>
    </row>
    <row r="46" spans="1:10" ht="79.900000000000006" customHeight="1">
      <c r="A46" s="18" t="s">
        <v>1460</v>
      </c>
      <c r="B46" s="19" t="s">
        <v>213</v>
      </c>
      <c r="C46" s="30" t="s">
        <v>5899</v>
      </c>
      <c r="D46" s="601">
        <v>2</v>
      </c>
      <c r="E46" s="22" t="s">
        <v>206</v>
      </c>
      <c r="F46" s="30" t="s">
        <v>5900</v>
      </c>
      <c r="G46" s="464"/>
      <c r="H46" s="889"/>
    </row>
    <row r="47" spans="1:10" ht="31">
      <c r="A47" s="18" t="s">
        <v>1461</v>
      </c>
      <c r="B47" s="19" t="s">
        <v>1462</v>
      </c>
      <c r="C47" s="30" t="s">
        <v>5901</v>
      </c>
      <c r="D47" s="601">
        <v>2</v>
      </c>
      <c r="E47" s="22" t="s">
        <v>206</v>
      </c>
      <c r="F47" s="30" t="s">
        <v>5902</v>
      </c>
      <c r="G47" s="464"/>
      <c r="H47" s="889"/>
    </row>
    <row r="48" spans="1:10" ht="31">
      <c r="A48" s="18" t="s">
        <v>1463</v>
      </c>
      <c r="B48" s="19" t="s">
        <v>221</v>
      </c>
      <c r="C48" s="30" t="s">
        <v>5903</v>
      </c>
      <c r="D48" s="601">
        <v>2</v>
      </c>
      <c r="E48" s="22" t="s">
        <v>206</v>
      </c>
      <c r="F48" s="123" t="s">
        <v>5904</v>
      </c>
      <c r="G48" s="464"/>
      <c r="H48" s="889"/>
    </row>
    <row r="49" spans="1:14" ht="31">
      <c r="A49" s="168" t="s">
        <v>1464</v>
      </c>
      <c r="B49" s="33" t="s">
        <v>225</v>
      </c>
      <c r="C49" s="239" t="s">
        <v>5905</v>
      </c>
      <c r="D49" s="601">
        <v>2</v>
      </c>
      <c r="E49" s="22" t="s">
        <v>206</v>
      </c>
      <c r="F49" s="30" t="s">
        <v>5906</v>
      </c>
      <c r="G49" s="478"/>
      <c r="H49" s="889"/>
    </row>
    <row r="50" spans="1:14" ht="96.75" customHeight="1">
      <c r="A50" s="18"/>
      <c r="B50" s="19"/>
      <c r="C50" s="30" t="s">
        <v>5907</v>
      </c>
      <c r="D50" s="601">
        <v>2</v>
      </c>
      <c r="E50" s="22" t="s">
        <v>206</v>
      </c>
      <c r="F50" s="30" t="s">
        <v>5908</v>
      </c>
      <c r="G50" s="464"/>
      <c r="H50" s="889"/>
    </row>
    <row r="51" spans="1:14" ht="31">
      <c r="A51" s="18" t="s">
        <v>1465</v>
      </c>
      <c r="B51" s="19" t="s">
        <v>229</v>
      </c>
      <c r="C51" s="30" t="s">
        <v>5909</v>
      </c>
      <c r="D51" s="601">
        <v>2</v>
      </c>
      <c r="E51" s="22" t="s">
        <v>206</v>
      </c>
      <c r="F51" s="30" t="s">
        <v>5910</v>
      </c>
      <c r="G51" s="464"/>
      <c r="H51" s="889"/>
    </row>
    <row r="52" spans="1:14" ht="43.5" customHeight="1">
      <c r="A52" s="18"/>
      <c r="B52" s="19"/>
      <c r="C52" s="30" t="s">
        <v>5911</v>
      </c>
      <c r="D52" s="601">
        <v>2</v>
      </c>
      <c r="E52" s="22" t="s">
        <v>206</v>
      </c>
      <c r="F52" s="30" t="s">
        <v>5912</v>
      </c>
      <c r="G52" s="464"/>
      <c r="H52" s="889"/>
    </row>
    <row r="53" spans="1:14" ht="31">
      <c r="A53" s="18" t="s">
        <v>232</v>
      </c>
      <c r="B53" s="19" t="s">
        <v>233</v>
      </c>
      <c r="C53" s="30" t="s">
        <v>5913</v>
      </c>
      <c r="D53" s="601">
        <v>2</v>
      </c>
      <c r="E53" s="22" t="s">
        <v>206</v>
      </c>
      <c r="F53" s="30" t="s">
        <v>5914</v>
      </c>
      <c r="G53" s="464"/>
      <c r="H53" s="889"/>
    </row>
    <row r="54" spans="1:14" ht="31">
      <c r="A54" s="18" t="s">
        <v>1466</v>
      </c>
      <c r="B54" s="19" t="s">
        <v>235</v>
      </c>
      <c r="C54" s="30" t="s">
        <v>5915</v>
      </c>
      <c r="D54" s="601">
        <v>2</v>
      </c>
      <c r="E54" s="22" t="s">
        <v>206</v>
      </c>
      <c r="F54" s="30" t="s">
        <v>5914</v>
      </c>
      <c r="G54" s="464"/>
      <c r="H54" s="889"/>
    </row>
    <row r="55" spans="1:14" ht="46.5">
      <c r="A55" s="18" t="s">
        <v>238</v>
      </c>
      <c r="B55" s="19" t="s">
        <v>239</v>
      </c>
      <c r="C55" s="30" t="s">
        <v>5916</v>
      </c>
      <c r="D55" s="601">
        <v>2</v>
      </c>
      <c r="E55" s="22" t="s">
        <v>206</v>
      </c>
      <c r="F55" s="123" t="s">
        <v>5914</v>
      </c>
      <c r="G55" s="464"/>
      <c r="H55" s="889"/>
    </row>
    <row r="56" spans="1:14" ht="43.5">
      <c r="A56" s="18"/>
      <c r="B56" s="19"/>
      <c r="C56" s="30" t="s">
        <v>5917</v>
      </c>
      <c r="D56" s="601">
        <v>2</v>
      </c>
      <c r="E56" s="22" t="s">
        <v>206</v>
      </c>
      <c r="F56" s="30" t="s">
        <v>5918</v>
      </c>
      <c r="G56" s="464"/>
      <c r="H56" s="889"/>
    </row>
    <row r="57" spans="1:14" ht="31">
      <c r="A57" s="18" t="s">
        <v>240</v>
      </c>
      <c r="B57" s="19" t="s">
        <v>241</v>
      </c>
      <c r="C57" s="30" t="s">
        <v>5919</v>
      </c>
      <c r="D57" s="601">
        <v>2</v>
      </c>
      <c r="E57" s="22" t="s">
        <v>206</v>
      </c>
      <c r="F57" s="30" t="s">
        <v>5920</v>
      </c>
      <c r="G57" s="464"/>
      <c r="H57" s="889"/>
    </row>
    <row r="58" spans="1:14" ht="58">
      <c r="A58" s="18" t="s">
        <v>242</v>
      </c>
      <c r="B58" s="19" t="s">
        <v>243</v>
      </c>
      <c r="C58" s="30" t="s">
        <v>5921</v>
      </c>
      <c r="D58" s="601">
        <v>2</v>
      </c>
      <c r="E58" s="22" t="s">
        <v>206</v>
      </c>
      <c r="F58" s="30" t="s">
        <v>5922</v>
      </c>
      <c r="G58" s="193"/>
      <c r="H58" s="891"/>
      <c r="I58" s="212"/>
      <c r="J58" s="202"/>
      <c r="K58" s="202"/>
      <c r="L58" s="202"/>
      <c r="M58" s="123"/>
      <c r="N58" s="123"/>
    </row>
    <row r="59" spans="1:14" ht="46.5">
      <c r="A59" s="18" t="s">
        <v>1467</v>
      </c>
      <c r="B59" s="19" t="s">
        <v>245</v>
      </c>
      <c r="C59" s="30" t="s">
        <v>5923</v>
      </c>
      <c r="D59" s="601">
        <v>2</v>
      </c>
      <c r="E59" s="22" t="s">
        <v>206</v>
      </c>
      <c r="F59" s="30" t="s">
        <v>5924</v>
      </c>
      <c r="G59" s="464"/>
      <c r="H59" s="889"/>
    </row>
    <row r="60" spans="1:14" ht="29">
      <c r="A60" s="18"/>
      <c r="B60" s="19"/>
      <c r="C60" s="30" t="s">
        <v>5925</v>
      </c>
      <c r="D60" s="601">
        <v>2</v>
      </c>
      <c r="E60" s="22" t="s">
        <v>206</v>
      </c>
      <c r="F60" s="26"/>
      <c r="G60" s="464"/>
      <c r="H60" s="889"/>
    </row>
    <row r="61" spans="1:14" ht="46.5">
      <c r="A61" s="18" t="s">
        <v>1468</v>
      </c>
      <c r="B61" s="19" t="s">
        <v>251</v>
      </c>
      <c r="C61" s="30" t="s">
        <v>5926</v>
      </c>
      <c r="D61" s="601">
        <v>2</v>
      </c>
      <c r="E61" s="28" t="s">
        <v>253</v>
      </c>
      <c r="F61" s="26"/>
      <c r="G61" s="464"/>
      <c r="H61" s="889"/>
    </row>
    <row r="62" spans="1:14" ht="48" customHeight="1">
      <c r="A62" s="18" t="s">
        <v>254</v>
      </c>
      <c r="B62" s="19" t="s">
        <v>255</v>
      </c>
      <c r="C62" s="30" t="s">
        <v>5927</v>
      </c>
      <c r="D62" s="601">
        <v>2</v>
      </c>
      <c r="E62" s="22" t="s">
        <v>206</v>
      </c>
      <c r="F62" s="26"/>
      <c r="G62" s="464"/>
      <c r="H62" s="889"/>
    </row>
    <row r="63" spans="1:14" ht="30" customHeight="1">
      <c r="A63" s="18"/>
      <c r="B63" s="19"/>
      <c r="C63" s="30" t="s">
        <v>5928</v>
      </c>
      <c r="D63" s="601">
        <v>2</v>
      </c>
      <c r="E63" s="22" t="s">
        <v>206</v>
      </c>
      <c r="F63" s="26"/>
      <c r="G63" s="464"/>
      <c r="H63" s="889"/>
    </row>
    <row r="64" spans="1:14" ht="30" customHeight="1">
      <c r="A64" s="18"/>
      <c r="B64" s="19"/>
      <c r="C64" s="30" t="s">
        <v>5929</v>
      </c>
      <c r="D64" s="601">
        <v>2</v>
      </c>
      <c r="E64" s="22" t="s">
        <v>206</v>
      </c>
      <c r="F64" s="26"/>
      <c r="G64" s="464"/>
      <c r="H64" s="889"/>
    </row>
    <row r="65" spans="1:9" ht="30" customHeight="1">
      <c r="A65" s="18"/>
      <c r="B65" s="19"/>
      <c r="C65" s="30" t="s">
        <v>5930</v>
      </c>
      <c r="D65" s="601">
        <v>2</v>
      </c>
      <c r="E65" s="22" t="s">
        <v>206</v>
      </c>
      <c r="F65" s="26"/>
      <c r="G65" s="464"/>
      <c r="H65" s="889"/>
    </row>
    <row r="66" spans="1:9" ht="49.5" customHeight="1">
      <c r="A66" s="18"/>
      <c r="B66" s="19"/>
      <c r="C66" s="30" t="s">
        <v>5931</v>
      </c>
      <c r="D66" s="601">
        <v>2</v>
      </c>
      <c r="E66" s="22" t="s">
        <v>206</v>
      </c>
      <c r="F66" s="26"/>
      <c r="G66" s="464"/>
      <c r="H66" s="889"/>
    </row>
    <row r="67" spans="1:9" ht="30" customHeight="1">
      <c r="A67" s="18"/>
      <c r="B67" s="19"/>
      <c r="C67" s="30" t="s">
        <v>5932</v>
      </c>
      <c r="D67" s="601">
        <v>2</v>
      </c>
      <c r="E67" s="22" t="s">
        <v>206</v>
      </c>
      <c r="F67" s="26"/>
      <c r="G67" s="464"/>
      <c r="H67" s="889"/>
    </row>
    <row r="68" spans="1:9" ht="47.25" customHeight="1">
      <c r="A68" s="18"/>
      <c r="B68" s="19"/>
      <c r="C68" s="30" t="s">
        <v>5933</v>
      </c>
      <c r="D68" s="601">
        <v>2</v>
      </c>
      <c r="E68" s="22" t="s">
        <v>206</v>
      </c>
      <c r="F68" s="26"/>
      <c r="G68" s="464"/>
      <c r="H68" s="889"/>
    </row>
    <row r="69" spans="1:9" ht="46.5" hidden="1">
      <c r="A69" s="27" t="s">
        <v>1471</v>
      </c>
      <c r="B69" s="19" t="s">
        <v>257</v>
      </c>
      <c r="C69" s="26"/>
      <c r="D69" s="523"/>
      <c r="E69" s="28"/>
      <c r="F69" s="26"/>
      <c r="G69" s="26"/>
      <c r="H69" s="99"/>
      <c r="I69" s="99"/>
    </row>
    <row r="70" spans="1:9" ht="31" hidden="1">
      <c r="A70" s="27" t="s">
        <v>260</v>
      </c>
      <c r="B70" s="19" t="s">
        <v>261</v>
      </c>
      <c r="C70" s="26"/>
      <c r="D70" s="523"/>
      <c r="E70" s="28"/>
      <c r="F70" s="26"/>
      <c r="G70" s="26"/>
      <c r="H70" s="99"/>
      <c r="I70" s="99"/>
    </row>
    <row r="71" spans="1:9" ht="46.5" hidden="1">
      <c r="A71" s="27" t="s">
        <v>262</v>
      </c>
      <c r="B71" s="19" t="s">
        <v>263</v>
      </c>
      <c r="C71" s="26"/>
      <c r="D71" s="523"/>
      <c r="E71" s="28"/>
      <c r="F71" s="26"/>
      <c r="G71" s="26"/>
      <c r="H71" s="99"/>
      <c r="I71" s="99"/>
    </row>
    <row r="72" spans="1:9" ht="40.15" customHeight="1">
      <c r="A72" s="117" t="s">
        <v>141</v>
      </c>
      <c r="B72" s="1078" t="s">
        <v>140</v>
      </c>
      <c r="C72" s="1009"/>
      <c r="D72" s="1009"/>
      <c r="E72" s="1009"/>
      <c r="F72" s="1009"/>
      <c r="G72" s="1009"/>
      <c r="H72" s="889">
        <f>SUM(D74:D78)</f>
        <v>10</v>
      </c>
      <c r="I72" s="29">
        <f>COUNT(D74:D78)*2</f>
        <v>10</v>
      </c>
    </row>
    <row r="73" spans="1:9" ht="46.5" hidden="1">
      <c r="A73" s="27" t="s">
        <v>264</v>
      </c>
      <c r="B73" s="114" t="s">
        <v>265</v>
      </c>
      <c r="C73" s="30"/>
      <c r="D73" s="602"/>
      <c r="E73" s="23"/>
      <c r="F73" s="30"/>
      <c r="G73" s="26"/>
      <c r="H73" s="99"/>
      <c r="I73" s="99"/>
    </row>
    <row r="74" spans="1:9" ht="31">
      <c r="A74" s="18" t="s">
        <v>266</v>
      </c>
      <c r="B74" s="114" t="s">
        <v>267</v>
      </c>
      <c r="C74" s="30" t="s">
        <v>5934</v>
      </c>
      <c r="D74" s="601">
        <v>2</v>
      </c>
      <c r="E74" s="22" t="s">
        <v>206</v>
      </c>
      <c r="F74" s="26"/>
      <c r="G74" s="464"/>
      <c r="H74" s="889"/>
    </row>
    <row r="75" spans="1:9" ht="31">
      <c r="A75" s="18" t="s">
        <v>270</v>
      </c>
      <c r="B75" s="114" t="s">
        <v>271</v>
      </c>
      <c r="C75" s="30" t="s">
        <v>5935</v>
      </c>
      <c r="D75" s="601">
        <v>2</v>
      </c>
      <c r="E75" s="22" t="s">
        <v>206</v>
      </c>
      <c r="F75" s="26"/>
      <c r="G75" s="464"/>
      <c r="H75" s="889"/>
    </row>
    <row r="76" spans="1:9" ht="31">
      <c r="A76" s="18" t="s">
        <v>272</v>
      </c>
      <c r="B76" s="114" t="s">
        <v>273</v>
      </c>
      <c r="C76" s="30" t="s">
        <v>5936</v>
      </c>
      <c r="D76" s="601">
        <v>2</v>
      </c>
      <c r="E76" s="22" t="s">
        <v>206</v>
      </c>
      <c r="F76" s="26"/>
      <c r="G76" s="464"/>
      <c r="H76" s="889"/>
    </row>
    <row r="77" spans="1:9" ht="15.5">
      <c r="A77" s="18"/>
      <c r="B77" s="114"/>
      <c r="C77" s="30" t="s">
        <v>5937</v>
      </c>
      <c r="D77" s="601">
        <v>2</v>
      </c>
      <c r="E77" s="22" t="s">
        <v>206</v>
      </c>
      <c r="F77" s="26"/>
      <c r="G77" s="464"/>
      <c r="H77" s="889"/>
    </row>
    <row r="78" spans="1:9" ht="46.5">
      <c r="A78" s="18" t="s">
        <v>275</v>
      </c>
      <c r="B78" s="114" t="s">
        <v>276</v>
      </c>
      <c r="C78" s="30" t="s">
        <v>5938</v>
      </c>
      <c r="D78" s="603">
        <v>2</v>
      </c>
      <c r="E78" s="22" t="s">
        <v>206</v>
      </c>
      <c r="F78" s="26"/>
      <c r="G78" s="464"/>
      <c r="H78" s="889"/>
    </row>
    <row r="79" spans="1:9" ht="40.15" customHeight="1">
      <c r="A79" s="117" t="s">
        <v>277</v>
      </c>
      <c r="B79" s="1078" t="s">
        <v>138</v>
      </c>
      <c r="C79" s="1009"/>
      <c r="D79" s="1009"/>
      <c r="E79" s="1009"/>
      <c r="F79" s="1009"/>
      <c r="G79" s="1009"/>
      <c r="H79" s="889">
        <f>SUM(D80:D83)</f>
        <v>6</v>
      </c>
      <c r="I79" s="29">
        <f>COUNT(D80:D83)*2</f>
        <v>6</v>
      </c>
    </row>
    <row r="80" spans="1:9" ht="31" hidden="1">
      <c r="A80" s="27" t="s">
        <v>1492</v>
      </c>
      <c r="B80" s="114" t="s">
        <v>279</v>
      </c>
      <c r="C80" s="30"/>
      <c r="D80" s="523"/>
      <c r="E80" s="28"/>
      <c r="F80" s="26"/>
      <c r="G80" s="26"/>
      <c r="H80" s="99"/>
      <c r="I80" s="99"/>
    </row>
    <row r="81" spans="1:9" ht="31">
      <c r="A81" s="18" t="s">
        <v>1493</v>
      </c>
      <c r="B81" s="114" t="s">
        <v>284</v>
      </c>
      <c r="C81" s="30" t="s">
        <v>5939</v>
      </c>
      <c r="D81" s="601">
        <v>2</v>
      </c>
      <c r="E81" s="28" t="s">
        <v>206</v>
      </c>
      <c r="F81" s="26"/>
      <c r="G81" s="464"/>
      <c r="H81" s="889"/>
    </row>
    <row r="82" spans="1:9" ht="46.5">
      <c r="A82" s="18" t="s">
        <v>1496</v>
      </c>
      <c r="B82" s="114" t="s">
        <v>288</v>
      </c>
      <c r="C82" s="30" t="s">
        <v>3660</v>
      </c>
      <c r="D82" s="601">
        <v>2</v>
      </c>
      <c r="E82" s="28" t="s">
        <v>206</v>
      </c>
      <c r="F82" s="26"/>
      <c r="G82" s="464"/>
      <c r="H82" s="889"/>
    </row>
    <row r="83" spans="1:9" ht="33.75" customHeight="1">
      <c r="A83" s="18"/>
      <c r="B83" s="114"/>
      <c r="C83" s="30" t="s">
        <v>5940</v>
      </c>
      <c r="D83" s="601">
        <v>2</v>
      </c>
      <c r="E83" s="28" t="s">
        <v>206</v>
      </c>
      <c r="F83" s="26"/>
      <c r="G83" s="464"/>
      <c r="H83" s="889"/>
    </row>
    <row r="84" spans="1:9" ht="40.15" customHeight="1">
      <c r="A84" s="117" t="s">
        <v>137</v>
      </c>
      <c r="B84" s="1078" t="s">
        <v>136</v>
      </c>
      <c r="C84" s="1009"/>
      <c r="D84" s="1009"/>
      <c r="E84" s="1009"/>
      <c r="F84" s="1009"/>
      <c r="G84" s="1009"/>
      <c r="H84" s="889">
        <f>SUM(D85:D103)</f>
        <v>34</v>
      </c>
      <c r="I84" s="29">
        <f>COUNT(D85:D103)*2</f>
        <v>34</v>
      </c>
    </row>
    <row r="85" spans="1:9" ht="71.25" customHeight="1">
      <c r="A85" s="18" t="s">
        <v>290</v>
      </c>
      <c r="B85" s="19" t="s">
        <v>291</v>
      </c>
      <c r="C85" s="50" t="s">
        <v>5941</v>
      </c>
      <c r="D85" s="604">
        <v>2</v>
      </c>
      <c r="E85" s="23" t="s">
        <v>253</v>
      </c>
      <c r="F85" s="30" t="s">
        <v>5942</v>
      </c>
      <c r="G85" s="464"/>
      <c r="H85" s="889"/>
    </row>
    <row r="86" spans="1:9" ht="77.5">
      <c r="A86" s="18" t="s">
        <v>292</v>
      </c>
      <c r="B86" s="19" t="s">
        <v>293</v>
      </c>
      <c r="C86" s="30" t="s">
        <v>5943</v>
      </c>
      <c r="D86" s="604">
        <v>2</v>
      </c>
      <c r="E86" s="23" t="s">
        <v>206</v>
      </c>
      <c r="F86" s="26"/>
      <c r="G86" s="464"/>
      <c r="H86" s="889"/>
    </row>
    <row r="87" spans="1:9" ht="66.75" customHeight="1">
      <c r="A87" s="18" t="s">
        <v>294</v>
      </c>
      <c r="B87" s="19" t="s">
        <v>295</v>
      </c>
      <c r="C87" s="30" t="s">
        <v>5944</v>
      </c>
      <c r="D87" s="601">
        <v>2</v>
      </c>
      <c r="E87" s="23" t="s">
        <v>253</v>
      </c>
      <c r="F87" s="26"/>
      <c r="G87" s="464"/>
      <c r="H87" s="889"/>
    </row>
    <row r="88" spans="1:9" ht="29">
      <c r="A88" s="18"/>
      <c r="B88" s="19"/>
      <c r="C88" s="30" t="s">
        <v>5945</v>
      </c>
      <c r="D88" s="601">
        <v>2</v>
      </c>
      <c r="E88" s="23" t="s">
        <v>253</v>
      </c>
      <c r="F88" s="26"/>
      <c r="G88" s="193"/>
      <c r="H88" s="889"/>
    </row>
    <row r="89" spans="1:9" ht="29">
      <c r="A89" s="18"/>
      <c r="B89" s="19"/>
      <c r="C89" s="30" t="s">
        <v>5946</v>
      </c>
      <c r="D89" s="601">
        <v>2</v>
      </c>
      <c r="E89" s="23" t="s">
        <v>253</v>
      </c>
      <c r="F89" s="26"/>
      <c r="G89" s="193"/>
      <c r="H89" s="889"/>
    </row>
    <row r="90" spans="1:9" ht="54" customHeight="1">
      <c r="A90" s="18" t="s">
        <v>296</v>
      </c>
      <c r="B90" s="19" t="s">
        <v>297</v>
      </c>
      <c r="C90" s="30" t="s">
        <v>5947</v>
      </c>
      <c r="D90" s="601">
        <v>2</v>
      </c>
      <c r="E90" s="28" t="s">
        <v>269</v>
      </c>
      <c r="F90" s="26"/>
      <c r="G90" s="464"/>
      <c r="H90" s="889"/>
    </row>
    <row r="91" spans="1:9" ht="34.5" customHeight="1">
      <c r="A91" s="18"/>
      <c r="B91" s="19"/>
      <c r="C91" s="30" t="s">
        <v>5948</v>
      </c>
      <c r="D91" s="601">
        <v>2</v>
      </c>
      <c r="E91" s="28" t="s">
        <v>538</v>
      </c>
      <c r="F91" s="26"/>
      <c r="G91" s="464"/>
      <c r="H91" s="889"/>
    </row>
    <row r="92" spans="1:9" ht="29">
      <c r="A92" s="18"/>
      <c r="B92" s="19"/>
      <c r="C92" s="30" t="s">
        <v>5949</v>
      </c>
      <c r="D92" s="601">
        <v>2</v>
      </c>
      <c r="E92" s="28" t="s">
        <v>269</v>
      </c>
      <c r="F92" s="26"/>
      <c r="G92" s="464"/>
      <c r="H92" s="889"/>
    </row>
    <row r="93" spans="1:9" ht="29">
      <c r="A93" s="18"/>
      <c r="B93" s="19"/>
      <c r="C93" s="30" t="s">
        <v>5950</v>
      </c>
      <c r="D93" s="601">
        <v>2</v>
      </c>
      <c r="E93" s="28" t="s">
        <v>269</v>
      </c>
      <c r="F93" s="26"/>
      <c r="G93" s="464"/>
      <c r="H93" s="889"/>
    </row>
    <row r="94" spans="1:9" ht="29">
      <c r="A94" s="18"/>
      <c r="B94" s="19"/>
      <c r="C94" s="30" t="s">
        <v>5951</v>
      </c>
      <c r="D94" s="601">
        <v>2</v>
      </c>
      <c r="E94" s="28" t="s">
        <v>269</v>
      </c>
      <c r="F94" s="26"/>
      <c r="G94" s="464"/>
      <c r="H94" s="889"/>
    </row>
    <row r="95" spans="1:9" ht="93">
      <c r="A95" s="18" t="s">
        <v>298</v>
      </c>
      <c r="B95" s="19" t="s">
        <v>1498</v>
      </c>
      <c r="C95" s="30" t="s">
        <v>5952</v>
      </c>
      <c r="D95" s="601">
        <v>2</v>
      </c>
      <c r="E95" s="28" t="s">
        <v>538</v>
      </c>
      <c r="F95" s="30" t="s">
        <v>5953</v>
      </c>
      <c r="G95" s="464"/>
      <c r="H95" s="889"/>
    </row>
    <row r="96" spans="1:9" ht="43.5">
      <c r="A96" s="18"/>
      <c r="B96" s="19"/>
      <c r="C96" s="30" t="s">
        <v>5954</v>
      </c>
      <c r="D96" s="601">
        <v>2</v>
      </c>
      <c r="E96" s="28" t="s">
        <v>269</v>
      </c>
      <c r="F96" s="30" t="s">
        <v>5955</v>
      </c>
      <c r="G96" s="464"/>
      <c r="H96" s="889"/>
    </row>
    <row r="97" spans="1:9" ht="62">
      <c r="A97" s="18" t="s">
        <v>300</v>
      </c>
      <c r="B97" s="19" t="s">
        <v>301</v>
      </c>
      <c r="C97" s="30" t="s">
        <v>5956</v>
      </c>
      <c r="D97" s="601">
        <v>2</v>
      </c>
      <c r="E97" s="28" t="s">
        <v>269</v>
      </c>
      <c r="F97" s="26"/>
      <c r="G97" s="464"/>
      <c r="H97" s="889"/>
    </row>
    <row r="98" spans="1:9" ht="66.75" customHeight="1">
      <c r="A98" s="18" t="s">
        <v>302</v>
      </c>
      <c r="B98" s="19" t="s">
        <v>303</v>
      </c>
      <c r="C98" s="50" t="s">
        <v>5957</v>
      </c>
      <c r="D98" s="601">
        <v>2</v>
      </c>
      <c r="E98" s="28" t="s">
        <v>269</v>
      </c>
      <c r="F98" s="26"/>
      <c r="G98" s="464"/>
      <c r="H98" s="889"/>
    </row>
    <row r="99" spans="1:9" ht="124">
      <c r="A99" s="18" t="s">
        <v>304</v>
      </c>
      <c r="B99" s="19" t="s">
        <v>305</v>
      </c>
      <c r="C99" s="30" t="s">
        <v>5958</v>
      </c>
      <c r="D99" s="601">
        <v>2</v>
      </c>
      <c r="E99" s="28" t="s">
        <v>269</v>
      </c>
      <c r="F99" s="26"/>
      <c r="G99" s="464"/>
      <c r="H99" s="889"/>
    </row>
    <row r="100" spans="1:9" ht="77.5" hidden="1">
      <c r="A100" s="27" t="s">
        <v>306</v>
      </c>
      <c r="B100" s="19" t="s">
        <v>307</v>
      </c>
      <c r="C100" s="50"/>
      <c r="D100" s="523"/>
      <c r="E100" s="28" t="s">
        <v>538</v>
      </c>
      <c r="F100" s="26"/>
      <c r="G100" s="26"/>
      <c r="H100" s="99"/>
      <c r="I100" s="99"/>
    </row>
    <row r="101" spans="1:9" ht="61.5" customHeight="1">
      <c r="A101" s="18" t="s">
        <v>308</v>
      </c>
      <c r="B101" s="19" t="s">
        <v>309</v>
      </c>
      <c r="C101" s="30" t="s">
        <v>5959</v>
      </c>
      <c r="D101" s="601">
        <v>2</v>
      </c>
      <c r="E101" s="28" t="s">
        <v>538</v>
      </c>
      <c r="F101" s="30"/>
      <c r="G101" s="464"/>
      <c r="H101" s="889"/>
    </row>
    <row r="102" spans="1:9" ht="43.5">
      <c r="A102" s="18" t="s">
        <v>310</v>
      </c>
      <c r="B102" s="23" t="s">
        <v>311</v>
      </c>
      <c r="C102" s="30" t="s">
        <v>5960</v>
      </c>
      <c r="D102" s="601">
        <v>2</v>
      </c>
      <c r="E102" s="28" t="s">
        <v>538</v>
      </c>
      <c r="F102" s="26"/>
      <c r="G102" s="464"/>
      <c r="H102" s="889"/>
    </row>
    <row r="103" spans="1:9" ht="43.5" hidden="1">
      <c r="A103" s="27" t="s">
        <v>5841</v>
      </c>
      <c r="B103" s="23" t="s">
        <v>5842</v>
      </c>
      <c r="C103" s="30"/>
      <c r="D103" s="52"/>
      <c r="E103" s="28"/>
      <c r="F103" s="26"/>
      <c r="G103" s="465"/>
      <c r="H103" s="99"/>
      <c r="I103" s="99"/>
    </row>
    <row r="104" spans="1:9" ht="40.15" hidden="1" customHeight="1">
      <c r="A104" s="124" t="s">
        <v>1499</v>
      </c>
      <c r="B104" s="1078" t="s">
        <v>134</v>
      </c>
      <c r="C104" s="1009"/>
      <c r="D104" s="1009"/>
      <c r="E104" s="1009"/>
      <c r="F104" s="1009"/>
      <c r="G104" s="1082"/>
      <c r="H104" s="99">
        <f>SUM(D105:D112)</f>
        <v>0</v>
      </c>
      <c r="I104" s="99">
        <f>COUNT(D105:D112)*2</f>
        <v>0</v>
      </c>
    </row>
    <row r="105" spans="1:9" ht="31" hidden="1">
      <c r="A105" s="27" t="s">
        <v>312</v>
      </c>
      <c r="B105" s="19" t="s">
        <v>313</v>
      </c>
      <c r="C105" s="26"/>
      <c r="D105" s="523"/>
      <c r="E105" s="28"/>
      <c r="F105" s="26"/>
      <c r="G105" s="26"/>
      <c r="H105" s="99"/>
      <c r="I105" s="99"/>
    </row>
    <row r="106" spans="1:9" ht="31" hidden="1">
      <c r="A106" s="27" t="s">
        <v>314</v>
      </c>
      <c r="B106" s="19" t="s">
        <v>315</v>
      </c>
      <c r="C106" s="26"/>
      <c r="D106" s="523"/>
      <c r="E106" s="28"/>
      <c r="F106" s="26"/>
      <c r="G106" s="26"/>
      <c r="H106" s="99"/>
      <c r="I106" s="99"/>
    </row>
    <row r="107" spans="1:9" ht="31" hidden="1">
      <c r="A107" s="27" t="s">
        <v>1501</v>
      </c>
      <c r="B107" s="19" t="s">
        <v>317</v>
      </c>
      <c r="C107" s="26"/>
      <c r="D107" s="523"/>
      <c r="E107" s="28"/>
      <c r="F107" s="26"/>
      <c r="G107" s="26"/>
      <c r="H107" s="99"/>
      <c r="I107" s="99"/>
    </row>
    <row r="108" spans="1:9" ht="31" hidden="1">
      <c r="A108" s="27" t="s">
        <v>319</v>
      </c>
      <c r="B108" s="19" t="s">
        <v>320</v>
      </c>
      <c r="C108" s="26"/>
      <c r="D108" s="523"/>
      <c r="E108" s="28"/>
      <c r="F108" s="26"/>
      <c r="G108" s="26"/>
      <c r="H108" s="99"/>
      <c r="I108" s="99"/>
    </row>
    <row r="109" spans="1:9" ht="31" hidden="1">
      <c r="A109" s="27" t="s">
        <v>321</v>
      </c>
      <c r="B109" s="19" t="s">
        <v>322</v>
      </c>
      <c r="C109" s="26"/>
      <c r="D109" s="523"/>
      <c r="E109" s="28"/>
      <c r="F109" s="26"/>
      <c r="G109" s="26"/>
      <c r="H109" s="99"/>
      <c r="I109" s="99"/>
    </row>
    <row r="110" spans="1:9" ht="31" hidden="1">
      <c r="A110" s="27" t="s">
        <v>323</v>
      </c>
      <c r="B110" s="19" t="s">
        <v>324</v>
      </c>
      <c r="C110" s="26"/>
      <c r="D110" s="523"/>
      <c r="E110" s="28"/>
      <c r="F110" s="26"/>
      <c r="G110" s="26"/>
      <c r="H110" s="99"/>
      <c r="I110" s="99"/>
    </row>
    <row r="111" spans="1:9" ht="46.5" hidden="1">
      <c r="A111" s="27" t="s">
        <v>1502</v>
      </c>
      <c r="B111" s="19" t="s">
        <v>326</v>
      </c>
      <c r="C111" s="26"/>
      <c r="D111" s="523"/>
      <c r="E111" s="28"/>
      <c r="F111" s="26"/>
      <c r="G111" s="26"/>
      <c r="H111" s="99"/>
      <c r="I111" s="99"/>
    </row>
    <row r="112" spans="1:9" ht="31" hidden="1">
      <c r="A112" s="27" t="s">
        <v>2838</v>
      </c>
      <c r="B112" s="19" t="s">
        <v>2839</v>
      </c>
      <c r="C112" s="23"/>
      <c r="D112" s="520"/>
      <c r="E112" s="22"/>
      <c r="F112" s="28"/>
      <c r="G112" s="466"/>
      <c r="H112" s="99"/>
      <c r="I112" s="99"/>
    </row>
    <row r="113" spans="1:9" ht="40.15" customHeight="1">
      <c r="A113" s="117" t="s">
        <v>1503</v>
      </c>
      <c r="B113" s="992" t="s">
        <v>132</v>
      </c>
      <c r="C113" s="1009"/>
      <c r="D113" s="1009"/>
      <c r="E113" s="1009"/>
      <c r="F113" s="1009"/>
      <c r="G113" s="1009"/>
      <c r="H113" s="889">
        <f>SUM(D114:D115)</f>
        <v>2</v>
      </c>
      <c r="I113" s="29">
        <f>COUNT(D114:D115)*2</f>
        <v>2</v>
      </c>
    </row>
    <row r="114" spans="1:9" ht="77.5">
      <c r="A114" s="18" t="s">
        <v>1504</v>
      </c>
      <c r="B114" s="19" t="s">
        <v>329</v>
      </c>
      <c r="C114" s="25" t="s">
        <v>5961</v>
      </c>
      <c r="D114" s="605">
        <v>2</v>
      </c>
      <c r="E114" s="22" t="s">
        <v>269</v>
      </c>
      <c r="F114" s="50" t="s">
        <v>5962</v>
      </c>
      <c r="G114" s="464"/>
      <c r="H114" s="889"/>
    </row>
    <row r="115" spans="1:9" ht="93" hidden="1">
      <c r="A115" s="27" t="s">
        <v>332</v>
      </c>
      <c r="B115" s="19" t="s">
        <v>333</v>
      </c>
      <c r="C115" s="26"/>
      <c r="D115" s="523"/>
      <c r="E115" s="28"/>
      <c r="F115" s="26"/>
      <c r="G115" s="26"/>
      <c r="H115" s="99"/>
      <c r="I115" s="99"/>
    </row>
    <row r="116" spans="1:9" ht="18.5">
      <c r="A116" s="298"/>
      <c r="B116" s="1084" t="s">
        <v>335</v>
      </c>
      <c r="C116" s="1009"/>
      <c r="D116" s="1009"/>
      <c r="E116" s="1009"/>
      <c r="F116" s="1009"/>
      <c r="G116" s="1009"/>
      <c r="H116" s="889">
        <f>H117+H132+H145+H152+H159+H166</f>
        <v>78</v>
      </c>
      <c r="I116" s="29">
        <f>I117+I132+I145+I152+I159+I166</f>
        <v>78</v>
      </c>
    </row>
    <row r="117" spans="1:9" ht="40.15" customHeight="1">
      <c r="A117" s="135" t="s">
        <v>1505</v>
      </c>
      <c r="B117" s="1078" t="s">
        <v>130</v>
      </c>
      <c r="C117" s="1009"/>
      <c r="D117" s="1009"/>
      <c r="E117" s="1009"/>
      <c r="F117" s="1009"/>
      <c r="G117" s="1009"/>
      <c r="H117" s="889">
        <f>SUM(D118:D131)</f>
        <v>28</v>
      </c>
      <c r="I117" s="29">
        <f>COUNT(D118:D131)*2</f>
        <v>28</v>
      </c>
    </row>
    <row r="118" spans="1:9" ht="46.5">
      <c r="A118" s="18" t="s">
        <v>1507</v>
      </c>
      <c r="B118" s="36" t="s">
        <v>337</v>
      </c>
      <c r="C118" s="219" t="s">
        <v>2349</v>
      </c>
      <c r="D118" s="605">
        <v>2</v>
      </c>
      <c r="E118" s="22" t="s">
        <v>339</v>
      </c>
      <c r="F118" s="50" t="s">
        <v>2350</v>
      </c>
      <c r="G118" s="464"/>
      <c r="H118" s="889"/>
    </row>
    <row r="119" spans="1:9" ht="31">
      <c r="A119" s="18"/>
      <c r="B119" s="36"/>
      <c r="C119" s="309" t="s">
        <v>3873</v>
      </c>
      <c r="D119" s="605">
        <v>2</v>
      </c>
      <c r="E119" s="22" t="s">
        <v>339</v>
      </c>
      <c r="F119" s="66"/>
      <c r="G119" s="464"/>
      <c r="H119" s="889"/>
    </row>
    <row r="120" spans="1:9" ht="62">
      <c r="A120" s="18" t="s">
        <v>1510</v>
      </c>
      <c r="B120" s="36" t="s">
        <v>345</v>
      </c>
      <c r="C120" s="219" t="s">
        <v>5963</v>
      </c>
      <c r="D120" s="601">
        <v>2</v>
      </c>
      <c r="E120" s="22" t="s">
        <v>339</v>
      </c>
      <c r="F120" s="26"/>
      <c r="G120" s="464"/>
      <c r="H120" s="889"/>
    </row>
    <row r="121" spans="1:9" ht="29">
      <c r="A121" s="18"/>
      <c r="B121" s="36"/>
      <c r="C121" s="40" t="s">
        <v>5964</v>
      </c>
      <c r="D121" s="601">
        <v>2</v>
      </c>
      <c r="E121" s="22" t="s">
        <v>339</v>
      </c>
      <c r="F121" s="26"/>
      <c r="G121" s="464"/>
      <c r="H121" s="889"/>
    </row>
    <row r="122" spans="1:9" ht="15.5">
      <c r="A122" s="18"/>
      <c r="B122" s="36"/>
      <c r="C122" s="219" t="s">
        <v>5965</v>
      </c>
      <c r="D122" s="601">
        <v>2</v>
      </c>
      <c r="E122" s="22" t="s">
        <v>339</v>
      </c>
      <c r="F122" s="26"/>
      <c r="G122" s="464"/>
      <c r="H122" s="889"/>
    </row>
    <row r="123" spans="1:9" ht="29">
      <c r="A123" s="18"/>
      <c r="B123" s="36"/>
      <c r="C123" s="219" t="s">
        <v>5966</v>
      </c>
      <c r="D123" s="601">
        <v>2</v>
      </c>
      <c r="E123" s="22" t="s">
        <v>339</v>
      </c>
      <c r="F123" s="26"/>
      <c r="G123" s="464"/>
      <c r="H123" s="889"/>
    </row>
    <row r="124" spans="1:9" ht="29">
      <c r="A124" s="18"/>
      <c r="B124" s="36"/>
      <c r="C124" s="40" t="s">
        <v>5967</v>
      </c>
      <c r="D124" s="601">
        <v>2</v>
      </c>
      <c r="E124" s="22" t="s">
        <v>339</v>
      </c>
      <c r="F124" s="26"/>
      <c r="G124" s="464"/>
      <c r="H124" s="889"/>
    </row>
    <row r="125" spans="1:9" ht="62">
      <c r="A125" s="18" t="s">
        <v>350</v>
      </c>
      <c r="B125" s="36" t="s">
        <v>351</v>
      </c>
      <c r="C125" s="353" t="s">
        <v>5968</v>
      </c>
      <c r="D125" s="601">
        <v>2</v>
      </c>
      <c r="E125" s="22" t="s">
        <v>339</v>
      </c>
      <c r="F125" s="26"/>
      <c r="G125" s="464"/>
      <c r="H125" s="889"/>
    </row>
    <row r="126" spans="1:9" ht="92.25" customHeight="1">
      <c r="A126" s="18" t="s">
        <v>1513</v>
      </c>
      <c r="B126" s="36" t="s">
        <v>353</v>
      </c>
      <c r="C126" s="219" t="s">
        <v>5969</v>
      </c>
      <c r="D126" s="601">
        <v>2</v>
      </c>
      <c r="E126" s="22" t="s">
        <v>339</v>
      </c>
      <c r="F126" s="26"/>
      <c r="G126" s="464"/>
      <c r="H126" s="889"/>
    </row>
    <row r="127" spans="1:9" ht="62">
      <c r="A127" s="18" t="s">
        <v>354</v>
      </c>
      <c r="B127" s="36" t="s">
        <v>355</v>
      </c>
      <c r="C127" s="50" t="s">
        <v>356</v>
      </c>
      <c r="D127" s="601">
        <v>2</v>
      </c>
      <c r="E127" s="22" t="s">
        <v>339</v>
      </c>
      <c r="G127" s="464"/>
      <c r="H127" s="889"/>
    </row>
    <row r="128" spans="1:9" ht="43.5">
      <c r="A128" s="18"/>
      <c r="B128" s="36"/>
      <c r="C128" s="123" t="s">
        <v>3436</v>
      </c>
      <c r="D128" s="601">
        <v>2</v>
      </c>
      <c r="E128" s="22" t="s">
        <v>339</v>
      </c>
      <c r="F128" s="30"/>
      <c r="G128" s="464"/>
      <c r="H128" s="889"/>
    </row>
    <row r="129" spans="1:9" ht="46.5">
      <c r="A129" s="18" t="s">
        <v>1515</v>
      </c>
      <c r="B129" s="36" t="s">
        <v>358</v>
      </c>
      <c r="C129" s="40" t="s">
        <v>359</v>
      </c>
      <c r="D129" s="601">
        <v>2</v>
      </c>
      <c r="E129" s="22" t="s">
        <v>339</v>
      </c>
      <c r="F129" s="26"/>
      <c r="G129" s="464"/>
      <c r="H129" s="889"/>
    </row>
    <row r="130" spans="1:9" ht="62">
      <c r="A130" s="18" t="s">
        <v>1517</v>
      </c>
      <c r="B130" s="36" t="s">
        <v>361</v>
      </c>
      <c r="C130" s="219" t="s">
        <v>2358</v>
      </c>
      <c r="D130" s="601">
        <v>2</v>
      </c>
      <c r="E130" s="22" t="s">
        <v>339</v>
      </c>
      <c r="F130" s="26"/>
      <c r="G130" s="464"/>
      <c r="H130" s="889"/>
    </row>
    <row r="131" spans="1:9" ht="62">
      <c r="A131" s="18" t="s">
        <v>364</v>
      </c>
      <c r="B131" s="36" t="s">
        <v>365</v>
      </c>
      <c r="C131" s="219" t="s">
        <v>5970</v>
      </c>
      <c r="D131" s="601">
        <v>2</v>
      </c>
      <c r="E131" s="28" t="s">
        <v>367</v>
      </c>
      <c r="F131" s="26"/>
      <c r="G131" s="464"/>
      <c r="H131" s="889"/>
    </row>
    <row r="132" spans="1:9" ht="40.15" customHeight="1">
      <c r="A132" s="135" t="s">
        <v>1518</v>
      </c>
      <c r="B132" s="992" t="s">
        <v>5971</v>
      </c>
      <c r="C132" s="1009"/>
      <c r="D132" s="1009"/>
      <c r="E132" s="1009"/>
      <c r="F132" s="1009"/>
      <c r="G132" s="1009"/>
      <c r="H132" s="889">
        <f>SUM(D133:D144)</f>
        <v>18</v>
      </c>
      <c r="I132" s="29">
        <f>COUNT(D133:D144)*2</f>
        <v>18</v>
      </c>
    </row>
    <row r="133" spans="1:9" ht="46.5">
      <c r="A133" s="18" t="s">
        <v>1520</v>
      </c>
      <c r="B133" s="44" t="s">
        <v>369</v>
      </c>
      <c r="C133" s="219" t="s">
        <v>5972</v>
      </c>
      <c r="D133" s="601">
        <v>2</v>
      </c>
      <c r="E133" s="28" t="s">
        <v>339</v>
      </c>
      <c r="F133" s="26"/>
      <c r="G133" s="464"/>
      <c r="H133" s="889"/>
    </row>
    <row r="134" spans="1:9" ht="15.5">
      <c r="A134" s="18"/>
      <c r="B134" s="44"/>
      <c r="C134" s="219" t="s">
        <v>5973</v>
      </c>
      <c r="D134" s="601">
        <v>2</v>
      </c>
      <c r="E134" s="28" t="s">
        <v>339</v>
      </c>
      <c r="F134" s="26"/>
      <c r="G134" s="464"/>
      <c r="H134" s="889"/>
    </row>
    <row r="135" spans="1:9" ht="29">
      <c r="A135" s="18"/>
      <c r="B135" s="44"/>
      <c r="C135" s="219" t="s">
        <v>5974</v>
      </c>
      <c r="D135" s="601">
        <v>2</v>
      </c>
      <c r="E135" s="28" t="s">
        <v>339</v>
      </c>
      <c r="F135" s="26"/>
      <c r="G135" s="464"/>
      <c r="H135" s="889"/>
    </row>
    <row r="136" spans="1:9" ht="43.5">
      <c r="A136" s="18"/>
      <c r="B136" s="44"/>
      <c r="C136" s="219" t="s">
        <v>3671</v>
      </c>
      <c r="D136" s="601">
        <v>2</v>
      </c>
      <c r="E136" s="28" t="s">
        <v>339</v>
      </c>
      <c r="F136" s="26"/>
      <c r="G136" s="464"/>
      <c r="H136" s="889"/>
    </row>
    <row r="137" spans="1:9" ht="29">
      <c r="A137" s="18"/>
      <c r="B137" s="44"/>
      <c r="C137" s="219" t="s">
        <v>2363</v>
      </c>
      <c r="D137" s="601">
        <v>2</v>
      </c>
      <c r="E137" s="28" t="s">
        <v>339</v>
      </c>
      <c r="F137" s="26"/>
      <c r="G137" s="464"/>
      <c r="H137" s="889"/>
    </row>
    <row r="138" spans="1:9" ht="99.75" hidden="1" customHeight="1">
      <c r="A138" s="27" t="s">
        <v>380</v>
      </c>
      <c r="B138" s="44" t="s">
        <v>381</v>
      </c>
      <c r="C138" s="26"/>
      <c r="D138" s="523"/>
      <c r="E138" s="28"/>
      <c r="F138" s="26"/>
      <c r="G138" s="26"/>
      <c r="H138" s="99"/>
      <c r="I138" s="99"/>
    </row>
    <row r="139" spans="1:9" ht="77.5">
      <c r="A139" s="18" t="s">
        <v>1523</v>
      </c>
      <c r="B139" s="225" t="s">
        <v>383</v>
      </c>
      <c r="C139" s="219" t="s">
        <v>5975</v>
      </c>
      <c r="D139" s="601">
        <v>2</v>
      </c>
      <c r="E139" s="28" t="s">
        <v>339</v>
      </c>
      <c r="F139" s="26"/>
      <c r="G139" s="464"/>
      <c r="H139" s="889"/>
    </row>
    <row r="140" spans="1:9" ht="29">
      <c r="A140" s="18"/>
      <c r="B140" s="44"/>
      <c r="C140" s="219" t="s">
        <v>385</v>
      </c>
      <c r="D140" s="601">
        <v>2</v>
      </c>
      <c r="E140" s="28" t="s">
        <v>339</v>
      </c>
      <c r="F140" s="26"/>
      <c r="G140" s="464"/>
      <c r="H140" s="889"/>
    </row>
    <row r="141" spans="1:9" ht="29">
      <c r="A141" s="18"/>
      <c r="B141" s="44"/>
      <c r="C141" s="219" t="s">
        <v>5976</v>
      </c>
      <c r="D141" s="601">
        <v>2</v>
      </c>
      <c r="E141" s="28" t="s">
        <v>339</v>
      </c>
      <c r="F141" s="26"/>
      <c r="G141" s="464"/>
      <c r="H141" s="889"/>
    </row>
    <row r="142" spans="1:9" ht="29">
      <c r="A142" s="18"/>
      <c r="B142" s="44"/>
      <c r="C142" s="40" t="s">
        <v>389</v>
      </c>
      <c r="D142" s="601">
        <v>2</v>
      </c>
      <c r="E142" s="28" t="s">
        <v>339</v>
      </c>
      <c r="F142" s="26"/>
      <c r="G142" s="464"/>
      <c r="H142" s="889"/>
    </row>
    <row r="143" spans="1:9" ht="75" hidden="1" customHeight="1">
      <c r="A143" s="27" t="s">
        <v>1528</v>
      </c>
      <c r="B143" s="44" t="s">
        <v>391</v>
      </c>
      <c r="D143" s="523"/>
      <c r="E143" s="28"/>
      <c r="F143" s="26"/>
      <c r="G143" s="26"/>
      <c r="H143" s="99"/>
      <c r="I143" s="99"/>
    </row>
    <row r="144" spans="1:9" ht="72" hidden="1" customHeight="1">
      <c r="A144" s="27" t="s">
        <v>392</v>
      </c>
      <c r="B144" s="47" t="s">
        <v>393</v>
      </c>
      <c r="C144" s="26"/>
      <c r="D144" s="523"/>
      <c r="E144" s="28"/>
      <c r="F144" s="26"/>
      <c r="G144" s="26"/>
      <c r="H144" s="99"/>
      <c r="I144" s="99"/>
    </row>
    <row r="145" spans="1:9" ht="40.15" customHeight="1">
      <c r="A145" s="135" t="s">
        <v>1531</v>
      </c>
      <c r="B145" s="1078" t="s">
        <v>126</v>
      </c>
      <c r="C145" s="1009"/>
      <c r="D145" s="1009"/>
      <c r="E145" s="1009"/>
      <c r="F145" s="1009"/>
      <c r="G145" s="1009"/>
      <c r="H145" s="889">
        <f>SUM(D146:D151)</f>
        <v>12</v>
      </c>
      <c r="I145" s="29">
        <f>COUNT(D146:D151)*2</f>
        <v>12</v>
      </c>
    </row>
    <row r="146" spans="1:9" ht="46.5">
      <c r="A146" s="18" t="s">
        <v>1533</v>
      </c>
      <c r="B146" s="44" t="s">
        <v>395</v>
      </c>
      <c r="C146" s="219" t="s">
        <v>2366</v>
      </c>
      <c r="D146" s="601">
        <v>2</v>
      </c>
      <c r="E146" s="28" t="s">
        <v>339</v>
      </c>
      <c r="F146" s="26"/>
      <c r="G146" s="464"/>
      <c r="H146" s="889"/>
    </row>
    <row r="147" spans="1:9" ht="29">
      <c r="A147" s="18"/>
      <c r="B147" s="44"/>
      <c r="C147" s="219" t="s">
        <v>5977</v>
      </c>
      <c r="D147" s="601">
        <v>2</v>
      </c>
      <c r="E147" s="28" t="s">
        <v>339</v>
      </c>
      <c r="F147" s="26"/>
      <c r="G147" s="464"/>
      <c r="H147" s="889"/>
    </row>
    <row r="148" spans="1:9" ht="29">
      <c r="A148" s="18"/>
      <c r="B148" s="44"/>
      <c r="C148" s="219" t="s">
        <v>3443</v>
      </c>
      <c r="D148" s="601">
        <v>2</v>
      </c>
      <c r="E148" s="28" t="s">
        <v>339</v>
      </c>
      <c r="F148" s="26"/>
      <c r="G148" s="464"/>
      <c r="H148" s="889"/>
    </row>
    <row r="149" spans="1:9" ht="62">
      <c r="A149" s="18" t="s">
        <v>1540</v>
      </c>
      <c r="B149" s="44" t="s">
        <v>399</v>
      </c>
      <c r="C149" s="219" t="s">
        <v>5978</v>
      </c>
      <c r="D149" s="601">
        <v>2</v>
      </c>
      <c r="E149" s="28" t="s">
        <v>206</v>
      </c>
      <c r="F149" s="26"/>
      <c r="G149" s="464"/>
      <c r="H149" s="889"/>
    </row>
    <row r="150" spans="1:9" ht="77.5">
      <c r="A150" s="18" t="s">
        <v>1543</v>
      </c>
      <c r="B150" s="44" t="s">
        <v>403</v>
      </c>
      <c r="C150" s="23" t="s">
        <v>404</v>
      </c>
      <c r="D150" s="605">
        <v>2</v>
      </c>
      <c r="E150" s="28" t="s">
        <v>3325</v>
      </c>
      <c r="F150" s="66"/>
      <c r="G150" s="464"/>
      <c r="H150" s="889"/>
    </row>
    <row r="151" spans="1:9" ht="103.5" customHeight="1">
      <c r="A151" s="18" t="s">
        <v>1554</v>
      </c>
      <c r="B151" s="44" t="s">
        <v>407</v>
      </c>
      <c r="C151" s="219" t="s">
        <v>5979</v>
      </c>
      <c r="D151" s="605">
        <v>2</v>
      </c>
      <c r="E151" s="28" t="s">
        <v>206</v>
      </c>
      <c r="F151" s="50" t="s">
        <v>5980</v>
      </c>
      <c r="G151" s="464"/>
      <c r="H151" s="889"/>
    </row>
    <row r="152" spans="1:9" ht="40.15" customHeight="1">
      <c r="A152" s="135" t="s">
        <v>1557</v>
      </c>
      <c r="B152" s="1078" t="s">
        <v>124</v>
      </c>
      <c r="C152" s="1009"/>
      <c r="D152" s="1009"/>
      <c r="E152" s="1009"/>
      <c r="F152" s="1009"/>
      <c r="G152" s="1009"/>
      <c r="H152" s="889">
        <f>SUM(D153:D158)</f>
        <v>10</v>
      </c>
      <c r="I152" s="29">
        <f>COUNT(D153:D158)*2</f>
        <v>10</v>
      </c>
    </row>
    <row r="153" spans="1:9" ht="77.5">
      <c r="A153" s="18" t="s">
        <v>1559</v>
      </c>
      <c r="B153" s="224" t="s">
        <v>410</v>
      </c>
      <c r="C153" s="219" t="s">
        <v>5981</v>
      </c>
      <c r="D153" s="601">
        <v>2</v>
      </c>
      <c r="E153" s="28" t="s">
        <v>253</v>
      </c>
      <c r="F153" s="26"/>
      <c r="G153" s="464"/>
      <c r="H153" s="889"/>
    </row>
    <row r="154" spans="1:9" ht="46.5">
      <c r="A154" s="18" t="s">
        <v>1563</v>
      </c>
      <c r="B154" s="224" t="s">
        <v>413</v>
      </c>
      <c r="C154" s="219" t="s">
        <v>414</v>
      </c>
      <c r="D154" s="601">
        <v>2</v>
      </c>
      <c r="E154" s="28" t="s">
        <v>339</v>
      </c>
      <c r="F154" s="26"/>
      <c r="G154" s="464"/>
      <c r="H154" s="889"/>
    </row>
    <row r="155" spans="1:9" ht="46.5" hidden="1">
      <c r="A155" s="27" t="s">
        <v>1564</v>
      </c>
      <c r="B155" s="224" t="s">
        <v>416</v>
      </c>
      <c r="C155" s="219"/>
      <c r="D155" s="523"/>
      <c r="E155" s="28"/>
      <c r="F155" s="26"/>
      <c r="G155" s="26"/>
      <c r="H155" s="99"/>
      <c r="I155" s="99"/>
    </row>
    <row r="156" spans="1:9" ht="62">
      <c r="A156" s="18" t="s">
        <v>1565</v>
      </c>
      <c r="B156" s="224" t="s">
        <v>420</v>
      </c>
      <c r="C156" s="50" t="s">
        <v>421</v>
      </c>
      <c r="D156" s="601">
        <v>2</v>
      </c>
      <c r="E156" s="28" t="s">
        <v>422</v>
      </c>
      <c r="F156" s="219" t="s">
        <v>423</v>
      </c>
      <c r="G156" s="464"/>
      <c r="H156" s="889"/>
    </row>
    <row r="157" spans="1:9" ht="48" customHeight="1">
      <c r="A157" s="18"/>
      <c r="B157" s="224"/>
      <c r="C157" s="219" t="s">
        <v>5982</v>
      </c>
      <c r="D157" s="601">
        <v>2</v>
      </c>
      <c r="E157" s="37" t="s">
        <v>3887</v>
      </c>
      <c r="F157" s="26"/>
      <c r="G157" s="464"/>
      <c r="H157" s="889"/>
    </row>
    <row r="158" spans="1:9" ht="62">
      <c r="A158" s="18" t="s">
        <v>1568</v>
      </c>
      <c r="B158" s="114" t="s">
        <v>425</v>
      </c>
      <c r="C158" s="25" t="s">
        <v>3893</v>
      </c>
      <c r="D158" s="601">
        <v>2</v>
      </c>
      <c r="E158" s="28" t="s">
        <v>339</v>
      </c>
      <c r="F158" s="26"/>
      <c r="G158" s="464"/>
      <c r="H158" s="889"/>
    </row>
    <row r="159" spans="1:9" ht="40.15" customHeight="1">
      <c r="A159" s="135" t="s">
        <v>1569</v>
      </c>
      <c r="B159" s="1078" t="s">
        <v>122</v>
      </c>
      <c r="C159" s="1009"/>
      <c r="D159" s="1009"/>
      <c r="E159" s="1009"/>
      <c r="F159" s="1009"/>
      <c r="G159" s="1009"/>
      <c r="H159" s="889">
        <f>SUM(D160:D165)</f>
        <v>10</v>
      </c>
      <c r="I159" s="29">
        <f>COUNT(D160:D165)*2</f>
        <v>10</v>
      </c>
    </row>
    <row r="160" spans="1:9" ht="71.25" customHeight="1">
      <c r="A160" s="18" t="s">
        <v>427</v>
      </c>
      <c r="B160" s="44" t="s">
        <v>428</v>
      </c>
      <c r="C160" s="219" t="s">
        <v>5983</v>
      </c>
      <c r="D160" s="601">
        <v>2</v>
      </c>
      <c r="E160" s="28" t="s">
        <v>430</v>
      </c>
      <c r="F160" s="66" t="s">
        <v>5984</v>
      </c>
      <c r="G160" s="464"/>
      <c r="H160" s="889"/>
    </row>
    <row r="161" spans="1:9" ht="81.75" customHeight="1">
      <c r="A161" s="18" t="s">
        <v>1573</v>
      </c>
      <c r="B161" s="44" t="s">
        <v>432</v>
      </c>
      <c r="C161" s="23" t="s">
        <v>433</v>
      </c>
      <c r="D161" s="601">
        <v>2</v>
      </c>
      <c r="E161" s="28" t="s">
        <v>430</v>
      </c>
      <c r="F161" s="26"/>
      <c r="G161" s="464"/>
      <c r="H161" s="889"/>
    </row>
    <row r="162" spans="1:9" ht="62">
      <c r="A162" s="18" t="s">
        <v>1574</v>
      </c>
      <c r="B162" s="44" t="s">
        <v>435</v>
      </c>
      <c r="C162" s="23" t="s">
        <v>436</v>
      </c>
      <c r="D162" s="601">
        <v>2</v>
      </c>
      <c r="E162" s="28" t="s">
        <v>430</v>
      </c>
      <c r="F162" s="26"/>
      <c r="G162" s="464"/>
      <c r="H162" s="889"/>
    </row>
    <row r="163" spans="1:9" ht="77.5">
      <c r="A163" s="18" t="s">
        <v>1575</v>
      </c>
      <c r="B163" s="44" t="s">
        <v>438</v>
      </c>
      <c r="C163" s="219" t="s">
        <v>5985</v>
      </c>
      <c r="D163" s="601">
        <v>2</v>
      </c>
      <c r="E163" s="28" t="s">
        <v>440</v>
      </c>
      <c r="F163" s="26"/>
      <c r="G163" s="464"/>
      <c r="H163" s="889"/>
    </row>
    <row r="164" spans="1:9" ht="77.5">
      <c r="A164" s="18" t="s">
        <v>2381</v>
      </c>
      <c r="B164" s="44" t="s">
        <v>442</v>
      </c>
      <c r="C164" s="50" t="s">
        <v>2382</v>
      </c>
      <c r="D164" s="601">
        <v>2</v>
      </c>
      <c r="E164" s="28" t="s">
        <v>440</v>
      </c>
      <c r="F164" s="26"/>
      <c r="G164" s="464"/>
      <c r="H164" s="889"/>
    </row>
    <row r="165" spans="1:9" ht="62" hidden="1">
      <c r="A165" s="27" t="s">
        <v>443</v>
      </c>
      <c r="B165" s="160" t="s">
        <v>444</v>
      </c>
      <c r="C165" s="26"/>
      <c r="D165" s="523"/>
      <c r="E165" s="28"/>
      <c r="F165" s="26"/>
      <c r="G165" s="26"/>
      <c r="H165" s="99"/>
      <c r="I165" s="99"/>
    </row>
    <row r="166" spans="1:9" ht="15.5" hidden="1">
      <c r="A166" s="32" t="s">
        <v>5889</v>
      </c>
      <c r="B166" s="993" t="s">
        <v>2861</v>
      </c>
      <c r="C166" s="994"/>
      <c r="D166" s="994"/>
      <c r="E166" s="994"/>
      <c r="F166" s="994"/>
      <c r="G166" s="998"/>
      <c r="H166" s="99">
        <f>SUM(D167:D177)</f>
        <v>0</v>
      </c>
      <c r="I166" s="99">
        <f>COUNT(D167:D177)*2</f>
        <v>0</v>
      </c>
    </row>
    <row r="167" spans="1:9" ht="58" hidden="1">
      <c r="A167" s="32" t="s">
        <v>2862</v>
      </c>
      <c r="B167" s="50" t="s">
        <v>2863</v>
      </c>
      <c r="C167" s="50" t="s">
        <v>5843</v>
      </c>
      <c r="D167" s="524"/>
      <c r="E167" s="26"/>
      <c r="F167" s="50" t="s">
        <v>5844</v>
      </c>
      <c r="G167" s="468"/>
      <c r="H167" s="99"/>
      <c r="I167" s="99"/>
    </row>
    <row r="168" spans="1:9" ht="29" hidden="1">
      <c r="A168" s="32" t="s">
        <v>2864</v>
      </c>
      <c r="B168" s="50" t="s">
        <v>2865</v>
      </c>
      <c r="C168" s="50" t="s">
        <v>5845</v>
      </c>
      <c r="D168" s="524"/>
      <c r="E168" s="26"/>
      <c r="F168" s="50" t="s">
        <v>5846</v>
      </c>
      <c r="G168" s="468"/>
      <c r="H168" s="99"/>
      <c r="I168" s="99"/>
    </row>
    <row r="169" spans="1:9" ht="87" hidden="1">
      <c r="A169" s="32" t="s">
        <v>2866</v>
      </c>
      <c r="B169" s="50" t="s">
        <v>2867</v>
      </c>
      <c r="C169" s="50" t="s">
        <v>5847</v>
      </c>
      <c r="D169" s="524"/>
      <c r="E169" s="26"/>
      <c r="F169" s="50" t="s">
        <v>5848</v>
      </c>
      <c r="G169" s="468"/>
      <c r="H169" s="99"/>
      <c r="I169" s="99"/>
    </row>
    <row r="170" spans="1:9" ht="116" hidden="1">
      <c r="A170" s="32" t="s">
        <v>2868</v>
      </c>
      <c r="B170" s="50" t="s">
        <v>2869</v>
      </c>
      <c r="C170" s="50" t="s">
        <v>5849</v>
      </c>
      <c r="D170" s="524"/>
      <c r="E170" s="26"/>
      <c r="F170" s="50" t="s">
        <v>5850</v>
      </c>
      <c r="G170" s="468"/>
      <c r="H170" s="99"/>
      <c r="I170" s="99"/>
    </row>
    <row r="171" spans="1:9" ht="101.5" hidden="1">
      <c r="A171" s="32" t="s">
        <v>2870</v>
      </c>
      <c r="B171" s="50" t="s">
        <v>2871</v>
      </c>
      <c r="C171" s="50" t="s">
        <v>5851</v>
      </c>
      <c r="D171" s="524"/>
      <c r="E171" s="26"/>
      <c r="F171" s="50" t="s">
        <v>5852</v>
      </c>
      <c r="G171" s="468"/>
      <c r="H171" s="99"/>
      <c r="I171" s="99"/>
    </row>
    <row r="172" spans="1:9" ht="58" hidden="1">
      <c r="A172" s="32" t="s">
        <v>2872</v>
      </c>
      <c r="B172" s="50" t="s">
        <v>2873</v>
      </c>
      <c r="C172" s="239" t="s">
        <v>6289</v>
      </c>
      <c r="D172" s="523"/>
      <c r="E172" s="28"/>
      <c r="F172" s="26"/>
      <c r="G172" s="468"/>
      <c r="H172" s="99"/>
      <c r="I172" s="99"/>
    </row>
    <row r="173" spans="1:9" ht="87" hidden="1">
      <c r="A173" s="32" t="s">
        <v>5890</v>
      </c>
      <c r="B173" s="50" t="s">
        <v>2875</v>
      </c>
      <c r="C173" s="239" t="s">
        <v>6290</v>
      </c>
      <c r="D173" s="523"/>
      <c r="E173" s="28"/>
      <c r="F173" s="26"/>
      <c r="G173" s="468"/>
      <c r="H173" s="99"/>
      <c r="I173" s="99"/>
    </row>
    <row r="174" spans="1:9" ht="87" hidden="1">
      <c r="A174" s="32" t="s">
        <v>2876</v>
      </c>
      <c r="B174" s="50" t="s">
        <v>2877</v>
      </c>
      <c r="C174" s="50" t="s">
        <v>5853</v>
      </c>
      <c r="D174" s="524"/>
      <c r="E174" s="26"/>
      <c r="F174" s="50" t="s">
        <v>5854</v>
      </c>
      <c r="G174" s="468"/>
      <c r="H174" s="99"/>
      <c r="I174" s="99"/>
    </row>
    <row r="175" spans="1:9" ht="145" hidden="1">
      <c r="A175" s="32" t="s">
        <v>2878</v>
      </c>
      <c r="B175" s="50" t="s">
        <v>2879</v>
      </c>
      <c r="C175" s="50" t="s">
        <v>5855</v>
      </c>
      <c r="D175" s="524"/>
      <c r="E175" s="26"/>
      <c r="F175" s="50" t="s">
        <v>5856</v>
      </c>
      <c r="G175" s="468"/>
      <c r="H175" s="99"/>
      <c r="I175" s="99"/>
    </row>
    <row r="176" spans="1:9" ht="101.5" hidden="1">
      <c r="A176" s="32" t="s">
        <v>2880</v>
      </c>
      <c r="B176" s="50" t="s">
        <v>2881</v>
      </c>
      <c r="C176" s="50" t="s">
        <v>5857</v>
      </c>
      <c r="D176" s="524"/>
      <c r="E176" s="26"/>
      <c r="F176" s="50" t="s">
        <v>5858</v>
      </c>
      <c r="G176" s="468"/>
      <c r="H176" s="99"/>
      <c r="I176" s="99"/>
    </row>
    <row r="177" spans="1:9" ht="58" hidden="1">
      <c r="A177" s="32" t="s">
        <v>2882</v>
      </c>
      <c r="B177" s="50" t="s">
        <v>2883</v>
      </c>
      <c r="C177" s="50" t="s">
        <v>5859</v>
      </c>
      <c r="D177" s="525"/>
      <c r="E177" s="7"/>
      <c r="F177" s="50" t="s">
        <v>5860</v>
      </c>
      <c r="G177" s="468"/>
      <c r="H177" s="99"/>
      <c r="I177" s="99"/>
    </row>
    <row r="178" spans="1:9" ht="18.5">
      <c r="A178" s="298"/>
      <c r="B178" s="1085" t="s">
        <v>445</v>
      </c>
      <c r="C178" s="1086"/>
      <c r="D178" s="1086"/>
      <c r="E178" s="1086"/>
      <c r="F178" s="1086"/>
      <c r="G178" s="1086"/>
      <c r="H178" s="889">
        <f>H179+H204+H210+H216+H233+H239+H254</f>
        <v>158</v>
      </c>
      <c r="I178" s="29">
        <f>I179+I204+I210+I216+I233+I239+I254</f>
        <v>158</v>
      </c>
    </row>
    <row r="179" spans="1:9" ht="40.15" customHeight="1">
      <c r="A179" s="117" t="s">
        <v>1576</v>
      </c>
      <c r="B179" s="992" t="s">
        <v>120</v>
      </c>
      <c r="C179" s="1009"/>
      <c r="D179" s="1009"/>
      <c r="E179" s="1009"/>
      <c r="F179" s="1009"/>
      <c r="G179" s="1009"/>
      <c r="H179" s="889">
        <f>SUM(D180:D203)</f>
        <v>48</v>
      </c>
      <c r="I179" s="29">
        <f>COUNT(D180:D203)*2</f>
        <v>48</v>
      </c>
    </row>
    <row r="180" spans="1:9" ht="46.5">
      <c r="A180" s="18" t="s">
        <v>1577</v>
      </c>
      <c r="B180" s="320" t="s">
        <v>447</v>
      </c>
      <c r="C180" s="50" t="s">
        <v>5986</v>
      </c>
      <c r="D180" s="605">
        <v>2</v>
      </c>
      <c r="E180" s="22" t="s">
        <v>339</v>
      </c>
      <c r="F180" s="30" t="s">
        <v>5987</v>
      </c>
      <c r="G180" s="464"/>
      <c r="H180" s="889"/>
    </row>
    <row r="181" spans="1:9" ht="43.5">
      <c r="A181" s="18"/>
      <c r="B181" s="320"/>
      <c r="C181" s="50" t="s">
        <v>3688</v>
      </c>
      <c r="D181" s="605">
        <v>2</v>
      </c>
      <c r="E181" s="22" t="s">
        <v>339</v>
      </c>
      <c r="F181" s="223" t="s">
        <v>5988</v>
      </c>
      <c r="G181" s="464"/>
      <c r="H181" s="889"/>
    </row>
    <row r="182" spans="1:9" ht="46.5">
      <c r="A182" s="18" t="s">
        <v>1580</v>
      </c>
      <c r="B182" s="54" t="s">
        <v>452</v>
      </c>
      <c r="C182" s="50" t="s">
        <v>5989</v>
      </c>
      <c r="D182" s="605">
        <v>2</v>
      </c>
      <c r="E182" s="22" t="s">
        <v>339</v>
      </c>
      <c r="F182" s="50" t="s">
        <v>5990</v>
      </c>
      <c r="G182" s="464"/>
      <c r="H182" s="889"/>
    </row>
    <row r="183" spans="1:9" ht="29">
      <c r="A183" s="18"/>
      <c r="B183" s="54"/>
      <c r="C183" s="50" t="s">
        <v>5991</v>
      </c>
      <c r="D183" s="605">
        <v>2</v>
      </c>
      <c r="E183" s="22" t="s">
        <v>339</v>
      </c>
      <c r="F183" s="223" t="s">
        <v>5992</v>
      </c>
      <c r="G183" s="464"/>
      <c r="H183" s="891"/>
    </row>
    <row r="184" spans="1:9" ht="29">
      <c r="A184" s="18"/>
      <c r="B184" s="54"/>
      <c r="C184" s="50" t="s">
        <v>454</v>
      </c>
      <c r="D184" s="605">
        <v>2</v>
      </c>
      <c r="E184" s="22" t="s">
        <v>339</v>
      </c>
      <c r="F184" s="50" t="s">
        <v>5993</v>
      </c>
      <c r="G184" s="464"/>
      <c r="H184" s="889"/>
    </row>
    <row r="185" spans="1:9" ht="43.5">
      <c r="A185" s="18"/>
      <c r="B185" s="54"/>
      <c r="C185" s="50" t="s">
        <v>455</v>
      </c>
      <c r="D185" s="605">
        <v>2</v>
      </c>
      <c r="E185" s="22" t="s">
        <v>339</v>
      </c>
      <c r="F185" s="50" t="s">
        <v>5994</v>
      </c>
      <c r="G185" s="464"/>
      <c r="H185" s="889"/>
    </row>
    <row r="186" spans="1:9" ht="29">
      <c r="A186" s="18"/>
      <c r="B186" s="51"/>
      <c r="C186" s="30" t="s">
        <v>5995</v>
      </c>
      <c r="D186" s="601">
        <v>2</v>
      </c>
      <c r="E186" s="22" t="s">
        <v>339</v>
      </c>
      <c r="F186" s="26"/>
      <c r="G186" s="464"/>
      <c r="H186" s="889"/>
    </row>
    <row r="187" spans="1:9" ht="29">
      <c r="A187" s="18"/>
      <c r="B187" s="54"/>
      <c r="C187" s="30" t="s">
        <v>5996</v>
      </c>
      <c r="D187" s="601">
        <v>2</v>
      </c>
      <c r="E187" s="22" t="s">
        <v>339</v>
      </c>
      <c r="F187" s="26"/>
      <c r="G187" s="464"/>
      <c r="H187" s="889"/>
    </row>
    <row r="188" spans="1:9" ht="46.5">
      <c r="A188" s="18" t="s">
        <v>1584</v>
      </c>
      <c r="B188" s="320" t="s">
        <v>457</v>
      </c>
      <c r="C188" s="50" t="s">
        <v>5997</v>
      </c>
      <c r="D188" s="605">
        <v>2</v>
      </c>
      <c r="E188" s="22" t="s">
        <v>339</v>
      </c>
      <c r="F188" s="50"/>
      <c r="G188" s="464"/>
      <c r="H188" s="889"/>
    </row>
    <row r="189" spans="1:9" ht="29">
      <c r="A189" s="18"/>
      <c r="B189" s="320"/>
      <c r="C189" s="50" t="s">
        <v>5998</v>
      </c>
      <c r="D189" s="605">
        <v>2</v>
      </c>
      <c r="E189" s="22" t="s">
        <v>339</v>
      </c>
      <c r="F189" s="50"/>
      <c r="G189" s="464"/>
      <c r="H189" s="889"/>
    </row>
    <row r="190" spans="1:9" ht="29">
      <c r="A190" s="18"/>
      <c r="B190" s="320"/>
      <c r="C190" s="50" t="s">
        <v>5999</v>
      </c>
      <c r="D190" s="605">
        <v>2</v>
      </c>
      <c r="E190" s="22" t="s">
        <v>339</v>
      </c>
      <c r="F190" s="50"/>
      <c r="G190" s="464"/>
      <c r="H190" s="889"/>
    </row>
    <row r="191" spans="1:9" ht="29">
      <c r="A191" s="18"/>
      <c r="B191" s="320"/>
      <c r="C191" s="50" t="s">
        <v>6000</v>
      </c>
      <c r="D191" s="605">
        <v>2</v>
      </c>
      <c r="E191" s="22" t="s">
        <v>339</v>
      </c>
      <c r="F191" s="66"/>
      <c r="G191" s="464"/>
      <c r="H191" s="889"/>
    </row>
    <row r="192" spans="1:9" ht="29">
      <c r="A192" s="18"/>
      <c r="B192" s="320"/>
      <c r="C192" s="25" t="s">
        <v>464</v>
      </c>
      <c r="D192" s="605">
        <v>2</v>
      </c>
      <c r="E192" s="22" t="s">
        <v>339</v>
      </c>
      <c r="F192" s="66"/>
      <c r="G192" s="464"/>
      <c r="H192" s="889"/>
    </row>
    <row r="193" spans="1:9" ht="37.5" customHeight="1">
      <c r="A193" s="18"/>
      <c r="B193" s="320"/>
      <c r="C193" s="71" t="s">
        <v>465</v>
      </c>
      <c r="D193" s="601">
        <v>2</v>
      </c>
      <c r="E193" s="22" t="s">
        <v>339</v>
      </c>
      <c r="F193" s="26"/>
      <c r="G193" s="464"/>
      <c r="H193" s="889"/>
    </row>
    <row r="194" spans="1:9" ht="64.5" customHeight="1">
      <c r="A194" s="18"/>
      <c r="B194" s="19"/>
      <c r="C194" s="25" t="s">
        <v>6001</v>
      </c>
      <c r="D194" s="605">
        <v>2</v>
      </c>
      <c r="E194" s="22" t="s">
        <v>339</v>
      </c>
      <c r="F194" s="50"/>
      <c r="G194" s="464"/>
      <c r="H194" s="889"/>
    </row>
    <row r="195" spans="1:9" ht="29">
      <c r="A195" s="18"/>
      <c r="B195" s="19"/>
      <c r="C195" s="50" t="s">
        <v>6002</v>
      </c>
      <c r="D195" s="605">
        <v>2</v>
      </c>
      <c r="E195" s="22" t="s">
        <v>339</v>
      </c>
      <c r="F195" s="50"/>
      <c r="G195" s="464"/>
      <c r="H195" s="889"/>
    </row>
    <row r="196" spans="1:9" ht="29">
      <c r="A196" s="18"/>
      <c r="B196" s="19"/>
      <c r="C196" s="161" t="s">
        <v>473</v>
      </c>
      <c r="D196" s="606">
        <v>2</v>
      </c>
      <c r="E196" s="366" t="s">
        <v>339</v>
      </c>
      <c r="F196" s="310"/>
      <c r="G196" s="464"/>
      <c r="H196" s="889"/>
    </row>
    <row r="197" spans="1:9" ht="29">
      <c r="A197" s="18"/>
      <c r="B197" s="19"/>
      <c r="C197" s="25" t="s">
        <v>6003</v>
      </c>
      <c r="D197" s="605">
        <v>2</v>
      </c>
      <c r="E197" s="22" t="s">
        <v>339</v>
      </c>
      <c r="F197" s="26"/>
      <c r="G197" s="464"/>
      <c r="H197" s="889"/>
    </row>
    <row r="198" spans="1:9" ht="62">
      <c r="A198" s="18" t="s">
        <v>1599</v>
      </c>
      <c r="B198" s="19" t="s">
        <v>475</v>
      </c>
      <c r="C198" s="50" t="s">
        <v>6004</v>
      </c>
      <c r="D198" s="601">
        <v>2</v>
      </c>
      <c r="E198" s="28" t="s">
        <v>339</v>
      </c>
      <c r="F198" s="26"/>
      <c r="G198" s="464"/>
      <c r="H198" s="889"/>
    </row>
    <row r="199" spans="1:9" ht="77.5">
      <c r="A199" s="18" t="s">
        <v>1602</v>
      </c>
      <c r="B199" s="19" t="s">
        <v>479</v>
      </c>
      <c r="C199" s="50" t="s">
        <v>1603</v>
      </c>
      <c r="D199" s="601">
        <v>2</v>
      </c>
      <c r="E199" s="28" t="s">
        <v>339</v>
      </c>
      <c r="F199" s="26"/>
      <c r="G199" s="464"/>
      <c r="H199" s="889"/>
    </row>
    <row r="200" spans="1:9" ht="79.5" customHeight="1">
      <c r="A200" s="18" t="s">
        <v>1605</v>
      </c>
      <c r="B200" s="19" t="s">
        <v>483</v>
      </c>
      <c r="C200" s="50" t="s">
        <v>6005</v>
      </c>
      <c r="D200" s="605">
        <v>2</v>
      </c>
      <c r="E200" s="28" t="s">
        <v>339</v>
      </c>
      <c r="F200" s="50" t="s">
        <v>6006</v>
      </c>
      <c r="G200" s="464"/>
      <c r="H200" s="889"/>
    </row>
    <row r="201" spans="1:9" ht="139.5" customHeight="1">
      <c r="A201" s="18" t="s">
        <v>1608</v>
      </c>
      <c r="B201" s="320" t="s">
        <v>488</v>
      </c>
      <c r="C201" s="50" t="s">
        <v>6007</v>
      </c>
      <c r="D201" s="605">
        <v>2</v>
      </c>
      <c r="E201" s="38" t="s">
        <v>339</v>
      </c>
      <c r="F201" s="50" t="s">
        <v>6008</v>
      </c>
      <c r="G201" s="464"/>
      <c r="H201" s="889"/>
    </row>
    <row r="202" spans="1:9" ht="43.5">
      <c r="A202" s="18"/>
      <c r="B202" s="19"/>
      <c r="C202" s="50" t="s">
        <v>6009</v>
      </c>
      <c r="D202" s="605">
        <v>2</v>
      </c>
      <c r="E202" s="38" t="s">
        <v>339</v>
      </c>
      <c r="F202" s="50"/>
      <c r="G202" s="464"/>
      <c r="H202" s="889"/>
    </row>
    <row r="203" spans="1:9" ht="29">
      <c r="A203" s="18"/>
      <c r="B203" s="19"/>
      <c r="C203" s="25" t="s">
        <v>6010</v>
      </c>
      <c r="D203" s="605">
        <v>2</v>
      </c>
      <c r="E203" s="38" t="s">
        <v>339</v>
      </c>
      <c r="F203" s="50"/>
      <c r="G203" s="464"/>
      <c r="H203" s="889"/>
    </row>
    <row r="204" spans="1:9" ht="40.15" customHeight="1">
      <c r="A204" s="117" t="s">
        <v>1613</v>
      </c>
      <c r="B204" s="1078" t="s">
        <v>118</v>
      </c>
      <c r="C204" s="1009"/>
      <c r="D204" s="1009"/>
      <c r="E204" s="1009"/>
      <c r="F204" s="1009"/>
      <c r="G204" s="1009"/>
      <c r="H204" s="889">
        <f>SUM(D205:D209)</f>
        <v>8</v>
      </c>
      <c r="I204" s="29">
        <f>COUNT(D205:D209)*2</f>
        <v>8</v>
      </c>
    </row>
    <row r="205" spans="1:9" ht="58">
      <c r="A205" s="18" t="s">
        <v>495</v>
      </c>
      <c r="B205" s="296" t="s">
        <v>496</v>
      </c>
      <c r="C205" s="23" t="s">
        <v>497</v>
      </c>
      <c r="D205" s="520">
        <v>2</v>
      </c>
      <c r="E205" s="28" t="s">
        <v>339</v>
      </c>
      <c r="F205" s="23" t="s">
        <v>498</v>
      </c>
      <c r="G205" s="464"/>
      <c r="H205" s="889"/>
    </row>
    <row r="206" spans="1:9" ht="77.5" hidden="1">
      <c r="A206" s="27" t="s">
        <v>499</v>
      </c>
      <c r="B206" s="54" t="s">
        <v>500</v>
      </c>
      <c r="C206" s="26"/>
      <c r="D206" s="523"/>
      <c r="E206" s="28"/>
      <c r="F206" s="26"/>
      <c r="G206" s="26"/>
      <c r="H206" s="99"/>
      <c r="I206" s="99"/>
    </row>
    <row r="207" spans="1:9" ht="64.5" customHeight="1">
      <c r="A207" s="18" t="s">
        <v>1615</v>
      </c>
      <c r="B207" s="54" t="s">
        <v>502</v>
      </c>
      <c r="C207" s="219" t="s">
        <v>6011</v>
      </c>
      <c r="D207" s="601">
        <v>2</v>
      </c>
      <c r="E207" s="28" t="s">
        <v>339</v>
      </c>
      <c r="F207" s="26"/>
      <c r="G207" s="464"/>
      <c r="H207" s="889"/>
    </row>
    <row r="208" spans="1:9" ht="46.5">
      <c r="A208" s="18" t="s">
        <v>1618</v>
      </c>
      <c r="B208" s="290" t="s">
        <v>505</v>
      </c>
      <c r="C208" s="229" t="s">
        <v>6012</v>
      </c>
      <c r="D208" s="601">
        <v>2</v>
      </c>
      <c r="E208" s="28" t="s">
        <v>339</v>
      </c>
      <c r="F208" s="26"/>
      <c r="G208" s="464"/>
      <c r="H208" s="889"/>
    </row>
    <row r="209" spans="1:9" ht="29">
      <c r="A209" s="18"/>
      <c r="B209" s="290"/>
      <c r="C209" s="229" t="s">
        <v>507</v>
      </c>
      <c r="D209" s="601">
        <v>2</v>
      </c>
      <c r="E209" s="28" t="s">
        <v>339</v>
      </c>
      <c r="F209" s="26"/>
      <c r="G209" s="464"/>
      <c r="H209" s="889"/>
    </row>
    <row r="210" spans="1:9" ht="40.15" customHeight="1">
      <c r="A210" s="117" t="s">
        <v>1621</v>
      </c>
      <c r="B210" s="1078" t="s">
        <v>116</v>
      </c>
      <c r="C210" s="1009"/>
      <c r="D210" s="1009"/>
      <c r="E210" s="1009"/>
      <c r="F210" s="1009"/>
      <c r="G210" s="1009"/>
      <c r="H210" s="889">
        <f>SUM(D211:D215)</f>
        <v>10</v>
      </c>
      <c r="I210" s="29">
        <f>COUNT(D211:D215)*2</f>
        <v>10</v>
      </c>
    </row>
    <row r="211" spans="1:9" ht="66" customHeight="1">
      <c r="A211" s="18" t="s">
        <v>1622</v>
      </c>
      <c r="B211" s="296" t="s">
        <v>509</v>
      </c>
      <c r="C211" s="234" t="s">
        <v>6013</v>
      </c>
      <c r="D211" s="601">
        <v>2</v>
      </c>
      <c r="E211" s="28" t="s">
        <v>377</v>
      </c>
      <c r="F211" s="26"/>
      <c r="G211" s="464"/>
      <c r="H211" s="889"/>
    </row>
    <row r="212" spans="1:9" ht="43.5">
      <c r="A212" s="18"/>
      <c r="B212" s="322"/>
      <c r="C212" s="234" t="s">
        <v>511</v>
      </c>
      <c r="D212" s="601">
        <v>2</v>
      </c>
      <c r="E212" s="28" t="s">
        <v>339</v>
      </c>
      <c r="F212" s="26"/>
      <c r="G212" s="464"/>
      <c r="H212" s="889"/>
    </row>
    <row r="213" spans="1:9" ht="64.5" customHeight="1">
      <c r="A213" s="18" t="s">
        <v>1624</v>
      </c>
      <c r="B213" s="322" t="s">
        <v>513</v>
      </c>
      <c r="C213" s="234" t="s">
        <v>3711</v>
      </c>
      <c r="D213" s="601">
        <v>2</v>
      </c>
      <c r="E213" s="28" t="s">
        <v>339</v>
      </c>
      <c r="F213" s="26"/>
      <c r="G213" s="464"/>
      <c r="H213" s="889"/>
    </row>
    <row r="214" spans="1:9" ht="72.5">
      <c r="A214" s="18"/>
      <c r="B214" s="322"/>
      <c r="C214" s="234" t="s">
        <v>515</v>
      </c>
      <c r="D214" s="601">
        <v>2</v>
      </c>
      <c r="E214" s="28" t="s">
        <v>375</v>
      </c>
      <c r="F214" s="26"/>
      <c r="G214" s="464"/>
      <c r="H214" s="889"/>
    </row>
    <row r="215" spans="1:9" ht="77.5">
      <c r="A215" s="18" t="s">
        <v>1627</v>
      </c>
      <c r="B215" s="296" t="s">
        <v>517</v>
      </c>
      <c r="C215" s="23" t="s">
        <v>518</v>
      </c>
      <c r="D215" s="601">
        <v>2</v>
      </c>
      <c r="E215" s="28"/>
      <c r="F215" s="26"/>
      <c r="G215" s="464"/>
      <c r="H215" s="889"/>
    </row>
    <row r="216" spans="1:9" ht="40.15" customHeight="1">
      <c r="A216" s="117" t="s">
        <v>1629</v>
      </c>
      <c r="B216" s="992" t="s">
        <v>114</v>
      </c>
      <c r="C216" s="1009"/>
      <c r="D216" s="1009"/>
      <c r="E216" s="1009"/>
      <c r="F216" s="1009"/>
      <c r="G216" s="1009"/>
      <c r="H216" s="889">
        <f>SUM(D217:D232)</f>
        <v>32</v>
      </c>
      <c r="I216" s="29">
        <f>COUNT(D217:D232)*2</f>
        <v>32</v>
      </c>
    </row>
    <row r="217" spans="1:9" ht="46.5">
      <c r="A217" s="18" t="s">
        <v>1630</v>
      </c>
      <c r="B217" s="227" t="s">
        <v>520</v>
      </c>
      <c r="C217" s="50" t="s">
        <v>6014</v>
      </c>
      <c r="D217" s="605">
        <v>2</v>
      </c>
      <c r="E217" s="22" t="s">
        <v>375</v>
      </c>
      <c r="F217" s="50" t="s">
        <v>6015</v>
      </c>
      <c r="G217" s="464"/>
      <c r="H217" s="889"/>
    </row>
    <row r="218" spans="1:9" ht="63" customHeight="1">
      <c r="A218" s="18" t="s">
        <v>1635</v>
      </c>
      <c r="B218" s="227" t="s">
        <v>524</v>
      </c>
      <c r="C218" s="50" t="s">
        <v>6016</v>
      </c>
      <c r="D218" s="605">
        <v>2</v>
      </c>
      <c r="E218" s="28" t="s">
        <v>375</v>
      </c>
      <c r="F218" s="50"/>
      <c r="G218" s="464"/>
      <c r="H218" s="889"/>
    </row>
    <row r="219" spans="1:9" ht="62">
      <c r="A219" s="18" t="s">
        <v>1638</v>
      </c>
      <c r="B219" s="227" t="s">
        <v>527</v>
      </c>
      <c r="C219" s="50" t="s">
        <v>6017</v>
      </c>
      <c r="D219" s="605">
        <v>2</v>
      </c>
      <c r="E219" s="28" t="s">
        <v>529</v>
      </c>
      <c r="F219" s="50" t="s">
        <v>6018</v>
      </c>
      <c r="G219" s="464"/>
      <c r="H219" s="889"/>
    </row>
    <row r="220" spans="1:9" ht="46.5">
      <c r="A220" s="18" t="s">
        <v>1641</v>
      </c>
      <c r="B220" s="227" t="s">
        <v>532</v>
      </c>
      <c r="C220" s="50" t="s">
        <v>6019</v>
      </c>
      <c r="D220" s="601">
        <v>2</v>
      </c>
      <c r="E220" s="28" t="s">
        <v>377</v>
      </c>
      <c r="F220" s="26"/>
      <c r="G220" s="464"/>
      <c r="H220" s="889"/>
    </row>
    <row r="221" spans="1:9" ht="24.75" customHeight="1">
      <c r="A221" s="18"/>
      <c r="B221" s="227"/>
      <c r="C221" s="50" t="s">
        <v>6020</v>
      </c>
      <c r="D221" s="601">
        <v>2</v>
      </c>
      <c r="E221" s="28" t="s">
        <v>538</v>
      </c>
      <c r="F221" s="26" t="s">
        <v>6021</v>
      </c>
      <c r="G221" s="464"/>
      <c r="H221" s="889"/>
    </row>
    <row r="222" spans="1:9" ht="24.75" customHeight="1">
      <c r="A222" s="18"/>
      <c r="B222" s="227"/>
      <c r="C222" s="50" t="s">
        <v>6022</v>
      </c>
      <c r="D222" s="601">
        <v>2</v>
      </c>
      <c r="E222" s="28" t="s">
        <v>538</v>
      </c>
      <c r="F222" s="26" t="s">
        <v>6023</v>
      </c>
      <c r="G222" s="464"/>
      <c r="H222" s="889"/>
    </row>
    <row r="223" spans="1:9" ht="24.75" customHeight="1">
      <c r="A223" s="18"/>
      <c r="B223" s="227"/>
      <c r="C223" s="50" t="s">
        <v>6024</v>
      </c>
      <c r="D223" s="601">
        <v>2</v>
      </c>
      <c r="E223" s="28" t="s">
        <v>538</v>
      </c>
      <c r="F223" s="26"/>
      <c r="G223" s="464"/>
      <c r="H223" s="889"/>
    </row>
    <row r="224" spans="1:9" ht="32.25" customHeight="1">
      <c r="A224" s="18"/>
      <c r="B224" s="227"/>
      <c r="C224" s="50" t="s">
        <v>6025</v>
      </c>
      <c r="D224" s="601">
        <v>2</v>
      </c>
      <c r="E224" s="28" t="s">
        <v>538</v>
      </c>
      <c r="F224" s="26"/>
      <c r="G224" s="464"/>
      <c r="H224" s="889"/>
    </row>
    <row r="225" spans="1:9" ht="30" customHeight="1">
      <c r="A225" s="18"/>
      <c r="B225" s="227"/>
      <c r="C225" s="50" t="s">
        <v>6026</v>
      </c>
      <c r="D225" s="601">
        <v>2</v>
      </c>
      <c r="E225" s="28" t="s">
        <v>538</v>
      </c>
      <c r="F225" s="26"/>
      <c r="G225" s="464"/>
      <c r="H225" s="889"/>
    </row>
    <row r="226" spans="1:9" ht="32.25" customHeight="1">
      <c r="A226" s="18"/>
      <c r="B226" s="227"/>
      <c r="C226" s="50" t="s">
        <v>6027</v>
      </c>
      <c r="D226" s="601">
        <v>2</v>
      </c>
      <c r="E226" s="28" t="s">
        <v>538</v>
      </c>
      <c r="F226" s="26"/>
      <c r="G226" s="464"/>
      <c r="H226" s="889"/>
    </row>
    <row r="227" spans="1:9" ht="31.5" customHeight="1">
      <c r="A227" s="18"/>
      <c r="B227" s="227"/>
      <c r="C227" s="50" t="s">
        <v>6028</v>
      </c>
      <c r="D227" s="601">
        <v>2</v>
      </c>
      <c r="E227" s="28" t="s">
        <v>538</v>
      </c>
      <c r="F227" s="26"/>
      <c r="G227" s="464"/>
      <c r="H227" s="889"/>
    </row>
    <row r="228" spans="1:9" ht="29.25" customHeight="1">
      <c r="A228" s="18"/>
      <c r="B228" s="227"/>
      <c r="C228" s="50" t="s">
        <v>6029</v>
      </c>
      <c r="D228" s="601">
        <v>2</v>
      </c>
      <c r="E228" s="28" t="s">
        <v>538</v>
      </c>
      <c r="F228" s="26"/>
      <c r="G228" s="464"/>
      <c r="H228" s="889"/>
    </row>
    <row r="229" spans="1:9" ht="33" customHeight="1">
      <c r="A229" s="18"/>
      <c r="B229" s="227"/>
      <c r="C229" s="50" t="s">
        <v>6030</v>
      </c>
      <c r="D229" s="601">
        <v>2</v>
      </c>
      <c r="E229" s="28" t="s">
        <v>538</v>
      </c>
      <c r="F229" s="26"/>
      <c r="G229" s="464"/>
      <c r="H229" s="889"/>
    </row>
    <row r="230" spans="1:9" ht="31">
      <c r="A230" s="18" t="s">
        <v>1642</v>
      </c>
      <c r="B230" s="227" t="s">
        <v>535</v>
      </c>
      <c r="C230" s="50" t="s">
        <v>6031</v>
      </c>
      <c r="D230" s="601">
        <v>2</v>
      </c>
      <c r="E230" s="28" t="s">
        <v>538</v>
      </c>
      <c r="F230" s="26"/>
      <c r="G230" s="464"/>
      <c r="H230" s="889"/>
    </row>
    <row r="231" spans="1:9" ht="29">
      <c r="A231" s="18"/>
      <c r="B231" s="227"/>
      <c r="C231" s="50" t="s">
        <v>6032</v>
      </c>
      <c r="D231" s="601">
        <v>2</v>
      </c>
      <c r="E231" s="28" t="s">
        <v>538</v>
      </c>
      <c r="F231" s="26"/>
      <c r="G231" s="464"/>
      <c r="H231" s="889"/>
    </row>
    <row r="232" spans="1:9" ht="29">
      <c r="A232" s="18"/>
      <c r="B232" s="227"/>
      <c r="C232" s="50" t="s">
        <v>3723</v>
      </c>
      <c r="D232" s="601">
        <v>2</v>
      </c>
      <c r="E232" s="28" t="s">
        <v>538</v>
      </c>
      <c r="F232" s="26"/>
      <c r="G232" s="464"/>
      <c r="H232" s="889"/>
    </row>
    <row r="233" spans="1:9" ht="40.15" customHeight="1">
      <c r="A233" s="117" t="s">
        <v>1647</v>
      </c>
      <c r="B233" s="1080" t="s">
        <v>112</v>
      </c>
      <c r="C233" s="1058"/>
      <c r="D233" s="1058"/>
      <c r="E233" s="1058"/>
      <c r="F233" s="1058"/>
      <c r="G233" s="1081"/>
      <c r="H233" s="889">
        <f>SUM(D234:D238)</f>
        <v>10</v>
      </c>
      <c r="I233" s="29">
        <f>COUNT(D234:D238)*2</f>
        <v>10</v>
      </c>
    </row>
    <row r="234" spans="1:9" ht="46.5">
      <c r="A234" s="18" t="s">
        <v>1649</v>
      </c>
      <c r="B234" s="227" t="s">
        <v>550</v>
      </c>
      <c r="C234" s="50" t="s">
        <v>6039</v>
      </c>
      <c r="D234" s="605">
        <v>2</v>
      </c>
      <c r="E234" s="28" t="s">
        <v>552</v>
      </c>
      <c r="F234" s="66" t="s">
        <v>6040</v>
      </c>
      <c r="G234" s="464"/>
      <c r="H234" s="889"/>
    </row>
    <row r="235" spans="1:9" ht="43.5">
      <c r="A235" s="18"/>
      <c r="B235" s="227"/>
      <c r="C235" s="50" t="s">
        <v>6041</v>
      </c>
      <c r="D235" s="605">
        <v>2</v>
      </c>
      <c r="E235" s="28" t="s">
        <v>552</v>
      </c>
      <c r="F235" s="66"/>
      <c r="G235" s="464"/>
      <c r="H235" s="889"/>
    </row>
    <row r="236" spans="1:9" ht="46.5">
      <c r="A236" s="18" t="s">
        <v>1660</v>
      </c>
      <c r="B236" s="227" t="s">
        <v>571</v>
      </c>
      <c r="C236" s="114" t="s">
        <v>6042</v>
      </c>
      <c r="D236" s="605">
        <v>2</v>
      </c>
      <c r="E236" s="28" t="s">
        <v>552</v>
      </c>
      <c r="F236" s="50" t="s">
        <v>6043</v>
      </c>
      <c r="G236" s="464"/>
      <c r="H236" s="889"/>
    </row>
    <row r="237" spans="1:9" ht="29">
      <c r="A237" s="18"/>
      <c r="B237" s="227"/>
      <c r="C237" s="50" t="s">
        <v>6044</v>
      </c>
      <c r="D237" s="605">
        <v>2</v>
      </c>
      <c r="E237" s="28" t="s">
        <v>552</v>
      </c>
      <c r="F237" s="50"/>
      <c r="G237" s="464"/>
      <c r="H237" s="889"/>
    </row>
    <row r="238" spans="1:9" ht="62">
      <c r="A238" s="18" t="s">
        <v>1665</v>
      </c>
      <c r="B238" s="54" t="s">
        <v>578</v>
      </c>
      <c r="C238" s="30" t="s">
        <v>6045</v>
      </c>
      <c r="D238" s="601">
        <v>2</v>
      </c>
      <c r="E238" s="28" t="s">
        <v>552</v>
      </c>
      <c r="F238" s="26"/>
      <c r="G238" s="464"/>
      <c r="H238" s="889"/>
    </row>
    <row r="239" spans="1:9" ht="40.15" customHeight="1">
      <c r="A239" s="117" t="s">
        <v>1669</v>
      </c>
      <c r="B239" s="1078" t="s">
        <v>110</v>
      </c>
      <c r="C239" s="1009"/>
      <c r="D239" s="1009"/>
      <c r="E239" s="1009"/>
      <c r="F239" s="1009"/>
      <c r="G239" s="1009"/>
      <c r="H239" s="889">
        <f>SUM(D240:D253)</f>
        <v>26</v>
      </c>
      <c r="I239" s="29">
        <f>COUNT(D240:D253)*2</f>
        <v>26</v>
      </c>
    </row>
    <row r="240" spans="1:9" ht="62">
      <c r="A240" s="18" t="s">
        <v>1670</v>
      </c>
      <c r="B240" s="227" t="s">
        <v>581</v>
      </c>
      <c r="C240" s="19" t="s">
        <v>582</v>
      </c>
      <c r="D240" s="605">
        <v>2</v>
      </c>
      <c r="E240" s="22" t="s">
        <v>339</v>
      </c>
      <c r="F240" s="50" t="s">
        <v>6046</v>
      </c>
      <c r="G240" s="464"/>
      <c r="H240" s="889"/>
    </row>
    <row r="241" spans="1:9" ht="77.5">
      <c r="A241" s="18" t="s">
        <v>1672</v>
      </c>
      <c r="B241" s="227" t="s">
        <v>586</v>
      </c>
      <c r="C241" s="114" t="s">
        <v>6047</v>
      </c>
      <c r="D241" s="605">
        <v>2</v>
      </c>
      <c r="E241" s="22" t="s">
        <v>339</v>
      </c>
      <c r="F241" s="50" t="s">
        <v>6048</v>
      </c>
      <c r="G241" s="464"/>
      <c r="H241" s="889"/>
    </row>
    <row r="242" spans="1:9" ht="66.75" customHeight="1">
      <c r="A242" s="18"/>
      <c r="B242" s="227"/>
      <c r="C242" s="114" t="s">
        <v>6049</v>
      </c>
      <c r="D242" s="605">
        <v>2</v>
      </c>
      <c r="E242" s="22" t="s">
        <v>339</v>
      </c>
      <c r="F242" s="50" t="s">
        <v>6050</v>
      </c>
      <c r="G242" s="464"/>
      <c r="H242" s="889"/>
    </row>
    <row r="243" spans="1:9" ht="66" customHeight="1">
      <c r="A243" s="18"/>
      <c r="B243" s="227"/>
      <c r="C243" s="114" t="s">
        <v>6051</v>
      </c>
      <c r="D243" s="605">
        <v>2</v>
      </c>
      <c r="E243" s="22" t="s">
        <v>339</v>
      </c>
      <c r="F243" s="50" t="s">
        <v>6052</v>
      </c>
      <c r="G243" s="464"/>
      <c r="H243" s="889"/>
    </row>
    <row r="244" spans="1:9" ht="46.5">
      <c r="A244" s="18"/>
      <c r="B244" s="227"/>
      <c r="C244" s="114" t="s">
        <v>6053</v>
      </c>
      <c r="D244" s="605">
        <v>2</v>
      </c>
      <c r="E244" s="22" t="s">
        <v>339</v>
      </c>
      <c r="F244" s="50" t="s">
        <v>6054</v>
      </c>
      <c r="G244" s="464"/>
      <c r="H244" s="889"/>
    </row>
    <row r="245" spans="1:9" ht="46.5">
      <c r="A245" s="18"/>
      <c r="B245" s="227"/>
      <c r="C245" s="114" t="s">
        <v>6055</v>
      </c>
      <c r="D245" s="605">
        <v>2</v>
      </c>
      <c r="E245" s="22" t="s">
        <v>339</v>
      </c>
      <c r="F245" s="50" t="s">
        <v>6056</v>
      </c>
      <c r="G245" s="464"/>
      <c r="H245" s="889"/>
    </row>
    <row r="246" spans="1:9" ht="46.5">
      <c r="A246" s="18"/>
      <c r="B246" s="227"/>
      <c r="C246" s="114" t="s">
        <v>6057</v>
      </c>
      <c r="D246" s="605">
        <v>2</v>
      </c>
      <c r="E246" s="22" t="s">
        <v>339</v>
      </c>
      <c r="F246" s="50" t="s">
        <v>6058</v>
      </c>
      <c r="G246" s="464"/>
      <c r="H246" s="889"/>
    </row>
    <row r="247" spans="1:9" ht="77.5">
      <c r="A247" s="18" t="s">
        <v>1687</v>
      </c>
      <c r="B247" s="227" t="s">
        <v>591</v>
      </c>
      <c r="C247" s="30" t="s">
        <v>6059</v>
      </c>
      <c r="D247" s="601">
        <v>2</v>
      </c>
      <c r="E247" s="22" t="s">
        <v>339</v>
      </c>
      <c r="F247" s="30" t="s">
        <v>6060</v>
      </c>
      <c r="G247" s="464"/>
      <c r="H247" s="889"/>
    </row>
    <row r="248" spans="1:9" ht="93" hidden="1">
      <c r="A248" s="27" t="s">
        <v>1690</v>
      </c>
      <c r="B248" s="227" t="s">
        <v>595</v>
      </c>
      <c r="C248" s="26"/>
      <c r="D248" s="523"/>
      <c r="E248" s="28"/>
      <c r="F248" s="26"/>
      <c r="G248" s="26"/>
      <c r="H248" s="99"/>
      <c r="I248" s="99"/>
    </row>
    <row r="249" spans="1:9" ht="31">
      <c r="A249" s="18" t="s">
        <v>1693</v>
      </c>
      <c r="B249" s="227" t="s">
        <v>600</v>
      </c>
      <c r="C249" s="19" t="s">
        <v>601</v>
      </c>
      <c r="D249" s="520">
        <v>2</v>
      </c>
      <c r="E249" s="28" t="s">
        <v>342</v>
      </c>
      <c r="F249" s="23" t="s">
        <v>6061</v>
      </c>
      <c r="G249" s="464"/>
      <c r="H249" s="889"/>
    </row>
    <row r="250" spans="1:9" ht="62">
      <c r="A250" s="18" t="s">
        <v>603</v>
      </c>
      <c r="B250" s="227" t="s">
        <v>604</v>
      </c>
      <c r="C250" s="19" t="s">
        <v>605</v>
      </c>
      <c r="D250" s="601">
        <v>2</v>
      </c>
      <c r="E250" s="28" t="s">
        <v>342</v>
      </c>
      <c r="F250" s="23" t="s">
        <v>606</v>
      </c>
      <c r="G250" s="464"/>
      <c r="H250" s="889"/>
    </row>
    <row r="251" spans="1:9" ht="46.5">
      <c r="A251" s="18"/>
      <c r="B251" s="227"/>
      <c r="C251" s="19" t="s">
        <v>607</v>
      </c>
      <c r="D251" s="520">
        <v>2</v>
      </c>
      <c r="E251" s="28" t="s">
        <v>342</v>
      </c>
      <c r="F251" s="23" t="s">
        <v>608</v>
      </c>
      <c r="G251" s="464"/>
      <c r="H251" s="889"/>
    </row>
    <row r="252" spans="1:9" ht="62">
      <c r="A252" s="18" t="s">
        <v>1697</v>
      </c>
      <c r="B252" s="227" t="s">
        <v>610</v>
      </c>
      <c r="C252" s="26" t="s">
        <v>2758</v>
      </c>
      <c r="D252" s="601">
        <v>2</v>
      </c>
      <c r="E252" s="28" t="s">
        <v>342</v>
      </c>
      <c r="F252" s="30" t="s">
        <v>6062</v>
      </c>
      <c r="G252" s="464"/>
      <c r="H252" s="889"/>
    </row>
    <row r="253" spans="1:9" ht="43.5">
      <c r="A253" s="291"/>
      <c r="B253" s="114"/>
      <c r="C253" s="50" t="s">
        <v>6063</v>
      </c>
      <c r="D253" s="605">
        <v>2</v>
      </c>
      <c r="E253" s="28" t="s">
        <v>342</v>
      </c>
      <c r="F253" s="50" t="s">
        <v>6064</v>
      </c>
      <c r="G253" s="464"/>
      <c r="H253" s="889"/>
    </row>
    <row r="254" spans="1:9" ht="15.5">
      <c r="A254" s="60" t="s">
        <v>109</v>
      </c>
      <c r="B254" s="993" t="s">
        <v>5861</v>
      </c>
      <c r="C254" s="994"/>
      <c r="D254" s="994"/>
      <c r="E254" s="994"/>
      <c r="F254" s="994"/>
      <c r="G254" s="998"/>
      <c r="H254" s="889">
        <f>SUM(D255:D273)</f>
        <v>24</v>
      </c>
      <c r="I254" s="29">
        <f>COUNT(D255:D273)*2</f>
        <v>24</v>
      </c>
    </row>
    <row r="255" spans="1:9" ht="101.5">
      <c r="A255" s="60" t="s">
        <v>1702</v>
      </c>
      <c r="B255" s="50" t="s">
        <v>1703</v>
      </c>
      <c r="C255" s="50" t="s">
        <v>1704</v>
      </c>
      <c r="D255" s="526">
        <v>2</v>
      </c>
      <c r="E255" s="26" t="s">
        <v>651</v>
      </c>
      <c r="F255" s="50" t="s">
        <v>5862</v>
      </c>
      <c r="G255" s="494"/>
      <c r="H255" s="889"/>
    </row>
    <row r="256" spans="1:9" ht="72.5">
      <c r="A256" s="60" t="s">
        <v>1706</v>
      </c>
      <c r="B256" s="50" t="s">
        <v>1707</v>
      </c>
      <c r="C256" s="50" t="s">
        <v>1708</v>
      </c>
      <c r="D256" s="524">
        <v>2</v>
      </c>
      <c r="E256" s="26" t="s">
        <v>651</v>
      </c>
      <c r="F256" s="50" t="s">
        <v>2975</v>
      </c>
      <c r="G256" s="494"/>
      <c r="H256" s="889"/>
    </row>
    <row r="257" spans="1:13" ht="58" hidden="1">
      <c r="A257" s="469" t="s">
        <v>2976</v>
      </c>
      <c r="B257" s="50" t="s">
        <v>2977</v>
      </c>
      <c r="C257" s="50" t="s">
        <v>5863</v>
      </c>
      <c r="D257" s="524"/>
      <c r="E257" s="26"/>
      <c r="F257" s="50" t="s">
        <v>5864</v>
      </c>
      <c r="G257" s="468"/>
      <c r="H257" s="496"/>
      <c r="I257" s="99"/>
    </row>
    <row r="258" spans="1:13" ht="87" hidden="1">
      <c r="A258" s="469" t="s">
        <v>2978</v>
      </c>
      <c r="B258" s="50" t="s">
        <v>2979</v>
      </c>
      <c r="C258" s="50" t="s">
        <v>5865</v>
      </c>
      <c r="D258" s="524"/>
      <c r="E258" s="26"/>
      <c r="F258" s="50" t="s">
        <v>5866</v>
      </c>
      <c r="G258" s="468"/>
      <c r="H258" s="496"/>
      <c r="I258" s="99"/>
    </row>
    <row r="259" spans="1:13" ht="72.5" hidden="1">
      <c r="A259" s="469" t="s">
        <v>2980</v>
      </c>
      <c r="B259" s="50" t="s">
        <v>2981</v>
      </c>
      <c r="C259" s="50" t="s">
        <v>5867</v>
      </c>
      <c r="D259" s="524"/>
      <c r="E259" s="26"/>
      <c r="F259" s="50" t="s">
        <v>5868</v>
      </c>
      <c r="G259" s="468"/>
      <c r="H259" s="496"/>
      <c r="I259" s="99"/>
    </row>
    <row r="260" spans="1:13" ht="87" hidden="1">
      <c r="A260" s="469" t="s">
        <v>2982</v>
      </c>
      <c r="B260" s="50" t="s">
        <v>2983</v>
      </c>
      <c r="C260" s="50" t="s">
        <v>5869</v>
      </c>
      <c r="D260" s="524"/>
      <c r="E260" s="26"/>
      <c r="F260" s="50" t="s">
        <v>5870</v>
      </c>
      <c r="G260" s="468"/>
      <c r="H260" s="496"/>
      <c r="I260" s="99"/>
    </row>
    <row r="261" spans="1:13" ht="130.5" hidden="1">
      <c r="A261" s="469" t="s">
        <v>2984</v>
      </c>
      <c r="B261" s="50" t="s">
        <v>5871</v>
      </c>
      <c r="C261" s="50" t="s">
        <v>5872</v>
      </c>
      <c r="D261" s="524"/>
      <c r="E261" s="26"/>
      <c r="F261" s="50" t="s">
        <v>5873</v>
      </c>
      <c r="G261" s="468"/>
      <c r="H261" s="496"/>
      <c r="I261" s="99"/>
    </row>
    <row r="262" spans="1:13" ht="116" hidden="1">
      <c r="A262" s="469" t="s">
        <v>2986</v>
      </c>
      <c r="B262" s="50" t="s">
        <v>2987</v>
      </c>
      <c r="C262" s="50" t="s">
        <v>5874</v>
      </c>
      <c r="D262" s="524"/>
      <c r="E262" s="26"/>
      <c r="F262" s="50" t="s">
        <v>5875</v>
      </c>
      <c r="G262" s="468"/>
      <c r="H262" s="496"/>
      <c r="I262" s="99"/>
    </row>
    <row r="263" spans="1:13" ht="58">
      <c r="A263" s="60" t="s">
        <v>5879</v>
      </c>
      <c r="B263" s="50" t="s">
        <v>1711</v>
      </c>
      <c r="C263" s="30" t="s">
        <v>4863</v>
      </c>
      <c r="D263" s="601">
        <v>2</v>
      </c>
      <c r="E263" s="28" t="s">
        <v>538</v>
      </c>
      <c r="F263" s="50"/>
      <c r="G263" s="494"/>
      <c r="H263" s="889"/>
    </row>
    <row r="264" spans="1:13" ht="29">
      <c r="A264" s="60"/>
      <c r="B264" s="50"/>
      <c r="C264" s="50" t="s">
        <v>2430</v>
      </c>
      <c r="D264" s="601">
        <v>2</v>
      </c>
      <c r="E264" s="28" t="s">
        <v>538</v>
      </c>
      <c r="F264" s="50"/>
      <c r="G264" s="494"/>
      <c r="H264" s="889"/>
    </row>
    <row r="265" spans="1:13">
      <c r="A265" s="60"/>
      <c r="B265" s="50"/>
      <c r="C265" s="50" t="s">
        <v>545</v>
      </c>
      <c r="D265" s="601">
        <v>2</v>
      </c>
      <c r="E265" s="28" t="s">
        <v>538</v>
      </c>
      <c r="F265" s="50"/>
      <c r="G265" s="494"/>
      <c r="H265" s="889"/>
    </row>
    <row r="266" spans="1:13">
      <c r="A266" s="60"/>
      <c r="B266" s="50"/>
      <c r="C266" s="50" t="s">
        <v>6033</v>
      </c>
      <c r="D266" s="601">
        <v>2</v>
      </c>
      <c r="E266" s="28" t="s">
        <v>538</v>
      </c>
      <c r="F266" s="50"/>
      <c r="G266" s="494"/>
      <c r="H266" s="889"/>
    </row>
    <row r="267" spans="1:13" ht="29">
      <c r="A267" s="60"/>
      <c r="B267" s="50"/>
      <c r="C267" s="50" t="s">
        <v>6034</v>
      </c>
      <c r="D267" s="601">
        <v>2</v>
      </c>
      <c r="E267" s="28" t="s">
        <v>538</v>
      </c>
      <c r="F267" s="50"/>
      <c r="G267" s="494"/>
      <c r="H267" s="889"/>
    </row>
    <row r="268" spans="1:13" ht="43.5">
      <c r="A268" s="60"/>
      <c r="B268" s="50"/>
      <c r="C268" s="50" t="s">
        <v>6035</v>
      </c>
      <c r="D268" s="601">
        <v>2</v>
      </c>
      <c r="E268" s="28" t="s">
        <v>538</v>
      </c>
      <c r="F268" s="258"/>
      <c r="G268" s="494"/>
      <c r="H268" s="889"/>
    </row>
    <row r="269" spans="1:13" ht="72.5">
      <c r="A269" s="60" t="s">
        <v>2993</v>
      </c>
      <c r="B269" s="50" t="s">
        <v>1719</v>
      </c>
      <c r="C269" s="50" t="s">
        <v>6036</v>
      </c>
      <c r="D269" s="601">
        <v>2</v>
      </c>
      <c r="E269" s="28" t="s">
        <v>538</v>
      </c>
      <c r="F269" s="50" t="s">
        <v>5876</v>
      </c>
      <c r="G269" s="26"/>
      <c r="K269" s="495"/>
      <c r="L269" s="616"/>
      <c r="M269" s="26"/>
    </row>
    <row r="270" spans="1:13" ht="72.5">
      <c r="A270" s="60"/>
      <c r="B270" s="50"/>
      <c r="C270" s="50" t="s">
        <v>6037</v>
      </c>
      <c r="D270" s="601">
        <v>2</v>
      </c>
      <c r="E270" s="28" t="s">
        <v>538</v>
      </c>
      <c r="F270" s="50" t="s">
        <v>5876</v>
      </c>
      <c r="G270" s="26"/>
    </row>
    <row r="271" spans="1:13" ht="72.5">
      <c r="A271" s="60"/>
      <c r="B271" s="50"/>
      <c r="C271" s="25" t="s">
        <v>6038</v>
      </c>
      <c r="D271" s="601">
        <v>2</v>
      </c>
      <c r="E271" s="28" t="s">
        <v>538</v>
      </c>
      <c r="F271" s="50" t="s">
        <v>5876</v>
      </c>
      <c r="G271" s="26"/>
    </row>
    <row r="272" spans="1:13" ht="72.5">
      <c r="A272" s="60"/>
      <c r="B272" s="50"/>
      <c r="C272" s="25" t="s">
        <v>548</v>
      </c>
      <c r="D272" s="601">
        <v>2</v>
      </c>
      <c r="E272" s="28" t="s">
        <v>538</v>
      </c>
      <c r="F272" s="50" t="s">
        <v>5876</v>
      </c>
      <c r="G272" s="26"/>
    </row>
    <row r="273" spans="1:9" ht="72.5" hidden="1">
      <c r="A273" s="469" t="s">
        <v>2994</v>
      </c>
      <c r="B273" s="50" t="s">
        <v>2995</v>
      </c>
      <c r="C273" s="50" t="s">
        <v>5877</v>
      </c>
      <c r="D273" s="524"/>
      <c r="E273" s="26"/>
      <c r="F273" s="50" t="s">
        <v>5878</v>
      </c>
      <c r="G273" s="468"/>
      <c r="H273" s="496"/>
      <c r="I273" s="99"/>
    </row>
    <row r="274" spans="1:9" ht="18.5">
      <c r="A274" s="98"/>
      <c r="B274" s="1084" t="s">
        <v>618</v>
      </c>
      <c r="C274" s="1009"/>
      <c r="D274" s="1009"/>
      <c r="E274" s="1009"/>
      <c r="F274" s="1009"/>
      <c r="G274" s="1009"/>
      <c r="H274" s="889">
        <f>H275+H280+H295+H305+H318+H322+H326+H340+H345+H330+H333+H336</f>
        <v>88</v>
      </c>
      <c r="I274" s="29">
        <f>I275+I280+I295+I305+I318+I322+I326+I340+I345+I330+I333+I336</f>
        <v>88</v>
      </c>
    </row>
    <row r="275" spans="1:9" ht="40.15" customHeight="1">
      <c r="A275" s="135" t="s">
        <v>1722</v>
      </c>
      <c r="B275" s="1078" t="s">
        <v>106</v>
      </c>
      <c r="C275" s="1009"/>
      <c r="D275" s="1009"/>
      <c r="E275" s="1009"/>
      <c r="F275" s="1009"/>
      <c r="G275" s="1009"/>
      <c r="H275" s="889">
        <f>SUM(D276:D279)</f>
        <v>6</v>
      </c>
      <c r="I275" s="29">
        <f>COUNT(D276:D279)*2</f>
        <v>6</v>
      </c>
    </row>
    <row r="276" spans="1:9" ht="66" customHeight="1">
      <c r="A276" s="18" t="s">
        <v>1723</v>
      </c>
      <c r="B276" s="160" t="s">
        <v>620</v>
      </c>
      <c r="C276" s="23" t="s">
        <v>621</v>
      </c>
      <c r="D276" s="601">
        <v>2</v>
      </c>
      <c r="E276" s="28" t="s">
        <v>538</v>
      </c>
      <c r="F276" s="26"/>
      <c r="G276" s="464"/>
      <c r="H276" s="889"/>
    </row>
    <row r="277" spans="1:9" ht="58">
      <c r="A277" s="18"/>
      <c r="B277" s="160"/>
      <c r="C277" s="25" t="s">
        <v>622</v>
      </c>
      <c r="D277" s="601">
        <v>2</v>
      </c>
      <c r="E277" s="28" t="s">
        <v>538</v>
      </c>
      <c r="F277" s="26"/>
      <c r="G277" s="464"/>
      <c r="H277" s="889"/>
    </row>
    <row r="278" spans="1:9" ht="77.5">
      <c r="A278" s="18" t="s">
        <v>1726</v>
      </c>
      <c r="B278" s="114" t="s">
        <v>625</v>
      </c>
      <c r="C278" s="23" t="s">
        <v>626</v>
      </c>
      <c r="D278" s="601">
        <v>2</v>
      </c>
      <c r="E278" s="28" t="s">
        <v>627</v>
      </c>
      <c r="F278" s="50" t="s">
        <v>6065</v>
      </c>
      <c r="G278" s="464"/>
      <c r="H278" s="889"/>
    </row>
    <row r="279" spans="1:9" ht="62" hidden="1">
      <c r="A279" s="27" t="s">
        <v>1728</v>
      </c>
      <c r="B279" s="114" t="s">
        <v>629</v>
      </c>
      <c r="C279" s="26"/>
      <c r="D279" s="523"/>
      <c r="E279" s="28"/>
      <c r="F279" s="26"/>
      <c r="G279" s="26"/>
      <c r="H279" s="99"/>
      <c r="I279" s="99"/>
    </row>
    <row r="280" spans="1:9" ht="40.15" customHeight="1">
      <c r="A280" s="135" t="s">
        <v>1731</v>
      </c>
      <c r="B280" s="1078" t="s">
        <v>104</v>
      </c>
      <c r="C280" s="1009"/>
      <c r="D280" s="1009"/>
      <c r="E280" s="1009"/>
      <c r="F280" s="1009"/>
      <c r="G280" s="1009"/>
      <c r="H280" s="889">
        <f>SUM(D281:D294)</f>
        <v>24</v>
      </c>
      <c r="I280" s="29">
        <f>COUNT(D281:D294)*2</f>
        <v>24</v>
      </c>
    </row>
    <row r="281" spans="1:9" ht="62">
      <c r="A281" s="18" t="s">
        <v>631</v>
      </c>
      <c r="B281" s="114" t="s">
        <v>632</v>
      </c>
      <c r="C281" s="50" t="s">
        <v>6066</v>
      </c>
      <c r="D281" s="601">
        <v>2</v>
      </c>
      <c r="E281" s="28" t="s">
        <v>538</v>
      </c>
      <c r="F281" s="50" t="s">
        <v>634</v>
      </c>
      <c r="G281" s="464"/>
      <c r="H281" s="889"/>
    </row>
    <row r="282" spans="1:9" ht="46.5" hidden="1">
      <c r="A282" s="27" t="s">
        <v>635</v>
      </c>
      <c r="B282" s="160" t="s">
        <v>636</v>
      </c>
      <c r="C282" s="26"/>
      <c r="D282" s="523"/>
      <c r="E282" s="28"/>
      <c r="F282" s="26"/>
      <c r="G282" s="26"/>
      <c r="H282" s="99"/>
      <c r="I282" s="99"/>
    </row>
    <row r="283" spans="1:9" ht="46.5">
      <c r="A283" s="18" t="s">
        <v>1733</v>
      </c>
      <c r="B283" s="114" t="s">
        <v>638</v>
      </c>
      <c r="C283" s="25" t="s">
        <v>639</v>
      </c>
      <c r="D283" s="601">
        <v>2</v>
      </c>
      <c r="E283" s="28" t="s">
        <v>339</v>
      </c>
      <c r="F283" s="26"/>
      <c r="G283" s="464"/>
      <c r="H283" s="889"/>
    </row>
    <row r="284" spans="1:9" ht="67.5" customHeight="1">
      <c r="A284" s="18"/>
      <c r="B284" s="114"/>
      <c r="C284" s="25" t="s">
        <v>6067</v>
      </c>
      <c r="D284" s="601">
        <v>2</v>
      </c>
      <c r="E284" s="28" t="s">
        <v>339</v>
      </c>
      <c r="F284" s="26"/>
      <c r="G284" s="464"/>
      <c r="H284" s="889"/>
    </row>
    <row r="285" spans="1:9" ht="66" customHeight="1">
      <c r="A285" s="18" t="s">
        <v>1737</v>
      </c>
      <c r="B285" s="114" t="s">
        <v>642</v>
      </c>
      <c r="C285" s="23" t="s">
        <v>6068</v>
      </c>
      <c r="D285" s="601">
        <v>2</v>
      </c>
      <c r="E285" s="22" t="s">
        <v>375</v>
      </c>
      <c r="F285" s="26"/>
      <c r="G285" s="464"/>
      <c r="H285" s="889"/>
    </row>
    <row r="286" spans="1:9" ht="15.5">
      <c r="A286" s="18"/>
      <c r="B286" s="114"/>
      <c r="C286" s="22" t="s">
        <v>644</v>
      </c>
      <c r="D286" s="601">
        <v>2</v>
      </c>
      <c r="E286" s="22" t="s">
        <v>375</v>
      </c>
      <c r="F286" s="26"/>
      <c r="G286" s="464"/>
      <c r="H286" s="889"/>
    </row>
    <row r="287" spans="1:9" ht="43.5">
      <c r="A287" s="18"/>
      <c r="B287" s="114"/>
      <c r="C287" s="25" t="s">
        <v>645</v>
      </c>
      <c r="D287" s="601">
        <v>2</v>
      </c>
      <c r="E287" s="22" t="s">
        <v>646</v>
      </c>
      <c r="F287" s="26"/>
      <c r="G287" s="464"/>
      <c r="H287" s="889"/>
    </row>
    <row r="288" spans="1:9" ht="62">
      <c r="A288" s="18" t="s">
        <v>1740</v>
      </c>
      <c r="B288" s="160" t="s">
        <v>648</v>
      </c>
      <c r="C288" s="23" t="s">
        <v>1741</v>
      </c>
      <c r="D288" s="601">
        <v>2</v>
      </c>
      <c r="E288" s="37" t="s">
        <v>538</v>
      </c>
      <c r="F288" s="26"/>
      <c r="G288" s="464"/>
      <c r="H288" s="889"/>
    </row>
    <row r="289" spans="1:9" ht="43.5">
      <c r="A289" s="18"/>
      <c r="B289" s="160"/>
      <c r="C289" s="23" t="s">
        <v>1743</v>
      </c>
      <c r="D289" s="601">
        <v>2</v>
      </c>
      <c r="E289" s="28" t="s">
        <v>538</v>
      </c>
      <c r="F289" s="26"/>
      <c r="G289" s="464"/>
      <c r="H289" s="889"/>
    </row>
    <row r="290" spans="1:9" ht="58">
      <c r="A290" s="18" t="s">
        <v>1745</v>
      </c>
      <c r="B290" s="30" t="s">
        <v>655</v>
      </c>
      <c r="C290" s="23" t="s">
        <v>1746</v>
      </c>
      <c r="D290" s="601">
        <v>2</v>
      </c>
      <c r="E290" s="28" t="s">
        <v>538</v>
      </c>
      <c r="F290" s="26"/>
      <c r="G290" s="464"/>
      <c r="H290" s="889"/>
    </row>
    <row r="291" spans="1:9">
      <c r="A291" s="18"/>
      <c r="B291" s="30"/>
      <c r="C291" s="23" t="s">
        <v>659</v>
      </c>
      <c r="D291" s="601">
        <v>2</v>
      </c>
      <c r="E291" s="28" t="s">
        <v>538</v>
      </c>
      <c r="F291" s="26"/>
      <c r="G291" s="464"/>
      <c r="H291" s="889"/>
    </row>
    <row r="292" spans="1:9" ht="62">
      <c r="A292" s="18" t="s">
        <v>1748</v>
      </c>
      <c r="B292" s="114" t="s">
        <v>661</v>
      </c>
      <c r="C292" s="25" t="s">
        <v>6069</v>
      </c>
      <c r="D292" s="520">
        <v>2</v>
      </c>
      <c r="E292" s="28" t="s">
        <v>375</v>
      </c>
      <c r="F292" s="23" t="s">
        <v>663</v>
      </c>
      <c r="G292" s="464"/>
      <c r="H292" s="889"/>
    </row>
    <row r="293" spans="1:9" ht="78.75" customHeight="1">
      <c r="A293" s="18"/>
      <c r="B293" s="114"/>
      <c r="C293" s="25" t="s">
        <v>6070</v>
      </c>
      <c r="D293" s="520">
        <v>2</v>
      </c>
      <c r="E293" s="28" t="s">
        <v>375</v>
      </c>
      <c r="F293" s="23" t="s">
        <v>6071</v>
      </c>
      <c r="G293" s="464"/>
      <c r="H293" s="889"/>
    </row>
    <row r="294" spans="1:9" ht="46.5" hidden="1">
      <c r="A294" s="27" t="s">
        <v>1750</v>
      </c>
      <c r="B294" s="114" t="s">
        <v>665</v>
      </c>
      <c r="C294" s="26"/>
      <c r="D294" s="523"/>
      <c r="E294" s="28"/>
      <c r="F294" s="26"/>
      <c r="G294" s="26"/>
      <c r="H294" s="99"/>
      <c r="I294" s="99"/>
    </row>
    <row r="295" spans="1:9" ht="40.15" customHeight="1">
      <c r="A295" s="135" t="s">
        <v>1751</v>
      </c>
      <c r="B295" s="1078" t="s">
        <v>102</v>
      </c>
      <c r="C295" s="1009"/>
      <c r="D295" s="1009"/>
      <c r="E295" s="1009"/>
      <c r="F295" s="1009"/>
      <c r="G295" s="1009"/>
      <c r="H295" s="889">
        <f>SUM(D296:D304)</f>
        <v>18</v>
      </c>
      <c r="I295" s="29">
        <f>COUNT(D296:D304)*2</f>
        <v>18</v>
      </c>
    </row>
    <row r="296" spans="1:9" ht="46.5">
      <c r="A296" s="18" t="s">
        <v>1752</v>
      </c>
      <c r="B296" s="114" t="s">
        <v>668</v>
      </c>
      <c r="C296" s="219" t="s">
        <v>6072</v>
      </c>
      <c r="D296" s="601">
        <v>2</v>
      </c>
      <c r="E296" s="28" t="s">
        <v>339</v>
      </c>
      <c r="F296" s="26" t="s">
        <v>6073</v>
      </c>
      <c r="G296" s="464"/>
      <c r="H296" s="889"/>
    </row>
    <row r="297" spans="1:9" ht="29">
      <c r="A297" s="18"/>
      <c r="B297" s="114"/>
      <c r="C297" s="219" t="s">
        <v>6074</v>
      </c>
      <c r="D297" s="601">
        <v>2</v>
      </c>
      <c r="E297" s="28" t="s">
        <v>339</v>
      </c>
      <c r="F297" s="30" t="s">
        <v>6075</v>
      </c>
      <c r="G297" s="464"/>
      <c r="H297" s="889"/>
    </row>
    <row r="298" spans="1:9" ht="46.5">
      <c r="A298" s="18" t="s">
        <v>1755</v>
      </c>
      <c r="B298" s="114" t="s">
        <v>673</v>
      </c>
      <c r="C298" s="123" t="s">
        <v>6076</v>
      </c>
      <c r="D298" s="601">
        <v>2</v>
      </c>
      <c r="E298" s="28" t="s">
        <v>377</v>
      </c>
      <c r="F298" s="26"/>
      <c r="G298" s="464"/>
      <c r="H298" s="889"/>
    </row>
    <row r="299" spans="1:9" ht="43.5">
      <c r="A299" s="18"/>
      <c r="B299" s="114"/>
      <c r="C299" s="50" t="s">
        <v>6077</v>
      </c>
      <c r="D299" s="601">
        <v>2</v>
      </c>
      <c r="E299" s="28" t="s">
        <v>377</v>
      </c>
      <c r="F299" s="26"/>
      <c r="G299" s="464"/>
      <c r="H299" s="889"/>
    </row>
    <row r="300" spans="1:9" ht="48.75" customHeight="1">
      <c r="A300" s="18"/>
      <c r="B300" s="114"/>
      <c r="C300" s="50" t="s">
        <v>6078</v>
      </c>
      <c r="D300" s="601">
        <v>2</v>
      </c>
      <c r="E300" s="28" t="s">
        <v>377</v>
      </c>
      <c r="G300" s="464"/>
      <c r="H300" s="889"/>
    </row>
    <row r="301" spans="1:9" ht="62">
      <c r="A301" s="18" t="s">
        <v>675</v>
      </c>
      <c r="B301" s="114" t="s">
        <v>676</v>
      </c>
      <c r="C301" s="23" t="s">
        <v>6079</v>
      </c>
      <c r="D301" s="520">
        <v>2</v>
      </c>
      <c r="E301" s="28" t="s">
        <v>678</v>
      </c>
      <c r="F301" s="23" t="s">
        <v>679</v>
      </c>
      <c r="G301" s="464"/>
      <c r="H301" s="889"/>
    </row>
    <row r="302" spans="1:9" ht="58">
      <c r="A302" s="18"/>
      <c r="B302" s="114"/>
      <c r="C302" s="23" t="s">
        <v>6080</v>
      </c>
      <c r="D302" s="520">
        <v>2</v>
      </c>
      <c r="E302" s="28" t="s">
        <v>269</v>
      </c>
      <c r="F302" s="23" t="s">
        <v>679</v>
      </c>
      <c r="G302" s="464"/>
      <c r="H302" s="889"/>
    </row>
    <row r="303" spans="1:9" ht="53.25" customHeight="1">
      <c r="A303" s="18" t="s">
        <v>1759</v>
      </c>
      <c r="B303" s="114" t="s">
        <v>682</v>
      </c>
      <c r="C303" s="50" t="s">
        <v>6081</v>
      </c>
      <c r="D303" s="603">
        <v>2</v>
      </c>
      <c r="E303" s="28" t="s">
        <v>377</v>
      </c>
      <c r="F303" s="26"/>
      <c r="G303" s="464"/>
      <c r="H303" s="889"/>
    </row>
    <row r="304" spans="1:9" ht="43.5">
      <c r="A304" s="18" t="s">
        <v>686</v>
      </c>
      <c r="B304" s="161" t="s">
        <v>687</v>
      </c>
      <c r="C304" s="23" t="s">
        <v>688</v>
      </c>
      <c r="D304" s="601">
        <v>2</v>
      </c>
      <c r="E304" s="28" t="s">
        <v>418</v>
      </c>
      <c r="F304" s="26"/>
      <c r="G304" s="464"/>
      <c r="H304" s="889"/>
    </row>
    <row r="305" spans="1:9" ht="40.15" customHeight="1">
      <c r="A305" s="135" t="s">
        <v>1763</v>
      </c>
      <c r="B305" s="992" t="s">
        <v>100</v>
      </c>
      <c r="C305" s="1009"/>
      <c r="D305" s="1009"/>
      <c r="E305" s="1009"/>
      <c r="F305" s="1009"/>
      <c r="G305" s="1009"/>
      <c r="H305" s="889">
        <f>SUM(D306:D317)</f>
        <v>22</v>
      </c>
      <c r="I305" s="29">
        <f>COUNT(D306:D317)*2</f>
        <v>22</v>
      </c>
    </row>
    <row r="306" spans="1:9" ht="51" customHeight="1">
      <c r="A306" s="18" t="s">
        <v>689</v>
      </c>
      <c r="B306" s="51" t="s">
        <v>690</v>
      </c>
      <c r="C306" s="50" t="s">
        <v>691</v>
      </c>
      <c r="D306" s="601">
        <v>2</v>
      </c>
      <c r="E306" s="28" t="s">
        <v>339</v>
      </c>
      <c r="F306" s="26"/>
      <c r="G306" s="464"/>
      <c r="H306" s="889"/>
    </row>
    <row r="307" spans="1:9" ht="29">
      <c r="A307" s="18"/>
      <c r="B307" s="51"/>
      <c r="C307" s="50" t="s">
        <v>692</v>
      </c>
      <c r="D307" s="601">
        <v>2</v>
      </c>
      <c r="E307" s="28" t="s">
        <v>339</v>
      </c>
      <c r="F307" s="26"/>
      <c r="G307" s="464"/>
      <c r="H307" s="889"/>
    </row>
    <row r="308" spans="1:9" ht="43.5">
      <c r="A308" s="18" t="s">
        <v>1767</v>
      </c>
      <c r="B308" s="19" t="s">
        <v>694</v>
      </c>
      <c r="C308" s="50" t="s">
        <v>695</v>
      </c>
      <c r="D308" s="605">
        <v>2</v>
      </c>
      <c r="E308" s="22" t="s">
        <v>339</v>
      </c>
      <c r="F308" s="50" t="s">
        <v>696</v>
      </c>
      <c r="G308" s="464"/>
      <c r="H308" s="889"/>
    </row>
    <row r="309" spans="1:9" ht="29">
      <c r="A309" s="18"/>
      <c r="B309" s="19"/>
      <c r="C309" s="23" t="s">
        <v>697</v>
      </c>
      <c r="D309" s="520">
        <v>2</v>
      </c>
      <c r="E309" s="28" t="s">
        <v>339</v>
      </c>
      <c r="F309" s="23"/>
      <c r="G309" s="464"/>
      <c r="H309" s="889"/>
    </row>
    <row r="310" spans="1:9" ht="43.5">
      <c r="A310" s="18"/>
      <c r="B310" s="19"/>
      <c r="C310" s="30" t="s">
        <v>698</v>
      </c>
      <c r="D310" s="520">
        <v>2</v>
      </c>
      <c r="E310" s="28" t="s">
        <v>339</v>
      </c>
      <c r="F310" s="23"/>
      <c r="G310" s="464"/>
      <c r="H310" s="889"/>
    </row>
    <row r="311" spans="1:9" ht="31">
      <c r="A311" s="18" t="s">
        <v>1770</v>
      </c>
      <c r="B311" s="19" t="s">
        <v>700</v>
      </c>
      <c r="C311" s="23" t="s">
        <v>701</v>
      </c>
      <c r="D311" s="601">
        <v>2</v>
      </c>
      <c r="E311" s="28" t="s">
        <v>339</v>
      </c>
      <c r="F311" s="26"/>
      <c r="G311" s="464"/>
      <c r="H311" s="889"/>
    </row>
    <row r="312" spans="1:9" ht="45" customHeight="1">
      <c r="A312" s="18"/>
      <c r="B312" s="19"/>
      <c r="C312" s="50" t="s">
        <v>702</v>
      </c>
      <c r="D312" s="607">
        <v>2</v>
      </c>
      <c r="E312" s="28" t="s">
        <v>339</v>
      </c>
      <c r="F312" s="26"/>
      <c r="G312" s="464"/>
      <c r="H312" s="889"/>
    </row>
    <row r="313" spans="1:9" ht="29">
      <c r="A313" s="18"/>
      <c r="B313" s="19"/>
      <c r="C313" s="50" t="s">
        <v>703</v>
      </c>
      <c r="D313" s="607">
        <v>2</v>
      </c>
      <c r="E313" s="28" t="s">
        <v>339</v>
      </c>
      <c r="F313" s="26"/>
      <c r="G313" s="464"/>
      <c r="H313" s="889"/>
    </row>
    <row r="314" spans="1:9" ht="29">
      <c r="A314" s="18"/>
      <c r="B314" s="19"/>
      <c r="C314" s="50" t="s">
        <v>704</v>
      </c>
      <c r="D314" s="607">
        <v>2</v>
      </c>
      <c r="E314" s="28" t="s">
        <v>339</v>
      </c>
      <c r="F314" s="26"/>
      <c r="G314" s="464"/>
      <c r="H314" s="889"/>
    </row>
    <row r="315" spans="1:9" ht="46.5" hidden="1">
      <c r="A315" s="27" t="s">
        <v>705</v>
      </c>
      <c r="B315" s="19" t="s">
        <v>706</v>
      </c>
      <c r="C315" s="26"/>
      <c r="D315" s="523"/>
      <c r="E315" s="28"/>
      <c r="F315" s="26"/>
      <c r="G315" s="26"/>
      <c r="H315" s="99"/>
      <c r="I315" s="99"/>
    </row>
    <row r="316" spans="1:9" ht="46.5">
      <c r="A316" s="18" t="s">
        <v>1775</v>
      </c>
      <c r="B316" s="19" t="s">
        <v>708</v>
      </c>
      <c r="C316" s="50" t="s">
        <v>6082</v>
      </c>
      <c r="D316" s="601">
        <v>2</v>
      </c>
      <c r="E316" s="28" t="s">
        <v>339</v>
      </c>
      <c r="F316" s="26"/>
      <c r="G316" s="464"/>
      <c r="H316" s="889"/>
    </row>
    <row r="317" spans="1:9" ht="62">
      <c r="A317" s="18" t="s">
        <v>710</v>
      </c>
      <c r="B317" s="19" t="s">
        <v>711</v>
      </c>
      <c r="C317" s="25" t="s">
        <v>712</v>
      </c>
      <c r="D317" s="601">
        <v>2</v>
      </c>
      <c r="E317" s="28" t="s">
        <v>339</v>
      </c>
      <c r="F317" s="26"/>
      <c r="G317" s="464"/>
      <c r="H317" s="889"/>
    </row>
    <row r="318" spans="1:9" ht="40.15" customHeight="1">
      <c r="A318" s="135" t="s">
        <v>1779</v>
      </c>
      <c r="B318" s="992" t="s">
        <v>98</v>
      </c>
      <c r="C318" s="1009"/>
      <c r="D318" s="1009"/>
      <c r="E318" s="1009"/>
      <c r="F318" s="1009"/>
      <c r="G318" s="1009"/>
      <c r="H318" s="889">
        <f>SUM(D319:D321)</f>
        <v>4</v>
      </c>
      <c r="I318" s="29">
        <f>COUNT(D319:D321)*2</f>
        <v>4</v>
      </c>
    </row>
    <row r="319" spans="1:9" ht="62">
      <c r="A319" s="18" t="s">
        <v>1780</v>
      </c>
      <c r="B319" s="19" t="s">
        <v>714</v>
      </c>
      <c r="C319" s="23" t="s">
        <v>715</v>
      </c>
      <c r="D319" s="605">
        <v>2</v>
      </c>
      <c r="E319" s="28" t="s">
        <v>377</v>
      </c>
      <c r="F319" s="50"/>
      <c r="G319" s="464"/>
      <c r="H319" s="889"/>
    </row>
    <row r="320" spans="1:9" ht="62">
      <c r="A320" s="18" t="s">
        <v>1783</v>
      </c>
      <c r="B320" s="19" t="s">
        <v>717</v>
      </c>
      <c r="C320" s="50" t="s">
        <v>6083</v>
      </c>
      <c r="D320" s="605">
        <v>2</v>
      </c>
      <c r="E320" s="28" t="s">
        <v>377</v>
      </c>
      <c r="F320" s="66"/>
      <c r="G320" s="464"/>
      <c r="H320" s="889"/>
    </row>
    <row r="321" spans="1:9" ht="58" hidden="1">
      <c r="A321" s="27" t="s">
        <v>2480</v>
      </c>
      <c r="B321" s="55" t="s">
        <v>722</v>
      </c>
      <c r="C321" s="26"/>
      <c r="D321" s="523"/>
      <c r="E321" s="28"/>
      <c r="F321" s="26"/>
      <c r="G321" s="26"/>
      <c r="H321" s="99"/>
      <c r="I321" s="99"/>
    </row>
    <row r="322" spans="1:9" ht="40.15" customHeight="1">
      <c r="A322" s="135" t="s">
        <v>97</v>
      </c>
      <c r="B322" s="1078" t="s">
        <v>96</v>
      </c>
      <c r="C322" s="1009"/>
      <c r="D322" s="1009"/>
      <c r="E322" s="1009"/>
      <c r="F322" s="1009"/>
      <c r="G322" s="1009"/>
      <c r="H322" s="889">
        <f>SUM(D323:D325)</f>
        <v>2</v>
      </c>
      <c r="I322" s="29">
        <f>COUNT(D323:D325)*2</f>
        <v>2</v>
      </c>
    </row>
    <row r="323" spans="1:9" ht="46.5">
      <c r="A323" s="43" t="s">
        <v>724</v>
      </c>
      <c r="B323" s="114" t="s">
        <v>725</v>
      </c>
      <c r="C323" s="30" t="s">
        <v>2657</v>
      </c>
      <c r="D323" s="601">
        <v>2</v>
      </c>
      <c r="E323" s="28" t="s">
        <v>651</v>
      </c>
      <c r="F323" s="26"/>
      <c r="G323" s="464"/>
      <c r="H323" s="889"/>
    </row>
    <row r="324" spans="1:9" ht="62" hidden="1">
      <c r="A324" s="68" t="s">
        <v>726</v>
      </c>
      <c r="B324" s="114" t="s">
        <v>727</v>
      </c>
      <c r="C324" s="26"/>
      <c r="D324" s="523"/>
      <c r="E324" s="28"/>
      <c r="F324" s="26"/>
      <c r="G324" s="26"/>
      <c r="H324" s="99"/>
      <c r="I324" s="99"/>
    </row>
    <row r="325" spans="1:9" ht="72.5" hidden="1">
      <c r="A325" s="68" t="s">
        <v>728</v>
      </c>
      <c r="B325" s="23" t="s">
        <v>729</v>
      </c>
      <c r="C325" s="26"/>
      <c r="D325" s="523"/>
      <c r="E325" s="28"/>
      <c r="F325" s="26"/>
      <c r="G325" s="26"/>
      <c r="H325" s="99"/>
      <c r="I325" s="99"/>
    </row>
    <row r="326" spans="1:9" ht="40.15" customHeight="1">
      <c r="A326" s="135" t="s">
        <v>1786</v>
      </c>
      <c r="B326" s="1078" t="s">
        <v>94</v>
      </c>
      <c r="C326" s="1009"/>
      <c r="D326" s="1009"/>
      <c r="E326" s="1009"/>
      <c r="F326" s="1009"/>
      <c r="G326" s="1009"/>
      <c r="H326" s="889">
        <f>SUM(D327:D329)</f>
        <v>2</v>
      </c>
      <c r="I326" s="29">
        <f>COUNT(D327:D329)*2</f>
        <v>2</v>
      </c>
    </row>
    <row r="327" spans="1:9" ht="31">
      <c r="A327" s="18" t="s">
        <v>1787</v>
      </c>
      <c r="B327" s="114" t="s">
        <v>731</v>
      </c>
      <c r="C327" s="50" t="s">
        <v>6084</v>
      </c>
      <c r="D327" s="601">
        <v>2</v>
      </c>
      <c r="E327" s="28" t="s">
        <v>339</v>
      </c>
      <c r="F327" s="26"/>
      <c r="G327" s="464"/>
      <c r="H327" s="889"/>
    </row>
    <row r="328" spans="1:9" ht="62" hidden="1">
      <c r="A328" s="27" t="s">
        <v>1790</v>
      </c>
      <c r="B328" s="114" t="s">
        <v>734</v>
      </c>
      <c r="C328" s="26"/>
      <c r="D328" s="523"/>
      <c r="E328" s="28"/>
      <c r="F328" s="26"/>
      <c r="G328" s="26"/>
      <c r="H328" s="99"/>
      <c r="I328" s="99"/>
    </row>
    <row r="329" spans="1:9" ht="58" hidden="1">
      <c r="A329" s="27" t="s">
        <v>736</v>
      </c>
      <c r="B329" s="23" t="s">
        <v>737</v>
      </c>
      <c r="C329" s="26"/>
      <c r="D329" s="523"/>
      <c r="E329" s="28"/>
      <c r="F329" s="26"/>
      <c r="G329" s="26"/>
      <c r="H329" s="99"/>
      <c r="I329" s="99"/>
    </row>
    <row r="330" spans="1:9" ht="40.15" hidden="1" customHeight="1">
      <c r="A330" s="162" t="s">
        <v>93</v>
      </c>
      <c r="B330" s="1078" t="s">
        <v>92</v>
      </c>
      <c r="C330" s="1009"/>
      <c r="D330" s="1009"/>
      <c r="E330" s="1009"/>
      <c r="F330" s="1009"/>
      <c r="G330" s="1082"/>
      <c r="H330" s="99">
        <f>SUM(D331:D332)</f>
        <v>0</v>
      </c>
      <c r="I330" s="99">
        <f>COUNT(D331:D332)*2</f>
        <v>0</v>
      </c>
    </row>
    <row r="331" spans="1:9" ht="62" hidden="1">
      <c r="A331" s="27" t="s">
        <v>739</v>
      </c>
      <c r="B331" s="114" t="s">
        <v>740</v>
      </c>
      <c r="C331" s="26"/>
      <c r="D331" s="523"/>
      <c r="E331" s="28"/>
      <c r="F331" s="26"/>
      <c r="G331" s="26"/>
      <c r="H331" s="99"/>
      <c r="I331" s="99"/>
    </row>
    <row r="332" spans="1:9" ht="62" hidden="1">
      <c r="A332" s="27" t="s">
        <v>741</v>
      </c>
      <c r="B332" s="19" t="s">
        <v>742</v>
      </c>
      <c r="C332" s="26"/>
      <c r="D332" s="523"/>
      <c r="E332" s="28"/>
      <c r="F332" s="26"/>
      <c r="G332" s="26"/>
      <c r="H332" s="99"/>
      <c r="I332" s="99"/>
    </row>
    <row r="333" spans="1:9" ht="40.15" hidden="1" customHeight="1">
      <c r="A333" s="163" t="s">
        <v>91</v>
      </c>
      <c r="B333" s="1078" t="s">
        <v>90</v>
      </c>
      <c r="C333" s="1009"/>
      <c r="D333" s="1009"/>
      <c r="E333" s="1009"/>
      <c r="F333" s="1009"/>
      <c r="G333" s="1082"/>
      <c r="H333" s="99">
        <f>SUM(D334:D335)</f>
        <v>0</v>
      </c>
      <c r="I333" s="99">
        <f>COUNT(D334:D335)*2</f>
        <v>0</v>
      </c>
    </row>
    <row r="334" spans="1:9" ht="46.5" hidden="1">
      <c r="A334" s="27" t="s">
        <v>743</v>
      </c>
      <c r="B334" s="114" t="s">
        <v>744</v>
      </c>
      <c r="C334" s="26"/>
      <c r="D334" s="523"/>
      <c r="E334" s="28"/>
      <c r="F334" s="26"/>
      <c r="G334" s="26"/>
      <c r="H334" s="99"/>
      <c r="I334" s="99"/>
    </row>
    <row r="335" spans="1:9" ht="62" hidden="1">
      <c r="A335" s="27" t="s">
        <v>745</v>
      </c>
      <c r="B335" s="114" t="s">
        <v>746</v>
      </c>
      <c r="C335" s="26"/>
      <c r="D335" s="523"/>
      <c r="E335" s="28"/>
      <c r="F335" s="26"/>
      <c r="G335" s="26"/>
      <c r="H335" s="99"/>
      <c r="I335" s="99"/>
    </row>
    <row r="336" spans="1:9" ht="40.15" hidden="1" customHeight="1">
      <c r="A336" s="162" t="s">
        <v>1793</v>
      </c>
      <c r="B336" s="1078" t="s">
        <v>88</v>
      </c>
      <c r="C336" s="1009"/>
      <c r="D336" s="1009"/>
      <c r="E336" s="1009"/>
      <c r="F336" s="1009"/>
      <c r="G336" s="1082"/>
      <c r="H336" s="99">
        <f>SUM(D337:D339)</f>
        <v>0</v>
      </c>
      <c r="I336" s="99">
        <f>COUNT(D337:D339)*2</f>
        <v>0</v>
      </c>
    </row>
    <row r="337" spans="1:9" ht="62" hidden="1">
      <c r="A337" s="27" t="s">
        <v>1795</v>
      </c>
      <c r="B337" s="114" t="s">
        <v>748</v>
      </c>
      <c r="C337" s="26"/>
      <c r="D337" s="523"/>
      <c r="E337" s="28"/>
      <c r="F337" s="26"/>
      <c r="G337" s="26"/>
      <c r="H337" s="99"/>
      <c r="I337" s="99"/>
    </row>
    <row r="338" spans="1:9" ht="77.5" hidden="1">
      <c r="A338" s="27" t="s">
        <v>750</v>
      </c>
      <c r="B338" s="114" t="s">
        <v>751</v>
      </c>
      <c r="C338" s="26"/>
      <c r="D338" s="523"/>
      <c r="E338" s="28"/>
      <c r="F338" s="26"/>
      <c r="G338" s="26"/>
      <c r="H338" s="99"/>
      <c r="I338" s="99"/>
    </row>
    <row r="339" spans="1:9" ht="62" hidden="1">
      <c r="A339" s="27" t="s">
        <v>1797</v>
      </c>
      <c r="B339" s="160" t="s">
        <v>753</v>
      </c>
      <c r="C339" s="26"/>
      <c r="D339" s="523"/>
      <c r="E339" s="28"/>
      <c r="F339" s="26"/>
      <c r="G339" s="26"/>
      <c r="H339" s="99"/>
      <c r="I339" s="99"/>
    </row>
    <row r="340" spans="1:9" ht="40.15" customHeight="1">
      <c r="A340" s="135" t="s">
        <v>1798</v>
      </c>
      <c r="B340" s="1078" t="s">
        <v>86</v>
      </c>
      <c r="C340" s="1009"/>
      <c r="D340" s="1009"/>
      <c r="E340" s="1009"/>
      <c r="F340" s="1009"/>
      <c r="G340" s="1009"/>
      <c r="H340" s="889">
        <f>SUM(D341:D344)</f>
        <v>8</v>
      </c>
      <c r="I340" s="29">
        <f>COUNT(D341:D344)*2</f>
        <v>8</v>
      </c>
    </row>
    <row r="341" spans="1:9" ht="62">
      <c r="A341" s="18" t="s">
        <v>1800</v>
      </c>
      <c r="B341" s="114" t="s">
        <v>756</v>
      </c>
      <c r="C341" s="19" t="s">
        <v>757</v>
      </c>
      <c r="D341" s="601">
        <v>2</v>
      </c>
      <c r="E341" s="28" t="s">
        <v>418</v>
      </c>
      <c r="F341" s="26"/>
      <c r="G341" s="464"/>
      <c r="H341" s="889"/>
    </row>
    <row r="342" spans="1:9" ht="77.5">
      <c r="A342" s="18" t="s">
        <v>1801</v>
      </c>
      <c r="B342" s="114" t="s">
        <v>759</v>
      </c>
      <c r="C342" s="23" t="s">
        <v>760</v>
      </c>
      <c r="D342" s="520">
        <v>2</v>
      </c>
      <c r="E342" s="28" t="s">
        <v>651</v>
      </c>
      <c r="F342" s="23" t="s">
        <v>761</v>
      </c>
      <c r="G342" s="464"/>
      <c r="H342" s="889"/>
    </row>
    <row r="343" spans="1:9" ht="29">
      <c r="A343" s="18"/>
      <c r="B343" s="114"/>
      <c r="C343" s="23" t="s">
        <v>762</v>
      </c>
      <c r="D343" s="520">
        <v>2</v>
      </c>
      <c r="E343" s="28" t="s">
        <v>418</v>
      </c>
      <c r="F343" s="28"/>
      <c r="G343" s="464"/>
      <c r="H343" s="889"/>
    </row>
    <row r="344" spans="1:9" ht="80.25" customHeight="1">
      <c r="A344" s="18" t="s">
        <v>1805</v>
      </c>
      <c r="B344" s="114" t="s">
        <v>764</v>
      </c>
      <c r="C344" s="30" t="s">
        <v>765</v>
      </c>
      <c r="D344" s="605">
        <v>2</v>
      </c>
      <c r="E344" s="28" t="s">
        <v>339</v>
      </c>
      <c r="F344" s="50"/>
      <c r="G344" s="464"/>
      <c r="H344" s="889"/>
    </row>
    <row r="345" spans="1:9" ht="40.15" customHeight="1">
      <c r="A345" s="117" t="s">
        <v>85</v>
      </c>
      <c r="B345" s="1078" t="s">
        <v>84</v>
      </c>
      <c r="C345" s="1009"/>
      <c r="D345" s="1009"/>
      <c r="E345" s="1009"/>
      <c r="F345" s="1009"/>
      <c r="G345" s="1009"/>
      <c r="H345" s="889">
        <f>SUM(D346:D347)</f>
        <v>2</v>
      </c>
      <c r="I345" s="29">
        <f>COUNT(D346:D347)*2</f>
        <v>2</v>
      </c>
    </row>
    <row r="346" spans="1:9" ht="58">
      <c r="A346" s="18" t="s">
        <v>766</v>
      </c>
      <c r="B346" s="236" t="s">
        <v>767</v>
      </c>
      <c r="C346" s="50" t="s">
        <v>768</v>
      </c>
      <c r="D346" s="601">
        <v>2</v>
      </c>
      <c r="E346" s="28" t="s">
        <v>538</v>
      </c>
      <c r="F346" s="30" t="s">
        <v>4544</v>
      </c>
      <c r="G346" s="464"/>
      <c r="H346" s="889"/>
    </row>
    <row r="347" spans="1:9" ht="43.5" hidden="1">
      <c r="A347" s="27" t="s">
        <v>770</v>
      </c>
      <c r="B347" s="236" t="s">
        <v>771</v>
      </c>
      <c r="C347" s="26"/>
      <c r="D347" s="523"/>
      <c r="E347" s="28"/>
      <c r="F347" s="26"/>
      <c r="G347" s="26"/>
      <c r="H347" s="99"/>
      <c r="I347" s="99"/>
    </row>
    <row r="348" spans="1:9" ht="18.5">
      <c r="A348" s="291"/>
      <c r="B348" s="1077" t="s">
        <v>772</v>
      </c>
      <c r="C348" s="1077"/>
      <c r="D348" s="1077"/>
      <c r="E348" s="1077"/>
      <c r="F348" s="1077"/>
      <c r="G348" s="1077"/>
      <c r="H348" s="889">
        <f>H349+H363+H366+H382+H385+H392+H402+H419+H426+H455+H500+H535+H552+H376+H411+H415+H430+H441+H445+H450+H481+H493+H528</f>
        <v>306</v>
      </c>
      <c r="I348" s="29">
        <f>I349+I363+I366+I382+I385+I392+I402+I419+I426+I455+I500+I535+I552+I376+I411+I415+I430+I441+I445+I450+I481+I493+I528</f>
        <v>306</v>
      </c>
    </row>
    <row r="349" spans="1:9" ht="40.15" customHeight="1">
      <c r="A349" s="135" t="s">
        <v>1807</v>
      </c>
      <c r="B349" s="992" t="s">
        <v>82</v>
      </c>
      <c r="C349" s="1009"/>
      <c r="D349" s="1009"/>
      <c r="E349" s="1009"/>
      <c r="F349" s="1009"/>
      <c r="G349" s="1009"/>
      <c r="H349" s="889">
        <f>SUM(D350:D362)</f>
        <v>24</v>
      </c>
      <c r="I349" s="29">
        <f>COUNT(D350:D362)*2</f>
        <v>24</v>
      </c>
    </row>
    <row r="350" spans="1:9" ht="58">
      <c r="A350" s="18" t="s">
        <v>1808</v>
      </c>
      <c r="B350" s="19" t="s">
        <v>774</v>
      </c>
      <c r="C350" s="23" t="s">
        <v>775</v>
      </c>
      <c r="D350" s="603">
        <v>2</v>
      </c>
      <c r="E350" s="28" t="s">
        <v>646</v>
      </c>
      <c r="G350" s="464"/>
      <c r="H350" s="889"/>
    </row>
    <row r="351" spans="1:9" ht="43.5">
      <c r="A351" s="18"/>
      <c r="B351" s="19"/>
      <c r="C351" s="23" t="s">
        <v>6085</v>
      </c>
      <c r="D351" s="520">
        <v>2</v>
      </c>
      <c r="E351" s="28" t="s">
        <v>646</v>
      </c>
      <c r="F351" s="23" t="s">
        <v>4044</v>
      </c>
      <c r="G351" s="464"/>
      <c r="H351" s="889"/>
    </row>
    <row r="352" spans="1:9" ht="43.5">
      <c r="A352" s="18"/>
      <c r="B352" s="19"/>
      <c r="C352" s="50" t="s">
        <v>6086</v>
      </c>
      <c r="D352" s="601">
        <v>2</v>
      </c>
      <c r="E352" s="25" t="s">
        <v>430</v>
      </c>
      <c r="F352" s="26"/>
      <c r="G352" s="464"/>
      <c r="H352" s="889"/>
    </row>
    <row r="353" spans="1:9" ht="43.5">
      <c r="A353" s="18"/>
      <c r="B353" s="19"/>
      <c r="C353" s="50" t="s">
        <v>6087</v>
      </c>
      <c r="D353" s="601">
        <v>2</v>
      </c>
      <c r="E353" s="25" t="s">
        <v>538</v>
      </c>
      <c r="F353" s="26"/>
      <c r="G353" s="464"/>
      <c r="H353" s="889"/>
    </row>
    <row r="354" spans="1:9" ht="51.75" customHeight="1">
      <c r="A354" s="18" t="s">
        <v>778</v>
      </c>
      <c r="B354" s="19" t="s">
        <v>779</v>
      </c>
      <c r="C354" s="123" t="s">
        <v>6088</v>
      </c>
      <c r="D354" s="601">
        <v>2</v>
      </c>
      <c r="E354" s="25" t="s">
        <v>339</v>
      </c>
      <c r="F354" s="50" t="s">
        <v>6089</v>
      </c>
      <c r="G354" s="464"/>
      <c r="H354" s="889"/>
    </row>
    <row r="355" spans="1:9" ht="29">
      <c r="A355" s="18"/>
      <c r="B355" s="19"/>
      <c r="C355" s="50" t="s">
        <v>2662</v>
      </c>
      <c r="D355" s="601">
        <v>2</v>
      </c>
      <c r="E355" s="25" t="s">
        <v>646</v>
      </c>
      <c r="F355" s="26"/>
      <c r="G355" s="464"/>
      <c r="H355" s="889"/>
    </row>
    <row r="356" spans="1:9" ht="43.5">
      <c r="A356" s="18"/>
      <c r="B356" s="19"/>
      <c r="C356" s="50" t="s">
        <v>2501</v>
      </c>
      <c r="D356" s="601">
        <v>2</v>
      </c>
      <c r="E356" s="25" t="s">
        <v>375</v>
      </c>
      <c r="F356" s="26"/>
      <c r="G356" s="464"/>
      <c r="H356" s="889"/>
    </row>
    <row r="357" spans="1:9" ht="29">
      <c r="A357" s="18"/>
      <c r="B357" s="19"/>
      <c r="C357" s="226" t="s">
        <v>2663</v>
      </c>
      <c r="D357" s="601">
        <v>2</v>
      </c>
      <c r="E357" s="25" t="s">
        <v>375</v>
      </c>
      <c r="F357" s="26"/>
      <c r="G357" s="464"/>
      <c r="H357" s="889"/>
    </row>
    <row r="358" spans="1:9" ht="29">
      <c r="A358" s="18"/>
      <c r="B358" s="19"/>
      <c r="C358" s="50" t="s">
        <v>6090</v>
      </c>
      <c r="D358" s="601">
        <v>2</v>
      </c>
      <c r="E358" s="25" t="s">
        <v>339</v>
      </c>
      <c r="F358" s="26"/>
      <c r="G358" s="464"/>
      <c r="H358" s="889"/>
    </row>
    <row r="359" spans="1:9" ht="48.75" customHeight="1">
      <c r="A359" s="18"/>
      <c r="B359" s="19"/>
      <c r="C359" s="50" t="s">
        <v>6091</v>
      </c>
      <c r="D359" s="601">
        <v>2</v>
      </c>
      <c r="E359" s="25" t="s">
        <v>658</v>
      </c>
      <c r="F359" s="26"/>
      <c r="G359" s="464"/>
      <c r="H359" s="889"/>
    </row>
    <row r="360" spans="1:9" ht="48.75" customHeight="1">
      <c r="A360" s="18" t="s">
        <v>1811</v>
      </c>
      <c r="B360" s="19" t="s">
        <v>781</v>
      </c>
      <c r="C360" s="30" t="s">
        <v>6092</v>
      </c>
      <c r="D360" s="601">
        <v>2</v>
      </c>
      <c r="E360" s="28" t="s">
        <v>538</v>
      </c>
      <c r="F360" s="26"/>
      <c r="G360" s="464"/>
      <c r="H360" s="889"/>
    </row>
    <row r="361" spans="1:9" ht="45" customHeight="1">
      <c r="A361" s="18"/>
      <c r="B361" s="19"/>
      <c r="C361" s="30" t="s">
        <v>6093</v>
      </c>
      <c r="D361" s="601">
        <v>2</v>
      </c>
      <c r="E361" s="28" t="s">
        <v>538</v>
      </c>
      <c r="F361" s="26"/>
      <c r="G361" s="464"/>
      <c r="H361" s="889"/>
    </row>
    <row r="362" spans="1:9" ht="77.5" hidden="1">
      <c r="A362" s="27" t="s">
        <v>1816</v>
      </c>
      <c r="B362" s="19" t="s">
        <v>793</v>
      </c>
      <c r="C362" s="26"/>
      <c r="D362" s="523"/>
      <c r="E362" s="28"/>
      <c r="F362" s="26"/>
      <c r="G362" s="26"/>
      <c r="H362" s="99"/>
      <c r="I362" s="99"/>
    </row>
    <row r="363" spans="1:9" ht="40.15" customHeight="1">
      <c r="A363" s="135" t="s">
        <v>1819</v>
      </c>
      <c r="B363" s="1078" t="s">
        <v>80</v>
      </c>
      <c r="C363" s="1009"/>
      <c r="D363" s="1009"/>
      <c r="E363" s="1009"/>
      <c r="F363" s="1009"/>
      <c r="G363" s="1009"/>
      <c r="H363" s="889">
        <f>SUM(D364:D365)</f>
        <v>4</v>
      </c>
      <c r="I363" s="29">
        <f>COUNT(D364:D365)*2</f>
        <v>4</v>
      </c>
    </row>
    <row r="364" spans="1:9" ht="46.5">
      <c r="A364" s="18" t="s">
        <v>1820</v>
      </c>
      <c r="B364" s="114" t="s">
        <v>796</v>
      </c>
      <c r="C364" s="50" t="s">
        <v>6094</v>
      </c>
      <c r="D364" s="601">
        <v>2</v>
      </c>
      <c r="E364" s="28" t="s">
        <v>339</v>
      </c>
      <c r="F364" s="26"/>
      <c r="G364" s="464"/>
      <c r="H364" s="889"/>
    </row>
    <row r="365" spans="1:9" ht="46.5">
      <c r="A365" s="18" t="s">
        <v>1830</v>
      </c>
      <c r="B365" s="114" t="s">
        <v>802</v>
      </c>
      <c r="C365" s="50" t="s">
        <v>6095</v>
      </c>
      <c r="D365" s="601">
        <v>2</v>
      </c>
      <c r="E365" s="28" t="s">
        <v>375</v>
      </c>
      <c r="F365" s="26"/>
      <c r="G365" s="464"/>
      <c r="H365" s="889"/>
    </row>
    <row r="366" spans="1:9" ht="40.15" customHeight="1">
      <c r="A366" s="135" t="s">
        <v>1833</v>
      </c>
      <c r="B366" s="1078" t="s">
        <v>78</v>
      </c>
      <c r="C366" s="1009"/>
      <c r="D366" s="1009"/>
      <c r="E366" s="1009"/>
      <c r="F366" s="1009"/>
      <c r="G366" s="1009"/>
      <c r="H366" s="889">
        <f>SUM(D367:D375)</f>
        <v>16</v>
      </c>
      <c r="I366" s="29">
        <f>COUNT(D367:D375)*2</f>
        <v>16</v>
      </c>
    </row>
    <row r="367" spans="1:9" ht="77.5">
      <c r="A367" s="18" t="s">
        <v>1835</v>
      </c>
      <c r="B367" s="114" t="s">
        <v>805</v>
      </c>
      <c r="C367" s="114" t="s">
        <v>2664</v>
      </c>
      <c r="D367" s="601">
        <v>2</v>
      </c>
      <c r="E367" s="28" t="s">
        <v>538</v>
      </c>
      <c r="F367" s="26"/>
      <c r="G367" s="464"/>
      <c r="H367" s="889"/>
    </row>
    <row r="368" spans="1:9" ht="62">
      <c r="A368" s="18"/>
      <c r="B368" s="114"/>
      <c r="C368" s="114" t="s">
        <v>808</v>
      </c>
      <c r="D368" s="601">
        <v>2</v>
      </c>
      <c r="E368" s="25" t="s">
        <v>538</v>
      </c>
      <c r="F368" s="26"/>
      <c r="G368" s="464"/>
      <c r="H368" s="889"/>
    </row>
    <row r="369" spans="1:9" ht="82.5" customHeight="1">
      <c r="A369" s="18" t="s">
        <v>1841</v>
      </c>
      <c r="B369" s="30" t="s">
        <v>810</v>
      </c>
      <c r="C369" s="50" t="s">
        <v>6096</v>
      </c>
      <c r="D369" s="607">
        <v>2</v>
      </c>
      <c r="E369" s="25" t="s">
        <v>849</v>
      </c>
      <c r="F369" s="30" t="s">
        <v>813</v>
      </c>
      <c r="G369" s="464"/>
      <c r="H369" s="889"/>
    </row>
    <row r="370" spans="1:9" ht="46.5">
      <c r="A370" s="18"/>
      <c r="B370" s="114"/>
      <c r="C370" s="224" t="s">
        <v>6097</v>
      </c>
      <c r="D370" s="601">
        <v>2</v>
      </c>
      <c r="E370" s="25" t="s">
        <v>538</v>
      </c>
      <c r="F370" s="26"/>
      <c r="G370" s="464"/>
      <c r="H370" s="889"/>
    </row>
    <row r="371" spans="1:9" ht="46.5">
      <c r="A371" s="18"/>
      <c r="B371" s="114"/>
      <c r="C371" s="224" t="s">
        <v>817</v>
      </c>
      <c r="D371" s="601">
        <v>2</v>
      </c>
      <c r="E371" s="25" t="s">
        <v>538</v>
      </c>
      <c r="F371" s="26"/>
      <c r="G371" s="464"/>
      <c r="H371" s="889"/>
    </row>
    <row r="372" spans="1:9" ht="54.75" customHeight="1">
      <c r="A372" s="18"/>
      <c r="B372" s="26"/>
      <c r="C372" s="224" t="s">
        <v>2509</v>
      </c>
      <c r="D372" s="601">
        <v>2</v>
      </c>
      <c r="E372" s="28" t="s">
        <v>646</v>
      </c>
      <c r="F372" s="26"/>
      <c r="G372" s="464"/>
      <c r="H372" s="889"/>
    </row>
    <row r="373" spans="1:9" ht="46.5">
      <c r="A373" s="18"/>
      <c r="B373" s="26"/>
      <c r="C373" s="224" t="s">
        <v>6098</v>
      </c>
      <c r="D373" s="601">
        <v>2</v>
      </c>
      <c r="E373" s="28" t="s">
        <v>651</v>
      </c>
      <c r="F373" s="26"/>
      <c r="G373" s="464"/>
      <c r="H373" s="889"/>
    </row>
    <row r="374" spans="1:9" ht="46.5" hidden="1">
      <c r="A374" s="27" t="s">
        <v>1856</v>
      </c>
      <c r="B374" s="114" t="s">
        <v>821</v>
      </c>
      <c r="C374" s="26"/>
      <c r="D374" s="523"/>
      <c r="E374" s="28"/>
      <c r="F374" s="26"/>
      <c r="G374" s="26"/>
      <c r="H374" s="99"/>
      <c r="I374" s="99"/>
    </row>
    <row r="375" spans="1:9" ht="46.5">
      <c r="A375" s="18" t="s">
        <v>823</v>
      </c>
      <c r="B375" s="114" t="s">
        <v>824</v>
      </c>
      <c r="C375" s="50" t="s">
        <v>6099</v>
      </c>
      <c r="D375" s="601">
        <v>2</v>
      </c>
      <c r="E375" s="28" t="s">
        <v>651</v>
      </c>
      <c r="F375" s="26"/>
      <c r="G375" s="464"/>
      <c r="H375" s="889"/>
    </row>
    <row r="376" spans="1:9" ht="40.15" hidden="1" customHeight="1">
      <c r="A376" s="162" t="s">
        <v>1860</v>
      </c>
      <c r="B376" s="992" t="s">
        <v>76</v>
      </c>
      <c r="C376" s="1009"/>
      <c r="D376" s="1009"/>
      <c r="E376" s="1009"/>
      <c r="F376" s="1009"/>
      <c r="G376" s="1082"/>
      <c r="H376" s="99">
        <f>SUM(D377:D381)</f>
        <v>0</v>
      </c>
      <c r="I376" s="99">
        <f>COUNT(D377:D381)*2</f>
        <v>0</v>
      </c>
    </row>
    <row r="377" spans="1:9" ht="62" hidden="1">
      <c r="A377" s="27" t="s">
        <v>1861</v>
      </c>
      <c r="B377" s="19" t="s">
        <v>826</v>
      </c>
      <c r="C377" s="26"/>
      <c r="D377" s="523"/>
      <c r="E377" s="28"/>
      <c r="F377" s="26"/>
      <c r="G377" s="26"/>
      <c r="H377" s="99"/>
      <c r="I377" s="99"/>
    </row>
    <row r="378" spans="1:9" ht="58" hidden="1">
      <c r="A378" s="27" t="s">
        <v>1863</v>
      </c>
      <c r="B378" s="23" t="s">
        <v>830</v>
      </c>
      <c r="C378" s="114"/>
      <c r="D378" s="523"/>
      <c r="E378" s="28"/>
      <c r="F378" s="26"/>
      <c r="G378" s="26"/>
      <c r="H378" s="99"/>
      <c r="I378" s="99"/>
    </row>
    <row r="379" spans="1:9" ht="77.5" hidden="1">
      <c r="A379" s="27" t="s">
        <v>1865</v>
      </c>
      <c r="B379" s="19" t="s">
        <v>836</v>
      </c>
      <c r="C379" s="26"/>
      <c r="D379" s="523"/>
      <c r="E379" s="28"/>
      <c r="F379" s="26"/>
      <c r="G379" s="26"/>
      <c r="H379" s="99"/>
      <c r="I379" s="99"/>
    </row>
    <row r="380" spans="1:9" ht="31" hidden="1">
      <c r="A380" s="27" t="s">
        <v>1867</v>
      </c>
      <c r="B380" s="19" t="s">
        <v>841</v>
      </c>
      <c r="C380" s="26"/>
      <c r="D380" s="523"/>
      <c r="E380" s="28"/>
      <c r="F380" s="26"/>
      <c r="G380" s="26"/>
      <c r="H380" s="99"/>
      <c r="I380" s="99"/>
    </row>
    <row r="381" spans="1:9" ht="46.5" hidden="1">
      <c r="A381" s="27" t="s">
        <v>1868</v>
      </c>
      <c r="B381" s="19" t="s">
        <v>845</v>
      </c>
      <c r="C381" s="26"/>
      <c r="D381" s="523"/>
      <c r="E381" s="28"/>
      <c r="F381" s="26"/>
      <c r="G381" s="26"/>
      <c r="H381" s="99"/>
      <c r="I381" s="99"/>
    </row>
    <row r="382" spans="1:9" ht="40.15" customHeight="1">
      <c r="A382" s="135" t="s">
        <v>1870</v>
      </c>
      <c r="B382" s="992" t="s">
        <v>74</v>
      </c>
      <c r="C382" s="1009"/>
      <c r="D382" s="1009"/>
      <c r="E382" s="1009"/>
      <c r="F382" s="1009"/>
      <c r="G382" s="1009"/>
      <c r="H382" s="889">
        <f>SUM(D383:D384)</f>
        <v>2</v>
      </c>
      <c r="I382" s="29">
        <f>COUNT(D383:D384)*2</f>
        <v>2</v>
      </c>
    </row>
    <row r="383" spans="1:9" ht="43.5" hidden="1">
      <c r="A383" s="27" t="s">
        <v>1872</v>
      </c>
      <c r="B383" s="23" t="s">
        <v>852</v>
      </c>
      <c r="C383" s="26"/>
      <c r="D383" s="523"/>
      <c r="E383" s="28"/>
      <c r="F383" s="26"/>
      <c r="G383" s="26"/>
      <c r="H383" s="99"/>
      <c r="I383" s="99"/>
    </row>
    <row r="384" spans="1:9" ht="72.5">
      <c r="A384" s="18" t="s">
        <v>1874</v>
      </c>
      <c r="B384" s="23" t="s">
        <v>856</v>
      </c>
      <c r="C384" s="50" t="s">
        <v>6100</v>
      </c>
      <c r="D384" s="601">
        <v>2</v>
      </c>
      <c r="E384" s="28" t="s">
        <v>377</v>
      </c>
      <c r="F384" s="26"/>
      <c r="G384" s="464"/>
      <c r="H384" s="889"/>
    </row>
    <row r="385" spans="1:9" ht="40.15" customHeight="1">
      <c r="A385" s="135" t="s">
        <v>1877</v>
      </c>
      <c r="B385" s="1078" t="s">
        <v>72</v>
      </c>
      <c r="C385" s="1009"/>
      <c r="D385" s="1009"/>
      <c r="E385" s="1009"/>
      <c r="F385" s="1009"/>
      <c r="G385" s="1009"/>
      <c r="H385" s="889">
        <f>SUM(D386:D391)</f>
        <v>12</v>
      </c>
      <c r="I385" s="29">
        <f>COUNT(D386:D391)*2</f>
        <v>12</v>
      </c>
    </row>
    <row r="386" spans="1:9" ht="43.5">
      <c r="A386" s="18" t="s">
        <v>1879</v>
      </c>
      <c r="B386" s="30" t="s">
        <v>859</v>
      </c>
      <c r="C386" s="50" t="s">
        <v>6101</v>
      </c>
      <c r="D386" s="603">
        <v>2</v>
      </c>
      <c r="E386" s="28" t="s">
        <v>646</v>
      </c>
      <c r="F386" s="26"/>
      <c r="G386" s="464"/>
      <c r="H386" s="889"/>
    </row>
    <row r="387" spans="1:9" ht="29">
      <c r="A387" s="18"/>
      <c r="B387" s="30"/>
      <c r="C387" s="50" t="s">
        <v>6102</v>
      </c>
      <c r="D387" s="607">
        <v>2</v>
      </c>
      <c r="E387" s="28" t="s">
        <v>646</v>
      </c>
      <c r="F387" s="26"/>
      <c r="G387" s="464"/>
      <c r="H387" s="889"/>
    </row>
    <row r="388" spans="1:9" ht="43.5">
      <c r="A388" s="18" t="s">
        <v>1883</v>
      </c>
      <c r="B388" s="30" t="s">
        <v>862</v>
      </c>
      <c r="C388" s="30" t="s">
        <v>863</v>
      </c>
      <c r="D388" s="601">
        <v>2</v>
      </c>
      <c r="E388" s="28" t="s">
        <v>646</v>
      </c>
      <c r="F388" s="26"/>
      <c r="G388" s="464"/>
      <c r="H388" s="889"/>
    </row>
    <row r="389" spans="1:9" ht="43.5">
      <c r="A389" s="18"/>
      <c r="B389" s="30"/>
      <c r="C389" s="23" t="s">
        <v>864</v>
      </c>
      <c r="D389" s="607">
        <v>2</v>
      </c>
      <c r="E389" s="28" t="s">
        <v>538</v>
      </c>
      <c r="F389" s="26"/>
      <c r="G389" s="464"/>
      <c r="H389" s="889"/>
    </row>
    <row r="390" spans="1:9" ht="49.5" customHeight="1">
      <c r="A390" s="18"/>
      <c r="B390" s="30"/>
      <c r="C390" s="23" t="s">
        <v>6103</v>
      </c>
      <c r="D390" s="607">
        <v>2</v>
      </c>
      <c r="E390" s="28" t="s">
        <v>646</v>
      </c>
      <c r="F390" s="26"/>
      <c r="G390" s="464"/>
      <c r="H390" s="889"/>
    </row>
    <row r="391" spans="1:9">
      <c r="A391" s="18"/>
      <c r="B391" s="30"/>
      <c r="C391" s="23" t="s">
        <v>2515</v>
      </c>
      <c r="D391" s="607">
        <v>2</v>
      </c>
      <c r="E391" s="28" t="s">
        <v>269</v>
      </c>
      <c r="F391" s="26"/>
      <c r="G391" s="464"/>
      <c r="H391" s="889"/>
    </row>
    <row r="392" spans="1:9" ht="40.15" customHeight="1">
      <c r="A392" s="135" t="s">
        <v>1887</v>
      </c>
      <c r="B392" s="992" t="s">
        <v>70</v>
      </c>
      <c r="C392" s="1009"/>
      <c r="D392" s="1009"/>
      <c r="E392" s="1009"/>
      <c r="F392" s="1009"/>
      <c r="G392" s="1009"/>
      <c r="H392" s="889">
        <f>SUM(D393:D401)</f>
        <v>14</v>
      </c>
      <c r="I392" s="29">
        <f>COUNT(D393:D401)*2</f>
        <v>14</v>
      </c>
    </row>
    <row r="393" spans="1:9" ht="62" hidden="1">
      <c r="A393" s="27" t="s">
        <v>1889</v>
      </c>
      <c r="B393" s="19" t="s">
        <v>2771</v>
      </c>
      <c r="C393" s="26"/>
      <c r="D393" s="523"/>
      <c r="E393" s="28"/>
      <c r="F393" s="26"/>
      <c r="G393" s="26"/>
      <c r="H393" s="99"/>
      <c r="I393" s="99"/>
    </row>
    <row r="394" spans="1:9" ht="62">
      <c r="A394" s="18" t="s">
        <v>1894</v>
      </c>
      <c r="B394" s="19" t="s">
        <v>876</v>
      </c>
      <c r="C394" s="19" t="s">
        <v>877</v>
      </c>
      <c r="D394" s="601">
        <v>2</v>
      </c>
      <c r="E394" s="28" t="s">
        <v>646</v>
      </c>
      <c r="F394" s="26"/>
      <c r="G394" s="464"/>
      <c r="H394" s="889"/>
    </row>
    <row r="395" spans="1:9" ht="43.5">
      <c r="A395" s="18"/>
      <c r="B395" s="19"/>
      <c r="C395" s="23" t="s">
        <v>878</v>
      </c>
      <c r="D395" s="601">
        <v>2</v>
      </c>
      <c r="E395" s="28" t="s">
        <v>651</v>
      </c>
      <c r="F395" s="26"/>
      <c r="G395" s="464"/>
      <c r="H395" s="889"/>
    </row>
    <row r="396" spans="1:9" ht="66.75" customHeight="1">
      <c r="A396" s="18" t="s">
        <v>1896</v>
      </c>
      <c r="B396" s="19" t="s">
        <v>880</v>
      </c>
      <c r="C396" s="254" t="s">
        <v>881</v>
      </c>
      <c r="D396" s="520">
        <v>2</v>
      </c>
      <c r="E396" s="28" t="s">
        <v>377</v>
      </c>
      <c r="F396" s="23" t="s">
        <v>6104</v>
      </c>
      <c r="G396" s="464"/>
      <c r="H396" s="889"/>
    </row>
    <row r="397" spans="1:9" ht="43.5">
      <c r="A397" s="18"/>
      <c r="B397" s="19"/>
      <c r="C397" s="23" t="s">
        <v>882</v>
      </c>
      <c r="D397" s="520">
        <v>2</v>
      </c>
      <c r="E397" s="28" t="s">
        <v>339</v>
      </c>
      <c r="F397" s="23" t="s">
        <v>2667</v>
      </c>
      <c r="G397" s="464"/>
      <c r="H397" s="889"/>
    </row>
    <row r="398" spans="1:9" ht="43.5">
      <c r="A398" s="18"/>
      <c r="B398" s="19"/>
      <c r="C398" s="23" t="s">
        <v>884</v>
      </c>
      <c r="D398" s="520">
        <v>2</v>
      </c>
      <c r="E398" s="28" t="s">
        <v>339</v>
      </c>
      <c r="F398" s="30" t="s">
        <v>885</v>
      </c>
      <c r="G398" s="464"/>
      <c r="H398" s="889"/>
    </row>
    <row r="399" spans="1:9" ht="29">
      <c r="A399" s="18"/>
      <c r="B399" s="19"/>
      <c r="C399" s="23" t="s">
        <v>886</v>
      </c>
      <c r="D399" s="520">
        <v>2</v>
      </c>
      <c r="E399" s="28" t="s">
        <v>651</v>
      </c>
      <c r="F399" s="23"/>
      <c r="G399" s="464"/>
      <c r="H399" s="889"/>
    </row>
    <row r="400" spans="1:9" ht="46.5" hidden="1">
      <c r="A400" s="27" t="s">
        <v>1899</v>
      </c>
      <c r="B400" s="19" t="s">
        <v>888</v>
      </c>
      <c r="C400" s="26"/>
      <c r="D400" s="523"/>
      <c r="E400" s="28"/>
      <c r="F400" s="26"/>
      <c r="G400" s="26"/>
      <c r="H400" s="99"/>
      <c r="I400" s="99"/>
    </row>
    <row r="401" spans="1:9" ht="68.25" customHeight="1">
      <c r="A401" s="18" t="s">
        <v>1902</v>
      </c>
      <c r="B401" s="19" t="s">
        <v>891</v>
      </c>
      <c r="C401" s="23" t="s">
        <v>892</v>
      </c>
      <c r="D401" s="601">
        <v>2</v>
      </c>
      <c r="E401" s="28" t="s">
        <v>893</v>
      </c>
      <c r="F401" s="26"/>
      <c r="G401" s="464"/>
      <c r="H401" s="889"/>
    </row>
    <row r="402" spans="1:9" ht="40.15" customHeight="1">
      <c r="A402" s="135" t="s">
        <v>1903</v>
      </c>
      <c r="B402" s="1078" t="s">
        <v>68</v>
      </c>
      <c r="C402" s="1009"/>
      <c r="D402" s="1009"/>
      <c r="E402" s="1009"/>
      <c r="F402" s="1009"/>
      <c r="G402" s="1009"/>
      <c r="H402" s="889">
        <f>SUM(D403:D410)</f>
        <v>14</v>
      </c>
      <c r="I402" s="29">
        <f>COUNT(D403:D410)*2</f>
        <v>14</v>
      </c>
    </row>
    <row r="403" spans="1:9" ht="72.5">
      <c r="A403" s="18" t="s">
        <v>1905</v>
      </c>
      <c r="B403" s="19" t="s">
        <v>895</v>
      </c>
      <c r="C403" s="50" t="s">
        <v>6105</v>
      </c>
      <c r="D403" s="601">
        <v>2</v>
      </c>
      <c r="E403" s="28" t="s">
        <v>646</v>
      </c>
      <c r="F403" s="26"/>
      <c r="G403" s="464"/>
      <c r="H403" s="889"/>
    </row>
    <row r="404" spans="1:9" ht="65.25" customHeight="1">
      <c r="A404" s="18" t="s">
        <v>1908</v>
      </c>
      <c r="B404" s="19" t="s">
        <v>899</v>
      </c>
      <c r="C404" s="50" t="s">
        <v>6106</v>
      </c>
      <c r="D404" s="601">
        <v>2</v>
      </c>
      <c r="E404" s="28" t="s">
        <v>646</v>
      </c>
      <c r="F404" s="26"/>
      <c r="G404" s="464"/>
      <c r="H404" s="889"/>
    </row>
    <row r="405" spans="1:9" ht="46.5" hidden="1">
      <c r="A405" s="27" t="s">
        <v>1910</v>
      </c>
      <c r="B405" s="19" t="s">
        <v>903</v>
      </c>
      <c r="C405" s="26"/>
      <c r="D405" s="523"/>
      <c r="E405" s="28"/>
      <c r="F405" s="26"/>
      <c r="G405" s="26"/>
      <c r="H405" s="99"/>
      <c r="I405" s="99"/>
    </row>
    <row r="406" spans="1:9" ht="46.5">
      <c r="A406" s="18" t="s">
        <v>1911</v>
      </c>
      <c r="B406" s="51" t="s">
        <v>907</v>
      </c>
      <c r="C406" s="50" t="s">
        <v>6107</v>
      </c>
      <c r="D406" s="601">
        <v>2</v>
      </c>
      <c r="E406" s="28" t="s">
        <v>646</v>
      </c>
      <c r="F406" s="26"/>
      <c r="G406" s="464"/>
      <c r="H406" s="889"/>
    </row>
    <row r="407" spans="1:9" ht="49.5" customHeight="1">
      <c r="A407" s="18" t="s">
        <v>1916</v>
      </c>
      <c r="B407" s="19" t="s">
        <v>911</v>
      </c>
      <c r="C407" s="50" t="s">
        <v>6108</v>
      </c>
      <c r="D407" s="601">
        <v>2</v>
      </c>
      <c r="E407" s="28" t="s">
        <v>377</v>
      </c>
      <c r="F407" s="26"/>
      <c r="G407" s="464"/>
      <c r="H407" s="889"/>
    </row>
    <row r="408" spans="1:9" ht="46.5">
      <c r="A408" s="18" t="s">
        <v>1919</v>
      </c>
      <c r="B408" s="19" t="s">
        <v>915</v>
      </c>
      <c r="C408" s="123" t="s">
        <v>6109</v>
      </c>
      <c r="D408" s="601">
        <v>2</v>
      </c>
      <c r="E408" s="28" t="s">
        <v>375</v>
      </c>
      <c r="F408" s="30" t="s">
        <v>6110</v>
      </c>
      <c r="G408" s="464"/>
      <c r="H408" s="889"/>
    </row>
    <row r="409" spans="1:9" ht="29">
      <c r="A409" s="18"/>
      <c r="B409" s="19"/>
      <c r="C409" s="30" t="s">
        <v>918</v>
      </c>
      <c r="D409" s="601">
        <v>2</v>
      </c>
      <c r="E409" s="28" t="s">
        <v>375</v>
      </c>
      <c r="F409" s="26"/>
      <c r="G409" s="464"/>
      <c r="H409" s="889"/>
    </row>
    <row r="410" spans="1:9" ht="62">
      <c r="A410" s="18" t="s">
        <v>1923</v>
      </c>
      <c r="B410" s="19" t="s">
        <v>920</v>
      </c>
      <c r="C410" s="30" t="s">
        <v>6111</v>
      </c>
      <c r="D410" s="601">
        <v>2</v>
      </c>
      <c r="E410" s="28" t="s">
        <v>377</v>
      </c>
      <c r="F410" s="26"/>
      <c r="G410" s="464"/>
      <c r="H410" s="889"/>
    </row>
    <row r="411" spans="1:9" ht="40.15" hidden="1" customHeight="1">
      <c r="A411" s="162" t="s">
        <v>1924</v>
      </c>
      <c r="B411" s="992" t="s">
        <v>66</v>
      </c>
      <c r="C411" s="1009"/>
      <c r="D411" s="1009"/>
      <c r="E411" s="1009"/>
      <c r="F411" s="1009"/>
      <c r="G411" s="1082"/>
      <c r="H411" s="99">
        <f>SUM(D412:D414)</f>
        <v>0</v>
      </c>
      <c r="I411" s="99">
        <f>COUNT(D412:D414)*2</f>
        <v>0</v>
      </c>
    </row>
    <row r="412" spans="1:9" ht="46.5" hidden="1">
      <c r="A412" s="27" t="s">
        <v>1925</v>
      </c>
      <c r="B412" s="19" t="s">
        <v>923</v>
      </c>
      <c r="C412" s="26"/>
      <c r="D412" s="523"/>
      <c r="E412" s="28"/>
      <c r="F412" s="26"/>
      <c r="G412" s="26"/>
      <c r="H412" s="99"/>
      <c r="I412" s="99"/>
    </row>
    <row r="413" spans="1:9" ht="46.5" hidden="1">
      <c r="A413" s="27" t="s">
        <v>1926</v>
      </c>
      <c r="B413" s="19" t="s">
        <v>930</v>
      </c>
      <c r="C413" s="26"/>
      <c r="D413" s="523"/>
      <c r="E413" s="28"/>
      <c r="F413" s="26"/>
      <c r="G413" s="26"/>
      <c r="H413" s="99"/>
      <c r="I413" s="99"/>
    </row>
    <row r="414" spans="1:9" ht="62" hidden="1">
      <c r="A414" s="27" t="s">
        <v>1927</v>
      </c>
      <c r="B414" s="19" t="s">
        <v>937</v>
      </c>
      <c r="C414" s="26"/>
      <c r="D414" s="523"/>
      <c r="E414" s="28"/>
      <c r="F414" s="26"/>
      <c r="G414" s="26"/>
      <c r="H414" s="99"/>
      <c r="I414" s="99"/>
    </row>
    <row r="415" spans="1:9" ht="40.15" hidden="1" customHeight="1">
      <c r="A415" s="162" t="s">
        <v>1928</v>
      </c>
      <c r="B415" s="1078" t="s">
        <v>64</v>
      </c>
      <c r="C415" s="1009"/>
      <c r="D415" s="1009"/>
      <c r="E415" s="1009"/>
      <c r="F415" s="1009"/>
      <c r="G415" s="1082"/>
      <c r="H415" s="99">
        <f>SUM(D416:D418)</f>
        <v>0</v>
      </c>
      <c r="I415" s="99">
        <f>COUNT(D416:D418)*2</f>
        <v>0</v>
      </c>
    </row>
    <row r="416" spans="1:9" ht="72.5" hidden="1">
      <c r="A416" s="27" t="s">
        <v>1929</v>
      </c>
      <c r="B416" s="30" t="s">
        <v>941</v>
      </c>
      <c r="C416" s="26"/>
      <c r="D416" s="523"/>
      <c r="E416" s="28"/>
      <c r="F416" s="26"/>
      <c r="G416" s="26"/>
      <c r="H416" s="99"/>
      <c r="I416" s="99"/>
    </row>
    <row r="417" spans="1:9" ht="43.5" hidden="1">
      <c r="A417" s="27" t="s">
        <v>942</v>
      </c>
      <c r="B417" s="30" t="s">
        <v>943</v>
      </c>
      <c r="C417" s="26"/>
      <c r="D417" s="523"/>
      <c r="E417" s="28"/>
      <c r="F417" s="26"/>
      <c r="G417" s="26"/>
      <c r="H417" s="99"/>
      <c r="I417" s="99"/>
    </row>
    <row r="418" spans="1:9" ht="108.5" hidden="1">
      <c r="A418" s="27" t="s">
        <v>1930</v>
      </c>
      <c r="B418" s="114" t="s">
        <v>5128</v>
      </c>
      <c r="C418" s="26"/>
      <c r="D418" s="523"/>
      <c r="E418" s="28"/>
      <c r="F418" s="26"/>
      <c r="G418" s="26"/>
      <c r="H418" s="99"/>
      <c r="I418" s="99"/>
    </row>
    <row r="419" spans="1:9" ht="40.15" customHeight="1">
      <c r="A419" s="117" t="s">
        <v>2529</v>
      </c>
      <c r="B419" s="992" t="s">
        <v>62</v>
      </c>
      <c r="C419" s="1009"/>
      <c r="D419" s="1009"/>
      <c r="E419" s="1009"/>
      <c r="F419" s="1009"/>
      <c r="G419" s="1009"/>
      <c r="H419" s="889">
        <f>SUM(D420:D425)</f>
        <v>4</v>
      </c>
      <c r="I419" s="29">
        <f>COUNT(D420:D425)*2</f>
        <v>4</v>
      </c>
    </row>
    <row r="420" spans="1:9" ht="46.5" hidden="1">
      <c r="A420" s="27" t="s">
        <v>1932</v>
      </c>
      <c r="B420" s="19" t="s">
        <v>947</v>
      </c>
      <c r="C420" s="26"/>
      <c r="D420" s="523"/>
      <c r="E420" s="28"/>
      <c r="F420" s="26"/>
      <c r="G420" s="26"/>
      <c r="H420" s="99"/>
      <c r="I420" s="99"/>
    </row>
    <row r="421" spans="1:9" ht="46.5" hidden="1">
      <c r="A421" s="27" t="s">
        <v>1933</v>
      </c>
      <c r="B421" s="19" t="s">
        <v>954</v>
      </c>
      <c r="C421" s="26"/>
      <c r="D421" s="523"/>
      <c r="E421" s="28"/>
      <c r="F421" s="26"/>
      <c r="G421" s="26"/>
      <c r="H421" s="99"/>
      <c r="I421" s="99"/>
    </row>
    <row r="422" spans="1:9" ht="46.5">
      <c r="A422" s="18" t="s">
        <v>2530</v>
      </c>
      <c r="B422" s="19" t="s">
        <v>960</v>
      </c>
      <c r="C422" s="23" t="s">
        <v>966</v>
      </c>
      <c r="D422" s="601">
        <v>2</v>
      </c>
      <c r="E422" s="37" t="s">
        <v>538</v>
      </c>
      <c r="F422" s="26"/>
      <c r="G422" s="464"/>
      <c r="H422" s="889"/>
    </row>
    <row r="423" spans="1:9" ht="51" customHeight="1">
      <c r="A423" s="18"/>
      <c r="B423" s="19"/>
      <c r="C423" s="23" t="s">
        <v>965</v>
      </c>
      <c r="D423" s="601">
        <v>2</v>
      </c>
      <c r="E423" s="28" t="s">
        <v>538</v>
      </c>
      <c r="F423" s="26"/>
      <c r="G423" s="464"/>
      <c r="H423" s="889"/>
    </row>
    <row r="424" spans="1:9" ht="93" hidden="1">
      <c r="A424" s="27" t="s">
        <v>1934</v>
      </c>
      <c r="B424" s="51" t="s">
        <v>968</v>
      </c>
      <c r="D424" s="523"/>
      <c r="E424" s="28"/>
      <c r="F424" s="26"/>
      <c r="G424" s="26"/>
      <c r="H424" s="99"/>
      <c r="I424" s="99"/>
    </row>
    <row r="425" spans="1:9" ht="46.5" hidden="1">
      <c r="A425" s="27" t="s">
        <v>1936</v>
      </c>
      <c r="B425" s="19" t="s">
        <v>979</v>
      </c>
      <c r="C425" s="26"/>
      <c r="D425" s="523"/>
      <c r="E425" s="28"/>
      <c r="F425" s="26"/>
      <c r="G425" s="26"/>
      <c r="H425" s="99"/>
      <c r="I425" s="99"/>
    </row>
    <row r="426" spans="1:9" ht="40.15" customHeight="1">
      <c r="A426" s="135" t="s">
        <v>1937</v>
      </c>
      <c r="B426" s="1078" t="s">
        <v>60</v>
      </c>
      <c r="C426" s="1009"/>
      <c r="D426" s="1009"/>
      <c r="E426" s="1009"/>
      <c r="F426" s="1009"/>
      <c r="G426" s="1009"/>
      <c r="H426" s="889">
        <f>SUM(D427:D429)</f>
        <v>4</v>
      </c>
      <c r="I426" s="29">
        <f>COUNT(D427:D429)*2</f>
        <v>4</v>
      </c>
    </row>
    <row r="427" spans="1:9" ht="46.5">
      <c r="A427" s="18" t="s">
        <v>1938</v>
      </c>
      <c r="B427" s="114" t="s">
        <v>988</v>
      </c>
      <c r="C427" s="23" t="s">
        <v>989</v>
      </c>
      <c r="D427" s="601">
        <v>2</v>
      </c>
      <c r="E427" s="28" t="s">
        <v>339</v>
      </c>
      <c r="F427" s="26"/>
      <c r="G427" s="464"/>
      <c r="H427" s="889"/>
    </row>
    <row r="428" spans="1:9" ht="46.5" hidden="1">
      <c r="A428" s="27" t="s">
        <v>990</v>
      </c>
      <c r="B428" s="114" t="s">
        <v>991</v>
      </c>
      <c r="C428" s="26"/>
      <c r="D428" s="523"/>
      <c r="E428" s="28"/>
      <c r="F428" s="26"/>
      <c r="G428" s="26"/>
      <c r="H428" s="99"/>
      <c r="I428" s="99"/>
    </row>
    <row r="429" spans="1:9" ht="46.5">
      <c r="A429" s="18" t="s">
        <v>1939</v>
      </c>
      <c r="B429" s="114" t="s">
        <v>993</v>
      </c>
      <c r="C429" s="23" t="s">
        <v>6112</v>
      </c>
      <c r="D429" s="601">
        <v>2</v>
      </c>
      <c r="E429" s="28" t="s">
        <v>538</v>
      </c>
      <c r="F429" s="26"/>
      <c r="G429" s="464"/>
      <c r="H429" s="889"/>
    </row>
    <row r="430" spans="1:9" ht="40.15" hidden="1" customHeight="1">
      <c r="A430" s="162" t="s">
        <v>1942</v>
      </c>
      <c r="B430" s="1078" t="s">
        <v>58</v>
      </c>
      <c r="C430" s="1009"/>
      <c r="D430" s="1009"/>
      <c r="E430" s="1009"/>
      <c r="F430" s="1009"/>
      <c r="G430" s="1082"/>
      <c r="H430" s="99">
        <f>SUM(D431:D440)</f>
        <v>0</v>
      </c>
      <c r="I430" s="99">
        <f>COUNT(D431:D440)*2</f>
        <v>0</v>
      </c>
    </row>
    <row r="431" spans="1:9" ht="46.5" hidden="1">
      <c r="A431" s="27" t="s">
        <v>995</v>
      </c>
      <c r="B431" s="114" t="s">
        <v>996</v>
      </c>
      <c r="C431" s="26"/>
      <c r="D431" s="523"/>
      <c r="E431" s="28"/>
      <c r="F431" s="26"/>
      <c r="G431" s="26"/>
      <c r="H431" s="99"/>
      <c r="I431" s="99"/>
    </row>
    <row r="432" spans="1:9" ht="46.5" hidden="1">
      <c r="A432" s="27" t="s">
        <v>997</v>
      </c>
      <c r="B432" s="114" t="s">
        <v>998</v>
      </c>
      <c r="C432" s="26"/>
      <c r="D432" s="523"/>
      <c r="E432" s="28"/>
      <c r="F432" s="26"/>
      <c r="G432" s="26"/>
      <c r="H432" s="99"/>
      <c r="I432" s="99"/>
    </row>
    <row r="433" spans="1:9" ht="46.5" hidden="1">
      <c r="A433" s="27" t="s">
        <v>999</v>
      </c>
      <c r="B433" s="114" t="s">
        <v>1000</v>
      </c>
      <c r="C433" s="26"/>
      <c r="D433" s="523"/>
      <c r="E433" s="28"/>
      <c r="F433" s="26"/>
      <c r="G433" s="26"/>
      <c r="H433" s="99"/>
      <c r="I433" s="99"/>
    </row>
    <row r="434" spans="1:9" ht="62" hidden="1">
      <c r="A434" s="27" t="s">
        <v>1001</v>
      </c>
      <c r="B434" s="114" t="s">
        <v>1002</v>
      </c>
      <c r="C434" s="26"/>
      <c r="D434" s="523"/>
      <c r="E434" s="28"/>
      <c r="F434" s="26"/>
      <c r="G434" s="26"/>
      <c r="H434" s="99"/>
      <c r="I434" s="99"/>
    </row>
    <row r="435" spans="1:9" ht="62" hidden="1">
      <c r="A435" s="27" t="s">
        <v>1943</v>
      </c>
      <c r="B435" s="114" t="s">
        <v>1004</v>
      </c>
      <c r="C435" s="26"/>
      <c r="D435" s="523"/>
      <c r="E435" s="28"/>
      <c r="F435" s="26"/>
      <c r="G435" s="26"/>
      <c r="H435" s="99"/>
      <c r="I435" s="99"/>
    </row>
    <row r="436" spans="1:9" ht="46.5" hidden="1">
      <c r="A436" s="27" t="s">
        <v>1005</v>
      </c>
      <c r="B436" s="114" t="s">
        <v>1006</v>
      </c>
      <c r="C436" s="26"/>
      <c r="D436" s="523"/>
      <c r="E436" s="28"/>
      <c r="F436" s="26"/>
      <c r="G436" s="26"/>
      <c r="H436" s="99"/>
      <c r="I436" s="99"/>
    </row>
    <row r="437" spans="1:9" ht="31" hidden="1">
      <c r="A437" s="27" t="s">
        <v>1007</v>
      </c>
      <c r="B437" s="114" t="s">
        <v>1008</v>
      </c>
      <c r="C437" s="26"/>
      <c r="D437" s="523"/>
      <c r="E437" s="28"/>
      <c r="F437" s="26"/>
      <c r="G437" s="26"/>
      <c r="H437" s="99"/>
      <c r="I437" s="99"/>
    </row>
    <row r="438" spans="1:9" ht="46.5" hidden="1">
      <c r="A438" s="27" t="s">
        <v>1009</v>
      </c>
      <c r="B438" s="19" t="s">
        <v>1010</v>
      </c>
      <c r="C438" s="26"/>
      <c r="D438" s="523"/>
      <c r="E438" s="28"/>
      <c r="F438" s="26"/>
      <c r="G438" s="26"/>
      <c r="H438" s="99"/>
      <c r="I438" s="99"/>
    </row>
    <row r="439" spans="1:9" ht="46.5" hidden="1">
      <c r="A439" s="27" t="s">
        <v>1012</v>
      </c>
      <c r="B439" s="19" t="s">
        <v>1013</v>
      </c>
      <c r="C439" s="26"/>
      <c r="D439" s="523"/>
      <c r="E439" s="28"/>
      <c r="F439" s="26"/>
      <c r="G439" s="26"/>
      <c r="H439" s="99"/>
      <c r="I439" s="99"/>
    </row>
    <row r="440" spans="1:9" ht="62" hidden="1">
      <c r="A440" s="27" t="s">
        <v>1019</v>
      </c>
      <c r="B440" s="19" t="s">
        <v>1020</v>
      </c>
      <c r="C440" s="26"/>
      <c r="D440" s="523"/>
      <c r="E440" s="28"/>
      <c r="F440" s="26"/>
      <c r="G440" s="26"/>
      <c r="H440" s="99"/>
      <c r="I440" s="99"/>
    </row>
    <row r="441" spans="1:9" ht="40.15" hidden="1" customHeight="1">
      <c r="A441" s="162" t="s">
        <v>57</v>
      </c>
      <c r="B441" s="1078" t="s">
        <v>56</v>
      </c>
      <c r="C441" s="1009"/>
      <c r="D441" s="1009"/>
      <c r="E441" s="1009"/>
      <c r="F441" s="1009"/>
      <c r="G441" s="1082"/>
      <c r="H441" s="99">
        <f>SUM(D442:D444)</f>
        <v>0</v>
      </c>
      <c r="I441" s="99">
        <f>COUNT(D442:D444)*2</f>
        <v>0</v>
      </c>
    </row>
    <row r="442" spans="1:9" ht="46.5" hidden="1">
      <c r="A442" s="27" t="s">
        <v>1022</v>
      </c>
      <c r="B442" s="114" t="s">
        <v>1023</v>
      </c>
      <c r="C442" s="26"/>
      <c r="D442" s="523"/>
      <c r="E442" s="28"/>
      <c r="F442" s="26"/>
      <c r="G442" s="26"/>
      <c r="H442" s="99"/>
      <c r="I442" s="99"/>
    </row>
    <row r="443" spans="1:9" ht="62" hidden="1">
      <c r="A443" s="27" t="s">
        <v>1024</v>
      </c>
      <c r="B443" s="114" t="s">
        <v>1025</v>
      </c>
      <c r="C443" s="26"/>
      <c r="D443" s="523"/>
      <c r="E443" s="28"/>
      <c r="F443" s="26"/>
      <c r="G443" s="26"/>
      <c r="H443" s="99"/>
      <c r="I443" s="99"/>
    </row>
    <row r="444" spans="1:9" ht="46.5" hidden="1">
      <c r="A444" s="27" t="s">
        <v>1026</v>
      </c>
      <c r="B444" s="114" t="s">
        <v>1027</v>
      </c>
      <c r="C444" s="26"/>
      <c r="D444" s="523"/>
      <c r="E444" s="28"/>
      <c r="F444" s="26"/>
      <c r="G444" s="26"/>
      <c r="H444" s="99"/>
      <c r="I444" s="99"/>
    </row>
    <row r="445" spans="1:9" ht="40.15" hidden="1" customHeight="1">
      <c r="A445" s="162" t="s">
        <v>1950</v>
      </c>
      <c r="B445" s="1078" t="s">
        <v>54</v>
      </c>
      <c r="C445" s="1009"/>
      <c r="D445" s="1009"/>
      <c r="E445" s="1009"/>
      <c r="F445" s="1009"/>
      <c r="G445" s="1082"/>
      <c r="H445" s="99">
        <f>SUM(D446:D449)</f>
        <v>0</v>
      </c>
      <c r="I445" s="99">
        <f>COUNT(D446:D449)*2</f>
        <v>0</v>
      </c>
    </row>
    <row r="446" spans="1:9" ht="46.5" hidden="1">
      <c r="A446" s="27" t="s">
        <v>1952</v>
      </c>
      <c r="B446" s="114" t="s">
        <v>1029</v>
      </c>
      <c r="C446" s="26"/>
      <c r="D446" s="523"/>
      <c r="E446" s="28"/>
      <c r="F446" s="26"/>
      <c r="G446" s="26"/>
      <c r="H446" s="99"/>
      <c r="I446" s="99"/>
    </row>
    <row r="447" spans="1:9" ht="46.5" hidden="1">
      <c r="A447" s="27" t="s">
        <v>1034</v>
      </c>
      <c r="B447" s="114" t="s">
        <v>1035</v>
      </c>
      <c r="C447" s="26"/>
      <c r="D447" s="523"/>
      <c r="E447" s="28"/>
      <c r="F447" s="26"/>
      <c r="G447" s="26"/>
      <c r="H447" s="99"/>
      <c r="I447" s="99"/>
    </row>
    <row r="448" spans="1:9" ht="46.5" hidden="1">
      <c r="A448" s="27" t="s">
        <v>1036</v>
      </c>
      <c r="B448" s="114" t="s">
        <v>1037</v>
      </c>
      <c r="C448" s="26"/>
      <c r="D448" s="523"/>
      <c r="E448" s="28"/>
      <c r="F448" s="26"/>
      <c r="G448" s="26"/>
      <c r="H448" s="99"/>
      <c r="I448" s="99"/>
    </row>
    <row r="449" spans="1:9" ht="46.5" hidden="1">
      <c r="A449" s="27" t="s">
        <v>1038</v>
      </c>
      <c r="B449" s="114" t="s">
        <v>1039</v>
      </c>
      <c r="C449" s="26"/>
      <c r="D449" s="523"/>
      <c r="E449" s="28"/>
      <c r="F449" s="26"/>
      <c r="G449" s="26"/>
      <c r="H449" s="99"/>
      <c r="I449" s="99"/>
    </row>
    <row r="450" spans="1:9" ht="40.15" hidden="1" customHeight="1">
      <c r="A450" s="162" t="s">
        <v>1957</v>
      </c>
      <c r="B450" s="992" t="s">
        <v>52</v>
      </c>
      <c r="C450" s="1009"/>
      <c r="D450" s="1009"/>
      <c r="E450" s="1009"/>
      <c r="F450" s="1009"/>
      <c r="G450" s="1082"/>
      <c r="H450" s="99">
        <f>SUM(D451:D453)</f>
        <v>0</v>
      </c>
      <c r="I450" s="99">
        <f>COUNT(D451:D453)*2</f>
        <v>0</v>
      </c>
    </row>
    <row r="451" spans="1:9" ht="62" hidden="1">
      <c r="A451" s="27" t="s">
        <v>2538</v>
      </c>
      <c r="B451" s="19" t="s">
        <v>1041</v>
      </c>
      <c r="C451" s="114"/>
      <c r="D451" s="523"/>
      <c r="E451" s="28"/>
      <c r="F451" s="26"/>
      <c r="G451" s="26"/>
      <c r="H451" s="99"/>
      <c r="I451" s="99"/>
    </row>
    <row r="452" spans="1:9" ht="46.5" hidden="1">
      <c r="A452" s="27" t="s">
        <v>1958</v>
      </c>
      <c r="B452" s="19" t="s">
        <v>1045</v>
      </c>
      <c r="C452" s="26"/>
      <c r="D452" s="523"/>
      <c r="E452" s="28"/>
      <c r="F452" s="26"/>
      <c r="G452" s="26"/>
      <c r="H452" s="99"/>
      <c r="I452" s="99"/>
    </row>
    <row r="453" spans="1:9" ht="93" hidden="1">
      <c r="A453" s="27" t="s">
        <v>1052</v>
      </c>
      <c r="B453" s="19" t="s">
        <v>1057</v>
      </c>
      <c r="C453" s="26"/>
      <c r="D453" s="523"/>
      <c r="E453" s="28"/>
      <c r="F453" s="26"/>
      <c r="G453" s="26"/>
      <c r="H453" s="99"/>
      <c r="I453" s="99"/>
    </row>
    <row r="454" spans="1:9" ht="15.5">
      <c r="A454" s="18"/>
      <c r="B454" s="1083" t="s">
        <v>4376</v>
      </c>
      <c r="C454" s="1009"/>
      <c r="D454" s="1009"/>
      <c r="E454" s="1009"/>
      <c r="F454" s="1009"/>
      <c r="G454" s="1009"/>
      <c r="H454" s="889"/>
    </row>
    <row r="455" spans="1:9" ht="40.15" customHeight="1">
      <c r="A455" s="135" t="s">
        <v>51</v>
      </c>
      <c r="B455" s="1078" t="s">
        <v>50</v>
      </c>
      <c r="C455" s="1009"/>
      <c r="D455" s="1009"/>
      <c r="E455" s="1009"/>
      <c r="F455" s="1009"/>
      <c r="G455" s="1009"/>
      <c r="H455" s="889">
        <f>SUM(D456:D480)</f>
        <v>50</v>
      </c>
      <c r="I455" s="29">
        <f>COUNT(D456:D480)*2</f>
        <v>50</v>
      </c>
    </row>
    <row r="456" spans="1:9" ht="62">
      <c r="A456" s="18" t="s">
        <v>1058</v>
      </c>
      <c r="B456" s="114" t="s">
        <v>1059</v>
      </c>
      <c r="C456" s="114" t="s">
        <v>2544</v>
      </c>
      <c r="D456" s="607">
        <v>2</v>
      </c>
      <c r="E456" s="28" t="s">
        <v>651</v>
      </c>
      <c r="F456" s="66" t="s">
        <v>6113</v>
      </c>
      <c r="G456" s="464"/>
      <c r="H456" s="889"/>
    </row>
    <row r="457" spans="1:9" ht="43.5">
      <c r="A457" s="18"/>
      <c r="B457" s="114"/>
      <c r="C457" s="50" t="s">
        <v>6114</v>
      </c>
      <c r="D457" s="607">
        <v>2</v>
      </c>
      <c r="E457" s="28" t="s">
        <v>646</v>
      </c>
      <c r="F457" s="50" t="s">
        <v>6115</v>
      </c>
      <c r="G457" s="464"/>
      <c r="H457" s="889"/>
    </row>
    <row r="458" spans="1:9" ht="93">
      <c r="A458" s="18" t="s">
        <v>1060</v>
      </c>
      <c r="B458" s="114" t="s">
        <v>1061</v>
      </c>
      <c r="C458" s="50" t="s">
        <v>6116</v>
      </c>
      <c r="D458" s="601">
        <v>2</v>
      </c>
      <c r="E458" s="28" t="s">
        <v>651</v>
      </c>
      <c r="F458" s="26"/>
      <c r="G458" s="464"/>
      <c r="H458" s="889"/>
    </row>
    <row r="459" spans="1:9" ht="43.5">
      <c r="A459" s="18"/>
      <c r="B459" s="114"/>
      <c r="C459" s="50" t="s">
        <v>6117</v>
      </c>
      <c r="D459" s="601">
        <v>2</v>
      </c>
      <c r="E459" s="28" t="s">
        <v>651</v>
      </c>
      <c r="F459" s="26"/>
      <c r="G459" s="464"/>
      <c r="H459" s="889"/>
    </row>
    <row r="460" spans="1:9" ht="43.5">
      <c r="A460" s="18"/>
      <c r="B460" s="114"/>
      <c r="C460" s="50" t="s">
        <v>6118</v>
      </c>
      <c r="D460" s="601">
        <v>2</v>
      </c>
      <c r="E460" s="28" t="s">
        <v>651</v>
      </c>
      <c r="F460" s="26"/>
      <c r="G460" s="464"/>
      <c r="H460" s="889"/>
    </row>
    <row r="461" spans="1:9" ht="15.5">
      <c r="A461" s="18"/>
      <c r="B461" s="114"/>
      <c r="C461" s="50" t="s">
        <v>6119</v>
      </c>
      <c r="D461" s="601">
        <v>2</v>
      </c>
      <c r="E461" s="28" t="s">
        <v>651</v>
      </c>
      <c r="F461" s="26"/>
      <c r="G461" s="464"/>
      <c r="H461" s="889"/>
    </row>
    <row r="462" spans="1:9" ht="15.5">
      <c r="A462" s="18"/>
      <c r="B462" s="114"/>
      <c r="C462" s="50" t="s">
        <v>6120</v>
      </c>
      <c r="D462" s="601">
        <v>2</v>
      </c>
      <c r="E462" s="28" t="s">
        <v>651</v>
      </c>
      <c r="F462" s="26"/>
      <c r="G462" s="464"/>
      <c r="H462" s="889"/>
    </row>
    <row r="463" spans="1:9" ht="15.5">
      <c r="A463" s="18"/>
      <c r="B463" s="114"/>
      <c r="C463" s="50" t="s">
        <v>6121</v>
      </c>
      <c r="D463" s="601">
        <v>2</v>
      </c>
      <c r="E463" s="28" t="s">
        <v>651</v>
      </c>
      <c r="F463" s="26"/>
      <c r="G463" s="464"/>
      <c r="H463" s="889"/>
    </row>
    <row r="464" spans="1:9" ht="33" customHeight="1">
      <c r="A464" s="18"/>
      <c r="B464" s="114"/>
      <c r="C464" s="50" t="s">
        <v>6122</v>
      </c>
      <c r="D464" s="601">
        <v>2</v>
      </c>
      <c r="E464" s="28" t="s">
        <v>651</v>
      </c>
      <c r="F464" s="26"/>
      <c r="G464" s="464"/>
      <c r="H464" s="889"/>
    </row>
    <row r="465" spans="1:8" ht="29">
      <c r="A465" s="18"/>
      <c r="B465" s="114"/>
      <c r="C465" s="50" t="s">
        <v>6123</v>
      </c>
      <c r="D465" s="601">
        <v>2</v>
      </c>
      <c r="E465" s="28" t="s">
        <v>651</v>
      </c>
      <c r="F465" s="26"/>
      <c r="G465" s="464"/>
      <c r="H465" s="889"/>
    </row>
    <row r="466" spans="1:8" ht="29">
      <c r="A466" s="18"/>
      <c r="B466" s="114"/>
      <c r="C466" s="50" t="s">
        <v>6124</v>
      </c>
      <c r="D466" s="601">
        <v>2</v>
      </c>
      <c r="E466" s="28" t="s">
        <v>651</v>
      </c>
      <c r="F466" s="26"/>
      <c r="G466" s="464"/>
      <c r="H466" s="889"/>
    </row>
    <row r="467" spans="1:8" ht="15.5">
      <c r="A467" s="18"/>
      <c r="B467" s="114"/>
      <c r="C467" s="50" t="s">
        <v>6125</v>
      </c>
      <c r="D467" s="601">
        <v>2</v>
      </c>
      <c r="E467" s="28" t="s">
        <v>651</v>
      </c>
      <c r="F467" s="26"/>
      <c r="G467" s="464"/>
      <c r="H467" s="889"/>
    </row>
    <row r="468" spans="1:8" ht="43.5">
      <c r="A468" s="18"/>
      <c r="B468" s="114"/>
      <c r="C468" s="50" t="s">
        <v>6126</v>
      </c>
      <c r="D468" s="601">
        <v>2</v>
      </c>
      <c r="E468" s="28" t="s">
        <v>651</v>
      </c>
      <c r="F468" s="26"/>
      <c r="G468" s="464"/>
      <c r="H468" s="889"/>
    </row>
    <row r="469" spans="1:8" ht="29">
      <c r="A469" s="18"/>
      <c r="B469" s="114"/>
      <c r="C469" s="50" t="s">
        <v>6127</v>
      </c>
      <c r="D469" s="601">
        <v>2</v>
      </c>
      <c r="E469" s="28" t="s">
        <v>651</v>
      </c>
      <c r="F469" s="26"/>
      <c r="G469" s="464"/>
      <c r="H469" s="889"/>
    </row>
    <row r="470" spans="1:8" ht="77.5">
      <c r="A470" s="18" t="s">
        <v>1062</v>
      </c>
      <c r="B470" s="114" t="s">
        <v>1063</v>
      </c>
      <c r="C470" s="50" t="s">
        <v>6128</v>
      </c>
      <c r="D470" s="605">
        <v>2</v>
      </c>
      <c r="E470" s="28" t="s">
        <v>651</v>
      </c>
      <c r="F470" s="50" t="s">
        <v>6129</v>
      </c>
      <c r="G470" s="464"/>
      <c r="H470" s="889"/>
    </row>
    <row r="471" spans="1:8" ht="84.75" customHeight="1">
      <c r="A471" s="18" t="s">
        <v>1064</v>
      </c>
      <c r="B471" s="114" t="s">
        <v>1065</v>
      </c>
      <c r="C471" s="50" t="s">
        <v>6130</v>
      </c>
      <c r="D471" s="601">
        <v>2</v>
      </c>
      <c r="E471" s="28" t="s">
        <v>651</v>
      </c>
      <c r="F471" s="26"/>
      <c r="G471" s="464"/>
      <c r="H471" s="889"/>
    </row>
    <row r="472" spans="1:8" ht="93">
      <c r="A472" s="18" t="s">
        <v>1066</v>
      </c>
      <c r="B472" s="114" t="s">
        <v>1067</v>
      </c>
      <c r="C472" s="50" t="s">
        <v>6131</v>
      </c>
      <c r="D472" s="601">
        <v>2</v>
      </c>
      <c r="E472" s="28" t="s">
        <v>651</v>
      </c>
      <c r="F472" s="26"/>
      <c r="G472" s="464"/>
      <c r="H472" s="889"/>
    </row>
    <row r="473" spans="1:8" ht="43.5">
      <c r="A473" s="18"/>
      <c r="B473" s="114"/>
      <c r="C473" s="50" t="s">
        <v>6132</v>
      </c>
      <c r="D473" s="601">
        <v>2</v>
      </c>
      <c r="E473" s="28" t="s">
        <v>651</v>
      </c>
      <c r="F473" s="26"/>
      <c r="G473" s="464"/>
      <c r="H473" s="889"/>
    </row>
    <row r="474" spans="1:8" ht="62.25" customHeight="1">
      <c r="A474" s="18" t="s">
        <v>1068</v>
      </c>
      <c r="B474" s="30" t="s">
        <v>1069</v>
      </c>
      <c r="C474" s="50" t="s">
        <v>6133</v>
      </c>
      <c r="D474" s="601">
        <v>2</v>
      </c>
      <c r="E474" s="28" t="s">
        <v>932</v>
      </c>
      <c r="F474" s="26"/>
      <c r="G474" s="464"/>
      <c r="H474" s="889"/>
    </row>
    <row r="475" spans="1:8" ht="29">
      <c r="A475" s="18"/>
      <c r="B475" s="30"/>
      <c r="C475" s="50" t="s">
        <v>6134</v>
      </c>
      <c r="D475" s="601">
        <v>2</v>
      </c>
      <c r="E475" s="28" t="s">
        <v>932</v>
      </c>
      <c r="F475" s="26"/>
      <c r="G475" s="464"/>
      <c r="H475" s="889"/>
    </row>
    <row r="476" spans="1:8">
      <c r="A476" s="18"/>
      <c r="B476" s="30"/>
      <c r="C476" s="50" t="s">
        <v>6135</v>
      </c>
      <c r="D476" s="601">
        <v>2</v>
      </c>
      <c r="E476" s="28" t="s">
        <v>932</v>
      </c>
      <c r="F476" s="26"/>
      <c r="G476" s="464"/>
      <c r="H476" s="889"/>
    </row>
    <row r="477" spans="1:8">
      <c r="A477" s="18"/>
      <c r="B477" s="30"/>
      <c r="C477" s="50" t="s">
        <v>6136</v>
      </c>
      <c r="D477" s="601">
        <v>2</v>
      </c>
      <c r="E477" s="28" t="s">
        <v>932</v>
      </c>
      <c r="F477" s="26"/>
      <c r="G477" s="464"/>
      <c r="H477" s="889"/>
    </row>
    <row r="478" spans="1:8" ht="29">
      <c r="A478" s="18"/>
      <c r="B478" s="30"/>
      <c r="C478" s="50" t="s">
        <v>6137</v>
      </c>
      <c r="D478" s="601">
        <v>2</v>
      </c>
      <c r="E478" s="28" t="s">
        <v>932</v>
      </c>
      <c r="F478" s="26"/>
      <c r="G478" s="464"/>
      <c r="H478" s="889"/>
    </row>
    <row r="479" spans="1:8">
      <c r="A479" s="18"/>
      <c r="B479" s="30"/>
      <c r="C479" s="50" t="s">
        <v>6138</v>
      </c>
      <c r="D479" s="601">
        <v>2</v>
      </c>
      <c r="E479" s="28" t="s">
        <v>932</v>
      </c>
      <c r="F479" s="26"/>
      <c r="G479" s="464"/>
      <c r="H479" s="889"/>
    </row>
    <row r="480" spans="1:8">
      <c r="A480" s="18"/>
      <c r="B480" s="30"/>
      <c r="C480" s="50" t="s">
        <v>6139</v>
      </c>
      <c r="D480" s="601">
        <v>2</v>
      </c>
      <c r="E480" s="28" t="s">
        <v>932</v>
      </c>
      <c r="F480" s="26"/>
      <c r="G480" s="464"/>
      <c r="H480" s="889"/>
    </row>
    <row r="481" spans="1:9" ht="40.15" hidden="1" customHeight="1">
      <c r="A481" s="162" t="s">
        <v>49</v>
      </c>
      <c r="B481" s="1078" t="s">
        <v>48</v>
      </c>
      <c r="C481" s="1009"/>
      <c r="D481" s="1009"/>
      <c r="E481" s="1009"/>
      <c r="F481" s="1009"/>
      <c r="G481" s="1082"/>
      <c r="H481" s="99">
        <f>SUM(D482:D492)</f>
        <v>0</v>
      </c>
      <c r="I481" s="99">
        <f>COUNT(D482:D492)*2</f>
        <v>0</v>
      </c>
    </row>
    <row r="482" spans="1:9" ht="87" hidden="1">
      <c r="A482" s="27" t="s">
        <v>1070</v>
      </c>
      <c r="B482" s="23" t="s">
        <v>1967</v>
      </c>
      <c r="C482" s="26"/>
      <c r="D482" s="523"/>
      <c r="E482" s="28"/>
      <c r="F482" s="26"/>
      <c r="G482" s="485"/>
      <c r="H482" s="99"/>
      <c r="I482" s="99"/>
    </row>
    <row r="483" spans="1:9" ht="58" hidden="1">
      <c r="A483" s="27" t="s">
        <v>1071</v>
      </c>
      <c r="B483" s="23" t="s">
        <v>1978</v>
      </c>
      <c r="C483" s="26"/>
      <c r="D483" s="523"/>
      <c r="E483" s="28"/>
      <c r="F483" s="26"/>
      <c r="G483" s="485"/>
      <c r="H483" s="99"/>
      <c r="I483" s="99"/>
    </row>
    <row r="484" spans="1:9" ht="58" hidden="1">
      <c r="A484" s="27" t="s">
        <v>1073</v>
      </c>
      <c r="B484" s="172" t="s">
        <v>1988</v>
      </c>
      <c r="C484" s="26"/>
      <c r="D484" s="523"/>
      <c r="E484" s="28"/>
      <c r="F484" s="26"/>
      <c r="G484" s="485"/>
      <c r="H484" s="99"/>
      <c r="I484" s="99"/>
    </row>
    <row r="485" spans="1:9" ht="58" hidden="1">
      <c r="A485" s="27" t="s">
        <v>1074</v>
      </c>
      <c r="B485" s="23" t="s">
        <v>1072</v>
      </c>
      <c r="C485" s="26"/>
      <c r="D485" s="523"/>
      <c r="E485" s="28"/>
      <c r="F485" s="26"/>
      <c r="G485" s="485"/>
      <c r="H485" s="99"/>
      <c r="I485" s="99"/>
    </row>
    <row r="486" spans="1:9" ht="72.5" hidden="1">
      <c r="A486" s="27" t="s">
        <v>1998</v>
      </c>
      <c r="B486" s="23" t="s">
        <v>1999</v>
      </c>
      <c r="C486" s="26"/>
      <c r="D486" s="523"/>
      <c r="E486" s="28"/>
      <c r="F486" s="26"/>
      <c r="G486" s="485"/>
      <c r="H486" s="99"/>
      <c r="I486" s="99"/>
    </row>
    <row r="487" spans="1:9" ht="58" hidden="1">
      <c r="A487" s="27" t="s">
        <v>2004</v>
      </c>
      <c r="B487" s="23" t="s">
        <v>2005</v>
      </c>
      <c r="C487" s="26"/>
      <c r="D487" s="523"/>
      <c r="E487" s="28"/>
      <c r="F487" s="26"/>
      <c r="G487" s="485"/>
      <c r="H487" s="99"/>
      <c r="I487" s="99"/>
    </row>
    <row r="488" spans="1:9" ht="72.5" hidden="1">
      <c r="A488" s="27" t="s">
        <v>2016</v>
      </c>
      <c r="B488" s="23" t="s">
        <v>2017</v>
      </c>
      <c r="C488" s="26"/>
      <c r="D488" s="523"/>
      <c r="E488" s="28"/>
      <c r="F488" s="26"/>
      <c r="G488" s="485"/>
      <c r="H488" s="99"/>
      <c r="I488" s="99"/>
    </row>
    <row r="489" spans="1:9" ht="72.5" hidden="1">
      <c r="A489" s="27" t="s">
        <v>2021</v>
      </c>
      <c r="B489" s="23" t="s">
        <v>2022</v>
      </c>
      <c r="C489" s="26"/>
      <c r="D489" s="523"/>
      <c r="E489" s="28"/>
      <c r="F489" s="26"/>
      <c r="G489" s="485"/>
      <c r="H489" s="99"/>
      <c r="I489" s="99"/>
    </row>
    <row r="490" spans="1:9" ht="43.5" hidden="1">
      <c r="A490" s="27" t="s">
        <v>2029</v>
      </c>
      <c r="B490" s="23" t="s">
        <v>2030</v>
      </c>
      <c r="C490" s="26"/>
      <c r="D490" s="523"/>
      <c r="E490" s="28"/>
      <c r="F490" s="26"/>
      <c r="G490" s="485"/>
      <c r="H490" s="99"/>
      <c r="I490" s="99"/>
    </row>
    <row r="491" spans="1:9" ht="58" hidden="1">
      <c r="A491" s="27" t="s">
        <v>2033</v>
      </c>
      <c r="B491" s="23" t="s">
        <v>2034</v>
      </c>
      <c r="C491" s="26"/>
      <c r="D491" s="523"/>
      <c r="E491" s="28"/>
      <c r="F491" s="26"/>
      <c r="G491" s="485"/>
      <c r="H491" s="99"/>
      <c r="I491" s="99"/>
    </row>
    <row r="492" spans="1:9" ht="72.5" hidden="1">
      <c r="A492" s="27" t="s">
        <v>2041</v>
      </c>
      <c r="B492" s="23" t="s">
        <v>2042</v>
      </c>
      <c r="C492" s="26"/>
      <c r="D492" s="523"/>
      <c r="E492" s="28"/>
      <c r="F492" s="26"/>
      <c r="G492" s="485"/>
      <c r="H492" s="99"/>
      <c r="I492" s="99"/>
    </row>
    <row r="493" spans="1:9" ht="40.15" hidden="1" customHeight="1">
      <c r="A493" s="162" t="s">
        <v>47</v>
      </c>
      <c r="B493" s="1078" t="s">
        <v>46</v>
      </c>
      <c r="C493" s="1009"/>
      <c r="D493" s="1009"/>
      <c r="E493" s="1009"/>
      <c r="F493" s="1009"/>
      <c r="G493" s="1082"/>
      <c r="H493" s="99">
        <f>SUM(D494:D499)</f>
        <v>0</v>
      </c>
      <c r="I493" s="99">
        <f>COUNT(D494:D499)*2</f>
        <v>0</v>
      </c>
    </row>
    <row r="494" spans="1:9" ht="72.5" hidden="1">
      <c r="A494" s="27" t="s">
        <v>1075</v>
      </c>
      <c r="B494" s="23" t="s">
        <v>2046</v>
      </c>
      <c r="C494" s="26"/>
      <c r="D494" s="523"/>
      <c r="E494" s="28"/>
      <c r="F494" s="26"/>
      <c r="G494" s="485"/>
      <c r="H494" s="99"/>
      <c r="I494" s="99"/>
    </row>
    <row r="495" spans="1:9" ht="72.5" hidden="1">
      <c r="A495" s="27" t="s">
        <v>1076</v>
      </c>
      <c r="B495" s="23" t="s">
        <v>2055</v>
      </c>
      <c r="C495" s="26"/>
      <c r="D495" s="523"/>
      <c r="E495" s="28"/>
      <c r="F495" s="26"/>
      <c r="G495" s="485"/>
      <c r="H495" s="99"/>
      <c r="I495" s="99"/>
    </row>
    <row r="496" spans="1:9" ht="58" hidden="1">
      <c r="A496" s="27" t="s">
        <v>1077</v>
      </c>
      <c r="B496" s="23" t="s">
        <v>2058</v>
      </c>
      <c r="C496" s="26"/>
      <c r="D496" s="523"/>
      <c r="E496" s="28"/>
      <c r="F496" s="26"/>
      <c r="G496" s="485"/>
      <c r="H496" s="99"/>
      <c r="I496" s="99"/>
    </row>
    <row r="497" spans="1:9" ht="72.5" hidden="1">
      <c r="A497" s="27" t="s">
        <v>2063</v>
      </c>
      <c r="B497" s="23" t="s">
        <v>2064</v>
      </c>
      <c r="C497" s="26"/>
      <c r="D497" s="523"/>
      <c r="E497" s="28"/>
      <c r="F497" s="26"/>
      <c r="G497" s="485"/>
      <c r="H497" s="99"/>
      <c r="I497" s="99"/>
    </row>
    <row r="498" spans="1:9" ht="72.5" hidden="1">
      <c r="A498" s="27" t="s">
        <v>1079</v>
      </c>
      <c r="B498" s="23" t="s">
        <v>5882</v>
      </c>
      <c r="C498" s="26"/>
      <c r="D498" s="523"/>
      <c r="E498" s="28"/>
      <c r="F498" s="26"/>
      <c r="G498" s="485"/>
      <c r="H498" s="99"/>
      <c r="I498" s="99"/>
    </row>
    <row r="499" spans="1:9" ht="62" hidden="1">
      <c r="A499" s="27" t="s">
        <v>5880</v>
      </c>
      <c r="B499" s="116" t="s">
        <v>1080</v>
      </c>
      <c r="C499" s="26"/>
      <c r="D499" s="523"/>
      <c r="E499" s="28"/>
      <c r="F499" s="26"/>
      <c r="G499" s="485"/>
      <c r="H499" s="99"/>
      <c r="I499" s="99"/>
    </row>
    <row r="500" spans="1:9" ht="40.15" customHeight="1">
      <c r="A500" s="135" t="s">
        <v>45</v>
      </c>
      <c r="B500" s="992" t="s">
        <v>44</v>
      </c>
      <c r="C500" s="1009"/>
      <c r="D500" s="1009"/>
      <c r="E500" s="1009"/>
      <c r="F500" s="1009"/>
      <c r="G500" s="1009"/>
      <c r="H500" s="889">
        <f>SUM(D501:D527)</f>
        <v>44</v>
      </c>
      <c r="I500" s="29">
        <f>COUNT(D501:D527)*2</f>
        <v>44</v>
      </c>
    </row>
    <row r="501" spans="1:9" ht="54.75" customHeight="1">
      <c r="A501" s="18" t="s">
        <v>1081</v>
      </c>
      <c r="B501" s="19" t="s">
        <v>1082</v>
      </c>
      <c r="C501" s="30" t="s">
        <v>6140</v>
      </c>
      <c r="D501" s="601">
        <v>2</v>
      </c>
      <c r="E501" s="28" t="s">
        <v>651</v>
      </c>
      <c r="F501" s="26"/>
      <c r="G501" s="464"/>
      <c r="H501" s="889"/>
    </row>
    <row r="502" spans="1:9" ht="95.25" customHeight="1">
      <c r="A502" s="18"/>
      <c r="B502" s="19"/>
      <c r="C502" s="30" t="s">
        <v>6141</v>
      </c>
      <c r="D502" s="601">
        <v>2</v>
      </c>
      <c r="E502" s="28" t="s">
        <v>651</v>
      </c>
      <c r="F502" s="30" t="s">
        <v>6142</v>
      </c>
      <c r="G502" s="464"/>
      <c r="H502" s="889"/>
    </row>
    <row r="503" spans="1:9" ht="77.25" customHeight="1">
      <c r="A503" s="18"/>
      <c r="B503" s="19"/>
      <c r="C503" s="30" t="s">
        <v>6143</v>
      </c>
      <c r="D503" s="601">
        <v>2</v>
      </c>
      <c r="E503" s="28" t="s">
        <v>651</v>
      </c>
      <c r="F503" s="30" t="s">
        <v>6144</v>
      </c>
      <c r="G503" s="464"/>
      <c r="H503" s="889"/>
    </row>
    <row r="504" spans="1:9" ht="43.5">
      <c r="A504" s="18"/>
      <c r="B504" s="19"/>
      <c r="C504" s="30" t="s">
        <v>6145</v>
      </c>
      <c r="D504" s="601">
        <v>2</v>
      </c>
      <c r="E504" s="28" t="s">
        <v>646</v>
      </c>
      <c r="F504" s="30" t="s">
        <v>6146</v>
      </c>
      <c r="G504" s="464"/>
      <c r="H504" s="889"/>
    </row>
    <row r="505" spans="1:9" ht="29">
      <c r="A505" s="18"/>
      <c r="B505" s="19"/>
      <c r="C505" s="30" t="s">
        <v>6147</v>
      </c>
      <c r="D505" s="601">
        <v>2</v>
      </c>
      <c r="E505" s="28" t="s">
        <v>418</v>
      </c>
      <c r="F505" s="30" t="s">
        <v>6148</v>
      </c>
      <c r="G505" s="464"/>
      <c r="H505" s="889"/>
    </row>
    <row r="506" spans="1:9" ht="43.5">
      <c r="A506" s="18"/>
      <c r="B506" s="19"/>
      <c r="C506" s="30" t="s">
        <v>6149</v>
      </c>
      <c r="D506" s="603">
        <v>2</v>
      </c>
      <c r="E506" s="28" t="s">
        <v>418</v>
      </c>
      <c r="F506" s="123" t="s">
        <v>6150</v>
      </c>
      <c r="G506" s="464"/>
      <c r="H506" s="889"/>
    </row>
    <row r="507" spans="1:9" ht="43.5">
      <c r="A507" s="18"/>
      <c r="B507" s="19"/>
      <c r="C507" s="123" t="s">
        <v>6151</v>
      </c>
      <c r="D507" s="601">
        <v>2</v>
      </c>
      <c r="E507" s="28" t="s">
        <v>269</v>
      </c>
      <c r="F507" s="30" t="s">
        <v>6152</v>
      </c>
      <c r="G507" s="464"/>
      <c r="H507" s="889"/>
    </row>
    <row r="508" spans="1:9" ht="63" customHeight="1">
      <c r="A508" s="18"/>
      <c r="B508" s="19"/>
      <c r="C508" s="30" t="s">
        <v>6153</v>
      </c>
      <c r="D508" s="601">
        <v>2</v>
      </c>
      <c r="E508" s="28" t="s">
        <v>269</v>
      </c>
      <c r="F508" s="26"/>
      <c r="G508" s="464"/>
      <c r="H508" s="889"/>
    </row>
    <row r="509" spans="1:9" ht="34.5" customHeight="1">
      <c r="A509" s="18"/>
      <c r="B509" s="19"/>
      <c r="C509" s="30" t="s">
        <v>6154</v>
      </c>
      <c r="D509" s="601">
        <v>2</v>
      </c>
      <c r="E509" s="28" t="s">
        <v>269</v>
      </c>
      <c r="F509" s="30" t="s">
        <v>6155</v>
      </c>
      <c r="G509" s="464"/>
      <c r="H509" s="889"/>
    </row>
    <row r="510" spans="1:9" ht="43.5">
      <c r="A510" s="18"/>
      <c r="B510" s="19"/>
      <c r="C510" s="30" t="s">
        <v>6156</v>
      </c>
      <c r="D510" s="601">
        <v>2</v>
      </c>
      <c r="E510" s="28" t="s">
        <v>418</v>
      </c>
      <c r="F510" s="30" t="s">
        <v>6157</v>
      </c>
      <c r="G510" s="464"/>
      <c r="H510" s="889"/>
    </row>
    <row r="511" spans="1:9" ht="29">
      <c r="A511" s="18"/>
      <c r="B511" s="19"/>
      <c r="C511" s="30" t="s">
        <v>6158</v>
      </c>
      <c r="D511" s="601">
        <v>2</v>
      </c>
      <c r="E511" s="28" t="s">
        <v>339</v>
      </c>
      <c r="F511" s="30"/>
      <c r="G511" s="464"/>
      <c r="H511" s="889"/>
    </row>
    <row r="512" spans="1:9" ht="93.75" customHeight="1">
      <c r="A512" s="18"/>
      <c r="B512" s="19"/>
      <c r="C512" s="30" t="s">
        <v>6159</v>
      </c>
      <c r="D512" s="601">
        <v>2</v>
      </c>
      <c r="E512" s="28" t="s">
        <v>538</v>
      </c>
      <c r="F512" s="30"/>
      <c r="G512" s="464"/>
      <c r="H512" s="889"/>
    </row>
    <row r="513" spans="1:9" ht="29">
      <c r="A513" s="18"/>
      <c r="B513" s="19"/>
      <c r="C513" s="30" t="s">
        <v>6160</v>
      </c>
      <c r="D513" s="601">
        <v>2</v>
      </c>
      <c r="E513" s="28" t="s">
        <v>538</v>
      </c>
      <c r="F513" s="26"/>
      <c r="G513" s="464"/>
      <c r="H513" s="889"/>
    </row>
    <row r="514" spans="1:9" ht="29">
      <c r="A514" s="18"/>
      <c r="B514" s="19"/>
      <c r="C514" s="30" t="s">
        <v>6161</v>
      </c>
      <c r="D514" s="601">
        <v>2</v>
      </c>
      <c r="E514" s="28" t="s">
        <v>538</v>
      </c>
      <c r="F514" s="26"/>
      <c r="G514" s="464"/>
      <c r="H514" s="889"/>
    </row>
    <row r="515" spans="1:9" ht="29">
      <c r="A515" s="18"/>
      <c r="B515" s="19"/>
      <c r="C515" s="30" t="s">
        <v>6162</v>
      </c>
      <c r="D515" s="601">
        <v>2</v>
      </c>
      <c r="E515" s="28" t="s">
        <v>538</v>
      </c>
      <c r="F515" s="26"/>
      <c r="G515" s="464"/>
      <c r="H515" s="889"/>
    </row>
    <row r="516" spans="1:9" ht="43.5">
      <c r="A516" s="18"/>
      <c r="B516" s="19"/>
      <c r="C516" s="30" t="s">
        <v>6163</v>
      </c>
      <c r="D516" s="601">
        <v>2</v>
      </c>
      <c r="E516" s="28" t="s">
        <v>418</v>
      </c>
      <c r="F516" s="26"/>
      <c r="G516" s="464"/>
      <c r="H516" s="889"/>
    </row>
    <row r="517" spans="1:9" ht="29">
      <c r="A517" s="18"/>
      <c r="B517" s="19"/>
      <c r="C517" s="30" t="s">
        <v>6164</v>
      </c>
      <c r="D517" s="601">
        <v>2</v>
      </c>
      <c r="E517" s="28" t="s">
        <v>418</v>
      </c>
      <c r="F517" s="26"/>
      <c r="G517" s="464"/>
      <c r="H517" s="889"/>
    </row>
    <row r="518" spans="1:9" ht="81.75" customHeight="1">
      <c r="A518" s="18" t="s">
        <v>1083</v>
      </c>
      <c r="B518" s="23" t="s">
        <v>1084</v>
      </c>
      <c r="C518" s="50" t="s">
        <v>6165</v>
      </c>
      <c r="D518" s="601">
        <v>2</v>
      </c>
      <c r="E518" s="28" t="s">
        <v>538</v>
      </c>
      <c r="F518" s="26"/>
      <c r="G518" s="464"/>
      <c r="H518" s="889"/>
    </row>
    <row r="519" spans="1:9" ht="62" hidden="1">
      <c r="A519" s="27" t="s">
        <v>1085</v>
      </c>
      <c r="B519" s="19" t="s">
        <v>1086</v>
      </c>
      <c r="C519" s="26"/>
      <c r="D519" s="523"/>
      <c r="E519" s="28"/>
      <c r="F519" s="26"/>
      <c r="G519" s="26"/>
      <c r="H519" s="99"/>
      <c r="I519" s="99"/>
    </row>
    <row r="520" spans="1:9" ht="46.5" hidden="1">
      <c r="A520" s="27" t="s">
        <v>1087</v>
      </c>
      <c r="B520" s="19" t="s">
        <v>5883</v>
      </c>
      <c r="C520" s="26"/>
      <c r="D520" s="523"/>
      <c r="E520" s="28"/>
      <c r="F520" s="26"/>
      <c r="G520" s="26"/>
      <c r="H520" s="99"/>
      <c r="I520" s="99"/>
    </row>
    <row r="521" spans="1:9" ht="46.5" hidden="1">
      <c r="A521" s="27" t="s">
        <v>1088</v>
      </c>
      <c r="B521" s="19" t="s">
        <v>5884</v>
      </c>
      <c r="C521" s="26"/>
      <c r="D521" s="523"/>
      <c r="E521" s="28"/>
      <c r="F521" s="26"/>
      <c r="G521" s="26"/>
      <c r="H521" s="99"/>
      <c r="I521" s="99"/>
    </row>
    <row r="522" spans="1:9" ht="46.5" hidden="1">
      <c r="A522" s="27" t="s">
        <v>1090</v>
      </c>
      <c r="B522" s="19" t="s">
        <v>5885</v>
      </c>
      <c r="C522" s="26"/>
      <c r="D522" s="523"/>
      <c r="E522" s="28"/>
      <c r="F522" s="26"/>
      <c r="G522" s="26"/>
      <c r="H522" s="99"/>
      <c r="I522" s="99"/>
    </row>
    <row r="523" spans="1:9" ht="87" customHeight="1">
      <c r="A523" s="18" t="s">
        <v>1092</v>
      </c>
      <c r="B523" s="19" t="s">
        <v>1089</v>
      </c>
      <c r="C523" s="50" t="s">
        <v>6165</v>
      </c>
      <c r="D523" s="601">
        <v>2</v>
      </c>
      <c r="E523" s="28" t="s">
        <v>538</v>
      </c>
      <c r="F523" s="26"/>
      <c r="G523" s="464"/>
      <c r="H523" s="889"/>
    </row>
    <row r="524" spans="1:9" ht="69" customHeight="1">
      <c r="A524" s="18" t="s">
        <v>3190</v>
      </c>
      <c r="B524" s="19" t="s">
        <v>1091</v>
      </c>
      <c r="C524" s="114" t="s">
        <v>3368</v>
      </c>
      <c r="D524" s="601">
        <v>2</v>
      </c>
      <c r="E524" s="28" t="s">
        <v>538</v>
      </c>
      <c r="F524" s="26"/>
      <c r="G524" s="464"/>
      <c r="H524" s="889"/>
    </row>
    <row r="525" spans="1:9" ht="69" customHeight="1">
      <c r="A525" s="18" t="s">
        <v>3191</v>
      </c>
      <c r="B525" s="19" t="s">
        <v>1093</v>
      </c>
      <c r="C525" s="30" t="s">
        <v>6165</v>
      </c>
      <c r="D525" s="601">
        <v>2</v>
      </c>
      <c r="E525" s="28" t="s">
        <v>538</v>
      </c>
      <c r="F525" s="26"/>
      <c r="G525" s="464"/>
      <c r="H525" s="889"/>
    </row>
    <row r="526" spans="1:9" ht="15.5">
      <c r="A526" s="18"/>
      <c r="B526" s="19"/>
      <c r="C526" s="30" t="s">
        <v>6166</v>
      </c>
      <c r="D526" s="601">
        <v>2</v>
      </c>
      <c r="E526" s="28" t="s">
        <v>538</v>
      </c>
      <c r="F526" s="26"/>
      <c r="G526" s="464"/>
      <c r="H526" s="889"/>
    </row>
    <row r="527" spans="1:9" ht="77.5" hidden="1">
      <c r="A527" s="27" t="s">
        <v>6294</v>
      </c>
      <c r="B527" s="19" t="s">
        <v>5888</v>
      </c>
      <c r="C527" s="30"/>
      <c r="D527" s="601"/>
      <c r="E527" s="28"/>
      <c r="F527" s="26"/>
      <c r="G527" s="53"/>
      <c r="H527" s="99"/>
      <c r="I527" s="99"/>
    </row>
    <row r="528" spans="1:9" ht="40.15" hidden="1" customHeight="1">
      <c r="A528" s="162" t="s">
        <v>43</v>
      </c>
      <c r="B528" s="1078" t="s">
        <v>42</v>
      </c>
      <c r="C528" s="1009"/>
      <c r="D528" s="1009"/>
      <c r="E528" s="1009"/>
      <c r="F528" s="1009"/>
      <c r="G528" s="1082"/>
      <c r="H528" s="99">
        <f>SUM(D529:D534)</f>
        <v>0</v>
      </c>
      <c r="I528" s="99">
        <f>COUNT(D529:D534)*2</f>
        <v>0</v>
      </c>
    </row>
    <row r="529" spans="1:9" ht="62" hidden="1">
      <c r="A529" s="27" t="s">
        <v>1094</v>
      </c>
      <c r="B529" s="114" t="s">
        <v>1095</v>
      </c>
      <c r="C529" s="26"/>
      <c r="D529" s="523"/>
      <c r="E529" s="28"/>
      <c r="F529" s="26"/>
      <c r="G529" s="26"/>
      <c r="H529" s="99"/>
      <c r="I529" s="99"/>
    </row>
    <row r="530" spans="1:9" ht="46.5" hidden="1">
      <c r="A530" s="27" t="s">
        <v>1096</v>
      </c>
      <c r="B530" s="114" t="s">
        <v>1097</v>
      </c>
      <c r="C530" s="26"/>
      <c r="D530" s="523"/>
      <c r="E530" s="28"/>
      <c r="F530" s="26"/>
      <c r="G530" s="26"/>
      <c r="H530" s="99"/>
      <c r="I530" s="99"/>
    </row>
    <row r="531" spans="1:9" ht="46.5" hidden="1">
      <c r="A531" s="27" t="s">
        <v>1098</v>
      </c>
      <c r="B531" s="114" t="s">
        <v>1099</v>
      </c>
      <c r="C531" s="26"/>
      <c r="D531" s="523"/>
      <c r="E531" s="28"/>
      <c r="F531" s="26"/>
      <c r="G531" s="26"/>
      <c r="H531" s="99"/>
      <c r="I531" s="99"/>
    </row>
    <row r="532" spans="1:9" ht="46.5" hidden="1">
      <c r="A532" s="27" t="s">
        <v>1100</v>
      </c>
      <c r="B532" s="114" t="s">
        <v>1101</v>
      </c>
      <c r="C532" s="26"/>
      <c r="D532" s="523"/>
      <c r="E532" s="28"/>
      <c r="F532" s="26"/>
      <c r="G532" s="26"/>
      <c r="H532" s="99"/>
      <c r="I532" s="99"/>
    </row>
    <row r="533" spans="1:9" ht="46.5" hidden="1">
      <c r="A533" s="27" t="s">
        <v>1102</v>
      </c>
      <c r="B533" s="114" t="s">
        <v>1103</v>
      </c>
      <c r="C533" s="26"/>
      <c r="D533" s="523"/>
      <c r="E533" s="28"/>
      <c r="F533" s="26"/>
      <c r="G533" s="26"/>
      <c r="H533" s="99"/>
      <c r="I533" s="99"/>
    </row>
    <row r="534" spans="1:9" ht="46.5" hidden="1">
      <c r="A534" s="27" t="s">
        <v>1104</v>
      </c>
      <c r="B534" s="114" t="s">
        <v>1105</v>
      </c>
      <c r="C534" s="26"/>
      <c r="D534" s="523"/>
      <c r="E534" s="28"/>
      <c r="F534" s="26"/>
      <c r="G534" s="26"/>
      <c r="H534" s="99"/>
      <c r="I534" s="99"/>
    </row>
    <row r="535" spans="1:9" ht="40.15" customHeight="1">
      <c r="A535" s="135" t="s">
        <v>41</v>
      </c>
      <c r="B535" s="1078" t="s">
        <v>40</v>
      </c>
      <c r="C535" s="1009"/>
      <c r="D535" s="1009"/>
      <c r="E535" s="1009"/>
      <c r="F535" s="1009"/>
      <c r="G535" s="1009"/>
      <c r="H535" s="889">
        <f>SUM(D536:D550)</f>
        <v>30</v>
      </c>
      <c r="I535" s="29">
        <f>COUNT(D536:D550)*2</f>
        <v>30</v>
      </c>
    </row>
    <row r="536" spans="1:9" ht="68.25" customHeight="1">
      <c r="A536" s="18" t="s">
        <v>1106</v>
      </c>
      <c r="B536" s="114" t="s">
        <v>1107</v>
      </c>
      <c r="C536" s="30" t="s">
        <v>6167</v>
      </c>
      <c r="D536" s="605">
        <v>2</v>
      </c>
      <c r="E536" s="22" t="s">
        <v>538</v>
      </c>
      <c r="F536" s="50" t="s">
        <v>6168</v>
      </c>
      <c r="G536" s="464"/>
      <c r="H536" s="889"/>
    </row>
    <row r="537" spans="1:9" ht="29">
      <c r="A537" s="18"/>
      <c r="B537" s="114"/>
      <c r="C537" s="30" t="s">
        <v>6169</v>
      </c>
      <c r="D537" s="605">
        <v>2</v>
      </c>
      <c r="E537" s="22" t="s">
        <v>538</v>
      </c>
      <c r="F537" s="25" t="s">
        <v>6170</v>
      </c>
      <c r="G537" s="464"/>
      <c r="H537" s="889"/>
    </row>
    <row r="538" spans="1:9" ht="29">
      <c r="A538" s="18"/>
      <c r="B538" s="114"/>
      <c r="C538" s="30" t="s">
        <v>6171</v>
      </c>
      <c r="D538" s="605">
        <v>2</v>
      </c>
      <c r="E538" s="22" t="s">
        <v>651</v>
      </c>
      <c r="F538" s="50" t="s">
        <v>6172</v>
      </c>
      <c r="G538" s="464"/>
      <c r="H538" s="889"/>
    </row>
    <row r="539" spans="1:9" ht="29">
      <c r="A539" s="18"/>
      <c r="B539" s="114"/>
      <c r="C539" s="30" t="s">
        <v>6173</v>
      </c>
      <c r="D539" s="605">
        <v>2</v>
      </c>
      <c r="E539" s="22" t="s">
        <v>339</v>
      </c>
      <c r="F539" s="50" t="s">
        <v>6174</v>
      </c>
      <c r="G539" s="464"/>
      <c r="H539" s="889"/>
    </row>
    <row r="540" spans="1:9" ht="111" customHeight="1">
      <c r="A540" s="18"/>
      <c r="B540" s="114"/>
      <c r="C540" s="30" t="s">
        <v>6175</v>
      </c>
      <c r="D540" s="605">
        <v>2</v>
      </c>
      <c r="E540" s="22" t="s">
        <v>538</v>
      </c>
      <c r="F540" s="50" t="s">
        <v>6176</v>
      </c>
      <c r="G540" s="464"/>
      <c r="H540" s="889"/>
    </row>
    <row r="541" spans="1:9" ht="31">
      <c r="A541" s="18" t="s">
        <v>1108</v>
      </c>
      <c r="B541" s="114" t="s">
        <v>1109</v>
      </c>
      <c r="C541" s="30" t="s">
        <v>6177</v>
      </c>
      <c r="D541" s="605">
        <v>2</v>
      </c>
      <c r="E541" s="22" t="s">
        <v>538</v>
      </c>
      <c r="F541" s="50" t="s">
        <v>6178</v>
      </c>
      <c r="G541" s="464"/>
      <c r="H541" s="889"/>
    </row>
    <row r="542" spans="1:9" ht="43.5">
      <c r="A542" s="18"/>
      <c r="B542" s="114"/>
      <c r="C542" s="30" t="s">
        <v>6179</v>
      </c>
      <c r="D542" s="605">
        <v>2</v>
      </c>
      <c r="E542" s="22" t="s">
        <v>538</v>
      </c>
      <c r="F542" s="50" t="s">
        <v>6180</v>
      </c>
      <c r="G542" s="464"/>
      <c r="H542" s="889"/>
    </row>
    <row r="543" spans="1:9" ht="15.5">
      <c r="A543" s="18"/>
      <c r="B543" s="114"/>
      <c r="C543" s="30" t="s">
        <v>6181</v>
      </c>
      <c r="D543" s="605">
        <v>2</v>
      </c>
      <c r="E543" s="22" t="s">
        <v>538</v>
      </c>
      <c r="F543" s="50"/>
      <c r="G543" s="464"/>
      <c r="H543" s="889"/>
    </row>
    <row r="544" spans="1:9" ht="58">
      <c r="A544" s="18"/>
      <c r="B544" s="114"/>
      <c r="C544" s="30" t="s">
        <v>6182</v>
      </c>
      <c r="D544" s="605">
        <v>2</v>
      </c>
      <c r="E544" s="22" t="s">
        <v>538</v>
      </c>
      <c r="F544" s="50" t="s">
        <v>6183</v>
      </c>
      <c r="G544" s="464"/>
      <c r="H544" s="889"/>
    </row>
    <row r="545" spans="1:9" ht="43.5">
      <c r="A545" s="18" t="s">
        <v>1110</v>
      </c>
      <c r="B545" s="114" t="s">
        <v>1111</v>
      </c>
      <c r="C545" s="30" t="s">
        <v>6184</v>
      </c>
      <c r="D545" s="605">
        <v>2</v>
      </c>
      <c r="E545" s="22" t="s">
        <v>538</v>
      </c>
      <c r="F545" s="50" t="s">
        <v>6185</v>
      </c>
      <c r="G545" s="464"/>
      <c r="H545" s="889"/>
    </row>
    <row r="546" spans="1:9" ht="50.25" customHeight="1">
      <c r="A546" s="18"/>
      <c r="B546" s="114"/>
      <c r="C546" s="30" t="s">
        <v>6186</v>
      </c>
      <c r="D546" s="605">
        <v>2</v>
      </c>
      <c r="E546" s="22" t="s">
        <v>538</v>
      </c>
      <c r="F546" s="50" t="s">
        <v>6187</v>
      </c>
      <c r="G546" s="464"/>
      <c r="H546" s="889"/>
    </row>
    <row r="547" spans="1:9" ht="63.75" customHeight="1">
      <c r="A547" s="18"/>
      <c r="B547" s="114"/>
      <c r="C547" s="30" t="s">
        <v>6188</v>
      </c>
      <c r="D547" s="605">
        <v>2</v>
      </c>
      <c r="E547" s="22" t="s">
        <v>538</v>
      </c>
      <c r="F547" s="50"/>
      <c r="G547" s="464"/>
      <c r="H547" s="889"/>
    </row>
    <row r="548" spans="1:9" ht="29">
      <c r="A548" s="18"/>
      <c r="B548" s="114"/>
      <c r="C548" s="30" t="s">
        <v>6189</v>
      </c>
      <c r="D548" s="605">
        <v>2</v>
      </c>
      <c r="E548" s="22" t="s">
        <v>538</v>
      </c>
      <c r="F548" s="50" t="s">
        <v>6190</v>
      </c>
      <c r="G548" s="464"/>
      <c r="H548" s="889"/>
    </row>
    <row r="549" spans="1:9" ht="31">
      <c r="A549" s="18" t="s">
        <v>1112</v>
      </c>
      <c r="B549" s="114" t="s">
        <v>1113</v>
      </c>
      <c r="C549" s="30" t="s">
        <v>6191</v>
      </c>
      <c r="D549" s="605">
        <v>2</v>
      </c>
      <c r="E549" s="22" t="s">
        <v>538</v>
      </c>
      <c r="F549" s="50"/>
      <c r="G549" s="464"/>
      <c r="H549" s="889"/>
    </row>
    <row r="550" spans="1:9" ht="43.5">
      <c r="A550" s="18"/>
      <c r="B550" s="114"/>
      <c r="C550" s="30" t="s">
        <v>6192</v>
      </c>
      <c r="D550" s="605">
        <v>2</v>
      </c>
      <c r="E550" s="22" t="s">
        <v>538</v>
      </c>
      <c r="F550" s="50" t="s">
        <v>6193</v>
      </c>
      <c r="G550" s="464"/>
      <c r="H550" s="889"/>
    </row>
    <row r="551" spans="1:9" ht="18.75" customHeight="1">
      <c r="A551" s="18"/>
      <c r="B551" s="1008" t="s">
        <v>6194</v>
      </c>
      <c r="C551" s="1009"/>
      <c r="D551" s="1009"/>
      <c r="E551" s="1009"/>
      <c r="F551" s="1009"/>
      <c r="G551" s="1009"/>
      <c r="H551" s="889"/>
    </row>
    <row r="552" spans="1:9" ht="40.15" customHeight="1">
      <c r="A552" s="135" t="s">
        <v>39</v>
      </c>
      <c r="B552" s="1078" t="s">
        <v>38</v>
      </c>
      <c r="C552" s="1009"/>
      <c r="D552" s="1009"/>
      <c r="E552" s="1009"/>
      <c r="F552" s="1009"/>
      <c r="G552" s="1009"/>
      <c r="H552" s="889">
        <f>SUM(D553:D597)</f>
        <v>88</v>
      </c>
      <c r="I552" s="29">
        <f>COUNT(D553:D597)*2</f>
        <v>88</v>
      </c>
    </row>
    <row r="553" spans="1:9" ht="62">
      <c r="A553" s="18" t="s">
        <v>1114</v>
      </c>
      <c r="B553" s="114" t="s">
        <v>1115</v>
      </c>
      <c r="C553" s="50" t="s">
        <v>6195</v>
      </c>
      <c r="D553" s="604">
        <v>2</v>
      </c>
      <c r="E553" s="23" t="s">
        <v>253</v>
      </c>
      <c r="F553" s="30" t="s">
        <v>6196</v>
      </c>
      <c r="G553" s="464"/>
      <c r="H553" s="889"/>
    </row>
    <row r="554" spans="1:9" ht="43.5">
      <c r="A554" s="18"/>
      <c r="B554" s="114"/>
      <c r="C554" s="50" t="s">
        <v>6197</v>
      </c>
      <c r="D554" s="604">
        <v>2</v>
      </c>
      <c r="E554" s="23" t="s">
        <v>253</v>
      </c>
      <c r="F554" s="30" t="s">
        <v>6198</v>
      </c>
      <c r="G554" s="464"/>
      <c r="H554" s="889"/>
    </row>
    <row r="555" spans="1:9" ht="29">
      <c r="A555" s="18"/>
      <c r="B555" s="114"/>
      <c r="C555" s="50" t="s">
        <v>6199</v>
      </c>
      <c r="D555" s="604">
        <v>2</v>
      </c>
      <c r="E555" s="23" t="s">
        <v>253</v>
      </c>
      <c r="F555" s="30" t="s">
        <v>6198</v>
      </c>
      <c r="G555" s="464"/>
      <c r="H555" s="889"/>
    </row>
    <row r="556" spans="1:9" ht="197.25" customHeight="1">
      <c r="A556" s="18" t="s">
        <v>1116</v>
      </c>
      <c r="B556" s="114" t="s">
        <v>1117</v>
      </c>
      <c r="C556" s="23" t="s">
        <v>6393</v>
      </c>
      <c r="D556" s="523">
        <v>2</v>
      </c>
      <c r="E556" s="26" t="s">
        <v>538</v>
      </c>
      <c r="F556" s="30" t="s">
        <v>6394</v>
      </c>
      <c r="G556" s="464"/>
      <c r="H556" s="889"/>
    </row>
    <row r="557" spans="1:9" ht="123" customHeight="1">
      <c r="A557" s="18"/>
      <c r="B557" s="114"/>
      <c r="C557" s="20" t="s">
        <v>6395</v>
      </c>
      <c r="D557" s="604">
        <v>2</v>
      </c>
      <c r="E557" s="20" t="s">
        <v>538</v>
      </c>
      <c r="F557" s="42" t="s">
        <v>6396</v>
      </c>
      <c r="G557" s="479"/>
      <c r="H557" s="889"/>
    </row>
    <row r="558" spans="1:9" ht="144.75" customHeight="1">
      <c r="A558" s="18"/>
      <c r="B558" s="114"/>
      <c r="C558" s="600" t="s">
        <v>6397</v>
      </c>
      <c r="D558" s="608">
        <v>2</v>
      </c>
      <c r="E558" s="374" t="s">
        <v>538</v>
      </c>
      <c r="F558" s="234" t="s">
        <v>6398</v>
      </c>
      <c r="G558" s="479"/>
      <c r="H558" s="889"/>
    </row>
    <row r="559" spans="1:9" ht="208.5" customHeight="1">
      <c r="A559" s="18"/>
      <c r="B559" s="114"/>
      <c r="C559" s="20" t="s">
        <v>6400</v>
      </c>
      <c r="D559" s="604">
        <v>2</v>
      </c>
      <c r="E559" s="20" t="s">
        <v>538</v>
      </c>
      <c r="F559" s="42" t="s">
        <v>6399</v>
      </c>
      <c r="G559" s="479"/>
      <c r="H559" s="889"/>
    </row>
    <row r="560" spans="1:9" ht="378" customHeight="1">
      <c r="A560" s="18"/>
      <c r="B560" s="114"/>
      <c r="C560" s="20" t="s">
        <v>6407</v>
      </c>
      <c r="D560" s="604">
        <v>2</v>
      </c>
      <c r="E560" s="20" t="s">
        <v>538</v>
      </c>
      <c r="F560" s="42" t="s">
        <v>6406</v>
      </c>
      <c r="G560" s="479"/>
      <c r="H560" s="889"/>
    </row>
    <row r="561" spans="1:8" ht="288" customHeight="1">
      <c r="A561" s="18"/>
      <c r="B561" s="114"/>
      <c r="C561" s="20" t="s">
        <v>6401</v>
      </c>
      <c r="D561" s="604">
        <v>2</v>
      </c>
      <c r="E561" s="20" t="s">
        <v>651</v>
      </c>
      <c r="F561" s="30" t="s">
        <v>6402</v>
      </c>
      <c r="G561" s="479"/>
      <c r="H561" s="889"/>
    </row>
    <row r="562" spans="1:8" ht="263.25" customHeight="1">
      <c r="A562" s="18"/>
      <c r="B562" s="114"/>
      <c r="C562" s="20" t="s">
        <v>6606</v>
      </c>
      <c r="D562" s="604">
        <v>2</v>
      </c>
      <c r="E562" s="20" t="s">
        <v>651</v>
      </c>
      <c r="F562" s="30" t="s">
        <v>6403</v>
      </c>
      <c r="G562" s="479"/>
      <c r="H562" s="889"/>
    </row>
    <row r="563" spans="1:8" ht="93.75" customHeight="1">
      <c r="A563" s="18"/>
      <c r="B563" s="114"/>
      <c r="C563" s="20" t="s">
        <v>6404</v>
      </c>
      <c r="D563" s="604">
        <v>2</v>
      </c>
      <c r="E563" s="20" t="s">
        <v>651</v>
      </c>
      <c r="F563" s="30" t="s">
        <v>6405</v>
      </c>
      <c r="G563" s="479"/>
      <c r="H563" s="889"/>
    </row>
    <row r="564" spans="1:8" ht="93.75" customHeight="1">
      <c r="A564" s="18"/>
      <c r="B564" s="114"/>
      <c r="C564" s="20" t="s">
        <v>6408</v>
      </c>
      <c r="D564" s="604">
        <v>2</v>
      </c>
      <c r="E564" s="20" t="s">
        <v>651</v>
      </c>
      <c r="F564" s="30" t="s">
        <v>6409</v>
      </c>
      <c r="G564" s="479"/>
      <c r="H564" s="889"/>
    </row>
    <row r="565" spans="1:8" ht="93.75" customHeight="1">
      <c r="A565" s="18"/>
      <c r="B565" s="114"/>
      <c r="C565" s="20" t="s">
        <v>6410</v>
      </c>
      <c r="D565" s="604">
        <v>2</v>
      </c>
      <c r="E565" s="20" t="s">
        <v>651</v>
      </c>
      <c r="F565" s="30" t="s">
        <v>6411</v>
      </c>
      <c r="G565" s="479"/>
      <c r="H565" s="889"/>
    </row>
    <row r="566" spans="1:8" ht="29">
      <c r="A566" s="18"/>
      <c r="B566" s="114"/>
      <c r="C566" s="50" t="s">
        <v>6200</v>
      </c>
      <c r="D566" s="607">
        <v>2</v>
      </c>
      <c r="E566" s="25" t="s">
        <v>538</v>
      </c>
      <c r="F566" s="50" t="s">
        <v>6417</v>
      </c>
      <c r="G566" s="479"/>
      <c r="H566" s="889"/>
    </row>
    <row r="567" spans="1:8" ht="29">
      <c r="A567" s="18"/>
      <c r="B567" s="114"/>
      <c r="C567" s="50" t="s">
        <v>6201</v>
      </c>
      <c r="D567" s="607">
        <v>2</v>
      </c>
      <c r="E567" s="25" t="s">
        <v>538</v>
      </c>
      <c r="F567" s="50" t="s">
        <v>6418</v>
      </c>
      <c r="G567" s="479"/>
      <c r="H567" s="889"/>
    </row>
    <row r="568" spans="1:8" ht="87">
      <c r="A568" s="18"/>
      <c r="B568" s="114"/>
      <c r="C568" s="25" t="s">
        <v>6412</v>
      </c>
      <c r="D568" s="607">
        <v>2</v>
      </c>
      <c r="E568" s="25" t="s">
        <v>3887</v>
      </c>
      <c r="F568" s="50" t="s">
        <v>6413</v>
      </c>
      <c r="G568" s="479"/>
      <c r="H568" s="889"/>
    </row>
    <row r="569" spans="1:8" ht="29">
      <c r="A569" s="18"/>
      <c r="B569" s="114"/>
      <c r="C569" s="25" t="s">
        <v>6414</v>
      </c>
      <c r="D569" s="607">
        <v>2</v>
      </c>
      <c r="E569" s="25" t="s">
        <v>2637</v>
      </c>
      <c r="F569" s="25" t="s">
        <v>6415</v>
      </c>
      <c r="G569" s="479"/>
      <c r="H569" s="889"/>
    </row>
    <row r="570" spans="1:8" ht="265.5" customHeight="1">
      <c r="A570" s="18"/>
      <c r="B570" s="114"/>
      <c r="C570" s="25" t="s">
        <v>6202</v>
      </c>
      <c r="D570" s="607">
        <v>2</v>
      </c>
      <c r="E570" s="25" t="s">
        <v>538</v>
      </c>
      <c r="F570" s="50" t="s">
        <v>6416</v>
      </c>
      <c r="G570" s="464"/>
      <c r="H570" s="889"/>
    </row>
    <row r="571" spans="1:8" ht="51.75" customHeight="1">
      <c r="A571" s="18"/>
      <c r="B571" s="114"/>
      <c r="C571" s="50" t="s">
        <v>6203</v>
      </c>
      <c r="D571" s="607">
        <v>2</v>
      </c>
      <c r="E571" s="25" t="s">
        <v>538</v>
      </c>
      <c r="F571" s="50"/>
      <c r="G571" s="464"/>
      <c r="H571" s="889"/>
    </row>
    <row r="572" spans="1:8" ht="62">
      <c r="A572" s="18" t="s">
        <v>1118</v>
      </c>
      <c r="B572" s="114" t="s">
        <v>1119</v>
      </c>
      <c r="C572" s="30" t="s">
        <v>6204</v>
      </c>
      <c r="D572" s="601">
        <v>2</v>
      </c>
      <c r="E572" s="25" t="s">
        <v>538</v>
      </c>
      <c r="F572" s="30" t="s">
        <v>6205</v>
      </c>
      <c r="G572" s="464"/>
      <c r="H572" s="889"/>
    </row>
    <row r="573" spans="1:8" ht="60" customHeight="1">
      <c r="A573" s="18"/>
      <c r="B573" s="114"/>
      <c r="C573" s="30" t="s">
        <v>6206</v>
      </c>
      <c r="D573" s="601">
        <v>2</v>
      </c>
      <c r="E573" s="25" t="s">
        <v>538</v>
      </c>
      <c r="F573" s="30" t="s">
        <v>6205</v>
      </c>
      <c r="G573" s="464"/>
      <c r="H573" s="889"/>
    </row>
    <row r="574" spans="1:8" ht="29">
      <c r="A574" s="18"/>
      <c r="B574" s="114"/>
      <c r="C574" s="30" t="s">
        <v>5945</v>
      </c>
      <c r="D574" s="601">
        <v>2</v>
      </c>
      <c r="E574" s="25" t="s">
        <v>538</v>
      </c>
      <c r="F574" s="30" t="s">
        <v>6205</v>
      </c>
      <c r="G574" s="464"/>
      <c r="H574" s="889"/>
    </row>
    <row r="575" spans="1:8" ht="29">
      <c r="A575" s="18"/>
      <c r="B575" s="114"/>
      <c r="C575" s="30" t="s">
        <v>6207</v>
      </c>
      <c r="D575" s="601">
        <v>2</v>
      </c>
      <c r="E575" s="25" t="s">
        <v>538</v>
      </c>
      <c r="F575" s="30" t="s">
        <v>6205</v>
      </c>
      <c r="G575" s="464"/>
      <c r="H575" s="889"/>
    </row>
    <row r="576" spans="1:8" ht="29">
      <c r="A576" s="18"/>
      <c r="B576" s="114"/>
      <c r="C576" s="30" t="s">
        <v>6208</v>
      </c>
      <c r="D576" s="601">
        <v>2</v>
      </c>
      <c r="E576" s="25" t="s">
        <v>538</v>
      </c>
      <c r="F576" s="30" t="s">
        <v>6205</v>
      </c>
      <c r="G576" s="464"/>
      <c r="H576" s="889"/>
    </row>
    <row r="577" spans="1:9" ht="29">
      <c r="A577" s="18"/>
      <c r="B577" s="114"/>
      <c r="C577" s="30" t="s">
        <v>6209</v>
      </c>
      <c r="D577" s="601">
        <v>2</v>
      </c>
      <c r="E577" s="25" t="s">
        <v>538</v>
      </c>
      <c r="F577" s="30" t="s">
        <v>6205</v>
      </c>
      <c r="G577" s="464"/>
      <c r="H577" s="889"/>
    </row>
    <row r="578" spans="1:9" ht="45.75" customHeight="1">
      <c r="A578" s="18"/>
      <c r="B578" s="114"/>
      <c r="C578" s="30" t="s">
        <v>6210</v>
      </c>
      <c r="D578" s="601">
        <v>2</v>
      </c>
      <c r="E578" s="25" t="s">
        <v>538</v>
      </c>
      <c r="F578" s="30" t="s">
        <v>6205</v>
      </c>
      <c r="G578" s="464"/>
      <c r="H578" s="889"/>
    </row>
    <row r="579" spans="1:9" ht="29">
      <c r="A579" s="18"/>
      <c r="B579" s="114"/>
      <c r="C579" s="30" t="s">
        <v>6211</v>
      </c>
      <c r="D579" s="601">
        <v>2</v>
      </c>
      <c r="E579" s="25" t="s">
        <v>538</v>
      </c>
      <c r="F579" s="30" t="s">
        <v>6205</v>
      </c>
      <c r="G579" s="464"/>
      <c r="H579" s="889"/>
    </row>
    <row r="580" spans="1:9" ht="29">
      <c r="A580" s="18"/>
      <c r="B580" s="114"/>
      <c r="C580" s="30" t="s">
        <v>5946</v>
      </c>
      <c r="D580" s="601">
        <v>2</v>
      </c>
      <c r="E580" s="25" t="s">
        <v>538</v>
      </c>
      <c r="F580" s="30" t="s">
        <v>6205</v>
      </c>
      <c r="G580" s="464"/>
      <c r="H580" s="889"/>
    </row>
    <row r="581" spans="1:9" ht="29">
      <c r="A581" s="18"/>
      <c r="B581" s="114"/>
      <c r="C581" s="30" t="s">
        <v>6212</v>
      </c>
      <c r="D581" s="601">
        <v>2</v>
      </c>
      <c r="E581" s="25" t="s">
        <v>538</v>
      </c>
      <c r="F581" s="30" t="s">
        <v>6205</v>
      </c>
      <c r="G581" s="464"/>
      <c r="H581" s="889"/>
    </row>
    <row r="582" spans="1:9" ht="29">
      <c r="A582" s="18"/>
      <c r="B582" s="114"/>
      <c r="C582" s="30" t="s">
        <v>6213</v>
      </c>
      <c r="D582" s="601">
        <v>2</v>
      </c>
      <c r="E582" s="25" t="s">
        <v>538</v>
      </c>
      <c r="F582" s="30" t="s">
        <v>6205</v>
      </c>
      <c r="G582" s="464"/>
      <c r="H582" s="889"/>
    </row>
    <row r="583" spans="1:9" ht="29">
      <c r="A583" s="18"/>
      <c r="B583" s="114"/>
      <c r="C583" s="30" t="s">
        <v>6214</v>
      </c>
      <c r="D583" s="601">
        <v>2</v>
      </c>
      <c r="E583" s="25" t="s">
        <v>538</v>
      </c>
      <c r="F583" s="30" t="s">
        <v>6205</v>
      </c>
      <c r="G583" s="464"/>
      <c r="H583" s="889"/>
    </row>
    <row r="584" spans="1:9" ht="187.5" customHeight="1">
      <c r="A584" s="18" t="s">
        <v>1120</v>
      </c>
      <c r="B584" s="114" t="s">
        <v>1121</v>
      </c>
      <c r="C584" s="30" t="s">
        <v>6215</v>
      </c>
      <c r="D584" s="601">
        <v>2</v>
      </c>
      <c r="E584" s="25" t="s">
        <v>538</v>
      </c>
      <c r="F584" s="30" t="s">
        <v>6216</v>
      </c>
      <c r="G584" s="464"/>
      <c r="H584" s="889"/>
    </row>
    <row r="585" spans="1:9" ht="203">
      <c r="A585" s="18"/>
      <c r="B585" s="114"/>
      <c r="C585" s="30" t="s">
        <v>6217</v>
      </c>
      <c r="D585" s="601">
        <v>2</v>
      </c>
      <c r="E585" s="25" t="s">
        <v>538</v>
      </c>
      <c r="F585" s="30" t="s">
        <v>6218</v>
      </c>
      <c r="G585" s="464"/>
      <c r="H585" s="889"/>
    </row>
    <row r="586" spans="1:9" ht="45.75" customHeight="1">
      <c r="A586" s="18"/>
      <c r="B586" s="114"/>
      <c r="C586" s="30" t="s">
        <v>6219</v>
      </c>
      <c r="D586" s="601">
        <v>2</v>
      </c>
      <c r="E586" s="25" t="s">
        <v>538</v>
      </c>
      <c r="F586" s="30" t="s">
        <v>6220</v>
      </c>
      <c r="G586" s="464"/>
      <c r="H586" s="889"/>
    </row>
    <row r="587" spans="1:9" ht="29">
      <c r="A587" s="18"/>
      <c r="B587" s="114"/>
      <c r="C587" s="30" t="s">
        <v>6221</v>
      </c>
      <c r="D587" s="601">
        <v>2</v>
      </c>
      <c r="E587" s="25" t="s">
        <v>538</v>
      </c>
      <c r="F587" s="30" t="s">
        <v>6220</v>
      </c>
      <c r="G587" s="464"/>
      <c r="H587" s="889"/>
    </row>
    <row r="588" spans="1:9" ht="43.5">
      <c r="A588" s="18"/>
      <c r="B588" s="114"/>
      <c r="C588" s="30" t="s">
        <v>6222</v>
      </c>
      <c r="D588" s="601">
        <v>2</v>
      </c>
      <c r="E588" s="25" t="s">
        <v>538</v>
      </c>
      <c r="F588" s="30" t="s">
        <v>6220</v>
      </c>
      <c r="G588" s="464"/>
      <c r="H588" s="889"/>
    </row>
    <row r="589" spans="1:9" ht="29">
      <c r="A589" s="18"/>
      <c r="B589" s="114"/>
      <c r="C589" s="30" t="s">
        <v>6223</v>
      </c>
      <c r="D589" s="601">
        <v>2</v>
      </c>
      <c r="E589" s="25" t="s">
        <v>538</v>
      </c>
      <c r="F589" s="30" t="s">
        <v>6220</v>
      </c>
      <c r="G589" s="464"/>
      <c r="H589" s="889"/>
    </row>
    <row r="590" spans="1:9" ht="62" hidden="1">
      <c r="A590" s="27" t="s">
        <v>1122</v>
      </c>
      <c r="B590" s="114" t="s">
        <v>1123</v>
      </c>
      <c r="C590" s="26"/>
      <c r="D590" s="523"/>
      <c r="E590" s="25"/>
      <c r="F590" s="26"/>
      <c r="G590" s="26"/>
      <c r="H590" s="99"/>
      <c r="I590" s="99"/>
    </row>
    <row r="591" spans="1:9" ht="62">
      <c r="A591" s="18" t="s">
        <v>1124</v>
      </c>
      <c r="B591" s="114" t="s">
        <v>1125</v>
      </c>
      <c r="C591" s="30" t="s">
        <v>6224</v>
      </c>
      <c r="D591" s="601">
        <v>2</v>
      </c>
      <c r="E591" s="25" t="s">
        <v>538</v>
      </c>
      <c r="F591" s="26"/>
      <c r="G591" s="464"/>
      <c r="H591" s="889"/>
    </row>
    <row r="592" spans="1:9" ht="69" customHeight="1">
      <c r="A592" s="18" t="s">
        <v>1126</v>
      </c>
      <c r="B592" s="114" t="s">
        <v>1127</v>
      </c>
      <c r="C592" s="30" t="s">
        <v>6225</v>
      </c>
      <c r="D592" s="601">
        <v>2</v>
      </c>
      <c r="E592" s="25" t="s">
        <v>538</v>
      </c>
      <c r="F592" s="26"/>
      <c r="G592" s="464"/>
      <c r="H592" s="889"/>
    </row>
    <row r="593" spans="1:9" ht="124">
      <c r="A593" s="18" t="s">
        <v>1128</v>
      </c>
      <c r="B593" s="114" t="s">
        <v>1129</v>
      </c>
      <c r="C593" s="50" t="s">
        <v>6226</v>
      </c>
      <c r="D593" s="607">
        <v>2</v>
      </c>
      <c r="E593" s="25" t="s">
        <v>538</v>
      </c>
      <c r="F593" s="50" t="s">
        <v>6227</v>
      </c>
      <c r="G593" s="464"/>
      <c r="H593" s="889"/>
    </row>
    <row r="594" spans="1:9" ht="96.75" customHeight="1">
      <c r="A594" s="18"/>
      <c r="B594" s="114"/>
      <c r="C594" s="50" t="s">
        <v>6228</v>
      </c>
      <c r="D594" s="607">
        <v>2</v>
      </c>
      <c r="E594" s="25" t="s">
        <v>538</v>
      </c>
      <c r="F594" s="50"/>
      <c r="G594" s="464"/>
      <c r="H594" s="889"/>
    </row>
    <row r="595" spans="1:9" ht="116">
      <c r="A595" s="18"/>
      <c r="B595" s="114"/>
      <c r="C595" s="50" t="s">
        <v>6229</v>
      </c>
      <c r="D595" s="607">
        <v>2</v>
      </c>
      <c r="E595" s="25" t="s">
        <v>339</v>
      </c>
      <c r="F595" s="50" t="s">
        <v>6230</v>
      </c>
      <c r="G595" s="464"/>
      <c r="H595" s="889"/>
    </row>
    <row r="596" spans="1:9" ht="46.5">
      <c r="A596" s="18" t="s">
        <v>1130</v>
      </c>
      <c r="B596" s="114" t="s">
        <v>1131</v>
      </c>
      <c r="C596" s="50" t="s">
        <v>6231</v>
      </c>
      <c r="D596" s="601">
        <v>2</v>
      </c>
      <c r="E596" s="25" t="s">
        <v>538</v>
      </c>
      <c r="F596" s="26"/>
      <c r="G596" s="464"/>
      <c r="H596" s="889"/>
    </row>
    <row r="597" spans="1:9" ht="62">
      <c r="A597" s="18" t="s">
        <v>1132</v>
      </c>
      <c r="B597" s="114" t="s">
        <v>1133</v>
      </c>
      <c r="C597" s="30" t="s">
        <v>6232</v>
      </c>
      <c r="D597" s="601">
        <v>2</v>
      </c>
      <c r="E597" s="25" t="s">
        <v>538</v>
      </c>
      <c r="F597" s="26" t="s">
        <v>6233</v>
      </c>
      <c r="G597" s="464"/>
      <c r="H597" s="889"/>
    </row>
    <row r="598" spans="1:9" ht="18.5">
      <c r="A598" s="176"/>
      <c r="B598" s="1077" t="s">
        <v>1134</v>
      </c>
      <c r="C598" s="1077"/>
      <c r="D598" s="1077"/>
      <c r="E598" s="1077"/>
      <c r="F598" s="1077"/>
      <c r="G598" s="1077"/>
      <c r="H598" s="889">
        <f>H599+H607+H617+H622+H632+H645</f>
        <v>100</v>
      </c>
      <c r="I598" s="29">
        <f>I599+I607+I617+I622+I632+I645</f>
        <v>100</v>
      </c>
    </row>
    <row r="599" spans="1:9" ht="40.15" customHeight="1">
      <c r="A599" s="135" t="s">
        <v>2083</v>
      </c>
      <c r="B599" s="1078" t="s">
        <v>36</v>
      </c>
      <c r="C599" s="1009"/>
      <c r="D599" s="1009"/>
      <c r="E599" s="1009"/>
      <c r="F599" s="1009"/>
      <c r="G599" s="1009"/>
      <c r="H599" s="889">
        <f>SUM(D600:D606)</f>
        <v>8</v>
      </c>
      <c r="I599" s="29">
        <f>COUNT(D600:D606)*2</f>
        <v>8</v>
      </c>
    </row>
    <row r="600" spans="1:9" ht="46.5" hidden="1">
      <c r="A600" s="79" t="s">
        <v>1135</v>
      </c>
      <c r="B600" s="114" t="s">
        <v>1136</v>
      </c>
      <c r="C600" s="66"/>
      <c r="D600" s="609"/>
      <c r="E600" s="22"/>
      <c r="F600" s="66"/>
      <c r="G600" s="66"/>
      <c r="H600" s="99"/>
      <c r="I600" s="99"/>
    </row>
    <row r="601" spans="1:9" ht="62" hidden="1">
      <c r="A601" s="79" t="s">
        <v>2086</v>
      </c>
      <c r="B601" s="114" t="s">
        <v>1138</v>
      </c>
      <c r="C601" s="50"/>
      <c r="D601" s="609"/>
      <c r="E601" s="22"/>
      <c r="F601" s="66"/>
      <c r="G601" s="66"/>
      <c r="H601" s="99"/>
      <c r="I601" s="99"/>
    </row>
    <row r="602" spans="1:9" ht="31" hidden="1">
      <c r="A602" s="79" t="s">
        <v>1141</v>
      </c>
      <c r="B602" s="114" t="s">
        <v>1142</v>
      </c>
      <c r="C602" s="66"/>
      <c r="D602" s="609"/>
      <c r="E602" s="22"/>
      <c r="F602" s="66"/>
      <c r="G602" s="66"/>
      <c r="H602" s="99"/>
      <c r="I602" s="99"/>
    </row>
    <row r="603" spans="1:9" ht="62">
      <c r="A603" s="182" t="s">
        <v>2091</v>
      </c>
      <c r="B603" s="114" t="s">
        <v>1144</v>
      </c>
      <c r="C603" s="23" t="s">
        <v>1145</v>
      </c>
      <c r="D603" s="610">
        <v>2</v>
      </c>
      <c r="E603" s="22" t="s">
        <v>538</v>
      </c>
      <c r="F603" s="22" t="s">
        <v>1146</v>
      </c>
      <c r="G603" s="480"/>
      <c r="H603" s="889"/>
    </row>
    <row r="604" spans="1:9" ht="29">
      <c r="A604" s="182"/>
      <c r="B604" s="114"/>
      <c r="C604" s="23" t="s">
        <v>1147</v>
      </c>
      <c r="D604" s="610">
        <v>2</v>
      </c>
      <c r="E604" s="22" t="s">
        <v>538</v>
      </c>
      <c r="F604" s="22"/>
      <c r="G604" s="480"/>
      <c r="H604" s="889"/>
    </row>
    <row r="605" spans="1:9" ht="62">
      <c r="A605" s="182" t="s">
        <v>2095</v>
      </c>
      <c r="B605" s="114" t="s">
        <v>1149</v>
      </c>
      <c r="C605" s="247" t="s">
        <v>1150</v>
      </c>
      <c r="D605" s="610">
        <v>2</v>
      </c>
      <c r="E605" s="22" t="s">
        <v>538</v>
      </c>
      <c r="F605" s="30" t="s">
        <v>1151</v>
      </c>
      <c r="G605" s="480"/>
      <c r="H605" s="889"/>
    </row>
    <row r="606" spans="1:9" ht="49.5" customHeight="1">
      <c r="A606" s="182" t="s">
        <v>1152</v>
      </c>
      <c r="B606" s="184" t="s">
        <v>1153</v>
      </c>
      <c r="C606" s="25" t="s">
        <v>1154</v>
      </c>
      <c r="D606" s="605">
        <v>2</v>
      </c>
      <c r="E606" s="22" t="s">
        <v>538</v>
      </c>
      <c r="F606" s="66"/>
      <c r="G606" s="480"/>
      <c r="H606" s="889"/>
    </row>
    <row r="607" spans="1:9" ht="40.15" customHeight="1">
      <c r="A607" s="135" t="s">
        <v>2098</v>
      </c>
      <c r="B607" s="1078" t="s">
        <v>34</v>
      </c>
      <c r="C607" s="1009"/>
      <c r="D607" s="1009"/>
      <c r="E607" s="1009"/>
      <c r="F607" s="1009"/>
      <c r="G607" s="1009"/>
      <c r="H607" s="889">
        <f>SUM(D608:D616)</f>
        <v>18</v>
      </c>
      <c r="I607" s="29">
        <f>COUNT(D608:D616)*2</f>
        <v>18</v>
      </c>
    </row>
    <row r="608" spans="1:9" ht="45.75" customHeight="1">
      <c r="A608" s="182" t="s">
        <v>2100</v>
      </c>
      <c r="B608" s="114" t="s">
        <v>1156</v>
      </c>
      <c r="C608" s="23" t="s">
        <v>1157</v>
      </c>
      <c r="D608" s="610">
        <v>2</v>
      </c>
      <c r="E608" s="22" t="s">
        <v>339</v>
      </c>
      <c r="F608" s="50" t="s">
        <v>1158</v>
      </c>
      <c r="G608" s="480"/>
      <c r="H608" s="889"/>
    </row>
    <row r="609" spans="1:9" ht="29">
      <c r="A609" s="182"/>
      <c r="B609" s="114"/>
      <c r="C609" s="23" t="s">
        <v>1159</v>
      </c>
      <c r="D609" s="610">
        <v>2</v>
      </c>
      <c r="E609" s="22" t="s">
        <v>377</v>
      </c>
      <c r="F609" s="50" t="s">
        <v>1160</v>
      </c>
      <c r="G609" s="480"/>
      <c r="H609" s="889"/>
    </row>
    <row r="610" spans="1:9" ht="63" customHeight="1">
      <c r="A610" s="182"/>
      <c r="B610" s="114"/>
      <c r="C610" s="23" t="s">
        <v>1161</v>
      </c>
      <c r="D610" s="610">
        <v>2</v>
      </c>
      <c r="E610" s="22" t="s">
        <v>377</v>
      </c>
      <c r="F610" s="50" t="s">
        <v>1162</v>
      </c>
      <c r="G610" s="480"/>
      <c r="H610" s="889"/>
    </row>
    <row r="611" spans="1:9" ht="29">
      <c r="A611" s="182"/>
      <c r="B611" s="114"/>
      <c r="C611" s="23" t="s">
        <v>2568</v>
      </c>
      <c r="D611" s="610">
        <v>2</v>
      </c>
      <c r="E611" s="22" t="s">
        <v>377</v>
      </c>
      <c r="F611" s="50" t="s">
        <v>1164</v>
      </c>
      <c r="G611" s="480"/>
      <c r="H611" s="889"/>
    </row>
    <row r="612" spans="1:9" ht="43.5">
      <c r="A612" s="182"/>
      <c r="B612" s="114"/>
      <c r="C612" s="23" t="s">
        <v>1165</v>
      </c>
      <c r="D612" s="610">
        <v>2</v>
      </c>
      <c r="E612" s="22" t="s">
        <v>339</v>
      </c>
      <c r="F612" s="50" t="s">
        <v>1166</v>
      </c>
      <c r="G612" s="480"/>
      <c r="H612" s="889"/>
    </row>
    <row r="613" spans="1:9" ht="46.5">
      <c r="A613" s="182" t="s">
        <v>2106</v>
      </c>
      <c r="B613" s="114" t="s">
        <v>1168</v>
      </c>
      <c r="C613" s="23" t="s">
        <v>1169</v>
      </c>
      <c r="D613" s="610">
        <v>2</v>
      </c>
      <c r="E613" s="22" t="s">
        <v>269</v>
      </c>
      <c r="F613" s="50" t="s">
        <v>1170</v>
      </c>
      <c r="G613" s="480"/>
      <c r="H613" s="889"/>
    </row>
    <row r="614" spans="1:9" ht="29">
      <c r="A614" s="182"/>
      <c r="B614" s="114"/>
      <c r="C614" s="23" t="s">
        <v>1171</v>
      </c>
      <c r="D614" s="610">
        <v>2</v>
      </c>
      <c r="E614" s="22" t="s">
        <v>418</v>
      </c>
      <c r="F614" s="22"/>
      <c r="G614" s="480"/>
      <c r="H614" s="889"/>
    </row>
    <row r="615" spans="1:9" ht="46.5">
      <c r="A615" s="182" t="s">
        <v>2110</v>
      </c>
      <c r="B615" s="114" t="s">
        <v>1173</v>
      </c>
      <c r="C615" s="23" t="s">
        <v>1174</v>
      </c>
      <c r="D615" s="610">
        <v>2</v>
      </c>
      <c r="E615" s="22" t="s">
        <v>339</v>
      </c>
      <c r="F615" s="22"/>
      <c r="G615" s="480"/>
      <c r="H615" s="889"/>
    </row>
    <row r="616" spans="1:9" ht="43.5">
      <c r="A616" s="182"/>
      <c r="B616" s="114"/>
      <c r="C616" s="30" t="s">
        <v>2569</v>
      </c>
      <c r="D616" s="601">
        <v>2</v>
      </c>
      <c r="E616" s="28" t="s">
        <v>377</v>
      </c>
      <c r="F616" s="25" t="s">
        <v>2570</v>
      </c>
      <c r="G616" s="480"/>
      <c r="H616" s="889"/>
    </row>
    <row r="617" spans="1:9" ht="40.15" customHeight="1">
      <c r="A617" s="135" t="s">
        <v>2116</v>
      </c>
      <c r="B617" s="1078" t="s">
        <v>32</v>
      </c>
      <c r="C617" s="1009"/>
      <c r="D617" s="1009"/>
      <c r="E617" s="1009"/>
      <c r="F617" s="1009"/>
      <c r="G617" s="1009"/>
      <c r="H617" s="889">
        <f>SUM(D618:D621)</f>
        <v>8</v>
      </c>
      <c r="I617" s="29">
        <f>COUNT(D618:D621)*2</f>
        <v>8</v>
      </c>
    </row>
    <row r="618" spans="1:9" ht="67.5" customHeight="1">
      <c r="A618" s="182" t="s">
        <v>2118</v>
      </c>
      <c r="B618" s="191" t="s">
        <v>1178</v>
      </c>
      <c r="C618" s="50" t="s">
        <v>1179</v>
      </c>
      <c r="D618" s="605">
        <v>2</v>
      </c>
      <c r="E618" s="22" t="s">
        <v>377</v>
      </c>
      <c r="F618" s="66"/>
      <c r="G618" s="480"/>
      <c r="H618" s="889"/>
    </row>
    <row r="619" spans="1:9" ht="15.5">
      <c r="A619" s="182"/>
      <c r="B619" s="191"/>
      <c r="C619" s="50" t="s">
        <v>1180</v>
      </c>
      <c r="D619" s="605">
        <v>2</v>
      </c>
      <c r="E619" s="22" t="s">
        <v>377</v>
      </c>
      <c r="F619" s="66"/>
      <c r="G619" s="480"/>
      <c r="H619" s="889"/>
    </row>
    <row r="620" spans="1:9" ht="46.5">
      <c r="A620" s="182" t="s">
        <v>2130</v>
      </c>
      <c r="B620" s="114" t="s">
        <v>1183</v>
      </c>
      <c r="C620" s="25" t="s">
        <v>1184</v>
      </c>
      <c r="D620" s="605">
        <v>2</v>
      </c>
      <c r="E620" s="22" t="s">
        <v>377</v>
      </c>
      <c r="F620" s="66"/>
      <c r="G620" s="480"/>
      <c r="H620" s="889"/>
    </row>
    <row r="621" spans="1:9" ht="43.5">
      <c r="A621" s="182"/>
      <c r="B621" s="114"/>
      <c r="C621" s="25" t="s">
        <v>1185</v>
      </c>
      <c r="D621" s="605">
        <v>2</v>
      </c>
      <c r="E621" s="22" t="s">
        <v>418</v>
      </c>
      <c r="F621" s="66"/>
      <c r="G621" s="480"/>
      <c r="H621" s="889"/>
    </row>
    <row r="622" spans="1:9" ht="40.15" customHeight="1">
      <c r="A622" s="135" t="s">
        <v>2133</v>
      </c>
      <c r="B622" s="1078" t="s">
        <v>30</v>
      </c>
      <c r="C622" s="1009"/>
      <c r="D622" s="1009"/>
      <c r="E622" s="1009"/>
      <c r="F622" s="1009"/>
      <c r="G622" s="1009"/>
      <c r="H622" s="889">
        <f>SUM(D623:D631)</f>
        <v>18</v>
      </c>
      <c r="I622" s="29">
        <f>COUNT(D623:D631)*2</f>
        <v>18</v>
      </c>
    </row>
    <row r="623" spans="1:9" ht="78.75" customHeight="1">
      <c r="A623" s="182" t="s">
        <v>2135</v>
      </c>
      <c r="B623" s="42" t="s">
        <v>2679</v>
      </c>
      <c r="C623" s="20" t="s">
        <v>1188</v>
      </c>
      <c r="D623" s="610">
        <v>2</v>
      </c>
      <c r="E623" s="22" t="s">
        <v>269</v>
      </c>
      <c r="F623" s="50" t="s">
        <v>6234</v>
      </c>
      <c r="G623" s="480"/>
      <c r="H623" s="889"/>
    </row>
    <row r="624" spans="1:9" ht="108.75" customHeight="1">
      <c r="A624" s="182"/>
      <c r="B624" s="42"/>
      <c r="C624" s="25" t="s">
        <v>2572</v>
      </c>
      <c r="D624" s="610">
        <v>2</v>
      </c>
      <c r="E624" s="22" t="s">
        <v>269</v>
      </c>
      <c r="F624" s="50" t="s">
        <v>6235</v>
      </c>
      <c r="G624" s="480"/>
      <c r="H624" s="889"/>
    </row>
    <row r="625" spans="1:9" ht="29">
      <c r="A625" s="182"/>
      <c r="B625" s="42"/>
      <c r="C625" s="30" t="s">
        <v>2574</v>
      </c>
      <c r="D625" s="601">
        <v>2</v>
      </c>
      <c r="E625" s="22" t="s">
        <v>269</v>
      </c>
      <c r="F625" s="26" t="s">
        <v>1193</v>
      </c>
      <c r="G625" s="480"/>
      <c r="H625" s="889"/>
    </row>
    <row r="626" spans="1:9" ht="29">
      <c r="A626" s="182"/>
      <c r="B626" s="42"/>
      <c r="C626" s="30" t="s">
        <v>1194</v>
      </c>
      <c r="D626" s="610">
        <v>2</v>
      </c>
      <c r="E626" s="22" t="s">
        <v>269</v>
      </c>
      <c r="F626" s="25" t="s">
        <v>1195</v>
      </c>
      <c r="G626" s="480"/>
      <c r="H626" s="889"/>
    </row>
    <row r="627" spans="1:9" ht="29">
      <c r="A627" s="182"/>
      <c r="B627" s="42"/>
      <c r="C627" s="25" t="s">
        <v>1196</v>
      </c>
      <c r="D627" s="610">
        <v>2</v>
      </c>
      <c r="E627" s="22" t="s">
        <v>269</v>
      </c>
      <c r="F627" s="50" t="s">
        <v>1197</v>
      </c>
      <c r="G627" s="480"/>
      <c r="H627" s="889"/>
    </row>
    <row r="628" spans="1:9" ht="29">
      <c r="A628" s="182"/>
      <c r="B628" s="42"/>
      <c r="C628" s="300" t="s">
        <v>1198</v>
      </c>
      <c r="D628" s="611">
        <v>2</v>
      </c>
      <c r="E628" s="22" t="s">
        <v>269</v>
      </c>
      <c r="F628" s="50"/>
      <c r="G628" s="480"/>
      <c r="H628" s="889"/>
    </row>
    <row r="629" spans="1:9" ht="81.75" customHeight="1">
      <c r="A629" s="182" t="s">
        <v>2141</v>
      </c>
      <c r="B629" s="42" t="s">
        <v>1200</v>
      </c>
      <c r="C629" s="76" t="s">
        <v>2143</v>
      </c>
      <c r="D629" s="611">
        <v>2</v>
      </c>
      <c r="E629" s="301" t="s">
        <v>377</v>
      </c>
      <c r="F629" s="30" t="s">
        <v>2575</v>
      </c>
      <c r="G629" s="480"/>
      <c r="H629" s="889"/>
    </row>
    <row r="630" spans="1:9" ht="43.5">
      <c r="A630" s="182"/>
      <c r="B630" s="42"/>
      <c r="C630" s="76" t="s">
        <v>1203</v>
      </c>
      <c r="D630" s="611">
        <v>2</v>
      </c>
      <c r="E630" s="301" t="s">
        <v>377</v>
      </c>
      <c r="F630" s="30" t="s">
        <v>1204</v>
      </c>
      <c r="G630" s="480"/>
      <c r="H630" s="889"/>
    </row>
    <row r="631" spans="1:9" ht="29">
      <c r="A631" s="182"/>
      <c r="B631" s="42"/>
      <c r="C631" s="25" t="s">
        <v>1207</v>
      </c>
      <c r="D631" s="605">
        <v>2</v>
      </c>
      <c r="E631" s="301" t="s">
        <v>377</v>
      </c>
      <c r="F631" s="66"/>
      <c r="G631" s="480"/>
      <c r="H631" s="889"/>
    </row>
    <row r="632" spans="1:9" ht="40.15" customHeight="1">
      <c r="A632" s="135" t="s">
        <v>2149</v>
      </c>
      <c r="B632" s="1080" t="s">
        <v>28</v>
      </c>
      <c r="C632" s="1058"/>
      <c r="D632" s="1058"/>
      <c r="E632" s="1058"/>
      <c r="F632" s="1058"/>
      <c r="G632" s="1081"/>
      <c r="H632" s="889">
        <f>SUM(D633:D644)</f>
        <v>20</v>
      </c>
      <c r="I632" s="29">
        <f>COUNT(D633:D642)*2</f>
        <v>20</v>
      </c>
    </row>
    <row r="633" spans="1:9" ht="43.5">
      <c r="A633" s="182" t="s">
        <v>2150</v>
      </c>
      <c r="B633" s="30" t="s">
        <v>1209</v>
      </c>
      <c r="C633" s="50" t="s">
        <v>1210</v>
      </c>
      <c r="D633" s="605">
        <v>2</v>
      </c>
      <c r="E633" s="22" t="s">
        <v>339</v>
      </c>
      <c r="F633" s="26"/>
      <c r="G633" s="464"/>
      <c r="H633" s="889"/>
    </row>
    <row r="634" spans="1:9" ht="53.25" customHeight="1">
      <c r="A634" s="182"/>
      <c r="B634" s="30"/>
      <c r="C634" s="30" t="s">
        <v>6236</v>
      </c>
      <c r="D634" s="605">
        <v>2</v>
      </c>
      <c r="E634" s="22" t="s">
        <v>339</v>
      </c>
      <c r="F634" s="30" t="s">
        <v>6237</v>
      </c>
      <c r="G634" s="480"/>
      <c r="H634" s="892"/>
      <c r="I634" s="212"/>
    </row>
    <row r="635" spans="1:9" ht="29">
      <c r="A635" s="182"/>
      <c r="B635" s="30"/>
      <c r="C635" s="30" t="s">
        <v>6238</v>
      </c>
      <c r="D635" s="605">
        <v>2</v>
      </c>
      <c r="E635" s="22" t="s">
        <v>339</v>
      </c>
      <c r="F635" s="30"/>
      <c r="G635" s="480"/>
      <c r="H635" s="892"/>
      <c r="I635" s="212"/>
    </row>
    <row r="636" spans="1:9" ht="58">
      <c r="A636" s="182" t="s">
        <v>2152</v>
      </c>
      <c r="B636" s="42" t="s">
        <v>1212</v>
      </c>
      <c r="C636" s="23" t="s">
        <v>1213</v>
      </c>
      <c r="D636" s="610">
        <v>2</v>
      </c>
      <c r="E636" s="22" t="s">
        <v>377</v>
      </c>
      <c r="F636" s="25" t="s">
        <v>6239</v>
      </c>
      <c r="G636" s="480"/>
      <c r="H636" s="889"/>
    </row>
    <row r="637" spans="1:9" ht="29">
      <c r="A637" s="182"/>
      <c r="B637" s="42"/>
      <c r="C637" s="23" t="s">
        <v>1215</v>
      </c>
      <c r="D637" s="610">
        <v>2</v>
      </c>
      <c r="E637" s="22" t="s">
        <v>377</v>
      </c>
      <c r="F637" s="25" t="s">
        <v>2576</v>
      </c>
      <c r="G637" s="480"/>
      <c r="H637" s="889"/>
    </row>
    <row r="638" spans="1:9" ht="58">
      <c r="A638" s="182" t="s">
        <v>2156</v>
      </c>
      <c r="B638" s="42" t="s">
        <v>1218</v>
      </c>
      <c r="C638" s="23" t="s">
        <v>1219</v>
      </c>
      <c r="D638" s="610">
        <v>2</v>
      </c>
      <c r="E638" s="22" t="s">
        <v>538</v>
      </c>
      <c r="F638" s="22"/>
      <c r="G638" s="480"/>
      <c r="H638" s="889"/>
    </row>
    <row r="639" spans="1:9" ht="29">
      <c r="A639" s="182"/>
      <c r="B639" s="42"/>
      <c r="C639" s="23" t="s">
        <v>2160</v>
      </c>
      <c r="D639" s="610">
        <v>2</v>
      </c>
      <c r="E639" s="22" t="s">
        <v>538</v>
      </c>
      <c r="F639" s="22"/>
      <c r="G639" s="480"/>
      <c r="H639" s="889"/>
    </row>
    <row r="640" spans="1:9" ht="65.25" customHeight="1">
      <c r="A640" s="182"/>
      <c r="B640" s="42"/>
      <c r="C640" s="30" t="s">
        <v>1221</v>
      </c>
      <c r="D640" s="601">
        <v>2</v>
      </c>
      <c r="E640" s="22" t="s">
        <v>538</v>
      </c>
      <c r="F640" s="22"/>
      <c r="G640" s="480"/>
      <c r="H640" s="889"/>
    </row>
    <row r="641" spans="1:9" ht="29">
      <c r="A641" s="182"/>
      <c r="B641" s="42"/>
      <c r="C641" s="23" t="s">
        <v>1222</v>
      </c>
      <c r="D641" s="610">
        <v>2</v>
      </c>
      <c r="E641" s="22" t="s">
        <v>377</v>
      </c>
      <c r="F641" s="25" t="s">
        <v>1223</v>
      </c>
      <c r="G641" s="480"/>
      <c r="H641" s="889"/>
    </row>
    <row r="642" spans="1:9" ht="43.5">
      <c r="A642" s="182"/>
      <c r="B642" s="42"/>
      <c r="C642" s="23" t="s">
        <v>1224</v>
      </c>
      <c r="D642" s="610">
        <v>2</v>
      </c>
      <c r="E642" s="22" t="s">
        <v>377</v>
      </c>
      <c r="F642" s="25" t="s">
        <v>1225</v>
      </c>
      <c r="G642" s="480"/>
      <c r="H642" s="889"/>
    </row>
    <row r="643" spans="1:9" ht="29" hidden="1">
      <c r="A643" s="79" t="s">
        <v>2163</v>
      </c>
      <c r="B643" s="30" t="s">
        <v>1227</v>
      </c>
      <c r="C643"/>
      <c r="D643" s="609"/>
      <c r="E643" s="22"/>
      <c r="F643" s="66"/>
      <c r="G643" s="66"/>
      <c r="H643" s="99"/>
      <c r="I643" s="99"/>
    </row>
    <row r="644" spans="1:9" ht="29" hidden="1">
      <c r="A644" s="79" t="s">
        <v>1230</v>
      </c>
      <c r="B644" s="30" t="s">
        <v>1231</v>
      </c>
      <c r="C644" s="66"/>
      <c r="D644" s="609"/>
      <c r="E644" s="22"/>
      <c r="F644" s="66"/>
      <c r="G644" s="66"/>
      <c r="H644" s="99"/>
      <c r="I644" s="99"/>
    </row>
    <row r="645" spans="1:9" ht="40.15" customHeight="1">
      <c r="A645" s="135" t="s">
        <v>2166</v>
      </c>
      <c r="B645" s="1078" t="s">
        <v>26</v>
      </c>
      <c r="C645" s="1009"/>
      <c r="D645" s="1009"/>
      <c r="E645" s="1009"/>
      <c r="F645" s="1009"/>
      <c r="G645" s="1009"/>
      <c r="H645" s="889">
        <f>SUM(D646:D659)</f>
        <v>28</v>
      </c>
      <c r="I645" s="29">
        <f>COUNT(D646:D659)*2</f>
        <v>28</v>
      </c>
    </row>
    <row r="646" spans="1:9" ht="62">
      <c r="A646" s="182" t="s">
        <v>2168</v>
      </c>
      <c r="B646" s="191" t="s">
        <v>1233</v>
      </c>
      <c r="C646" s="20" t="s">
        <v>2804</v>
      </c>
      <c r="D646" s="605">
        <v>2</v>
      </c>
      <c r="E646" s="22" t="s">
        <v>339</v>
      </c>
      <c r="F646" s="66"/>
      <c r="G646" s="480"/>
      <c r="H646" s="889"/>
    </row>
    <row r="647" spans="1:9" ht="51.75" customHeight="1">
      <c r="A647" s="182"/>
      <c r="B647" s="191"/>
      <c r="C647" s="25" t="s">
        <v>6306</v>
      </c>
      <c r="D647" s="605">
        <v>2</v>
      </c>
      <c r="E647" s="22" t="s">
        <v>339</v>
      </c>
      <c r="F647" s="42" t="s">
        <v>3266</v>
      </c>
      <c r="G647" s="480"/>
      <c r="H647" s="889"/>
    </row>
    <row r="648" spans="1:9" ht="54.75" customHeight="1">
      <c r="A648" s="182"/>
      <c r="B648" s="191"/>
      <c r="C648" s="25" t="s">
        <v>6305</v>
      </c>
      <c r="D648" s="605">
        <v>2</v>
      </c>
      <c r="E648" s="22" t="s">
        <v>377</v>
      </c>
      <c r="F648" s="25" t="s">
        <v>6316</v>
      </c>
      <c r="G648" s="480"/>
      <c r="H648" s="889"/>
    </row>
    <row r="649" spans="1:9" ht="87">
      <c r="A649" s="182"/>
      <c r="B649" s="191"/>
      <c r="C649" s="25" t="s">
        <v>2172</v>
      </c>
      <c r="D649" s="605">
        <v>2</v>
      </c>
      <c r="E649" s="22" t="s">
        <v>339</v>
      </c>
      <c r="F649" s="25" t="s">
        <v>6315</v>
      </c>
      <c r="G649" s="480"/>
      <c r="H649" s="889"/>
    </row>
    <row r="650" spans="1:9" ht="43.5">
      <c r="A650" s="182"/>
      <c r="B650" s="191"/>
      <c r="C650" s="20" t="s">
        <v>1235</v>
      </c>
      <c r="D650" s="605">
        <v>2</v>
      </c>
      <c r="E650" s="22" t="s">
        <v>339</v>
      </c>
      <c r="F650" s="42" t="s">
        <v>3267</v>
      </c>
      <c r="H650" s="889"/>
    </row>
    <row r="651" spans="1:9" ht="29">
      <c r="A651" s="182"/>
      <c r="B651" s="191"/>
      <c r="C651" s="23" t="s">
        <v>1236</v>
      </c>
      <c r="D651" s="605">
        <v>2</v>
      </c>
      <c r="E651" s="22"/>
      <c r="F651" s="533"/>
      <c r="G651" s="480"/>
      <c r="H651" s="889"/>
    </row>
    <row r="652" spans="1:9" ht="46.5">
      <c r="A652" s="182" t="s">
        <v>2173</v>
      </c>
      <c r="B652" s="191" t="s">
        <v>1238</v>
      </c>
      <c r="C652" s="23" t="s">
        <v>1239</v>
      </c>
      <c r="D652" s="615">
        <v>2</v>
      </c>
      <c r="E652" s="31" t="s">
        <v>339</v>
      </c>
      <c r="F652" s="20" t="s">
        <v>1240</v>
      </c>
      <c r="G652" s="480"/>
      <c r="H652" s="889"/>
    </row>
    <row r="653" spans="1:9" ht="116">
      <c r="A653" s="182"/>
      <c r="B653" s="191"/>
      <c r="C653" s="23" t="s">
        <v>6308</v>
      </c>
      <c r="D653" s="615">
        <v>2</v>
      </c>
      <c r="E653" s="31" t="s">
        <v>339</v>
      </c>
      <c r="F653" s="20" t="s">
        <v>6314</v>
      </c>
      <c r="G653" s="480"/>
      <c r="H653" s="889"/>
    </row>
    <row r="654" spans="1:9" ht="29">
      <c r="A654" s="182"/>
      <c r="B654" s="191"/>
      <c r="C654" s="23" t="s">
        <v>1241</v>
      </c>
      <c r="D654" s="615">
        <v>2</v>
      </c>
      <c r="E654" s="31" t="s">
        <v>269</v>
      </c>
      <c r="F654" s="20" t="s">
        <v>1242</v>
      </c>
      <c r="G654" s="480"/>
      <c r="H654" s="889"/>
    </row>
    <row r="655" spans="1:9" ht="43.5">
      <c r="A655" s="182"/>
      <c r="B655" s="191"/>
      <c r="C655" s="23" t="s">
        <v>1243</v>
      </c>
      <c r="D655" s="615">
        <v>2</v>
      </c>
      <c r="E655" s="31" t="s">
        <v>418</v>
      </c>
      <c r="F655" s="20" t="s">
        <v>1244</v>
      </c>
      <c r="G655" s="480"/>
      <c r="H655" s="889"/>
    </row>
    <row r="656" spans="1:9" ht="72.5">
      <c r="A656" s="182"/>
      <c r="B656" s="191"/>
      <c r="C656" s="23" t="s">
        <v>6309</v>
      </c>
      <c r="D656" s="612">
        <v>2</v>
      </c>
      <c r="E656" s="22" t="s">
        <v>339</v>
      </c>
      <c r="F656" s="30" t="s">
        <v>6312</v>
      </c>
      <c r="G656" s="480"/>
      <c r="H656" s="889"/>
    </row>
    <row r="657" spans="1:9" ht="54" customHeight="1">
      <c r="A657" s="182" t="s">
        <v>2178</v>
      </c>
      <c r="B657" s="191" t="s">
        <v>1246</v>
      </c>
      <c r="C657" s="535" t="s">
        <v>1247</v>
      </c>
      <c r="D657" s="605">
        <v>2</v>
      </c>
      <c r="E657" s="303" t="s">
        <v>269</v>
      </c>
      <c r="F657" s="66"/>
      <c r="G657" s="480"/>
      <c r="H657" s="889"/>
    </row>
    <row r="658" spans="1:9" ht="43.5">
      <c r="A658" s="182"/>
      <c r="B658" s="26"/>
      <c r="C658" s="537" t="s">
        <v>1249</v>
      </c>
      <c r="D658" s="605">
        <v>2</v>
      </c>
      <c r="E658" s="22"/>
      <c r="F658" s="533"/>
      <c r="G658" s="480"/>
      <c r="H658" s="889"/>
    </row>
    <row r="659" spans="1:9" ht="29">
      <c r="A659" s="182"/>
      <c r="B659" s="66"/>
      <c r="C659" s="538" t="s">
        <v>6307</v>
      </c>
      <c r="D659" s="605">
        <v>2</v>
      </c>
      <c r="E659" s="22" t="s">
        <v>538</v>
      </c>
      <c r="F659" s="66"/>
      <c r="G659" s="480"/>
      <c r="H659" s="889"/>
    </row>
    <row r="660" spans="1:9" ht="18.5">
      <c r="A660" s="291"/>
      <c r="B660" s="1077" t="s">
        <v>2181</v>
      </c>
      <c r="C660" s="1077"/>
      <c r="D660" s="1077"/>
      <c r="E660" s="1077"/>
      <c r="F660" s="1077"/>
      <c r="G660" s="1077"/>
      <c r="H660" s="889">
        <f>H661+H664+H668+H673+H691+H695+H702+H710+H714+H721</f>
        <v>78</v>
      </c>
      <c r="I660" s="29">
        <f>I661+I664+I668+I673+I691+I695+I702+I710+I714+I721</f>
        <v>78</v>
      </c>
    </row>
    <row r="661" spans="1:9" ht="40.15" customHeight="1">
      <c r="A661" s="135" t="s">
        <v>25</v>
      </c>
      <c r="B661" s="1078" t="s">
        <v>24</v>
      </c>
      <c r="C661" s="1009"/>
      <c r="D661" s="1009"/>
      <c r="E661" s="1009"/>
      <c r="F661" s="1009"/>
      <c r="G661" s="1009"/>
      <c r="H661" s="889">
        <f>SUM(D662:D663)</f>
        <v>2</v>
      </c>
      <c r="I661" s="29">
        <f>COUNT(D662:D663)*2</f>
        <v>2</v>
      </c>
    </row>
    <row r="662" spans="1:9" ht="62">
      <c r="A662" s="43" t="s">
        <v>1252</v>
      </c>
      <c r="B662" s="114" t="s">
        <v>1253</v>
      </c>
      <c r="C662" s="74" t="s">
        <v>1254</v>
      </c>
      <c r="D662" s="601">
        <v>2</v>
      </c>
      <c r="E662" s="28" t="s">
        <v>538</v>
      </c>
      <c r="F662" s="26"/>
      <c r="G662" s="464"/>
      <c r="H662" s="889"/>
    </row>
    <row r="663" spans="1:9" ht="44.25" hidden="1" customHeight="1">
      <c r="A663" s="68" t="s">
        <v>1255</v>
      </c>
      <c r="B663" s="30" t="s">
        <v>1256</v>
      </c>
      <c r="C663" s="26"/>
      <c r="D663" s="523"/>
      <c r="E663" s="28"/>
      <c r="F663" s="26"/>
      <c r="G663" s="26"/>
      <c r="H663" s="99"/>
      <c r="I663" s="99"/>
    </row>
    <row r="664" spans="1:9" ht="40.15" customHeight="1">
      <c r="A664" s="135" t="s">
        <v>23</v>
      </c>
      <c r="B664" s="1078" t="s">
        <v>22</v>
      </c>
      <c r="C664" s="1009"/>
      <c r="D664" s="1009"/>
      <c r="E664" s="1009"/>
      <c r="F664" s="1009"/>
      <c r="G664" s="1009"/>
      <c r="H664" s="889">
        <f>SUM(D665:D667)</f>
        <v>2</v>
      </c>
      <c r="I664" s="29">
        <f>COUNT(D665:D667)*2</f>
        <v>2</v>
      </c>
    </row>
    <row r="665" spans="1:9" ht="51.75" customHeight="1">
      <c r="A665" s="43" t="s">
        <v>1257</v>
      </c>
      <c r="B665" s="191" t="s">
        <v>1258</v>
      </c>
      <c r="C665" s="30" t="s">
        <v>6240</v>
      </c>
      <c r="D665" s="603">
        <v>2</v>
      </c>
      <c r="E665" s="28" t="s">
        <v>646</v>
      </c>
      <c r="F665" s="26"/>
      <c r="G665" s="464"/>
      <c r="H665" s="889"/>
    </row>
    <row r="666" spans="1:9" ht="83.25" hidden="1" customHeight="1">
      <c r="A666" s="68" t="s">
        <v>1259</v>
      </c>
      <c r="B666" s="191" t="s">
        <v>1260</v>
      </c>
      <c r="C666" s="26"/>
      <c r="D666" s="523"/>
      <c r="E666" s="28"/>
      <c r="F666" s="26"/>
      <c r="G666" s="26"/>
      <c r="H666" s="99"/>
      <c r="I666" s="99"/>
    </row>
    <row r="667" spans="1:9" ht="36.75" hidden="1" customHeight="1">
      <c r="A667" s="68" t="s">
        <v>1261</v>
      </c>
      <c r="B667" s="191" t="s">
        <v>1262</v>
      </c>
      <c r="C667" s="26"/>
      <c r="D667" s="523"/>
      <c r="E667" s="28"/>
      <c r="F667" s="26"/>
      <c r="G667" s="26"/>
      <c r="H667" s="99"/>
      <c r="I667" s="99"/>
    </row>
    <row r="668" spans="1:9" ht="40.15" customHeight="1">
      <c r="A668" s="135" t="s">
        <v>2191</v>
      </c>
      <c r="B668" s="1078" t="s">
        <v>20</v>
      </c>
      <c r="C668" s="1009"/>
      <c r="D668" s="1009"/>
      <c r="E668" s="1009"/>
      <c r="F668" s="1009"/>
      <c r="G668" s="1009"/>
      <c r="H668" s="889">
        <f>SUM(D669:D672)</f>
        <v>8</v>
      </c>
      <c r="I668" s="29">
        <f>COUNT(D669:D672)*2</f>
        <v>8</v>
      </c>
    </row>
    <row r="669" spans="1:9" ht="111" customHeight="1">
      <c r="A669" s="18" t="s">
        <v>2193</v>
      </c>
      <c r="B669" s="191" t="s">
        <v>1264</v>
      </c>
      <c r="C669" s="25" t="s">
        <v>2581</v>
      </c>
      <c r="D669" s="601">
        <v>2</v>
      </c>
      <c r="E669" s="28" t="s">
        <v>538</v>
      </c>
      <c r="F669" s="26"/>
      <c r="G669" s="464"/>
      <c r="H669" s="889"/>
    </row>
    <row r="670" spans="1:9" ht="54" customHeight="1">
      <c r="A670" s="18"/>
      <c r="B670" s="191"/>
      <c r="C670" s="50" t="s">
        <v>6241</v>
      </c>
      <c r="D670" s="601">
        <v>2</v>
      </c>
      <c r="E670" s="28" t="s">
        <v>538</v>
      </c>
      <c r="F670" s="26"/>
      <c r="G670" s="464"/>
      <c r="H670" s="889"/>
    </row>
    <row r="671" spans="1:9" ht="62">
      <c r="A671" s="18" t="s">
        <v>2197</v>
      </c>
      <c r="B671" s="191" t="s">
        <v>1268</v>
      </c>
      <c r="C671" s="30" t="s">
        <v>6242</v>
      </c>
      <c r="D671" s="601">
        <v>2</v>
      </c>
      <c r="E671" s="28" t="s">
        <v>538</v>
      </c>
      <c r="F671" s="26"/>
      <c r="G671" s="464"/>
      <c r="H671" s="889"/>
    </row>
    <row r="672" spans="1:9" ht="72.75" customHeight="1">
      <c r="A672" s="18" t="s">
        <v>2199</v>
      </c>
      <c r="B672" s="114" t="s">
        <v>1271</v>
      </c>
      <c r="C672" s="191" t="s">
        <v>1272</v>
      </c>
      <c r="D672" s="601">
        <v>2</v>
      </c>
      <c r="E672" s="28" t="s">
        <v>538</v>
      </c>
      <c r="F672" s="191" t="s">
        <v>1273</v>
      </c>
      <c r="G672" s="464"/>
      <c r="H672" s="889"/>
    </row>
    <row r="673" spans="1:9" ht="40.15" customHeight="1">
      <c r="A673" s="135" t="s">
        <v>2202</v>
      </c>
      <c r="B673" s="1078" t="s">
        <v>18</v>
      </c>
      <c r="C673" s="1009"/>
      <c r="D673" s="1009"/>
      <c r="E673" s="1009"/>
      <c r="F673" s="1009"/>
      <c r="G673" s="1009"/>
      <c r="H673" s="889">
        <f>SUM(D674:D690)</f>
        <v>34</v>
      </c>
      <c r="I673" s="29">
        <f>COUNT(D674:D690)*2</f>
        <v>34</v>
      </c>
    </row>
    <row r="674" spans="1:9" ht="61.9" customHeight="1">
      <c r="A674" s="18" t="s">
        <v>2204</v>
      </c>
      <c r="B674" s="191" t="s">
        <v>1275</v>
      </c>
      <c r="C674" s="123" t="s">
        <v>1276</v>
      </c>
      <c r="D674" s="601">
        <v>2</v>
      </c>
      <c r="E674" s="28" t="s">
        <v>646</v>
      </c>
      <c r="F674" s="26"/>
      <c r="G674" s="464"/>
      <c r="H674" s="889"/>
    </row>
    <row r="675" spans="1:9" ht="29">
      <c r="A675" s="18"/>
      <c r="B675" s="191"/>
      <c r="C675" s="23" t="s">
        <v>1277</v>
      </c>
      <c r="D675" s="520">
        <v>2</v>
      </c>
      <c r="E675" s="28" t="s">
        <v>375</v>
      </c>
      <c r="F675" s="26"/>
      <c r="G675" s="464"/>
      <c r="H675" s="889"/>
    </row>
    <row r="676" spans="1:9" ht="62">
      <c r="A676" s="18" t="s">
        <v>2207</v>
      </c>
      <c r="B676" s="191" t="s">
        <v>1279</v>
      </c>
      <c r="C676" s="30" t="s">
        <v>6243</v>
      </c>
      <c r="D676" s="601">
        <v>2</v>
      </c>
      <c r="E676" s="28" t="s">
        <v>646</v>
      </c>
      <c r="F676" s="26"/>
      <c r="G676" s="464"/>
      <c r="H676" s="889"/>
    </row>
    <row r="677" spans="1:9" ht="43.5">
      <c r="A677" s="18"/>
      <c r="B677" s="191"/>
      <c r="C677" s="123" t="s">
        <v>6244</v>
      </c>
      <c r="D677" s="601">
        <v>2</v>
      </c>
      <c r="E677" s="28" t="s">
        <v>646</v>
      </c>
      <c r="F677" s="26"/>
      <c r="G677" s="464"/>
      <c r="H677" s="889"/>
    </row>
    <row r="678" spans="1:9" ht="43.5">
      <c r="A678" s="18"/>
      <c r="B678" s="191"/>
      <c r="C678" s="30" t="s">
        <v>6245</v>
      </c>
      <c r="D678" s="601">
        <v>2</v>
      </c>
      <c r="E678" s="28" t="s">
        <v>646</v>
      </c>
      <c r="F678" s="26"/>
      <c r="G678" s="464"/>
      <c r="H678" s="889"/>
    </row>
    <row r="679" spans="1:9" ht="29">
      <c r="A679" s="18"/>
      <c r="B679" s="191"/>
      <c r="C679" s="30" t="s">
        <v>6246</v>
      </c>
      <c r="D679" s="601">
        <v>2</v>
      </c>
      <c r="E679" s="28" t="s">
        <v>646</v>
      </c>
      <c r="F679" s="26"/>
      <c r="G679" s="464"/>
      <c r="H679" s="889"/>
    </row>
    <row r="680" spans="1:9" ht="48.75" customHeight="1">
      <c r="A680" s="18"/>
      <c r="B680" s="191"/>
      <c r="C680" s="123" t="s">
        <v>6247</v>
      </c>
      <c r="D680" s="601">
        <v>2</v>
      </c>
      <c r="E680" s="28" t="s">
        <v>646</v>
      </c>
      <c r="F680" s="26"/>
      <c r="G680" s="464"/>
      <c r="H680" s="889"/>
    </row>
    <row r="681" spans="1:9" ht="43.5">
      <c r="A681" s="18"/>
      <c r="B681" s="191"/>
      <c r="C681" s="30" t="s">
        <v>6248</v>
      </c>
      <c r="D681" s="601">
        <v>2</v>
      </c>
      <c r="E681" s="28" t="s">
        <v>646</v>
      </c>
      <c r="F681" s="26"/>
      <c r="G681" s="464"/>
      <c r="H681" s="889"/>
    </row>
    <row r="682" spans="1:9" ht="43.5">
      <c r="A682" s="18"/>
      <c r="B682" s="191"/>
      <c r="C682" s="30" t="s">
        <v>6249</v>
      </c>
      <c r="D682" s="601">
        <v>2</v>
      </c>
      <c r="E682" s="28" t="s">
        <v>646</v>
      </c>
      <c r="F682" s="26"/>
      <c r="G682" s="464"/>
      <c r="H682" s="889"/>
    </row>
    <row r="683" spans="1:9" ht="43.5">
      <c r="A683" s="18"/>
      <c r="B683" s="191"/>
      <c r="C683" s="30" t="s">
        <v>6250</v>
      </c>
      <c r="D683" s="601">
        <v>2</v>
      </c>
      <c r="E683" s="28" t="s">
        <v>646</v>
      </c>
      <c r="F683" s="26"/>
      <c r="G683" s="464"/>
      <c r="H683" s="889"/>
    </row>
    <row r="684" spans="1:9" ht="58">
      <c r="A684" s="18"/>
      <c r="B684" s="191"/>
      <c r="C684" s="30" t="s">
        <v>6251</v>
      </c>
      <c r="D684" s="601">
        <v>2</v>
      </c>
      <c r="E684" s="28" t="s">
        <v>646</v>
      </c>
      <c r="F684" s="26"/>
      <c r="G684" s="464"/>
      <c r="H684" s="889"/>
    </row>
    <row r="685" spans="1:9" ht="58">
      <c r="A685" s="18"/>
      <c r="B685" s="191"/>
      <c r="C685" s="30" t="s">
        <v>6252</v>
      </c>
      <c r="D685" s="601">
        <v>2</v>
      </c>
      <c r="E685" s="28" t="s">
        <v>646</v>
      </c>
      <c r="F685" s="26"/>
      <c r="G685" s="464"/>
      <c r="H685" s="889"/>
    </row>
    <row r="686" spans="1:9" ht="43.5">
      <c r="A686" s="18"/>
      <c r="B686" s="191"/>
      <c r="C686" s="30" t="s">
        <v>6253</v>
      </c>
      <c r="D686" s="601">
        <v>2</v>
      </c>
      <c r="E686" s="28" t="s">
        <v>646</v>
      </c>
      <c r="F686" s="26"/>
      <c r="G686" s="464"/>
      <c r="H686" s="889"/>
    </row>
    <row r="687" spans="1:9" ht="43.5">
      <c r="A687" s="18"/>
      <c r="B687" s="191"/>
      <c r="C687" s="30" t="s">
        <v>6254</v>
      </c>
      <c r="D687" s="601">
        <v>2</v>
      </c>
      <c r="E687" s="28" t="s">
        <v>646</v>
      </c>
      <c r="F687" s="26"/>
      <c r="G687" s="464"/>
      <c r="H687" s="889"/>
    </row>
    <row r="688" spans="1:9" ht="58">
      <c r="A688" s="18"/>
      <c r="B688" s="191"/>
      <c r="C688" s="123" t="s">
        <v>6255</v>
      </c>
      <c r="D688" s="601">
        <v>2</v>
      </c>
      <c r="E688" s="28" t="s">
        <v>646</v>
      </c>
      <c r="F688" s="26"/>
      <c r="G688" s="464"/>
      <c r="H688" s="889"/>
    </row>
    <row r="689" spans="1:9" ht="62">
      <c r="A689" s="18" t="s">
        <v>2224</v>
      </c>
      <c r="B689" s="191" t="s">
        <v>1294</v>
      </c>
      <c r="C689" s="25" t="s">
        <v>1295</v>
      </c>
      <c r="D689" s="601">
        <v>2</v>
      </c>
      <c r="E689" s="28" t="s">
        <v>538</v>
      </c>
      <c r="F689" s="26"/>
      <c r="G689" s="464"/>
      <c r="H689" s="889"/>
    </row>
    <row r="690" spans="1:9" ht="31">
      <c r="A690" s="18" t="s">
        <v>2228</v>
      </c>
      <c r="B690" s="191" t="s">
        <v>1297</v>
      </c>
      <c r="C690" s="50" t="s">
        <v>1298</v>
      </c>
      <c r="D690" s="601">
        <v>2</v>
      </c>
      <c r="E690" s="28" t="s">
        <v>339</v>
      </c>
      <c r="F690" s="30" t="s">
        <v>6256</v>
      </c>
      <c r="G690" s="464"/>
      <c r="H690" s="889"/>
    </row>
    <row r="691" spans="1:9" ht="40.15" customHeight="1">
      <c r="A691" s="135" t="s">
        <v>2235</v>
      </c>
      <c r="B691" s="1078" t="s">
        <v>16</v>
      </c>
      <c r="C691" s="1009"/>
      <c r="D691" s="1009"/>
      <c r="E691" s="1009"/>
      <c r="F691" s="1009"/>
      <c r="G691" s="1009"/>
      <c r="H691" s="889">
        <f>SUM(D692:D694)</f>
        <v>6</v>
      </c>
      <c r="I691" s="29">
        <f>COUNT(D692:D694)*2</f>
        <v>6</v>
      </c>
    </row>
    <row r="692" spans="1:9" ht="31">
      <c r="A692" s="18" t="s">
        <v>2237</v>
      </c>
      <c r="B692" s="191" t="s">
        <v>1302</v>
      </c>
      <c r="C692" s="50" t="s">
        <v>1303</v>
      </c>
      <c r="D692" s="601">
        <v>2</v>
      </c>
      <c r="E692" s="28" t="s">
        <v>538</v>
      </c>
      <c r="F692" s="26"/>
      <c r="G692" s="464"/>
      <c r="H692" s="889"/>
    </row>
    <row r="693" spans="1:9" ht="62">
      <c r="A693" s="18" t="s">
        <v>2240</v>
      </c>
      <c r="B693" s="191" t="s">
        <v>1305</v>
      </c>
      <c r="C693" s="25" t="s">
        <v>1306</v>
      </c>
      <c r="D693" s="601">
        <v>2</v>
      </c>
      <c r="E693" s="28" t="s">
        <v>538</v>
      </c>
      <c r="F693" s="26"/>
      <c r="G693" s="464"/>
      <c r="H693" s="889"/>
    </row>
    <row r="694" spans="1:9" ht="46.5">
      <c r="A694" s="18" t="s">
        <v>1307</v>
      </c>
      <c r="B694" s="191" t="s">
        <v>1308</v>
      </c>
      <c r="C694" s="23" t="s">
        <v>1309</v>
      </c>
      <c r="D694" s="601">
        <v>2</v>
      </c>
      <c r="E694" s="28" t="s">
        <v>538</v>
      </c>
      <c r="F694" s="26"/>
      <c r="G694" s="464"/>
      <c r="H694" s="889"/>
    </row>
    <row r="695" spans="1:9" ht="40.15" customHeight="1">
      <c r="A695" s="135" t="s">
        <v>2244</v>
      </c>
      <c r="B695" s="992" t="s">
        <v>14</v>
      </c>
      <c r="C695" s="1009"/>
      <c r="D695" s="1009"/>
      <c r="E695" s="1009"/>
      <c r="F695" s="1009"/>
      <c r="G695" s="1009"/>
      <c r="H695" s="889">
        <f>SUM(D696:D701)</f>
        <v>12</v>
      </c>
      <c r="I695" s="29">
        <f>COUNT(D696:D701)*2</f>
        <v>12</v>
      </c>
    </row>
    <row r="696" spans="1:9" ht="46.5">
      <c r="A696" s="18" t="s">
        <v>2245</v>
      </c>
      <c r="B696" s="19" t="s">
        <v>1311</v>
      </c>
      <c r="C696" s="25" t="s">
        <v>1312</v>
      </c>
      <c r="D696" s="601">
        <v>2</v>
      </c>
      <c r="E696" s="28" t="s">
        <v>651</v>
      </c>
      <c r="F696" s="26"/>
      <c r="G696" s="464"/>
      <c r="H696" s="889"/>
    </row>
    <row r="697" spans="1:9" ht="46.5">
      <c r="A697" s="18" t="s">
        <v>1313</v>
      </c>
      <c r="B697" s="19" t="s">
        <v>1314</v>
      </c>
      <c r="C697" s="25" t="s">
        <v>1315</v>
      </c>
      <c r="D697" s="601">
        <v>2</v>
      </c>
      <c r="E697" s="28" t="s">
        <v>651</v>
      </c>
      <c r="F697" s="26"/>
      <c r="G697" s="464"/>
      <c r="H697" s="889"/>
    </row>
    <row r="698" spans="1:9" ht="29">
      <c r="A698" s="18"/>
      <c r="B698" s="19"/>
      <c r="C698" s="25" t="s">
        <v>1316</v>
      </c>
      <c r="D698" s="601">
        <v>2</v>
      </c>
      <c r="E698" s="28" t="s">
        <v>651</v>
      </c>
      <c r="F698" s="26"/>
      <c r="G698" s="464"/>
      <c r="H698" s="889"/>
    </row>
    <row r="699" spans="1:9" ht="49.5" customHeight="1">
      <c r="A699" s="18" t="s">
        <v>1318</v>
      </c>
      <c r="B699" s="51" t="s">
        <v>1319</v>
      </c>
      <c r="C699" s="30" t="s">
        <v>1320</v>
      </c>
      <c r="D699" s="601">
        <v>2</v>
      </c>
      <c r="E699" s="28" t="s">
        <v>651</v>
      </c>
      <c r="F699" s="26"/>
      <c r="G699" s="464"/>
      <c r="H699" s="889"/>
    </row>
    <row r="700" spans="1:9" ht="62">
      <c r="A700" s="18" t="s">
        <v>2255</v>
      </c>
      <c r="B700" s="19" t="s">
        <v>1322</v>
      </c>
      <c r="C700" s="26" t="s">
        <v>1323</v>
      </c>
      <c r="D700" s="601">
        <v>2</v>
      </c>
      <c r="E700" s="28" t="s">
        <v>651</v>
      </c>
      <c r="F700" s="26"/>
      <c r="G700" s="464"/>
      <c r="H700" s="889"/>
    </row>
    <row r="701" spans="1:9" ht="62">
      <c r="A701" s="18" t="s">
        <v>2257</v>
      </c>
      <c r="B701" s="19" t="s">
        <v>2807</v>
      </c>
      <c r="C701" s="25" t="s">
        <v>1326</v>
      </c>
      <c r="D701" s="601">
        <v>2</v>
      </c>
      <c r="E701" s="28" t="s">
        <v>651</v>
      </c>
      <c r="F701" s="26"/>
      <c r="G701" s="464"/>
      <c r="H701" s="889"/>
    </row>
    <row r="702" spans="1:9" ht="40.15" customHeight="1">
      <c r="A702" s="135" t="s">
        <v>2261</v>
      </c>
      <c r="B702" s="996" t="s">
        <v>1327</v>
      </c>
      <c r="C702" s="997"/>
      <c r="D702" s="997"/>
      <c r="E702" s="997"/>
      <c r="F702" s="997"/>
      <c r="G702" s="1079"/>
      <c r="H702" s="889">
        <f>SUM(D703:D709)</f>
        <v>6</v>
      </c>
      <c r="I702" s="29">
        <f>COUNT(D703:D709)*2</f>
        <v>6</v>
      </c>
    </row>
    <row r="703" spans="1:9" ht="130.5" hidden="1">
      <c r="A703" s="162" t="s">
        <v>1328</v>
      </c>
      <c r="B703" s="50" t="s">
        <v>1329</v>
      </c>
      <c r="C703" s="50" t="s">
        <v>1330</v>
      </c>
      <c r="D703" s="530"/>
      <c r="E703" s="26" t="s">
        <v>538</v>
      </c>
      <c r="F703" s="91" t="s">
        <v>1331</v>
      </c>
      <c r="G703" s="65"/>
      <c r="H703" s="496"/>
      <c r="I703" s="99"/>
    </row>
    <row r="704" spans="1:9" ht="58" hidden="1">
      <c r="A704" s="162" t="s">
        <v>1332</v>
      </c>
      <c r="B704" s="50" t="s">
        <v>1333</v>
      </c>
      <c r="C704" s="50" t="s">
        <v>1334</v>
      </c>
      <c r="D704" s="530"/>
      <c r="E704" s="26" t="s">
        <v>538</v>
      </c>
      <c r="F704" s="91" t="s">
        <v>1335</v>
      </c>
      <c r="G704" s="21"/>
      <c r="H704" s="496"/>
      <c r="I704" s="99"/>
    </row>
    <row r="705" spans="1:9" ht="87" hidden="1">
      <c r="A705" s="162" t="s">
        <v>1336</v>
      </c>
      <c r="B705" s="50" t="s">
        <v>1337</v>
      </c>
      <c r="C705" s="50" t="s">
        <v>1338</v>
      </c>
      <c r="D705" s="530"/>
      <c r="E705" s="26" t="s">
        <v>538</v>
      </c>
      <c r="F705" s="91" t="s">
        <v>1339</v>
      </c>
      <c r="G705" s="21"/>
      <c r="H705" s="496"/>
      <c r="I705" s="99"/>
    </row>
    <row r="706" spans="1:9" ht="101.5">
      <c r="A706" s="63" t="s">
        <v>1340</v>
      </c>
      <c r="B706" s="50" t="s">
        <v>1341</v>
      </c>
      <c r="C706" s="50" t="s">
        <v>1342</v>
      </c>
      <c r="D706" s="530">
        <v>2</v>
      </c>
      <c r="E706" s="26" t="s">
        <v>538</v>
      </c>
      <c r="F706" s="91" t="s">
        <v>1343</v>
      </c>
      <c r="G706" s="21"/>
      <c r="H706" s="889"/>
    </row>
    <row r="707" spans="1:9" ht="72.5">
      <c r="A707" s="63" t="s">
        <v>1344</v>
      </c>
      <c r="B707" s="50" t="s">
        <v>1345</v>
      </c>
      <c r="C707" s="50" t="s">
        <v>1346</v>
      </c>
      <c r="D707" s="530">
        <v>2</v>
      </c>
      <c r="E707" s="26" t="s">
        <v>538</v>
      </c>
      <c r="F707" s="91" t="s">
        <v>1347</v>
      </c>
      <c r="G707" s="21"/>
      <c r="H707" s="889"/>
    </row>
    <row r="708" spans="1:9" ht="53.25" hidden="1" customHeight="1">
      <c r="A708" s="89" t="s">
        <v>1348</v>
      </c>
      <c r="B708" s="50" t="s">
        <v>1349</v>
      </c>
      <c r="C708" s="50" t="s">
        <v>1350</v>
      </c>
      <c r="D708" s="530"/>
      <c r="E708" s="26" t="s">
        <v>538</v>
      </c>
      <c r="F708" s="91" t="s">
        <v>1351</v>
      </c>
      <c r="G708" s="21"/>
      <c r="H708" s="496"/>
      <c r="I708" s="99"/>
    </row>
    <row r="709" spans="1:9" ht="101.5">
      <c r="A709" s="63" t="s">
        <v>1352</v>
      </c>
      <c r="B709" s="50" t="s">
        <v>1353</v>
      </c>
      <c r="C709" s="50" t="s">
        <v>1354</v>
      </c>
      <c r="D709" s="530">
        <v>2</v>
      </c>
      <c r="E709" s="26" t="s">
        <v>538</v>
      </c>
      <c r="F709" s="91" t="s">
        <v>1355</v>
      </c>
      <c r="G709" s="21"/>
      <c r="H709" s="889"/>
    </row>
    <row r="710" spans="1:9" ht="40.15" customHeight="1">
      <c r="A710" s="135" t="s">
        <v>2264</v>
      </c>
      <c r="B710" s="1078" t="s">
        <v>11</v>
      </c>
      <c r="C710" s="1009"/>
      <c r="D710" s="1009"/>
      <c r="E710" s="1009"/>
      <c r="F710" s="1009"/>
      <c r="G710" s="1009"/>
      <c r="H710" s="889">
        <f>SUM(D711:D713)</f>
        <v>6</v>
      </c>
      <c r="I710" s="29">
        <f>COUNT(D711:D713)*2</f>
        <v>6</v>
      </c>
    </row>
    <row r="711" spans="1:9" ht="46.5">
      <c r="A711" s="18" t="s">
        <v>2266</v>
      </c>
      <c r="B711" s="191" t="s">
        <v>1357</v>
      </c>
      <c r="C711" s="23" t="s">
        <v>1358</v>
      </c>
      <c r="D711" s="601">
        <v>2</v>
      </c>
      <c r="E711" s="28" t="s">
        <v>538</v>
      </c>
      <c r="F711" s="28" t="s">
        <v>1359</v>
      </c>
      <c r="G711" s="464"/>
      <c r="H711" s="889"/>
    </row>
    <row r="712" spans="1:9" ht="29">
      <c r="A712" s="18"/>
      <c r="B712" s="191"/>
      <c r="C712" s="23" t="s">
        <v>1360</v>
      </c>
      <c r="D712" s="601">
        <v>2</v>
      </c>
      <c r="E712" s="28" t="s">
        <v>269</v>
      </c>
      <c r="F712" s="28" t="s">
        <v>1361</v>
      </c>
      <c r="G712" s="464"/>
      <c r="H712" s="889"/>
    </row>
    <row r="713" spans="1:9" ht="46.5">
      <c r="A713" s="18" t="s">
        <v>2268</v>
      </c>
      <c r="B713" s="191" t="s">
        <v>1363</v>
      </c>
      <c r="C713" s="26" t="s">
        <v>6295</v>
      </c>
      <c r="D713" s="601">
        <v>2</v>
      </c>
      <c r="E713" s="28" t="s">
        <v>538</v>
      </c>
      <c r="F713" s="23" t="s">
        <v>1364</v>
      </c>
      <c r="G713" s="464"/>
      <c r="H713" s="889"/>
    </row>
    <row r="714" spans="1:9" ht="15.5" hidden="1">
      <c r="A714" s="92" t="s">
        <v>10</v>
      </c>
      <c r="B714" s="993" t="s">
        <v>1365</v>
      </c>
      <c r="C714" s="994"/>
      <c r="D714" s="994"/>
      <c r="E714" s="994"/>
      <c r="F714" s="994"/>
      <c r="G714" s="998"/>
      <c r="H714" s="496">
        <f>SUM(D715:D720)</f>
        <v>0</v>
      </c>
      <c r="I714" s="99">
        <f>COUNT(D715:D720)*2</f>
        <v>0</v>
      </c>
    </row>
    <row r="715" spans="1:9" ht="72.5" hidden="1">
      <c r="A715" s="92" t="s">
        <v>1366</v>
      </c>
      <c r="B715" s="50" t="s">
        <v>1367</v>
      </c>
      <c r="C715" s="50"/>
      <c r="D715" s="531"/>
      <c r="E715" s="50"/>
      <c r="F715" s="50"/>
      <c r="G715" s="50"/>
      <c r="H715" s="496"/>
      <c r="I715" s="99"/>
    </row>
    <row r="716" spans="1:9" ht="87" hidden="1">
      <c r="A716" s="92" t="s">
        <v>1368</v>
      </c>
      <c r="B716" s="50" t="s">
        <v>1369</v>
      </c>
      <c r="C716" s="50"/>
      <c r="D716" s="531"/>
      <c r="E716" s="50"/>
      <c r="F716" s="50"/>
      <c r="G716" s="50"/>
      <c r="H716" s="496"/>
      <c r="I716" s="99"/>
    </row>
    <row r="717" spans="1:9" ht="72.5" hidden="1">
      <c r="A717" s="92" t="s">
        <v>1370</v>
      </c>
      <c r="B717" s="50" t="s">
        <v>1371</v>
      </c>
      <c r="C717" s="50"/>
      <c r="D717" s="531"/>
      <c r="E717" s="50"/>
      <c r="F717" s="50"/>
      <c r="G717" s="50"/>
      <c r="H717" s="496"/>
      <c r="I717" s="99"/>
    </row>
    <row r="718" spans="1:9" ht="101.5" hidden="1">
      <c r="A718" s="92" t="s">
        <v>1372</v>
      </c>
      <c r="B718" s="50" t="s">
        <v>1373</v>
      </c>
      <c r="C718" s="50"/>
      <c r="D718" s="531"/>
      <c r="E718" s="50"/>
      <c r="F718" s="50"/>
      <c r="G718" s="50"/>
      <c r="H718" s="496"/>
      <c r="I718" s="99"/>
    </row>
    <row r="719" spans="1:9" ht="43.5" hidden="1">
      <c r="A719" s="92" t="s">
        <v>1374</v>
      </c>
      <c r="B719" s="50" t="s">
        <v>1375</v>
      </c>
      <c r="C719" s="50"/>
      <c r="D719" s="531"/>
      <c r="E719" s="50"/>
      <c r="F719" s="50"/>
      <c r="G719" s="50"/>
      <c r="H719" s="496"/>
      <c r="I719" s="99"/>
    </row>
    <row r="720" spans="1:9" ht="43.5" hidden="1">
      <c r="A720" s="92" t="s">
        <v>1376</v>
      </c>
      <c r="B720" s="50" t="s">
        <v>1377</v>
      </c>
      <c r="C720" s="50"/>
      <c r="D720" s="531"/>
      <c r="E720" s="50"/>
      <c r="F720" s="50"/>
      <c r="G720" s="50"/>
      <c r="H720" s="496"/>
      <c r="I720" s="99"/>
    </row>
    <row r="721" spans="1:9" ht="15.5">
      <c r="A721" s="60" t="s">
        <v>1378</v>
      </c>
      <c r="B721" s="993" t="s">
        <v>8</v>
      </c>
      <c r="C721" s="994"/>
      <c r="D721" s="994"/>
      <c r="E721" s="994"/>
      <c r="F721" s="994"/>
      <c r="G721" s="998"/>
      <c r="H721" s="889">
        <f>SUM(D722:D731)</f>
        <v>2</v>
      </c>
      <c r="I721" s="29">
        <f>COUNT(D722:D731)*2</f>
        <v>2</v>
      </c>
    </row>
    <row r="722" spans="1:9" ht="87" hidden="1">
      <c r="A722" s="92" t="s">
        <v>1379</v>
      </c>
      <c r="B722" s="50" t="s">
        <v>1380</v>
      </c>
      <c r="C722" s="481"/>
      <c r="D722" s="276"/>
      <c r="E722" s="481"/>
      <c r="F722" s="481"/>
      <c r="G722" s="481"/>
      <c r="H722" s="496"/>
      <c r="I722" s="99"/>
    </row>
    <row r="723" spans="1:9" ht="87" hidden="1">
      <c r="A723" s="92" t="s">
        <v>1381</v>
      </c>
      <c r="B723" s="50" t="s">
        <v>1382</v>
      </c>
      <c r="C723" s="481"/>
      <c r="D723" s="276"/>
      <c r="E723" s="481"/>
      <c r="F723" s="481"/>
      <c r="G723" s="481"/>
      <c r="H723" s="496"/>
      <c r="I723" s="99"/>
    </row>
    <row r="724" spans="1:9" ht="72.5" hidden="1">
      <c r="A724" s="92" t="s">
        <v>1383</v>
      </c>
      <c r="B724" s="50" t="s">
        <v>1384</v>
      </c>
      <c r="C724" s="481"/>
      <c r="D724" s="276"/>
      <c r="E724" s="481"/>
      <c r="F724" s="481"/>
      <c r="G724" s="481"/>
      <c r="H724" s="496"/>
      <c r="I724" s="99"/>
    </row>
    <row r="725" spans="1:9" ht="58" hidden="1">
      <c r="A725" s="92" t="s">
        <v>1385</v>
      </c>
      <c r="B725" s="50" t="s">
        <v>1386</v>
      </c>
      <c r="C725" s="481"/>
      <c r="D725" s="276"/>
      <c r="E725" s="481"/>
      <c r="F725" s="481"/>
      <c r="G725" s="481"/>
      <c r="H725" s="496"/>
      <c r="I725" s="99"/>
    </row>
    <row r="726" spans="1:9" ht="58" hidden="1">
      <c r="A726" s="92" t="s">
        <v>1387</v>
      </c>
      <c r="B726" s="50" t="s">
        <v>1388</v>
      </c>
      <c r="C726" s="481"/>
      <c r="D726" s="276"/>
      <c r="E726" s="481"/>
      <c r="F726" s="481"/>
      <c r="G726" s="481"/>
      <c r="H726" s="496"/>
      <c r="I726" s="99"/>
    </row>
    <row r="727" spans="1:9" ht="72.5">
      <c r="A727" s="18" t="s">
        <v>1389</v>
      </c>
      <c r="B727" s="91" t="s">
        <v>2271</v>
      </c>
      <c r="C727" s="50" t="s">
        <v>1391</v>
      </c>
      <c r="D727" s="613">
        <v>2</v>
      </c>
      <c r="E727" s="34" t="s">
        <v>538</v>
      </c>
      <c r="F727" s="50" t="s">
        <v>1392</v>
      </c>
      <c r="G727" s="21"/>
      <c r="H727" s="889"/>
    </row>
    <row r="728" spans="1:9" ht="87" hidden="1">
      <c r="A728" s="27" t="s">
        <v>1393</v>
      </c>
      <c r="B728" s="50" t="s">
        <v>1394</v>
      </c>
      <c r="C728" s="50"/>
      <c r="D728" s="520"/>
      <c r="E728" s="28"/>
      <c r="F728" s="50"/>
      <c r="G728" s="21"/>
      <c r="H728" s="496"/>
      <c r="I728" s="99"/>
    </row>
    <row r="729" spans="1:9" ht="43.5" hidden="1">
      <c r="A729" s="27" t="s">
        <v>1395</v>
      </c>
      <c r="B729" s="50" t="s">
        <v>1396</v>
      </c>
      <c r="C729" s="50"/>
      <c r="D729" s="520"/>
      <c r="E729" s="28"/>
      <c r="F729" s="50"/>
      <c r="G729" s="21"/>
      <c r="H729" s="496"/>
      <c r="I729" s="99"/>
    </row>
    <row r="730" spans="1:9" ht="43.5" hidden="1">
      <c r="A730" s="27" t="s">
        <v>1397</v>
      </c>
      <c r="B730" s="50" t="s">
        <v>1398</v>
      </c>
      <c r="C730" s="50"/>
      <c r="D730" s="520"/>
      <c r="E730" s="28"/>
      <c r="F730" s="50"/>
      <c r="G730" s="21"/>
      <c r="H730" s="496"/>
      <c r="I730" s="99"/>
    </row>
    <row r="731" spans="1:9" ht="72.5" hidden="1">
      <c r="A731" s="27" t="s">
        <v>1399</v>
      </c>
      <c r="B731" s="50" t="s">
        <v>1400</v>
      </c>
      <c r="C731" s="50"/>
      <c r="D731" s="520"/>
      <c r="E731" s="28"/>
      <c r="F731" s="50"/>
      <c r="G731" s="21"/>
      <c r="H731" s="496"/>
      <c r="I731" s="99"/>
    </row>
    <row r="732" spans="1:9" ht="18.5">
      <c r="A732" s="291"/>
      <c r="B732" s="1077" t="s">
        <v>1401</v>
      </c>
      <c r="C732" s="1077"/>
      <c r="D732" s="1077"/>
      <c r="E732" s="1077"/>
      <c r="F732" s="1077"/>
      <c r="G732" s="1077"/>
      <c r="H732" s="889">
        <f>H733+H742+H755+H763</f>
        <v>62</v>
      </c>
      <c r="I732" s="29">
        <f>I733+I742+I755+I763</f>
        <v>62</v>
      </c>
    </row>
    <row r="733" spans="1:9" ht="40.15" customHeight="1">
      <c r="A733" s="117" t="s">
        <v>2274</v>
      </c>
      <c r="B733" s="1078" t="s">
        <v>6</v>
      </c>
      <c r="C733" s="1009"/>
      <c r="D733" s="1009"/>
      <c r="E733" s="1009"/>
      <c r="F733" s="1009"/>
      <c r="G733" s="1009"/>
      <c r="H733" s="889">
        <f>SUM(D734:D741)</f>
        <v>14</v>
      </c>
      <c r="I733" s="29">
        <f>COUNT(D734:D741)*2</f>
        <v>14</v>
      </c>
    </row>
    <row r="734" spans="1:9" ht="43.5">
      <c r="A734" s="18" t="s">
        <v>2275</v>
      </c>
      <c r="B734" s="30" t="s">
        <v>1403</v>
      </c>
      <c r="C734" s="30" t="s">
        <v>6257</v>
      </c>
      <c r="D734" s="605">
        <v>2</v>
      </c>
      <c r="E734" s="22" t="s">
        <v>646</v>
      </c>
      <c r="F734" s="66"/>
      <c r="G734" s="480"/>
      <c r="H734" s="889"/>
    </row>
    <row r="735" spans="1:9">
      <c r="A735" s="18"/>
      <c r="B735" s="30"/>
      <c r="C735" s="30" t="s">
        <v>6258</v>
      </c>
      <c r="D735" s="605">
        <v>2</v>
      </c>
      <c r="E735" s="22" t="s">
        <v>646</v>
      </c>
      <c r="F735" s="66"/>
      <c r="G735" s="480"/>
      <c r="H735" s="889"/>
    </row>
    <row r="736" spans="1:9">
      <c r="A736" s="18"/>
      <c r="B736" s="30"/>
      <c r="C736" s="30" t="s">
        <v>6259</v>
      </c>
      <c r="D736" s="605">
        <v>2</v>
      </c>
      <c r="E736" s="22" t="s">
        <v>646</v>
      </c>
      <c r="F736" s="66"/>
      <c r="G736" s="480"/>
      <c r="H736" s="889"/>
    </row>
    <row r="737" spans="1:9" ht="29">
      <c r="A737" s="18"/>
      <c r="B737" s="30"/>
      <c r="C737" s="30" t="s">
        <v>6260</v>
      </c>
      <c r="D737" s="605">
        <v>2</v>
      </c>
      <c r="E737" s="22" t="s">
        <v>646</v>
      </c>
      <c r="F737" s="66"/>
      <c r="G737" s="480"/>
      <c r="H737" s="889"/>
    </row>
    <row r="738" spans="1:9">
      <c r="A738" s="18"/>
      <c r="B738" s="30"/>
      <c r="C738" s="30" t="s">
        <v>6261</v>
      </c>
      <c r="D738" s="605">
        <v>2</v>
      </c>
      <c r="E738" s="22" t="s">
        <v>646</v>
      </c>
      <c r="F738" s="66"/>
      <c r="G738" s="480"/>
      <c r="H738" s="889"/>
    </row>
    <row r="739" spans="1:9" ht="29">
      <c r="A739" s="18"/>
      <c r="B739" s="30"/>
      <c r="C739" s="30" t="s">
        <v>6262</v>
      </c>
      <c r="D739" s="605">
        <v>2</v>
      </c>
      <c r="E739" s="22" t="s">
        <v>646</v>
      </c>
      <c r="F739" s="66"/>
      <c r="G739" s="480"/>
      <c r="H739" s="889"/>
    </row>
    <row r="740" spans="1:9">
      <c r="A740" s="18"/>
      <c r="B740" s="30"/>
      <c r="C740" s="30" t="s">
        <v>6300</v>
      </c>
      <c r="D740" s="605">
        <v>2</v>
      </c>
      <c r="E740" s="22"/>
      <c r="F740" s="66"/>
      <c r="G740" s="480"/>
      <c r="H740" s="889"/>
    </row>
    <row r="741" spans="1:9" ht="58" hidden="1">
      <c r="A741" s="27" t="s">
        <v>2279</v>
      </c>
      <c r="B741" s="57" t="s">
        <v>1415</v>
      </c>
      <c r="C741" s="66"/>
      <c r="D741" s="605"/>
      <c r="E741" s="22" t="s">
        <v>646</v>
      </c>
      <c r="F741" s="66"/>
      <c r="G741" s="480"/>
      <c r="H741" s="496"/>
      <c r="I741" s="99"/>
    </row>
    <row r="742" spans="1:9" ht="40.15" customHeight="1">
      <c r="A742" s="117" t="s">
        <v>2281</v>
      </c>
      <c r="B742" s="1078" t="s">
        <v>4</v>
      </c>
      <c r="C742" s="1009"/>
      <c r="D742" s="1009"/>
      <c r="E742" s="1009"/>
      <c r="F742" s="1009"/>
      <c r="G742" s="1009"/>
      <c r="H742" s="889">
        <f>SUM(D743:D754)</f>
        <v>22</v>
      </c>
      <c r="I742" s="29">
        <f>COUNT(D743:D754)*2</f>
        <v>22</v>
      </c>
    </row>
    <row r="743" spans="1:9" ht="29">
      <c r="A743" s="18" t="s">
        <v>2282</v>
      </c>
      <c r="B743" s="30" t="s">
        <v>1417</v>
      </c>
      <c r="C743" s="30" t="s">
        <v>6263</v>
      </c>
      <c r="D743" s="605">
        <v>2</v>
      </c>
      <c r="E743" s="22" t="s">
        <v>646</v>
      </c>
      <c r="F743" s="66"/>
      <c r="G743" s="480"/>
      <c r="H743" s="889"/>
    </row>
    <row r="744" spans="1:9">
      <c r="A744" s="18"/>
      <c r="B744" s="30"/>
      <c r="C744" s="30" t="s">
        <v>6264</v>
      </c>
      <c r="D744" s="605">
        <v>2</v>
      </c>
      <c r="E744" s="22" t="s">
        <v>646</v>
      </c>
      <c r="F744" s="66"/>
      <c r="G744" s="480"/>
      <c r="H744" s="889"/>
    </row>
    <row r="745" spans="1:9">
      <c r="A745" s="18"/>
      <c r="B745" s="30"/>
      <c r="C745" s="30" t="s">
        <v>6265</v>
      </c>
      <c r="D745" s="605">
        <v>2</v>
      </c>
      <c r="E745" s="22" t="s">
        <v>646</v>
      </c>
      <c r="F745" s="66"/>
      <c r="G745" s="480"/>
      <c r="H745" s="889"/>
    </row>
    <row r="746" spans="1:9">
      <c r="A746" s="18"/>
      <c r="B746" s="30"/>
      <c r="C746" s="30" t="s">
        <v>6266</v>
      </c>
      <c r="D746" s="605">
        <v>2</v>
      </c>
      <c r="E746" s="22" t="s">
        <v>646</v>
      </c>
      <c r="F746" s="66"/>
      <c r="G746" s="480"/>
      <c r="H746" s="889"/>
    </row>
    <row r="747" spans="1:9">
      <c r="A747" s="18"/>
      <c r="B747" s="30"/>
      <c r="C747" s="30" t="s">
        <v>6267</v>
      </c>
      <c r="D747" s="605">
        <v>2</v>
      </c>
      <c r="E747" s="22" t="s">
        <v>646</v>
      </c>
      <c r="F747" s="66"/>
      <c r="G747" s="480"/>
      <c r="H747" s="889"/>
    </row>
    <row r="748" spans="1:9" ht="29">
      <c r="A748" s="18"/>
      <c r="B748" s="30"/>
      <c r="C748" s="30" t="s">
        <v>6268</v>
      </c>
      <c r="D748" s="605">
        <v>2</v>
      </c>
      <c r="E748" s="22" t="s">
        <v>646</v>
      </c>
      <c r="F748" s="66"/>
      <c r="G748" s="480"/>
      <c r="H748" s="889"/>
    </row>
    <row r="749" spans="1:9">
      <c r="A749" s="18"/>
      <c r="B749" s="30"/>
      <c r="C749" s="30" t="s">
        <v>6269</v>
      </c>
      <c r="D749" s="605">
        <v>2</v>
      </c>
      <c r="E749" s="22" t="s">
        <v>646</v>
      </c>
      <c r="F749" s="66"/>
      <c r="G749" s="480"/>
      <c r="H749" s="889"/>
    </row>
    <row r="750" spans="1:9">
      <c r="A750" s="18"/>
      <c r="B750" s="30"/>
      <c r="C750" s="30" t="s">
        <v>6270</v>
      </c>
      <c r="D750" s="605">
        <v>2</v>
      </c>
      <c r="E750" s="22" t="s">
        <v>646</v>
      </c>
      <c r="F750" s="66"/>
      <c r="G750" s="480"/>
      <c r="H750" s="889"/>
    </row>
    <row r="751" spans="1:9">
      <c r="A751" s="18"/>
      <c r="B751" s="30"/>
      <c r="C751" s="30" t="s">
        <v>6271</v>
      </c>
      <c r="D751" s="605">
        <v>2</v>
      </c>
      <c r="E751" s="22" t="s">
        <v>646</v>
      </c>
      <c r="F751" s="66"/>
      <c r="G751" s="480"/>
      <c r="H751" s="889"/>
    </row>
    <row r="752" spans="1:9">
      <c r="A752" s="18"/>
      <c r="B752" s="30"/>
      <c r="C752" s="30" t="s">
        <v>6272</v>
      </c>
      <c r="D752" s="605">
        <v>2</v>
      </c>
      <c r="E752" s="22" t="s">
        <v>646</v>
      </c>
      <c r="F752" s="66"/>
      <c r="G752" s="480"/>
      <c r="H752" s="889"/>
    </row>
    <row r="753" spans="1:9">
      <c r="A753" s="18"/>
      <c r="B753" s="30"/>
      <c r="C753" s="30" t="s">
        <v>6273</v>
      </c>
      <c r="D753" s="605">
        <v>2</v>
      </c>
      <c r="E753" s="22" t="s">
        <v>646</v>
      </c>
      <c r="F753" s="66"/>
      <c r="G753" s="480"/>
      <c r="H753" s="889"/>
    </row>
    <row r="754" spans="1:9" ht="47.25" hidden="1" customHeight="1">
      <c r="A754" s="27" t="s">
        <v>1425</v>
      </c>
      <c r="B754" s="86" t="s">
        <v>1426</v>
      </c>
      <c r="C754" s="66"/>
      <c r="D754" s="609"/>
      <c r="E754" s="22"/>
      <c r="F754" s="66"/>
      <c r="G754" s="66"/>
      <c r="H754" s="99"/>
      <c r="I754" s="99"/>
    </row>
    <row r="755" spans="1:9" ht="40.15" customHeight="1">
      <c r="A755" s="117" t="s">
        <v>2288</v>
      </c>
      <c r="B755" s="1078" t="s">
        <v>2</v>
      </c>
      <c r="C755" s="1009"/>
      <c r="D755" s="1009"/>
      <c r="E755" s="1009"/>
      <c r="F755" s="1009"/>
      <c r="G755" s="1009"/>
      <c r="H755" s="889">
        <f>SUM(D756:D762)</f>
        <v>12</v>
      </c>
      <c r="I755" s="29">
        <f>COUNT(D756:D762)*2</f>
        <v>12</v>
      </c>
    </row>
    <row r="756" spans="1:9" ht="43.5">
      <c r="A756" s="18" t="s">
        <v>2289</v>
      </c>
      <c r="B756" s="30" t="s">
        <v>1428</v>
      </c>
      <c r="C756" s="23" t="s">
        <v>6274</v>
      </c>
      <c r="D756" s="605">
        <v>2</v>
      </c>
      <c r="E756" s="22" t="s">
        <v>646</v>
      </c>
      <c r="F756" s="66" t="s">
        <v>6275</v>
      </c>
      <c r="G756" s="480"/>
      <c r="H756" s="889"/>
    </row>
    <row r="757" spans="1:9" ht="29">
      <c r="A757" s="18"/>
      <c r="B757" s="30"/>
      <c r="C757" s="30" t="s">
        <v>6276</v>
      </c>
      <c r="D757" s="605">
        <v>2</v>
      </c>
      <c r="E757" s="22" t="s">
        <v>646</v>
      </c>
      <c r="F757" s="66"/>
      <c r="G757" s="480"/>
      <c r="H757" s="889"/>
    </row>
    <row r="758" spans="1:9" ht="29">
      <c r="A758" s="18"/>
      <c r="B758" s="30"/>
      <c r="C758" s="30" t="s">
        <v>6277</v>
      </c>
      <c r="D758" s="605">
        <v>2</v>
      </c>
      <c r="E758" s="22" t="s">
        <v>646</v>
      </c>
      <c r="F758" s="66"/>
      <c r="G758" s="480"/>
      <c r="H758" s="889"/>
    </row>
    <row r="759" spans="1:9" ht="29">
      <c r="A759" s="18"/>
      <c r="B759" s="30"/>
      <c r="C759" s="30" t="s">
        <v>6278</v>
      </c>
      <c r="D759" s="605">
        <v>2</v>
      </c>
      <c r="E759" s="22" t="s">
        <v>646</v>
      </c>
      <c r="F759" s="66"/>
      <c r="G759" s="480"/>
      <c r="H759" s="889"/>
    </row>
    <row r="760" spans="1:9" ht="43.5">
      <c r="A760" s="18"/>
      <c r="B760" s="30"/>
      <c r="C760" s="50" t="s">
        <v>6279</v>
      </c>
      <c r="D760" s="605">
        <v>2</v>
      </c>
      <c r="E760" s="22" t="s">
        <v>646</v>
      </c>
      <c r="F760" s="50" t="s">
        <v>6280</v>
      </c>
      <c r="G760" s="480"/>
      <c r="H760" s="889"/>
    </row>
    <row r="761" spans="1:9" ht="29">
      <c r="A761" s="18"/>
      <c r="B761" s="30"/>
      <c r="C761" s="50" t="s">
        <v>6281</v>
      </c>
      <c r="D761" s="605">
        <v>2</v>
      </c>
      <c r="E761" s="22" t="s">
        <v>646</v>
      </c>
      <c r="F761" s="66"/>
      <c r="G761" s="480"/>
      <c r="H761" s="889"/>
    </row>
    <row r="762" spans="1:9" ht="47.25" hidden="1" customHeight="1">
      <c r="A762" s="27" t="s">
        <v>1432</v>
      </c>
      <c r="B762" s="86" t="s">
        <v>1433</v>
      </c>
      <c r="C762" s="66"/>
      <c r="D762" s="609"/>
      <c r="E762" s="22"/>
      <c r="F762" s="66"/>
      <c r="G762" s="66"/>
      <c r="H762" s="99"/>
      <c r="I762" s="99"/>
    </row>
    <row r="763" spans="1:9" ht="40.15" customHeight="1">
      <c r="A763" s="117" t="s">
        <v>2305</v>
      </c>
      <c r="B763" s="1078" t="s">
        <v>0</v>
      </c>
      <c r="C763" s="1009"/>
      <c r="D763" s="1009"/>
      <c r="E763" s="1009"/>
      <c r="F763" s="1009"/>
      <c r="G763" s="1009"/>
      <c r="H763" s="889">
        <f>SUM(D764:D771)</f>
        <v>14</v>
      </c>
      <c r="I763" s="29">
        <f>COUNT(D764:D771)*2</f>
        <v>14</v>
      </c>
    </row>
    <row r="764" spans="1:9" ht="51" customHeight="1">
      <c r="A764" s="18" t="s">
        <v>2307</v>
      </c>
      <c r="B764" s="30" t="s">
        <v>1435</v>
      </c>
      <c r="C764" s="30" t="s">
        <v>2621</v>
      </c>
      <c r="D764" s="605">
        <v>2</v>
      </c>
      <c r="E764" s="22" t="s">
        <v>646</v>
      </c>
      <c r="F764" s="66"/>
      <c r="G764" s="480"/>
      <c r="H764" s="889"/>
    </row>
    <row r="765" spans="1:9" ht="29">
      <c r="A765" s="18"/>
      <c r="B765" s="30"/>
      <c r="C765" s="30" t="s">
        <v>6282</v>
      </c>
      <c r="D765" s="605">
        <v>2</v>
      </c>
      <c r="E765" s="22" t="s">
        <v>646</v>
      </c>
      <c r="F765" s="66"/>
      <c r="G765" s="480"/>
      <c r="H765" s="889"/>
    </row>
    <row r="766" spans="1:9">
      <c r="A766" s="18"/>
      <c r="B766" s="30"/>
      <c r="C766" s="30" t="s">
        <v>6283</v>
      </c>
      <c r="D766" s="605">
        <v>2</v>
      </c>
      <c r="E766" s="22" t="s">
        <v>646</v>
      </c>
      <c r="F766" s="66"/>
      <c r="G766" s="480"/>
      <c r="H766" s="889"/>
    </row>
    <row r="767" spans="1:9" ht="34.5" customHeight="1">
      <c r="A767" s="18"/>
      <c r="B767" s="30"/>
      <c r="C767" s="30" t="s">
        <v>6284</v>
      </c>
      <c r="D767" s="605">
        <v>2</v>
      </c>
      <c r="E767" s="22" t="s">
        <v>646</v>
      </c>
      <c r="F767" s="66"/>
      <c r="G767" s="480"/>
      <c r="H767" s="889"/>
    </row>
    <row r="768" spans="1:9" ht="29">
      <c r="A768" s="18"/>
      <c r="B768" s="30"/>
      <c r="C768" s="30" t="s">
        <v>6285</v>
      </c>
      <c r="D768" s="605">
        <v>2</v>
      </c>
      <c r="E768" s="22" t="s">
        <v>646</v>
      </c>
      <c r="F768" s="66"/>
      <c r="G768" s="480"/>
      <c r="H768" s="889"/>
    </row>
    <row r="769" spans="1:14">
      <c r="A769" s="18"/>
      <c r="B769" s="30"/>
      <c r="C769" s="30" t="s">
        <v>6286</v>
      </c>
      <c r="D769" s="605">
        <v>2</v>
      </c>
      <c r="E769" s="22" t="s">
        <v>646</v>
      </c>
      <c r="F769" s="66"/>
      <c r="G769" s="480"/>
      <c r="H769" s="889"/>
    </row>
    <row r="770" spans="1:14" ht="17.25" customHeight="1">
      <c r="A770" s="17"/>
      <c r="B770" s="261"/>
      <c r="C770" s="30" t="s">
        <v>6287</v>
      </c>
      <c r="D770" s="605">
        <v>2</v>
      </c>
      <c r="E770" s="22" t="s">
        <v>646</v>
      </c>
      <c r="F770" s="66"/>
      <c r="G770" s="480"/>
      <c r="H770" s="889"/>
    </row>
    <row r="771" spans="1:14" ht="45.75" hidden="1" customHeight="1">
      <c r="A771" s="260" t="s">
        <v>1440</v>
      </c>
      <c r="B771" s="23" t="s">
        <v>1441</v>
      </c>
      <c r="C771" s="66"/>
      <c r="D771" s="609"/>
      <c r="E771" s="22"/>
      <c r="F771" s="66"/>
      <c r="G771" s="66"/>
      <c r="H771" s="99"/>
      <c r="I771" s="99"/>
    </row>
    <row r="773" spans="1:14">
      <c r="A773" s="482"/>
      <c r="B773" s="99"/>
      <c r="C773" s="99"/>
      <c r="D773" s="614"/>
      <c r="E773" s="99"/>
      <c r="F773" s="99"/>
    </row>
    <row r="774" spans="1:14">
      <c r="A774" s="482"/>
      <c r="B774" s="99"/>
      <c r="C774" s="99"/>
      <c r="D774" s="614"/>
      <c r="E774" s="99"/>
      <c r="F774" s="99"/>
      <c r="G774" s="37"/>
    </row>
    <row r="775" spans="1:14" ht="46.15" customHeight="1">
      <c r="A775" s="482"/>
      <c r="B775" s="99"/>
      <c r="C775" s="99"/>
      <c r="D775" s="614"/>
      <c r="E775" s="99"/>
      <c r="F775" s="99"/>
      <c r="G775" s="37"/>
    </row>
    <row r="776" spans="1:14" ht="40.15" customHeight="1">
      <c r="A776" s="482"/>
      <c r="B776" s="99"/>
      <c r="C776" s="99"/>
      <c r="D776" s="614"/>
      <c r="E776" s="99"/>
      <c r="F776" s="99"/>
      <c r="G776" s="37"/>
    </row>
    <row r="777" spans="1:14" ht="25.9" customHeight="1">
      <c r="A777" s="482"/>
      <c r="B777" s="99"/>
      <c r="C777" s="99"/>
      <c r="D777" s="614"/>
      <c r="E777" s="99"/>
      <c r="F777" s="99"/>
      <c r="G777" s="37"/>
    </row>
    <row r="778" spans="1:14" s="29" customFormat="1">
      <c r="A778" s="482"/>
      <c r="B778" s="99"/>
      <c r="C778" s="99"/>
      <c r="D778" s="614"/>
      <c r="E778" s="99"/>
      <c r="F778" s="99"/>
      <c r="G778" s="37"/>
      <c r="J778" s="99"/>
      <c r="K778" s="99"/>
      <c r="L778" s="99"/>
      <c r="M778" s="7"/>
      <c r="N778" s="7"/>
    </row>
    <row r="779" spans="1:14" s="29" customFormat="1">
      <c r="A779" s="482"/>
      <c r="B779" s="99"/>
      <c r="C779" s="99"/>
      <c r="D779" s="614"/>
      <c r="E779" s="99"/>
      <c r="F779" s="99"/>
      <c r="G779" s="37"/>
      <c r="J779" s="99"/>
      <c r="K779" s="99"/>
      <c r="L779" s="99"/>
      <c r="M779" s="7"/>
      <c r="N779" s="7"/>
    </row>
    <row r="780" spans="1:14" s="29" customFormat="1">
      <c r="A780" s="482"/>
      <c r="B780" s="99"/>
      <c r="C780" s="99"/>
      <c r="D780" s="614"/>
      <c r="E780" s="99"/>
      <c r="F780" s="99"/>
      <c r="G780" s="37"/>
      <c r="J780" s="99"/>
      <c r="K780" s="99"/>
      <c r="L780" s="99"/>
      <c r="M780" s="7"/>
      <c r="N780" s="7"/>
    </row>
    <row r="781" spans="1:14" s="29" customFormat="1">
      <c r="A781" s="482"/>
      <c r="B781" s="99"/>
      <c r="C781" s="99"/>
      <c r="D781" s="614"/>
      <c r="E781" s="99"/>
      <c r="F781" s="99"/>
      <c r="G781" s="37"/>
      <c r="J781" s="99"/>
      <c r="K781" s="99"/>
      <c r="L781" s="99"/>
      <c r="M781" s="7"/>
      <c r="N781" s="7"/>
    </row>
    <row r="782" spans="1:14" s="29" customFormat="1">
      <c r="A782" s="482"/>
      <c r="B782" s="99"/>
      <c r="C782" s="99"/>
      <c r="D782" s="614"/>
      <c r="E782" s="99"/>
      <c r="F782" s="99"/>
      <c r="G782" s="37"/>
      <c r="J782" s="99"/>
      <c r="K782" s="99"/>
      <c r="L782" s="99"/>
      <c r="M782" s="7"/>
      <c r="N782" s="7"/>
    </row>
    <row r="783" spans="1:14" s="29" customFormat="1">
      <c r="A783" s="482"/>
      <c r="B783" s="99"/>
      <c r="C783" s="99"/>
      <c r="D783" s="614"/>
      <c r="E783" s="99"/>
      <c r="F783" s="99"/>
      <c r="G783" s="37"/>
      <c r="J783" s="99"/>
      <c r="K783" s="99"/>
      <c r="L783" s="99"/>
      <c r="M783" s="7"/>
      <c r="N783" s="7"/>
    </row>
    <row r="784" spans="1:14" s="29" customFormat="1">
      <c r="A784" s="482"/>
      <c r="B784" s="99"/>
      <c r="C784" s="99"/>
      <c r="D784" s="614"/>
      <c r="E784" s="99"/>
      <c r="F784" s="99"/>
      <c r="G784" s="37"/>
      <c r="J784" s="99"/>
      <c r="K784" s="99"/>
      <c r="L784" s="99"/>
      <c r="M784" s="7"/>
      <c r="N784" s="7"/>
    </row>
    <row r="785" spans="1:14" s="29" customFormat="1">
      <c r="A785" s="482"/>
      <c r="B785" s="99"/>
      <c r="C785" s="99"/>
      <c r="D785" s="614"/>
      <c r="E785" s="99"/>
      <c r="F785" s="99"/>
      <c r="G785" s="37"/>
      <c r="J785" s="99"/>
      <c r="K785" s="99"/>
      <c r="L785" s="99"/>
      <c r="M785" s="7"/>
      <c r="N785" s="7"/>
    </row>
    <row r="786" spans="1:14" s="29" customFormat="1">
      <c r="A786" s="482"/>
      <c r="B786" s="99"/>
      <c r="C786" s="99"/>
      <c r="D786" s="614"/>
      <c r="E786" s="99"/>
      <c r="F786" s="99"/>
      <c r="G786" s="37"/>
      <c r="J786" s="99"/>
      <c r="K786" s="99"/>
      <c r="L786" s="99"/>
      <c r="M786" s="7"/>
      <c r="N786" s="7"/>
    </row>
    <row r="787" spans="1:14" s="29" customFormat="1" ht="73.150000000000006" customHeight="1">
      <c r="A787" s="895"/>
      <c r="B787" s="101"/>
      <c r="C787" s="101"/>
      <c r="D787" s="896"/>
      <c r="E787" s="101"/>
      <c r="F787" s="101"/>
      <c r="G787" s="37"/>
      <c r="J787" s="99"/>
      <c r="K787" s="99"/>
      <c r="L787" s="99"/>
      <c r="M787" s="7"/>
      <c r="N787" s="7"/>
    </row>
    <row r="788" spans="1:14" s="29" customFormat="1">
      <c r="A788" s="895"/>
      <c r="B788" s="101" t="s">
        <v>1443</v>
      </c>
      <c r="C788" s="101" t="s">
        <v>2313</v>
      </c>
      <c r="D788" s="896" t="s">
        <v>1445</v>
      </c>
      <c r="E788" s="101">
        <f>H2</f>
        <v>2</v>
      </c>
      <c r="F788" s="101"/>
      <c r="G788" s="37"/>
      <c r="J788" s="99"/>
      <c r="K788" s="99"/>
      <c r="L788" s="99"/>
      <c r="M788" s="7"/>
      <c r="N788" s="7"/>
    </row>
    <row r="789" spans="1:14" s="29" customFormat="1">
      <c r="A789" s="895" t="s">
        <v>174</v>
      </c>
      <c r="B789" s="101">
        <f>IF(E788=0,0,H42)</f>
        <v>102</v>
      </c>
      <c r="C789" s="101">
        <f>IF(E788=0,0,I42)</f>
        <v>102</v>
      </c>
      <c r="D789" s="897">
        <f>IF(D797=0,0,B789/C789)</f>
        <v>1</v>
      </c>
      <c r="E789" s="101"/>
      <c r="F789" s="101"/>
      <c r="G789" s="37"/>
      <c r="J789" s="99"/>
      <c r="K789" s="99"/>
      <c r="L789" s="99"/>
      <c r="M789" s="7"/>
      <c r="N789" s="7"/>
    </row>
    <row r="790" spans="1:14" s="29" customFormat="1">
      <c r="A790" s="895" t="s">
        <v>176</v>
      </c>
      <c r="B790" s="101">
        <f>IF(E788=0,0,H116)</f>
        <v>78</v>
      </c>
      <c r="C790" s="101">
        <f>IF(E788=0,0,I116)</f>
        <v>78</v>
      </c>
      <c r="D790" s="897">
        <f>IF(D797=0,0,B790/C790)</f>
        <v>1</v>
      </c>
      <c r="E790" s="101"/>
      <c r="F790" s="101"/>
      <c r="G790" s="37"/>
      <c r="J790" s="99"/>
      <c r="K790" s="99"/>
      <c r="L790" s="99"/>
      <c r="M790" s="7"/>
      <c r="N790" s="7"/>
    </row>
    <row r="791" spans="1:14" s="29" customFormat="1">
      <c r="A791" s="895" t="s">
        <v>178</v>
      </c>
      <c r="B791" s="101">
        <f>IF(E788=0,0,H178)</f>
        <v>158</v>
      </c>
      <c r="C791" s="101">
        <f>IF(E788=0,0,I178)</f>
        <v>158</v>
      </c>
      <c r="D791" s="897">
        <f>IF(D797=0,0,B791/C791)</f>
        <v>1</v>
      </c>
      <c r="E791" s="101"/>
      <c r="F791" s="101"/>
      <c r="G791" s="37"/>
      <c r="J791" s="99"/>
      <c r="K791" s="99"/>
      <c r="L791" s="99"/>
      <c r="M791" s="7"/>
      <c r="N791" s="7"/>
    </row>
    <row r="792" spans="1:14" s="29" customFormat="1">
      <c r="A792" s="895" t="s">
        <v>180</v>
      </c>
      <c r="B792" s="883">
        <f>IF(E788=0,0,H274)</f>
        <v>88</v>
      </c>
      <c r="C792" s="883">
        <f>IF(E788=0,0,I274)</f>
        <v>88</v>
      </c>
      <c r="D792" s="897">
        <f>IF(D797=0,0,B792/C792)</f>
        <v>1</v>
      </c>
      <c r="E792" s="101"/>
      <c r="F792" s="101"/>
      <c r="G792" s="37"/>
      <c r="J792" s="99"/>
      <c r="K792" s="99"/>
      <c r="L792" s="99"/>
      <c r="M792" s="7"/>
      <c r="N792" s="7"/>
    </row>
    <row r="793" spans="1:14" s="29" customFormat="1">
      <c r="A793" s="895" t="s">
        <v>182</v>
      </c>
      <c r="B793" s="883">
        <f>IF(E788=0,0,H348)</f>
        <v>306</v>
      </c>
      <c r="C793" s="883">
        <f>IF(E788=0,0,I348)</f>
        <v>306</v>
      </c>
      <c r="D793" s="897">
        <f>IF(D797=0,0,B793/C793)</f>
        <v>1</v>
      </c>
      <c r="E793" s="101"/>
      <c r="F793" s="101"/>
      <c r="G793" s="37"/>
      <c r="J793" s="99"/>
      <c r="K793" s="99"/>
      <c r="L793" s="99"/>
      <c r="M793" s="7"/>
      <c r="N793" s="7"/>
    </row>
    <row r="794" spans="1:14" s="29" customFormat="1">
      <c r="A794" s="895" t="s">
        <v>184</v>
      </c>
      <c r="B794" s="883">
        <f>IF(E788=0,0,H598)</f>
        <v>100</v>
      </c>
      <c r="C794" s="883">
        <f>IF(E788=0,0,I598)</f>
        <v>100</v>
      </c>
      <c r="D794" s="897">
        <f>IF(D797=0,0,B794/C794)</f>
        <v>1</v>
      </c>
      <c r="E794" s="101"/>
      <c r="F794" s="101"/>
      <c r="G794" s="37"/>
      <c r="J794" s="99"/>
      <c r="K794" s="99"/>
      <c r="L794" s="99"/>
      <c r="M794" s="7"/>
      <c r="N794" s="7"/>
    </row>
    <row r="795" spans="1:14" s="29" customFormat="1">
      <c r="A795" s="895" t="s">
        <v>185</v>
      </c>
      <c r="B795" s="883">
        <f>IF(E788=0,0,H660)</f>
        <v>78</v>
      </c>
      <c r="C795" s="883">
        <f>IF(E788=0,0,I660)</f>
        <v>78</v>
      </c>
      <c r="D795" s="897">
        <f>IF(D797=0,0,B795/C795)</f>
        <v>1</v>
      </c>
      <c r="E795" s="101"/>
      <c r="F795" s="101"/>
      <c r="G795" s="37"/>
      <c r="J795" s="99"/>
      <c r="K795" s="99"/>
      <c r="L795" s="99"/>
      <c r="M795" s="7"/>
      <c r="N795" s="7"/>
    </row>
    <row r="796" spans="1:14" s="29" customFormat="1">
      <c r="A796" s="895" t="s">
        <v>187</v>
      </c>
      <c r="B796" s="883">
        <f>IF(E788=0,0,H732)</f>
        <v>62</v>
      </c>
      <c r="C796" s="883">
        <f>IF(E788=0,0,I732)</f>
        <v>62</v>
      </c>
      <c r="D796" s="897">
        <f>IF(D797=0,0,B796/C796)</f>
        <v>1</v>
      </c>
      <c r="E796" s="101"/>
      <c r="F796" s="101"/>
      <c r="G796" s="37"/>
      <c r="J796" s="99"/>
      <c r="K796" s="99"/>
      <c r="L796" s="99"/>
      <c r="M796" s="7"/>
      <c r="N796" s="7"/>
    </row>
    <row r="797" spans="1:14" s="29" customFormat="1">
      <c r="A797" s="895" t="s">
        <v>1446</v>
      </c>
      <c r="B797" s="101">
        <f>IF(H2=0,0,SUM(B789:B796))</f>
        <v>972</v>
      </c>
      <c r="C797" s="101">
        <f>IF(H2=0,0,SUM(C789:C796))</f>
        <v>972</v>
      </c>
      <c r="D797" s="897">
        <f>IF(H2=0,0,B797/C797)</f>
        <v>1</v>
      </c>
      <c r="E797" s="101"/>
      <c r="F797" s="101"/>
      <c r="G797" s="37"/>
      <c r="J797" s="99"/>
      <c r="K797" s="99"/>
      <c r="L797" s="99"/>
      <c r="M797" s="7"/>
      <c r="N797" s="7"/>
    </row>
    <row r="798" spans="1:14" s="29" customFormat="1" ht="46.15" customHeight="1">
      <c r="A798" s="895"/>
      <c r="B798" s="101"/>
      <c r="C798" s="101"/>
      <c r="D798" s="896"/>
      <c r="E798" s="101"/>
      <c r="F798" s="101"/>
      <c r="G798" s="37"/>
      <c r="J798" s="99"/>
      <c r="K798" s="99"/>
      <c r="L798" s="99"/>
      <c r="M798" s="7"/>
      <c r="N798" s="7"/>
    </row>
    <row r="799" spans="1:14" s="29" customFormat="1">
      <c r="A799" s="895"/>
      <c r="B799" s="101"/>
      <c r="C799" s="101"/>
      <c r="D799" s="896"/>
      <c r="E799" s="101"/>
      <c r="F799" s="101"/>
      <c r="G799" s="37"/>
      <c r="J799" s="99"/>
      <c r="K799" s="99"/>
      <c r="L799" s="99"/>
      <c r="M799" s="7"/>
      <c r="N799" s="7"/>
    </row>
    <row r="800" spans="1:14" s="29" customFormat="1">
      <c r="A800" s="895">
        <v>0</v>
      </c>
      <c r="B800" s="101"/>
      <c r="C800" s="101"/>
      <c r="D800" s="896"/>
      <c r="E800" s="101"/>
      <c r="F800" s="101"/>
      <c r="G800" s="37"/>
      <c r="J800" s="99"/>
      <c r="K800" s="99"/>
      <c r="L800" s="99"/>
      <c r="M800" s="7"/>
      <c r="N800" s="7"/>
    </row>
    <row r="801" spans="1:14" s="29" customFormat="1">
      <c r="A801" s="895">
        <v>1</v>
      </c>
      <c r="B801" s="101"/>
      <c r="C801" s="101"/>
      <c r="D801" s="896"/>
      <c r="E801" s="101"/>
      <c r="F801" s="101"/>
      <c r="G801" s="37"/>
      <c r="J801" s="99"/>
      <c r="K801" s="99"/>
      <c r="L801" s="99"/>
      <c r="M801" s="7"/>
      <c r="N801" s="7"/>
    </row>
    <row r="802" spans="1:14" s="29" customFormat="1">
      <c r="A802" s="895">
        <v>2</v>
      </c>
      <c r="B802" s="101"/>
      <c r="C802" s="101"/>
      <c r="D802" s="896"/>
      <c r="E802" s="101"/>
      <c r="F802" s="101"/>
      <c r="G802" s="37"/>
      <c r="J802" s="99"/>
      <c r="K802" s="99"/>
      <c r="L802" s="99"/>
      <c r="M802" s="7"/>
      <c r="N802" s="7"/>
    </row>
    <row r="803" spans="1:14" s="29" customFormat="1">
      <c r="A803" s="895"/>
      <c r="B803" s="101"/>
      <c r="C803" s="101"/>
      <c r="D803" s="896"/>
      <c r="E803" s="101"/>
      <c r="F803" s="101"/>
      <c r="G803" s="37"/>
      <c r="J803" s="99"/>
      <c r="K803" s="99"/>
      <c r="L803" s="99"/>
      <c r="M803" s="7"/>
      <c r="N803" s="7"/>
    </row>
    <row r="804" spans="1:14" s="29" customFormat="1">
      <c r="A804" s="895"/>
      <c r="B804" s="101"/>
      <c r="C804" s="101"/>
      <c r="D804" s="896"/>
      <c r="E804" s="101"/>
      <c r="F804" s="101"/>
      <c r="G804" s="37"/>
      <c r="J804" s="99"/>
      <c r="K804" s="99"/>
      <c r="L804" s="99"/>
      <c r="M804" s="7"/>
      <c r="N804" s="7"/>
    </row>
    <row r="805" spans="1:14">
      <c r="A805" s="454"/>
      <c r="B805" s="37"/>
      <c r="C805" s="37"/>
      <c r="D805" s="620"/>
      <c r="F805" s="37"/>
      <c r="G805" s="37"/>
    </row>
  </sheetData>
  <protectedRanges>
    <protectedRange sqref="D706:D709" name="Range6"/>
    <protectedRange sqref="D652:D659" name="Range4"/>
    <protectedRange sqref="G255:G272" name="Range2"/>
    <protectedRange sqref="D255:D272" name="Range1"/>
    <protectedRange sqref="D556" name="Range3"/>
    <protectedRange sqref="G652:G659" name="Range5"/>
  </protectedRanges>
  <autoFilter ref="A41:G771">
    <filterColumn colId="0">
      <colorFilter dxfId="20"/>
    </filterColumn>
  </autoFilter>
  <mergeCells count="133">
    <mergeCell ref="G1:I1"/>
    <mergeCell ref="A1:F1"/>
    <mergeCell ref="A7:I7"/>
    <mergeCell ref="B8:E8"/>
    <mergeCell ref="F8:I8"/>
    <mergeCell ref="C9:E9"/>
    <mergeCell ref="F9:I16"/>
    <mergeCell ref="C10:E10"/>
    <mergeCell ref="C11:E11"/>
    <mergeCell ref="C12:E12"/>
    <mergeCell ref="C13:E13"/>
    <mergeCell ref="C14:E14"/>
    <mergeCell ref="A5:B5"/>
    <mergeCell ref="C5:E5"/>
    <mergeCell ref="G5:I5"/>
    <mergeCell ref="A6:B6"/>
    <mergeCell ref="C6:E6"/>
    <mergeCell ref="G6:I6"/>
    <mergeCell ref="A2:G2"/>
    <mergeCell ref="H2:I2"/>
    <mergeCell ref="A3:I3"/>
    <mergeCell ref="A4:B4"/>
    <mergeCell ref="C4:E4"/>
    <mergeCell ref="G4:I4"/>
    <mergeCell ref="B21:I21"/>
    <mergeCell ref="B22:I22"/>
    <mergeCell ref="B23:I23"/>
    <mergeCell ref="B24:I24"/>
    <mergeCell ref="B25:I25"/>
    <mergeCell ref="B26:I26"/>
    <mergeCell ref="C15:E15"/>
    <mergeCell ref="C16:E16"/>
    <mergeCell ref="A17:I17"/>
    <mergeCell ref="B18:I18"/>
    <mergeCell ref="B19:I19"/>
    <mergeCell ref="B20:I20"/>
    <mergeCell ref="B33:I33"/>
    <mergeCell ref="B34:I34"/>
    <mergeCell ref="B35:I35"/>
    <mergeCell ref="B36:I36"/>
    <mergeCell ref="B37:I37"/>
    <mergeCell ref="A38:I39"/>
    <mergeCell ref="B27:I27"/>
    <mergeCell ref="B28:I28"/>
    <mergeCell ref="B29:I29"/>
    <mergeCell ref="B30:I30"/>
    <mergeCell ref="B31:I31"/>
    <mergeCell ref="B32:I32"/>
    <mergeCell ref="B104:G104"/>
    <mergeCell ref="B113:G113"/>
    <mergeCell ref="B116:G116"/>
    <mergeCell ref="B117:G117"/>
    <mergeCell ref="B132:G132"/>
    <mergeCell ref="B145:G145"/>
    <mergeCell ref="A40:G40"/>
    <mergeCell ref="B42:G42"/>
    <mergeCell ref="B43:G43"/>
    <mergeCell ref="B72:G72"/>
    <mergeCell ref="B79:G79"/>
    <mergeCell ref="B84:G84"/>
    <mergeCell ref="B216:G216"/>
    <mergeCell ref="B233:G233"/>
    <mergeCell ref="B239:G239"/>
    <mergeCell ref="B274:G274"/>
    <mergeCell ref="B275:G275"/>
    <mergeCell ref="B280:G280"/>
    <mergeCell ref="B152:G152"/>
    <mergeCell ref="B159:G159"/>
    <mergeCell ref="B178:G178"/>
    <mergeCell ref="B179:G179"/>
    <mergeCell ref="B204:G204"/>
    <mergeCell ref="B210:G210"/>
    <mergeCell ref="B333:G333"/>
    <mergeCell ref="B336:G336"/>
    <mergeCell ref="B340:G340"/>
    <mergeCell ref="B345:G345"/>
    <mergeCell ref="B348:G348"/>
    <mergeCell ref="B349:G349"/>
    <mergeCell ref="B295:G295"/>
    <mergeCell ref="B305:G305"/>
    <mergeCell ref="B318:G318"/>
    <mergeCell ref="B322:G322"/>
    <mergeCell ref="B326:G326"/>
    <mergeCell ref="B330:G330"/>
    <mergeCell ref="B402:G402"/>
    <mergeCell ref="B411:G411"/>
    <mergeCell ref="B415:G415"/>
    <mergeCell ref="B419:G419"/>
    <mergeCell ref="B426:G426"/>
    <mergeCell ref="B430:G430"/>
    <mergeCell ref="B363:G363"/>
    <mergeCell ref="B366:G366"/>
    <mergeCell ref="B376:G376"/>
    <mergeCell ref="B382:G382"/>
    <mergeCell ref="B385:G385"/>
    <mergeCell ref="B392:G392"/>
    <mergeCell ref="B632:G632"/>
    <mergeCell ref="B493:G493"/>
    <mergeCell ref="B500:G500"/>
    <mergeCell ref="B528:G528"/>
    <mergeCell ref="B535:G535"/>
    <mergeCell ref="B551:G551"/>
    <mergeCell ref="B552:G552"/>
    <mergeCell ref="B441:G441"/>
    <mergeCell ref="B445:G445"/>
    <mergeCell ref="B450:G450"/>
    <mergeCell ref="B454:G454"/>
    <mergeCell ref="B455:G455"/>
    <mergeCell ref="B481:G481"/>
    <mergeCell ref="B732:G732"/>
    <mergeCell ref="B733:G733"/>
    <mergeCell ref="B742:G742"/>
    <mergeCell ref="B755:G755"/>
    <mergeCell ref="B763:G763"/>
    <mergeCell ref="B166:G166"/>
    <mergeCell ref="B254:G254"/>
    <mergeCell ref="B691:G691"/>
    <mergeCell ref="B695:G695"/>
    <mergeCell ref="B702:G702"/>
    <mergeCell ref="B710:G710"/>
    <mergeCell ref="B714:G714"/>
    <mergeCell ref="B721:G721"/>
    <mergeCell ref="B645:G645"/>
    <mergeCell ref="B660:G660"/>
    <mergeCell ref="B661:G661"/>
    <mergeCell ref="B664:G664"/>
    <mergeCell ref="B668:G668"/>
    <mergeCell ref="B673:G673"/>
    <mergeCell ref="B598:G598"/>
    <mergeCell ref="B599:G599"/>
    <mergeCell ref="B607:G607"/>
    <mergeCell ref="B617:G617"/>
    <mergeCell ref="B622:G622"/>
  </mergeCells>
  <dataValidations count="11">
    <dataValidation type="list" allowBlank="1" showInputMessage="1" showErrorMessage="1" sqref="D728:D731">
      <formula1>$A$743:$A$745</formula1>
    </dataValidation>
    <dataValidation type="list" allowBlank="1" showInputMessage="1" showErrorMessage="1" sqref="D715:D720">
      <formula1>$A$736:$A$738</formula1>
    </dataValidation>
    <dataValidation type="list" allowBlank="1" showInputMessage="1" showErrorMessage="1" sqref="D715:D720">
      <formula1>$A$749:$A$751</formula1>
    </dataValidation>
    <dataValidation type="list" allowBlank="1" showInputMessage="1" showErrorMessage="1" sqref="D703:D705">
      <formula1>$A$759:$A$761</formula1>
    </dataValidation>
    <dataValidation type="list" allowBlank="1" showInputMessage="1" showErrorMessage="1" sqref="D702">
      <formula1>$A$694:$A$699</formula1>
    </dataValidation>
    <dataValidation type="list" allowBlank="1" showInputMessage="1" showErrorMessage="1" sqref="D798:D1048576 D41 D44:D102 D732:D788 D104:D111 D172:D173 D113:D165 D178:D253 A800:A802 D255:D701 D706:D713 D727">
      <formula1>$A$800:$A$802</formula1>
    </dataValidation>
    <dataValidation type="list" allowBlank="1" showInputMessage="1" showErrorMessage="1" sqref="D103">
      <formula1>$A$799:$A$801</formula1>
    </dataValidation>
    <dataValidation type="list" allowBlank="1" showInputMessage="1" showErrorMessage="1" sqref="D112">
      <formula1>$A$798:$A$800</formula1>
    </dataValidation>
    <dataValidation type="list" allowBlank="1" showInputMessage="1" showErrorMessage="1" sqref="D167:D171">
      <formula1>$A$786:$A$788</formula1>
    </dataValidation>
    <dataValidation type="list" allowBlank="1" showInputMessage="1" showErrorMessage="1" sqref="D174:D177">
      <formula1>$A$785:$A$787</formula1>
    </dataValidation>
    <dataValidation type="list" allowBlank="1" showInputMessage="1" showErrorMessage="1" sqref="L269">
      <formula1>$A$770:$A$772</formula1>
    </dataValidation>
  </dataValidations>
  <pageMargins left="0.70866141732283472" right="0.70866141732283472" top="0.74803149606299213" bottom="0.74803149606299213" header="0.31496062992125984" footer="0.31496062992125984"/>
  <pageSetup paperSize="9" scale="49" orientation="portrait" r:id="rId1"/>
  <headerFooter>
    <oddHeader xml:space="preserve">&amp;LChecklist No - 2&amp;COutdoor Department&amp;RVersion - NHSRC/ 3.0 </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sheetPr>
  <dimension ref="A1:K728"/>
  <sheetViews>
    <sheetView topLeftCell="A234" zoomScale="49" zoomScaleNormal="49" zoomScalePageLayoutView="110" workbookViewId="0">
      <selection activeCell="F16" sqref="F16:I23"/>
    </sheetView>
  </sheetViews>
  <sheetFormatPr defaultColWidth="9.1796875" defaultRowHeight="14.5"/>
  <cols>
    <col min="1" max="1" width="18.7265625" style="206" customWidth="1"/>
    <col min="2" max="2" width="34.453125" style="7" customWidth="1"/>
    <col min="3" max="3" width="26.453125" style="199" customWidth="1"/>
    <col min="4" max="4" width="8.453125" style="381" customWidth="1"/>
    <col min="5" max="5" width="18.453125" style="620" customWidth="1"/>
    <col min="6" max="6" width="31.453125" style="123" customWidth="1"/>
    <col min="7" max="7" width="21.7265625" style="7" customWidth="1"/>
    <col min="8" max="8" width="6.81640625" style="29" customWidth="1"/>
    <col min="9" max="9" width="5.54296875" style="29" customWidth="1"/>
    <col min="10" max="10" width="4.26953125" style="928" customWidth="1"/>
    <col min="11" max="11" width="9.1796875" style="29"/>
    <col min="12" max="16384" width="9.1796875" style="7"/>
  </cols>
  <sheetData>
    <row r="1" spans="1:9" ht="57" customHeight="1">
      <c r="A1" s="1228" t="s">
        <v>6633</v>
      </c>
      <c r="B1" s="1228"/>
      <c r="C1" s="1228"/>
      <c r="D1" s="1228"/>
      <c r="E1" s="1228"/>
      <c r="F1" s="1228"/>
      <c r="G1" s="1226" t="s">
        <v>8494</v>
      </c>
      <c r="H1" s="1227"/>
      <c r="I1" s="1227"/>
    </row>
    <row r="2" spans="1:9" ht="33.75" customHeight="1">
      <c r="A2" s="1248" t="s">
        <v>1447</v>
      </c>
      <c r="B2" s="1249"/>
      <c r="C2" s="1249"/>
      <c r="D2" s="1249"/>
      <c r="E2" s="1249"/>
      <c r="F2" s="1249"/>
      <c r="G2" s="1250"/>
      <c r="H2" s="1139">
        <v>3</v>
      </c>
      <c r="I2" s="1139"/>
    </row>
    <row r="3" spans="1:9" ht="33.5">
      <c r="A3" s="1118"/>
      <c r="B3" s="1118"/>
      <c r="C3" s="1244"/>
      <c r="D3" s="1244"/>
      <c r="E3" s="1244"/>
      <c r="F3" s="1118"/>
      <c r="G3" s="1118"/>
      <c r="H3" s="926"/>
      <c r="I3" s="927"/>
    </row>
    <row r="4" spans="1:9" ht="33.5">
      <c r="A4" s="1118"/>
      <c r="B4" s="1118"/>
      <c r="C4" s="1245"/>
      <c r="D4" s="1245"/>
      <c r="E4" s="1245"/>
      <c r="F4" s="1118"/>
      <c r="G4" s="1118"/>
      <c r="H4" s="926"/>
      <c r="I4" s="927"/>
    </row>
    <row r="5" spans="1:9" ht="33.5">
      <c r="A5" s="1118"/>
      <c r="B5" s="1118"/>
      <c r="C5" s="1245"/>
      <c r="D5" s="1245"/>
      <c r="E5" s="1245"/>
      <c r="F5" s="1118"/>
      <c r="G5" s="1118"/>
      <c r="H5" s="926"/>
      <c r="I5" s="927"/>
    </row>
    <row r="6" spans="1:9" ht="33.5">
      <c r="A6" s="1118"/>
      <c r="B6" s="1118"/>
      <c r="C6" s="1245"/>
      <c r="D6" s="1245"/>
      <c r="E6" s="1245"/>
      <c r="F6" s="1118"/>
      <c r="G6" s="1118"/>
      <c r="H6" s="926"/>
      <c r="I6" s="927"/>
    </row>
    <row r="7" spans="1:9" ht="33.5">
      <c r="A7" s="1118"/>
      <c r="B7" s="1118"/>
      <c r="C7" s="1245"/>
      <c r="D7" s="1245"/>
      <c r="E7" s="1245"/>
      <c r="F7" s="1118"/>
      <c r="G7" s="1118"/>
      <c r="H7" s="926"/>
      <c r="I7" s="927"/>
    </row>
    <row r="8" spans="1:9" ht="33.5">
      <c r="A8" s="1118"/>
      <c r="B8" s="1118"/>
      <c r="C8" s="1245"/>
      <c r="D8" s="1245"/>
      <c r="E8" s="1245"/>
      <c r="F8" s="1118"/>
      <c r="G8" s="1118"/>
      <c r="H8" s="926"/>
      <c r="I8" s="927"/>
    </row>
    <row r="9" spans="1:9" ht="33.5">
      <c r="A9" s="1118"/>
      <c r="B9" s="1118"/>
      <c r="C9" s="1246"/>
      <c r="D9" s="1246"/>
      <c r="E9" s="1246"/>
      <c r="F9" s="1118"/>
      <c r="G9" s="1118"/>
      <c r="H9" s="926"/>
      <c r="I9" s="927"/>
    </row>
    <row r="10" spans="1:9" ht="28.5">
      <c r="A10" s="1018" t="s">
        <v>164</v>
      </c>
      <c r="B10" s="1018"/>
      <c r="C10" s="1239"/>
      <c r="D10" s="1018"/>
      <c r="E10" s="1018"/>
      <c r="F10" s="1247"/>
      <c r="G10" s="1018"/>
      <c r="H10" s="1240"/>
      <c r="I10" s="1241"/>
    </row>
    <row r="11" spans="1:9" ht="28.5">
      <c r="A11" s="1238" t="s">
        <v>165</v>
      </c>
      <c r="B11" s="1238"/>
      <c r="C11" s="1239"/>
      <c r="D11" s="1018"/>
      <c r="E11" s="1018"/>
      <c r="F11" s="102" t="s">
        <v>166</v>
      </c>
      <c r="G11" s="1018"/>
      <c r="H11" s="1240"/>
      <c r="I11" s="1241"/>
    </row>
    <row r="12" spans="1:9" ht="28.5">
      <c r="A12" s="1242" t="s">
        <v>167</v>
      </c>
      <c r="B12" s="1243"/>
      <c r="C12" s="1201"/>
      <c r="D12" s="1064"/>
      <c r="E12" s="1064"/>
      <c r="F12" s="102" t="s">
        <v>168</v>
      </c>
      <c r="G12" s="1018"/>
      <c r="H12" s="1240"/>
      <c r="I12" s="1241"/>
    </row>
    <row r="13" spans="1:9" ht="42">
      <c r="A13" s="1025" t="s">
        <v>1448</v>
      </c>
      <c r="B13" s="1025"/>
      <c r="C13" s="1239"/>
      <c r="D13" s="1018"/>
      <c r="E13" s="1018"/>
      <c r="F13" s="102" t="s">
        <v>170</v>
      </c>
      <c r="G13" s="1018"/>
      <c r="H13" s="1240"/>
      <c r="I13" s="1241"/>
    </row>
    <row r="14" spans="1:9" ht="39.65" customHeight="1">
      <c r="A14" s="1119" t="s">
        <v>1449</v>
      </c>
      <c r="B14" s="1120"/>
      <c r="C14" s="1229"/>
      <c r="D14" s="1230"/>
      <c r="E14" s="1230"/>
      <c r="F14" s="1231"/>
      <c r="G14" s="1121"/>
      <c r="H14" s="1120"/>
      <c r="I14" s="1120"/>
    </row>
    <row r="15" spans="1:9" ht="33.65" customHeight="1">
      <c r="A15" s="1232" t="s">
        <v>172</v>
      </c>
      <c r="B15" s="1232"/>
      <c r="C15" s="1233"/>
      <c r="D15" s="1232"/>
      <c r="E15" s="1232"/>
      <c r="F15" s="1234" t="s">
        <v>1450</v>
      </c>
      <c r="G15" s="1235"/>
      <c r="H15" s="1236"/>
      <c r="I15" s="1237"/>
    </row>
    <row r="16" spans="1:9" ht="33.65" customHeight="1">
      <c r="A16" s="103" t="s">
        <v>174</v>
      </c>
      <c r="B16" s="104" t="s">
        <v>175</v>
      </c>
      <c r="C16" s="1215">
        <f>'Labour Room (LaQshya)'!D651</f>
        <v>1</v>
      </c>
      <c r="D16" s="1216"/>
      <c r="E16" s="1216"/>
      <c r="F16" s="1217">
        <f>D659</f>
        <v>1</v>
      </c>
      <c r="G16" s="1218"/>
      <c r="H16" s="1219"/>
      <c r="I16" s="1219"/>
    </row>
    <row r="17" spans="1:9" ht="33.65" customHeight="1">
      <c r="A17" s="103" t="s">
        <v>176</v>
      </c>
      <c r="B17" s="104" t="s">
        <v>177</v>
      </c>
      <c r="C17" s="1215">
        <f>'Labour Room (LaQshya)'!D652</f>
        <v>1</v>
      </c>
      <c r="D17" s="1216"/>
      <c r="E17" s="1216"/>
      <c r="F17" s="1220"/>
      <c r="G17" s="1221"/>
      <c r="H17" s="1222"/>
      <c r="I17" s="1222"/>
    </row>
    <row r="18" spans="1:9" ht="33.65" customHeight="1">
      <c r="A18" s="103" t="s">
        <v>178</v>
      </c>
      <c r="B18" s="104" t="s">
        <v>179</v>
      </c>
      <c r="C18" s="1215">
        <f>'Labour Room (LaQshya)'!D653</f>
        <v>1</v>
      </c>
      <c r="D18" s="1216"/>
      <c r="E18" s="1216"/>
      <c r="F18" s="1220"/>
      <c r="G18" s="1221"/>
      <c r="H18" s="1222"/>
      <c r="I18" s="1222"/>
    </row>
    <row r="19" spans="1:9" ht="33.65" customHeight="1">
      <c r="A19" s="103" t="s">
        <v>180</v>
      </c>
      <c r="B19" s="104" t="s">
        <v>181</v>
      </c>
      <c r="C19" s="1215">
        <f>'Labour Room (LaQshya)'!D654</f>
        <v>1</v>
      </c>
      <c r="D19" s="1216"/>
      <c r="E19" s="1216"/>
      <c r="F19" s="1220"/>
      <c r="G19" s="1221"/>
      <c r="H19" s="1222"/>
      <c r="I19" s="1222"/>
    </row>
    <row r="20" spans="1:9" ht="33.65" customHeight="1">
      <c r="A20" s="103" t="s">
        <v>182</v>
      </c>
      <c r="B20" s="104" t="s">
        <v>183</v>
      </c>
      <c r="C20" s="1215">
        <f>'Labour Room (LaQshya)'!D655</f>
        <v>1</v>
      </c>
      <c r="D20" s="1216"/>
      <c r="E20" s="1216"/>
      <c r="F20" s="1220"/>
      <c r="G20" s="1221"/>
      <c r="H20" s="1222"/>
      <c r="I20" s="1222"/>
    </row>
    <row r="21" spans="1:9" ht="33.65" customHeight="1">
      <c r="A21" s="103" t="s">
        <v>184</v>
      </c>
      <c r="B21" s="104" t="s">
        <v>146</v>
      </c>
      <c r="C21" s="1215">
        <f>'Labour Room (LaQshya)'!D656</f>
        <v>1</v>
      </c>
      <c r="D21" s="1216"/>
      <c r="E21" s="1216"/>
      <c r="F21" s="1220"/>
      <c r="G21" s="1221"/>
      <c r="H21" s="1222"/>
      <c r="I21" s="1222"/>
    </row>
    <row r="22" spans="1:9" ht="33.65" customHeight="1">
      <c r="A22" s="103" t="s">
        <v>185</v>
      </c>
      <c r="B22" s="104" t="s">
        <v>1451</v>
      </c>
      <c r="C22" s="1215">
        <f>'Labour Room (LaQshya)'!D657</f>
        <v>1</v>
      </c>
      <c r="D22" s="1216"/>
      <c r="E22" s="1216"/>
      <c r="F22" s="1220"/>
      <c r="G22" s="1221"/>
      <c r="H22" s="1222"/>
      <c r="I22" s="1222"/>
    </row>
    <row r="23" spans="1:9" ht="33.65" customHeight="1">
      <c r="A23" s="103" t="s">
        <v>187</v>
      </c>
      <c r="B23" s="104" t="s">
        <v>188</v>
      </c>
      <c r="C23" s="1215">
        <f>'Labour Room (LaQshya)'!D658</f>
        <v>1</v>
      </c>
      <c r="D23" s="1216"/>
      <c r="E23" s="1216"/>
      <c r="F23" s="1223"/>
      <c r="G23" s="1224"/>
      <c r="H23" s="1225"/>
      <c r="I23" s="1225"/>
    </row>
    <row r="24" spans="1:9" ht="33.65" customHeight="1">
      <c r="A24" s="1208"/>
      <c r="B24" s="1209"/>
      <c r="C24" s="1210"/>
      <c r="D24" s="1211"/>
      <c r="E24" s="1211"/>
      <c r="F24" s="1212"/>
      <c r="G24" s="1213"/>
      <c r="H24" s="1214"/>
      <c r="I24" s="1214"/>
    </row>
    <row r="25" spans="1:9" ht="33.65" customHeight="1">
      <c r="A25" s="105"/>
      <c r="B25" s="1200" t="s">
        <v>189</v>
      </c>
      <c r="C25" s="1201"/>
      <c r="D25" s="1064"/>
      <c r="E25" s="1064"/>
      <c r="F25" s="1200"/>
      <c r="G25" s="1200"/>
      <c r="H25" s="1202"/>
      <c r="I25" s="1203"/>
    </row>
    <row r="26" spans="1:9" ht="33.65" customHeight="1">
      <c r="A26" s="106">
        <v>1</v>
      </c>
      <c r="B26" s="1010"/>
      <c r="C26" s="1180"/>
      <c r="D26" s="1010"/>
      <c r="E26" s="1010"/>
      <c r="F26" s="1024"/>
      <c r="G26" s="1010"/>
      <c r="H26" s="1096"/>
      <c r="I26" s="1204"/>
    </row>
    <row r="27" spans="1:9" ht="33.65" customHeight="1">
      <c r="A27" s="106">
        <v>2</v>
      </c>
      <c r="B27" s="1010"/>
      <c r="C27" s="1180"/>
      <c r="D27" s="1010"/>
      <c r="E27" s="1010"/>
      <c r="F27" s="1024"/>
      <c r="G27" s="1010"/>
      <c r="H27" s="1096"/>
      <c r="I27" s="1204"/>
    </row>
    <row r="28" spans="1:9" ht="33.65" customHeight="1">
      <c r="A28" s="106">
        <v>3</v>
      </c>
      <c r="B28" s="1010"/>
      <c r="C28" s="1180"/>
      <c r="D28" s="1010"/>
      <c r="E28" s="1010"/>
      <c r="F28" s="1024"/>
      <c r="G28" s="1010"/>
      <c r="H28" s="1096"/>
      <c r="I28" s="1204"/>
    </row>
    <row r="29" spans="1:9" ht="33.65" customHeight="1">
      <c r="A29" s="106">
        <v>4</v>
      </c>
      <c r="B29" s="1010"/>
      <c r="C29" s="1180"/>
      <c r="D29" s="1010"/>
      <c r="E29" s="1010"/>
      <c r="F29" s="1024"/>
      <c r="G29" s="1010"/>
      <c r="H29" s="1096"/>
      <c r="I29" s="1204"/>
    </row>
    <row r="30" spans="1:9" ht="33.65" customHeight="1">
      <c r="A30" s="106">
        <v>5</v>
      </c>
      <c r="B30" s="1010"/>
      <c r="C30" s="1180"/>
      <c r="D30" s="1010"/>
      <c r="E30" s="1010"/>
      <c r="F30" s="1024"/>
      <c r="G30" s="1010"/>
      <c r="H30" s="1096"/>
      <c r="I30" s="1204"/>
    </row>
    <row r="31" spans="1:9" ht="33.65" customHeight="1">
      <c r="A31" s="105"/>
      <c r="B31" s="1205" t="s">
        <v>190</v>
      </c>
      <c r="C31" s="1184"/>
      <c r="D31" s="1185"/>
      <c r="E31" s="1185"/>
      <c r="F31" s="1186"/>
      <c r="G31" s="1206"/>
      <c r="H31" s="1207"/>
      <c r="I31" s="1207"/>
    </row>
    <row r="32" spans="1:9" ht="33.65" customHeight="1">
      <c r="A32" s="106">
        <v>1</v>
      </c>
      <c r="B32" s="1010"/>
      <c r="C32" s="1180"/>
      <c r="D32" s="1010"/>
      <c r="E32" s="1010"/>
      <c r="F32" s="1024"/>
      <c r="G32" s="1010"/>
      <c r="H32" s="1096"/>
      <c r="I32" s="1204"/>
    </row>
    <row r="33" spans="1:10" ht="33.65" customHeight="1">
      <c r="A33" s="106">
        <v>2</v>
      </c>
      <c r="B33" s="1010"/>
      <c r="C33" s="1180"/>
      <c r="D33" s="1010"/>
      <c r="E33" s="1010"/>
      <c r="F33" s="1024"/>
      <c r="G33" s="1010"/>
      <c r="H33" s="1096"/>
      <c r="I33" s="1204"/>
    </row>
    <row r="34" spans="1:10" ht="33.65" customHeight="1">
      <c r="A34" s="106">
        <v>3</v>
      </c>
      <c r="B34" s="1010"/>
      <c r="C34" s="1180"/>
      <c r="D34" s="1010"/>
      <c r="E34" s="1010"/>
      <c r="F34" s="1024"/>
      <c r="G34" s="1010"/>
      <c r="H34" s="1096"/>
      <c r="I34" s="1204"/>
    </row>
    <row r="35" spans="1:10" ht="33.65" customHeight="1">
      <c r="A35" s="106">
        <v>4</v>
      </c>
      <c r="B35" s="1093"/>
      <c r="C35" s="1177"/>
      <c r="D35" s="1094"/>
      <c r="E35" s="1094"/>
      <c r="F35" s="1102"/>
      <c r="G35" s="1178"/>
      <c r="H35" s="1095"/>
      <c r="I35" s="1095"/>
    </row>
    <row r="36" spans="1:10" ht="33.65" customHeight="1">
      <c r="A36" s="106">
        <v>5</v>
      </c>
      <c r="B36" s="1093"/>
      <c r="C36" s="1177"/>
      <c r="D36" s="1094"/>
      <c r="E36" s="1094"/>
      <c r="F36" s="1102"/>
      <c r="G36" s="1178"/>
      <c r="H36" s="1095"/>
      <c r="I36" s="1095"/>
    </row>
    <row r="37" spans="1:10" ht="33.65" customHeight="1">
      <c r="A37" s="105"/>
      <c r="B37" s="1200" t="s">
        <v>1452</v>
      </c>
      <c r="C37" s="1201"/>
      <c r="D37" s="1064"/>
      <c r="E37" s="1064"/>
      <c r="F37" s="1200"/>
      <c r="G37" s="1200"/>
      <c r="H37" s="1202"/>
      <c r="I37" s="1203"/>
    </row>
    <row r="38" spans="1:10" ht="33.65" customHeight="1">
      <c r="A38" s="106">
        <v>1</v>
      </c>
      <c r="B38" s="1010"/>
      <c r="C38" s="1180"/>
      <c r="D38" s="1010"/>
      <c r="E38" s="1010"/>
      <c r="F38" s="1024"/>
      <c r="G38" s="1010"/>
      <c r="H38" s="1096"/>
      <c r="I38" s="1204"/>
    </row>
    <row r="39" spans="1:10" ht="33.65" customHeight="1">
      <c r="A39" s="106">
        <v>2</v>
      </c>
      <c r="B39" s="1010"/>
      <c r="C39" s="1180"/>
      <c r="D39" s="1010"/>
      <c r="E39" s="1010"/>
      <c r="F39" s="1024"/>
      <c r="G39" s="1010"/>
      <c r="H39" s="1096"/>
      <c r="I39" s="1204"/>
    </row>
    <row r="40" spans="1:10" ht="33.65" customHeight="1">
      <c r="A40" s="106">
        <v>3</v>
      </c>
      <c r="B40" s="1010"/>
      <c r="C40" s="1180"/>
      <c r="D40" s="1010"/>
      <c r="E40" s="1010"/>
      <c r="F40" s="1024"/>
      <c r="G40" s="1010"/>
      <c r="H40" s="1096"/>
      <c r="I40" s="1204"/>
    </row>
    <row r="41" spans="1:10" ht="33" customHeight="1">
      <c r="A41" s="106">
        <v>4</v>
      </c>
      <c r="B41" s="1010"/>
      <c r="C41" s="1180"/>
      <c r="D41" s="1010"/>
      <c r="E41" s="1010"/>
      <c r="F41" s="1024"/>
      <c r="G41" s="1010"/>
      <c r="H41" s="1096"/>
      <c r="I41" s="1204"/>
    </row>
    <row r="42" spans="1:10" ht="33" customHeight="1">
      <c r="A42" s="106">
        <v>5</v>
      </c>
      <c r="B42" s="1093"/>
      <c r="C42" s="1177"/>
      <c r="D42" s="1094"/>
      <c r="E42" s="1094"/>
      <c r="F42" s="1102"/>
      <c r="G42" s="1178"/>
      <c r="H42" s="1095"/>
      <c r="I42" s="1095"/>
    </row>
    <row r="43" spans="1:10" ht="33.65" customHeight="1">
      <c r="A43" s="105"/>
      <c r="B43" s="1101" t="s">
        <v>192</v>
      </c>
      <c r="C43" s="1177"/>
      <c r="D43" s="1094"/>
      <c r="E43" s="1094"/>
      <c r="F43" s="1102"/>
      <c r="G43" s="1179"/>
      <c r="H43" s="1103"/>
      <c r="I43" s="1103"/>
    </row>
    <row r="44" spans="1:10" ht="33.65" customHeight="1">
      <c r="A44" s="105"/>
      <c r="B44" s="1024" t="s">
        <v>193</v>
      </c>
      <c r="C44" s="1180"/>
      <c r="D44" s="1010"/>
      <c r="E44" s="1010"/>
      <c r="F44" s="1024"/>
      <c r="G44" s="1024"/>
      <c r="H44" s="1104"/>
      <c r="I44" s="1181"/>
    </row>
    <row r="45" spans="1:10" ht="51" customHeight="1">
      <c r="A45" s="1182"/>
      <c r="B45" s="1183"/>
      <c r="C45" s="1184"/>
      <c r="D45" s="1185"/>
      <c r="E45" s="1185"/>
      <c r="F45" s="1186"/>
      <c r="G45" s="1187"/>
      <c r="H45" s="1188"/>
      <c r="I45" s="1188"/>
    </row>
    <row r="46" spans="1:10" ht="45" customHeight="1">
      <c r="A46" s="1189" t="s">
        <v>1447</v>
      </c>
      <c r="B46" s="1190"/>
      <c r="C46" s="1191"/>
      <c r="D46" s="1192"/>
      <c r="E46" s="1192"/>
      <c r="F46" s="1193"/>
      <c r="G46" s="1194"/>
    </row>
    <row r="47" spans="1:10" ht="14.5" customHeight="1">
      <c r="A47" s="108" t="s">
        <v>1453</v>
      </c>
      <c r="B47" s="15" t="s">
        <v>196</v>
      </c>
      <c r="C47" s="109" t="s">
        <v>1454</v>
      </c>
      <c r="D47" s="15" t="s">
        <v>198</v>
      </c>
      <c r="E47" s="15" t="s">
        <v>199</v>
      </c>
      <c r="F47" s="110" t="s">
        <v>200</v>
      </c>
      <c r="G47" s="15" t="s">
        <v>201</v>
      </c>
      <c r="H47" s="212" t="s">
        <v>1443</v>
      </c>
      <c r="I47" s="635" t="s">
        <v>1444</v>
      </c>
      <c r="J47" s="928" t="s">
        <v>1455</v>
      </c>
    </row>
    <row r="48" spans="1:10" ht="27.65" customHeight="1">
      <c r="A48" s="112"/>
      <c r="B48" s="1195" t="s">
        <v>202</v>
      </c>
      <c r="C48" s="1196"/>
      <c r="D48" s="1197"/>
      <c r="E48" s="1197"/>
      <c r="F48" s="1198"/>
      <c r="G48" s="1199"/>
      <c r="H48" s="29">
        <f>H49+H68+H80+H84+H97+H106</f>
        <v>22</v>
      </c>
      <c r="I48" s="29">
        <f>I49+I68+I80+I84+I97+I106</f>
        <v>22</v>
      </c>
      <c r="J48" s="928">
        <f>H48*100/I48</f>
        <v>100</v>
      </c>
    </row>
    <row r="49" spans="1:11" ht="40.4" customHeight="1">
      <c r="A49" s="113" t="s">
        <v>1456</v>
      </c>
      <c r="B49" s="1151" t="s">
        <v>1457</v>
      </c>
      <c r="C49" s="1152"/>
      <c r="D49" s="1152"/>
      <c r="E49" s="1152"/>
      <c r="F49" s="1152"/>
      <c r="G49" s="1153"/>
      <c r="H49" s="29">
        <f>SUM(D50:D67)</f>
        <v>2</v>
      </c>
      <c r="I49" s="29">
        <f>COUNT(D50:D67)*2</f>
        <v>2</v>
      </c>
      <c r="J49" s="928">
        <f>H49*100/I49</f>
        <v>100</v>
      </c>
    </row>
    <row r="50" spans="1:11" ht="31.5" hidden="1" customHeight="1">
      <c r="A50" s="27" t="s">
        <v>1458</v>
      </c>
      <c r="B50" s="114" t="s">
        <v>204</v>
      </c>
      <c r="C50" s="26"/>
      <c r="D50" s="26"/>
      <c r="E50" s="28"/>
      <c r="F50" s="26"/>
      <c r="G50" s="26"/>
      <c r="H50" s="99"/>
      <c r="I50" s="99"/>
      <c r="J50" s="99"/>
      <c r="K50" s="99"/>
    </row>
    <row r="51" spans="1:11" ht="31.5" hidden="1" customHeight="1">
      <c r="A51" s="27" t="s">
        <v>1459</v>
      </c>
      <c r="B51" s="114" t="s">
        <v>209</v>
      </c>
      <c r="C51" s="26"/>
      <c r="D51" s="26"/>
      <c r="E51" s="28"/>
      <c r="F51" s="26"/>
      <c r="G51" s="26"/>
      <c r="H51" s="99"/>
      <c r="I51" s="99"/>
      <c r="J51" s="99"/>
      <c r="K51" s="99"/>
    </row>
    <row r="52" spans="1:11" ht="31" hidden="1">
      <c r="A52" s="27" t="s">
        <v>1460</v>
      </c>
      <c r="B52" s="114" t="s">
        <v>213</v>
      </c>
      <c r="C52" s="30"/>
      <c r="D52" s="53"/>
      <c r="E52" s="28"/>
      <c r="F52" s="26"/>
      <c r="G52" s="53"/>
      <c r="H52" s="99"/>
      <c r="I52" s="99"/>
      <c r="J52" s="99"/>
      <c r="K52" s="99"/>
    </row>
    <row r="53" spans="1:11" ht="15.75" hidden="1" customHeight="1">
      <c r="A53" s="27" t="s">
        <v>1461</v>
      </c>
      <c r="B53" s="114" t="s">
        <v>1462</v>
      </c>
      <c r="C53" s="26"/>
      <c r="D53" s="26"/>
      <c r="E53" s="28"/>
      <c r="F53" s="26"/>
      <c r="G53" s="26"/>
      <c r="H53" s="99"/>
      <c r="I53" s="99"/>
      <c r="J53" s="99"/>
      <c r="K53" s="99"/>
    </row>
    <row r="54" spans="1:11" ht="31.5" hidden="1" customHeight="1">
      <c r="A54" s="27" t="s">
        <v>1463</v>
      </c>
      <c r="B54" s="114" t="s">
        <v>221</v>
      </c>
      <c r="C54" s="26"/>
      <c r="D54" s="26"/>
      <c r="E54" s="28"/>
      <c r="F54" s="26"/>
      <c r="G54" s="26"/>
      <c r="H54" s="99"/>
      <c r="I54" s="99"/>
      <c r="J54" s="99"/>
      <c r="K54" s="99"/>
    </row>
    <row r="55" spans="1:11" ht="15.75" hidden="1" customHeight="1">
      <c r="A55" s="27" t="s">
        <v>1464</v>
      </c>
      <c r="B55" s="114" t="s">
        <v>225</v>
      </c>
      <c r="C55" s="26"/>
      <c r="D55" s="26"/>
      <c r="E55" s="28"/>
      <c r="F55" s="26"/>
      <c r="G55" s="26"/>
      <c r="H55" s="99"/>
      <c r="I55" s="99"/>
      <c r="J55" s="99"/>
      <c r="K55" s="99"/>
    </row>
    <row r="56" spans="1:11" ht="31.5" hidden="1" customHeight="1">
      <c r="A56" s="27" t="s">
        <v>1465</v>
      </c>
      <c r="B56" s="114" t="s">
        <v>229</v>
      </c>
      <c r="C56" s="26"/>
      <c r="D56" s="26"/>
      <c r="E56" s="28"/>
      <c r="F56" s="26"/>
      <c r="G56" s="26"/>
      <c r="H56" s="99"/>
      <c r="I56" s="99"/>
      <c r="J56" s="99"/>
      <c r="K56" s="99"/>
    </row>
    <row r="57" spans="1:11" ht="15.75" hidden="1" customHeight="1">
      <c r="A57" s="27" t="s">
        <v>232</v>
      </c>
      <c r="B57" s="114" t="s">
        <v>233</v>
      </c>
      <c r="C57" s="26"/>
      <c r="D57" s="26"/>
      <c r="E57" s="28"/>
      <c r="F57" s="26"/>
      <c r="G57" s="26"/>
      <c r="H57" s="99"/>
      <c r="I57" s="99"/>
      <c r="J57" s="99"/>
      <c r="K57" s="99"/>
    </row>
    <row r="58" spans="1:11" ht="15.75" hidden="1" customHeight="1">
      <c r="A58" s="27" t="s">
        <v>1466</v>
      </c>
      <c r="B58" s="114" t="s">
        <v>235</v>
      </c>
      <c r="C58" s="26"/>
      <c r="D58" s="26"/>
      <c r="E58" s="28"/>
      <c r="F58" s="26"/>
      <c r="G58" s="26"/>
      <c r="H58" s="99"/>
      <c r="I58" s="99"/>
      <c r="J58" s="99"/>
      <c r="K58" s="99"/>
    </row>
    <row r="59" spans="1:11" ht="31.5" hidden="1" customHeight="1">
      <c r="A59" s="27" t="s">
        <v>238</v>
      </c>
      <c r="B59" s="114" t="s">
        <v>239</v>
      </c>
      <c r="C59" s="26"/>
      <c r="D59" s="26"/>
      <c r="E59" s="28"/>
      <c r="F59" s="26"/>
      <c r="G59" s="26"/>
      <c r="H59" s="99"/>
      <c r="I59" s="99"/>
      <c r="J59" s="99"/>
      <c r="K59" s="99"/>
    </row>
    <row r="60" spans="1:11" ht="15.75" hidden="1" customHeight="1">
      <c r="A60" s="27" t="s">
        <v>240</v>
      </c>
      <c r="B60" s="114" t="s">
        <v>241</v>
      </c>
      <c r="C60" s="26"/>
      <c r="D60" s="26"/>
      <c r="E60" s="28"/>
      <c r="F60" s="26"/>
      <c r="G60" s="26"/>
      <c r="H60" s="99"/>
      <c r="I60" s="99"/>
      <c r="J60" s="99"/>
      <c r="K60" s="99"/>
    </row>
    <row r="61" spans="1:11" ht="31.5" hidden="1" customHeight="1">
      <c r="A61" s="27" t="s">
        <v>242</v>
      </c>
      <c r="B61" s="114" t="s">
        <v>243</v>
      </c>
      <c r="C61" s="26"/>
      <c r="D61" s="26"/>
      <c r="E61" s="28"/>
      <c r="F61" s="26"/>
      <c r="G61" s="26"/>
      <c r="H61" s="99"/>
      <c r="I61" s="99"/>
      <c r="J61" s="99"/>
      <c r="K61" s="99"/>
    </row>
    <row r="62" spans="1:11" ht="31.5" hidden="1" customHeight="1">
      <c r="A62" s="27" t="s">
        <v>1467</v>
      </c>
      <c r="B62" s="114" t="s">
        <v>245</v>
      </c>
      <c r="C62" s="26"/>
      <c r="D62" s="26"/>
      <c r="E62" s="28"/>
      <c r="F62" s="26"/>
      <c r="G62" s="26"/>
      <c r="H62" s="99"/>
      <c r="I62" s="99"/>
      <c r="J62" s="99"/>
      <c r="K62" s="99"/>
    </row>
    <row r="63" spans="1:11" ht="49" customHeight="1">
      <c r="A63" s="18" t="s">
        <v>1468</v>
      </c>
      <c r="B63" s="23" t="s">
        <v>251</v>
      </c>
      <c r="C63" s="20" t="s">
        <v>1469</v>
      </c>
      <c r="D63" s="115">
        <v>2</v>
      </c>
      <c r="E63" s="52" t="s">
        <v>538</v>
      </c>
      <c r="F63" s="23" t="s">
        <v>1470</v>
      </c>
      <c r="G63" s="21"/>
    </row>
    <row r="64" spans="1:11" ht="30" hidden="1" customHeight="1">
      <c r="A64" s="27" t="s">
        <v>254</v>
      </c>
      <c r="B64" s="114" t="s">
        <v>255</v>
      </c>
      <c r="C64" s="26"/>
      <c r="D64" s="26"/>
      <c r="E64" s="28"/>
      <c r="F64" s="26"/>
      <c r="G64" s="26"/>
      <c r="H64" s="99"/>
      <c r="I64" s="99"/>
      <c r="J64" s="99"/>
      <c r="K64" s="99"/>
    </row>
    <row r="65" spans="1:11" ht="31.5" hidden="1" customHeight="1">
      <c r="A65" s="27" t="s">
        <v>1471</v>
      </c>
      <c r="B65" s="114" t="s">
        <v>257</v>
      </c>
      <c r="C65" s="26"/>
      <c r="D65" s="26"/>
      <c r="E65" s="28"/>
      <c r="F65" s="26"/>
      <c r="G65" s="26"/>
      <c r="H65" s="99"/>
      <c r="I65" s="99"/>
      <c r="J65" s="99"/>
      <c r="K65" s="99"/>
    </row>
    <row r="66" spans="1:11" ht="31.5" hidden="1" customHeight="1">
      <c r="A66" s="27" t="s">
        <v>260</v>
      </c>
      <c r="B66" s="114" t="s">
        <v>261</v>
      </c>
      <c r="C66" s="26"/>
      <c r="D66" s="26"/>
      <c r="E66" s="28"/>
      <c r="F66" s="26"/>
      <c r="G66" s="26"/>
      <c r="H66" s="99"/>
      <c r="I66" s="99"/>
      <c r="J66" s="99"/>
      <c r="K66" s="99"/>
    </row>
    <row r="67" spans="1:11" ht="31.5" hidden="1" customHeight="1">
      <c r="A67" s="27" t="s">
        <v>262</v>
      </c>
      <c r="B67" s="116" t="s">
        <v>263</v>
      </c>
      <c r="C67" s="26"/>
      <c r="D67" s="26"/>
      <c r="E67" s="28"/>
      <c r="F67" s="26"/>
      <c r="G67" s="26"/>
      <c r="H67" s="99"/>
      <c r="I67" s="99"/>
      <c r="J67" s="99"/>
      <c r="K67" s="99"/>
    </row>
    <row r="68" spans="1:11" ht="40.4" customHeight="1">
      <c r="A68" s="117" t="s">
        <v>141</v>
      </c>
      <c r="B68" s="1078" t="s">
        <v>1472</v>
      </c>
      <c r="C68" s="1143"/>
      <c r="D68" s="1144"/>
      <c r="E68" s="1144"/>
      <c r="F68" s="1145"/>
      <c r="G68" s="1092"/>
      <c r="H68" s="29">
        <f>SUM(D69:D79)</f>
        <v>18</v>
      </c>
      <c r="I68" s="29">
        <f>COUNT(D69:D79)*2</f>
        <v>18</v>
      </c>
      <c r="J68" s="928">
        <f>H68*100/I68</f>
        <v>100</v>
      </c>
    </row>
    <row r="69" spans="1:11" ht="48.65" customHeight="1">
      <c r="A69" s="18" t="s">
        <v>264</v>
      </c>
      <c r="B69" s="30" t="s">
        <v>265</v>
      </c>
      <c r="C69" s="42" t="s">
        <v>1473</v>
      </c>
      <c r="D69" s="601">
        <v>2</v>
      </c>
      <c r="E69" s="52" t="s">
        <v>253</v>
      </c>
      <c r="F69" s="30" t="s">
        <v>1474</v>
      </c>
      <c r="G69" s="53"/>
    </row>
    <row r="70" spans="1:11" ht="46" customHeight="1">
      <c r="A70" s="18" t="s">
        <v>266</v>
      </c>
      <c r="B70" s="23" t="s">
        <v>267</v>
      </c>
      <c r="C70" s="20" t="s">
        <v>1475</v>
      </c>
      <c r="D70" s="601">
        <v>2</v>
      </c>
      <c r="E70" s="52" t="s">
        <v>538</v>
      </c>
      <c r="F70" s="23" t="s">
        <v>1476</v>
      </c>
      <c r="G70" s="118"/>
    </row>
    <row r="71" spans="1:11" ht="62.25" customHeight="1">
      <c r="A71" s="18"/>
      <c r="B71" s="23"/>
      <c r="C71" s="20" t="s">
        <v>1477</v>
      </c>
      <c r="D71" s="601">
        <v>2</v>
      </c>
      <c r="E71" s="52" t="s">
        <v>253</v>
      </c>
      <c r="F71" s="23" t="s">
        <v>1478</v>
      </c>
      <c r="G71" s="58"/>
    </row>
    <row r="72" spans="1:11" ht="51" customHeight="1">
      <c r="A72" s="18"/>
      <c r="B72" s="23"/>
      <c r="C72" s="20" t="s">
        <v>1479</v>
      </c>
      <c r="D72" s="601">
        <v>2</v>
      </c>
      <c r="E72" s="52" t="s">
        <v>253</v>
      </c>
      <c r="F72" s="23" t="s">
        <v>1480</v>
      </c>
      <c r="G72" s="21"/>
    </row>
    <row r="73" spans="1:11" ht="67.75" customHeight="1">
      <c r="A73" s="18"/>
      <c r="B73" s="23"/>
      <c r="C73" s="20" t="s">
        <v>1481</v>
      </c>
      <c r="D73" s="601">
        <v>2</v>
      </c>
      <c r="E73" s="52" t="s">
        <v>538</v>
      </c>
      <c r="F73" s="23" t="s">
        <v>1482</v>
      </c>
      <c r="G73" s="21"/>
    </row>
    <row r="74" spans="1:11" ht="57" customHeight="1">
      <c r="A74" s="18"/>
      <c r="B74" s="23"/>
      <c r="C74" s="20" t="s">
        <v>1483</v>
      </c>
      <c r="D74" s="601">
        <v>2</v>
      </c>
      <c r="E74" s="52" t="s">
        <v>538</v>
      </c>
      <c r="F74" s="23" t="s">
        <v>1484</v>
      </c>
      <c r="G74" s="119"/>
    </row>
    <row r="75" spans="1:11" ht="43.5">
      <c r="A75" s="18"/>
      <c r="B75" s="23"/>
      <c r="C75" s="20" t="s">
        <v>1485</v>
      </c>
      <c r="D75" s="601">
        <v>2</v>
      </c>
      <c r="E75" s="52" t="s">
        <v>253</v>
      </c>
      <c r="F75" s="23" t="s">
        <v>1486</v>
      </c>
      <c r="G75" s="21"/>
    </row>
    <row r="76" spans="1:11" ht="52.4" customHeight="1">
      <c r="A76" s="18" t="s">
        <v>270</v>
      </c>
      <c r="B76" s="23" t="s">
        <v>271</v>
      </c>
      <c r="C76" s="120" t="s">
        <v>1487</v>
      </c>
      <c r="D76" s="601">
        <v>2</v>
      </c>
      <c r="E76" s="522" t="s">
        <v>269</v>
      </c>
      <c r="F76" s="76" t="s">
        <v>1488</v>
      </c>
      <c r="G76" s="121"/>
    </row>
    <row r="77" spans="1:11" ht="117.75" customHeight="1">
      <c r="A77" s="18"/>
      <c r="B77" s="23"/>
      <c r="C77" s="20" t="s">
        <v>1489</v>
      </c>
      <c r="D77" s="601">
        <v>2</v>
      </c>
      <c r="E77" s="522" t="s">
        <v>269</v>
      </c>
      <c r="F77" s="23" t="s">
        <v>1490</v>
      </c>
      <c r="G77" s="21"/>
    </row>
    <row r="78" spans="1:11" ht="31.5" hidden="1" customHeight="1">
      <c r="A78" s="27" t="s">
        <v>272</v>
      </c>
      <c r="B78" s="114" t="s">
        <v>273</v>
      </c>
      <c r="C78" s="26"/>
      <c r="D78" s="26"/>
      <c r="E78" s="28"/>
      <c r="F78" s="26"/>
      <c r="G78" s="26"/>
      <c r="H78" s="99"/>
      <c r="I78" s="99"/>
      <c r="J78" s="99"/>
      <c r="K78" s="99"/>
    </row>
    <row r="79" spans="1:11" ht="31.5" hidden="1" customHeight="1">
      <c r="A79" s="27" t="s">
        <v>275</v>
      </c>
      <c r="B79" s="114" t="s">
        <v>276</v>
      </c>
      <c r="C79" s="26"/>
      <c r="D79" s="26"/>
      <c r="E79" s="28"/>
      <c r="F79" s="26"/>
      <c r="G79" s="26"/>
      <c r="H79" s="99"/>
      <c r="I79" s="99"/>
      <c r="J79" s="99"/>
      <c r="K79" s="99"/>
    </row>
    <row r="80" spans="1:11" ht="40.4" customHeight="1">
      <c r="A80" s="117" t="s">
        <v>277</v>
      </c>
      <c r="B80" s="1078" t="s">
        <v>1491</v>
      </c>
      <c r="C80" s="1143"/>
      <c r="D80" s="1144"/>
      <c r="E80" s="1144"/>
      <c r="F80" s="1145"/>
      <c r="G80" s="1092"/>
      <c r="H80" s="29">
        <f>SUM(D81:D83)</f>
        <v>2</v>
      </c>
      <c r="I80" s="29">
        <f>COUNT(D81:D83)*2</f>
        <v>2</v>
      </c>
      <c r="J80" s="928">
        <f>H80*100/I80</f>
        <v>100</v>
      </c>
    </row>
    <row r="81" spans="1:11" ht="30" hidden="1" customHeight="1">
      <c r="A81" s="27" t="s">
        <v>1492</v>
      </c>
      <c r="B81" s="19" t="s">
        <v>279</v>
      </c>
      <c r="C81" s="25"/>
      <c r="D81" s="122"/>
      <c r="E81" s="22"/>
      <c r="F81" s="22"/>
      <c r="G81" s="21"/>
      <c r="H81" s="99"/>
      <c r="I81" s="99"/>
      <c r="J81" s="99"/>
      <c r="K81" s="99"/>
    </row>
    <row r="82" spans="1:11" ht="82" customHeight="1">
      <c r="A82" s="18" t="s">
        <v>1493</v>
      </c>
      <c r="B82" s="23" t="s">
        <v>284</v>
      </c>
      <c r="C82" s="20" t="s">
        <v>1494</v>
      </c>
      <c r="D82" s="624">
        <v>2</v>
      </c>
      <c r="E82" s="52" t="s">
        <v>269</v>
      </c>
      <c r="F82" s="123" t="s">
        <v>1495</v>
      </c>
      <c r="G82" s="21"/>
    </row>
    <row r="83" spans="1:11" ht="31.5" hidden="1" customHeight="1">
      <c r="A83" s="27" t="s">
        <v>1496</v>
      </c>
      <c r="B83" s="114" t="s">
        <v>288</v>
      </c>
      <c r="C83" s="26"/>
      <c r="D83" s="26"/>
      <c r="E83" s="28"/>
      <c r="F83" s="26"/>
      <c r="G83" s="26"/>
      <c r="H83" s="99"/>
      <c r="I83" s="99"/>
      <c r="J83" s="99"/>
      <c r="K83" s="99"/>
    </row>
    <row r="84" spans="1:11" ht="40.4" hidden="1" customHeight="1">
      <c r="A84" s="124" t="s">
        <v>137</v>
      </c>
      <c r="B84" s="1078" t="s">
        <v>1497</v>
      </c>
      <c r="C84" s="1091"/>
      <c r="D84" s="1091"/>
      <c r="E84" s="1091"/>
      <c r="F84" s="1091"/>
      <c r="G84" s="1092"/>
      <c r="H84" s="99">
        <f>SUM(D85:D96)</f>
        <v>0</v>
      </c>
      <c r="I84" s="99">
        <f>COUNT(D85:D96)*2</f>
        <v>0</v>
      </c>
      <c r="J84" s="99"/>
      <c r="K84" s="99"/>
    </row>
    <row r="85" spans="1:11" ht="47.25" hidden="1" customHeight="1">
      <c r="A85" s="27" t="s">
        <v>290</v>
      </c>
      <c r="B85" s="114" t="s">
        <v>291</v>
      </c>
      <c r="C85" s="26"/>
      <c r="D85" s="26"/>
      <c r="E85" s="28"/>
      <c r="F85" s="26"/>
      <c r="G85" s="26"/>
      <c r="H85" s="99"/>
      <c r="I85" s="99"/>
      <c r="J85" s="99"/>
      <c r="K85" s="99"/>
    </row>
    <row r="86" spans="1:11" ht="47.25" hidden="1" customHeight="1">
      <c r="A86" s="27" t="s">
        <v>292</v>
      </c>
      <c r="B86" s="114" t="s">
        <v>293</v>
      </c>
      <c r="C86" s="26"/>
      <c r="D86" s="26"/>
      <c r="E86" s="28"/>
      <c r="F86" s="26"/>
      <c r="G86" s="26"/>
      <c r="H86" s="99"/>
      <c r="I86" s="99"/>
      <c r="J86" s="99"/>
      <c r="K86" s="99"/>
    </row>
    <row r="87" spans="1:11" ht="47.25" hidden="1" customHeight="1">
      <c r="A87" s="27" t="s">
        <v>294</v>
      </c>
      <c r="B87" s="114" t="s">
        <v>295</v>
      </c>
      <c r="C87" s="26"/>
      <c r="D87" s="26"/>
      <c r="E87" s="28"/>
      <c r="F87" s="26"/>
      <c r="G87" s="26"/>
      <c r="H87" s="99"/>
      <c r="I87" s="99"/>
      <c r="J87" s="99"/>
      <c r="K87" s="99"/>
    </row>
    <row r="88" spans="1:11" ht="47.25" hidden="1" customHeight="1">
      <c r="A88" s="27" t="s">
        <v>296</v>
      </c>
      <c r="B88" s="114" t="s">
        <v>297</v>
      </c>
      <c r="C88" s="26"/>
      <c r="D88" s="26"/>
      <c r="E88" s="28"/>
      <c r="F88" s="26"/>
      <c r="G88" s="26"/>
      <c r="H88" s="99"/>
      <c r="I88" s="99"/>
      <c r="J88" s="99"/>
      <c r="K88" s="99"/>
    </row>
    <row r="89" spans="1:11" ht="30" hidden="1" customHeight="1">
      <c r="A89" s="27" t="s">
        <v>298</v>
      </c>
      <c r="B89" s="114" t="s">
        <v>1498</v>
      </c>
      <c r="C89" s="26"/>
      <c r="D89" s="26"/>
      <c r="E89" s="28"/>
      <c r="F89" s="26"/>
      <c r="G89" s="26"/>
      <c r="H89" s="99"/>
      <c r="I89" s="99"/>
      <c r="J89" s="99"/>
      <c r="K89" s="99"/>
    </row>
    <row r="90" spans="1:11" ht="30" hidden="1" customHeight="1">
      <c r="A90" s="27" t="s">
        <v>300</v>
      </c>
      <c r="B90" s="114" t="s">
        <v>301</v>
      </c>
      <c r="C90" s="26"/>
      <c r="D90" s="26"/>
      <c r="E90" s="28"/>
      <c r="F90" s="26"/>
      <c r="G90" s="26"/>
      <c r="H90" s="99"/>
      <c r="I90" s="99"/>
      <c r="J90" s="99"/>
      <c r="K90" s="99"/>
    </row>
    <row r="91" spans="1:11" ht="30" hidden="1" customHeight="1">
      <c r="A91" s="27" t="s">
        <v>302</v>
      </c>
      <c r="B91" s="114" t="s">
        <v>303</v>
      </c>
      <c r="C91" s="26"/>
      <c r="D91" s="26"/>
      <c r="E91" s="28"/>
      <c r="F91" s="26"/>
      <c r="G91" s="26"/>
      <c r="H91" s="99"/>
      <c r="I91" s="99"/>
      <c r="J91" s="99"/>
      <c r="K91" s="99"/>
    </row>
    <row r="92" spans="1:11" ht="30" hidden="1" customHeight="1">
      <c r="A92" s="27" t="s">
        <v>304</v>
      </c>
      <c r="B92" s="114" t="s">
        <v>305</v>
      </c>
      <c r="C92" s="26"/>
      <c r="D92" s="26"/>
      <c r="E92" s="28"/>
      <c r="F92" s="26"/>
      <c r="G92" s="26"/>
      <c r="H92" s="99"/>
      <c r="I92" s="99"/>
      <c r="J92" s="99"/>
      <c r="K92" s="99"/>
    </row>
    <row r="93" spans="1:11" ht="30" hidden="1" customHeight="1">
      <c r="A93" s="27" t="s">
        <v>306</v>
      </c>
      <c r="B93" s="114" t="s">
        <v>307</v>
      </c>
      <c r="C93" s="26"/>
      <c r="D93" s="26"/>
      <c r="E93" s="28"/>
      <c r="F93" s="26"/>
      <c r="G93" s="26"/>
      <c r="H93" s="99"/>
      <c r="I93" s="99"/>
      <c r="J93" s="99"/>
      <c r="K93" s="99"/>
    </row>
    <row r="94" spans="1:11" ht="30" hidden="1" customHeight="1">
      <c r="A94" s="27" t="s">
        <v>308</v>
      </c>
      <c r="B94" s="114" t="s">
        <v>309</v>
      </c>
      <c r="C94" s="26"/>
      <c r="D94" s="26"/>
      <c r="E94" s="28"/>
      <c r="F94" s="26"/>
      <c r="G94" s="26"/>
      <c r="H94" s="99"/>
      <c r="I94" s="99"/>
      <c r="J94" s="99"/>
      <c r="K94" s="99"/>
    </row>
    <row r="95" spans="1:11" ht="30" hidden="1" customHeight="1">
      <c r="A95" s="27" t="s">
        <v>310</v>
      </c>
      <c r="B95" s="125" t="s">
        <v>311</v>
      </c>
      <c r="C95" s="26"/>
      <c r="D95" s="26"/>
      <c r="E95" s="28"/>
      <c r="F95" s="26"/>
      <c r="G95" s="26"/>
      <c r="H95" s="99"/>
      <c r="I95" s="99"/>
      <c r="J95" s="99"/>
      <c r="K95" s="99"/>
    </row>
    <row r="96" spans="1:11" ht="30" hidden="1" customHeight="1">
      <c r="A96" s="27" t="s">
        <v>2836</v>
      </c>
      <c r="B96" s="23" t="s">
        <v>5842</v>
      </c>
      <c r="C96" s="30"/>
      <c r="D96" s="28"/>
      <c r="E96" s="28"/>
      <c r="F96" s="26"/>
      <c r="G96" s="465"/>
      <c r="H96" s="99"/>
      <c r="I96" s="99"/>
      <c r="J96" s="99"/>
      <c r="K96" s="99"/>
    </row>
    <row r="97" spans="1:11" ht="40.4" hidden="1" customHeight="1">
      <c r="A97" s="124" t="s">
        <v>1499</v>
      </c>
      <c r="B97" s="992" t="s">
        <v>1500</v>
      </c>
      <c r="C97" s="1001"/>
      <c r="D97" s="1001"/>
      <c r="E97" s="1001"/>
      <c r="F97" s="1001"/>
      <c r="G97" s="1002"/>
      <c r="H97" s="99">
        <f>SUM(D98:D105)</f>
        <v>0</v>
      </c>
      <c r="I97" s="99">
        <f>COUNT(D98:D105)*2</f>
        <v>0</v>
      </c>
      <c r="J97" s="99"/>
      <c r="K97" s="99"/>
    </row>
    <row r="98" spans="1:11" ht="15.75" hidden="1" customHeight="1">
      <c r="A98" s="27" t="s">
        <v>312</v>
      </c>
      <c r="B98" s="114" t="s">
        <v>313</v>
      </c>
      <c r="C98" s="26"/>
      <c r="D98" s="26"/>
      <c r="E98" s="28"/>
      <c r="F98" s="26"/>
      <c r="G98" s="26"/>
      <c r="H98" s="99"/>
      <c r="I98" s="99"/>
      <c r="J98" s="99"/>
      <c r="K98" s="99"/>
    </row>
    <row r="99" spans="1:11" ht="15.75" hidden="1" customHeight="1">
      <c r="A99" s="27" t="s">
        <v>314</v>
      </c>
      <c r="B99" s="114" t="s">
        <v>315</v>
      </c>
      <c r="C99" s="26"/>
      <c r="D99" s="26"/>
      <c r="E99" s="28"/>
      <c r="F99" s="26"/>
      <c r="G99" s="26"/>
      <c r="H99" s="99"/>
      <c r="I99" s="99"/>
      <c r="J99" s="99"/>
      <c r="K99" s="99"/>
    </row>
    <row r="100" spans="1:11" ht="15.75" hidden="1" customHeight="1">
      <c r="A100" s="27" t="s">
        <v>1501</v>
      </c>
      <c r="B100" s="114" t="s">
        <v>317</v>
      </c>
      <c r="C100" s="26"/>
      <c r="D100" s="26"/>
      <c r="E100" s="28"/>
      <c r="F100" s="26"/>
      <c r="G100" s="26"/>
      <c r="H100" s="99"/>
      <c r="I100" s="99"/>
      <c r="J100" s="99"/>
      <c r="K100" s="99"/>
    </row>
    <row r="101" spans="1:11" ht="31.5" hidden="1" customHeight="1">
      <c r="A101" s="27" t="s">
        <v>319</v>
      </c>
      <c r="B101" s="114" t="s">
        <v>320</v>
      </c>
      <c r="C101" s="26"/>
      <c r="D101" s="26"/>
      <c r="E101" s="28"/>
      <c r="F101" s="26"/>
      <c r="G101" s="26"/>
      <c r="H101" s="99"/>
      <c r="I101" s="99"/>
      <c r="J101" s="99"/>
      <c r="K101" s="99"/>
    </row>
    <row r="102" spans="1:11" ht="31.5" hidden="1" customHeight="1">
      <c r="A102" s="27" t="s">
        <v>321</v>
      </c>
      <c r="B102" s="116" t="s">
        <v>322</v>
      </c>
      <c r="C102" s="26"/>
      <c r="D102" s="26"/>
      <c r="E102" s="28"/>
      <c r="F102" s="26"/>
      <c r="G102" s="26"/>
      <c r="H102" s="99"/>
      <c r="I102" s="99"/>
      <c r="J102" s="99"/>
      <c r="K102" s="99"/>
    </row>
    <row r="103" spans="1:11" ht="15.75" hidden="1" customHeight="1">
      <c r="A103" s="27" t="s">
        <v>323</v>
      </c>
      <c r="B103" s="114" t="s">
        <v>324</v>
      </c>
      <c r="C103" s="26"/>
      <c r="D103" s="26"/>
      <c r="E103" s="28"/>
      <c r="F103" s="26"/>
      <c r="G103" s="26"/>
      <c r="H103" s="99"/>
      <c r="I103" s="99"/>
      <c r="J103" s="99"/>
      <c r="K103" s="99"/>
    </row>
    <row r="104" spans="1:11" ht="31.5" hidden="1" customHeight="1">
      <c r="A104" s="27" t="s">
        <v>1502</v>
      </c>
      <c r="B104" s="114" t="s">
        <v>326</v>
      </c>
      <c r="C104" s="26"/>
      <c r="D104" s="26"/>
      <c r="E104" s="28"/>
      <c r="F104" s="26"/>
      <c r="G104" s="26"/>
      <c r="H104" s="99"/>
      <c r="I104" s="99"/>
      <c r="J104" s="99"/>
      <c r="K104" s="99"/>
    </row>
    <row r="105" spans="1:11" ht="31.5" hidden="1" customHeight="1">
      <c r="A105" s="27" t="s">
        <v>2838</v>
      </c>
      <c r="B105" s="19" t="s">
        <v>2839</v>
      </c>
      <c r="C105" s="23"/>
      <c r="D105" s="21"/>
      <c r="E105" s="22"/>
      <c r="F105" s="28"/>
      <c r="G105" s="466"/>
      <c r="H105" s="99"/>
      <c r="I105" s="99"/>
      <c r="J105" s="99"/>
      <c r="K105" s="99"/>
    </row>
    <row r="106" spans="1:11" ht="40.4" hidden="1" customHeight="1">
      <c r="A106" s="124" t="s">
        <v>1503</v>
      </c>
      <c r="B106" s="992" t="s">
        <v>132</v>
      </c>
      <c r="C106" s="1001"/>
      <c r="D106" s="1001"/>
      <c r="E106" s="1001"/>
      <c r="F106" s="1001"/>
      <c r="G106" s="1002"/>
      <c r="H106" s="99">
        <f>SUM(D107:D108)</f>
        <v>0</v>
      </c>
      <c r="I106" s="99">
        <f>COUNT(D107:D108)*2</f>
        <v>0</v>
      </c>
      <c r="J106" s="99"/>
      <c r="K106" s="99"/>
    </row>
    <row r="107" spans="1:11" ht="63" hidden="1" customHeight="1">
      <c r="A107" s="27" t="s">
        <v>1504</v>
      </c>
      <c r="B107" s="116" t="s">
        <v>329</v>
      </c>
      <c r="C107" s="26"/>
      <c r="D107" s="26"/>
      <c r="E107" s="28"/>
      <c r="F107" s="26"/>
      <c r="G107" s="26"/>
      <c r="H107" s="99"/>
      <c r="I107" s="99"/>
      <c r="J107" s="99"/>
      <c r="K107" s="99"/>
    </row>
    <row r="108" spans="1:11" ht="63" hidden="1" customHeight="1">
      <c r="A108" s="32" t="s">
        <v>332</v>
      </c>
      <c r="B108" s="126" t="s">
        <v>333</v>
      </c>
      <c r="C108" s="127"/>
      <c r="D108" s="127"/>
      <c r="E108" s="34"/>
      <c r="F108" s="127"/>
      <c r="G108" s="127"/>
      <c r="H108" s="99"/>
      <c r="I108" s="99"/>
      <c r="J108" s="99"/>
      <c r="K108" s="99"/>
    </row>
    <row r="109" spans="1:11" ht="21">
      <c r="A109" s="112"/>
      <c r="B109" s="1158" t="s">
        <v>335</v>
      </c>
      <c r="C109" s="1159"/>
      <c r="D109" s="1158"/>
      <c r="E109" s="1158"/>
      <c r="F109" s="1160"/>
      <c r="G109" s="128"/>
      <c r="H109" s="29">
        <f>H110+H119+H126+H136+H142+H148</f>
        <v>40</v>
      </c>
      <c r="I109" s="29">
        <f>I110+I119+I126+I136+I142+I148</f>
        <v>40</v>
      </c>
      <c r="J109" s="928">
        <f>H109*100/I109</f>
        <v>100</v>
      </c>
    </row>
    <row r="110" spans="1:11" ht="40.4" customHeight="1">
      <c r="A110" s="129" t="s">
        <v>1505</v>
      </c>
      <c r="B110" s="1151" t="s">
        <v>1506</v>
      </c>
      <c r="C110" s="1154"/>
      <c r="D110" s="1155"/>
      <c r="E110" s="1155"/>
      <c r="F110" s="1156"/>
      <c r="G110" s="1153"/>
      <c r="H110" s="29">
        <f>SUM(D111:D118)</f>
        <v>8</v>
      </c>
      <c r="I110" s="29">
        <f>COUNT(D111:D118)*2</f>
        <v>8</v>
      </c>
      <c r="J110" s="928">
        <f>H110*100/I110</f>
        <v>100</v>
      </c>
    </row>
    <row r="111" spans="1:11" ht="82" customHeight="1">
      <c r="A111" s="18" t="s">
        <v>1507</v>
      </c>
      <c r="B111" s="130" t="s">
        <v>337</v>
      </c>
      <c r="C111" s="131" t="s">
        <v>1508</v>
      </c>
      <c r="D111" s="520">
        <v>2</v>
      </c>
      <c r="E111" s="52" t="s">
        <v>339</v>
      </c>
      <c r="F111" s="55" t="s">
        <v>1509</v>
      </c>
      <c r="G111" s="21"/>
    </row>
    <row r="112" spans="1:11" ht="64.75" customHeight="1">
      <c r="A112" s="18" t="s">
        <v>1510</v>
      </c>
      <c r="B112" s="130" t="s">
        <v>345</v>
      </c>
      <c r="C112" s="20" t="s">
        <v>1511</v>
      </c>
      <c r="D112" s="520">
        <v>2</v>
      </c>
      <c r="E112" s="52" t="s">
        <v>339</v>
      </c>
      <c r="F112" s="55" t="s">
        <v>1512</v>
      </c>
      <c r="G112" s="21"/>
    </row>
    <row r="113" spans="1:11" ht="31.5" hidden="1" customHeight="1">
      <c r="A113" s="27" t="s">
        <v>350</v>
      </c>
      <c r="B113" s="132" t="s">
        <v>351</v>
      </c>
      <c r="C113" s="26"/>
      <c r="D113" s="26"/>
      <c r="E113" s="28"/>
      <c r="F113" s="26"/>
      <c r="G113" s="26"/>
      <c r="H113" s="99"/>
      <c r="I113" s="99"/>
      <c r="J113" s="99"/>
      <c r="K113" s="99"/>
    </row>
    <row r="114" spans="1:11" ht="31.5" hidden="1" customHeight="1">
      <c r="A114" s="27" t="s">
        <v>1513</v>
      </c>
      <c r="B114" s="132" t="s">
        <v>353</v>
      </c>
      <c r="C114" s="7"/>
      <c r="D114" s="26"/>
      <c r="E114" s="28"/>
      <c r="F114" s="26"/>
      <c r="G114" s="26"/>
      <c r="H114" s="99"/>
      <c r="I114" s="99"/>
      <c r="J114" s="99"/>
      <c r="K114" s="99"/>
    </row>
    <row r="115" spans="1:11" ht="60" customHeight="1">
      <c r="A115" s="18" t="s">
        <v>354</v>
      </c>
      <c r="B115" s="130" t="s">
        <v>355</v>
      </c>
      <c r="C115" s="20" t="s">
        <v>356</v>
      </c>
      <c r="D115" s="520">
        <v>2</v>
      </c>
      <c r="E115" s="52" t="s">
        <v>339</v>
      </c>
      <c r="F115" s="55" t="s">
        <v>1514</v>
      </c>
      <c r="G115" s="21"/>
    </row>
    <row r="116" spans="1:11" ht="58.75" customHeight="1">
      <c r="A116" s="18" t="s">
        <v>1515</v>
      </c>
      <c r="B116" s="130" t="s">
        <v>358</v>
      </c>
      <c r="C116" s="133" t="s">
        <v>359</v>
      </c>
      <c r="D116" s="520">
        <v>2</v>
      </c>
      <c r="E116" s="52" t="s">
        <v>339</v>
      </c>
      <c r="F116" s="55" t="s">
        <v>1516</v>
      </c>
      <c r="G116" s="21"/>
    </row>
    <row r="117" spans="1:11" ht="47.25" hidden="1" customHeight="1">
      <c r="A117" s="27" t="s">
        <v>1517</v>
      </c>
      <c r="B117" s="36" t="s">
        <v>361</v>
      </c>
      <c r="C117" s="134"/>
      <c r="D117" s="21"/>
      <c r="E117" s="28"/>
      <c r="F117" s="30"/>
      <c r="G117" s="21"/>
      <c r="H117" s="99"/>
      <c r="I117" s="99"/>
      <c r="J117" s="99"/>
      <c r="K117" s="99"/>
    </row>
    <row r="118" spans="1:11" ht="31.5" hidden="1" customHeight="1">
      <c r="A118" s="27" t="s">
        <v>364</v>
      </c>
      <c r="B118" s="132" t="s">
        <v>365</v>
      </c>
      <c r="C118" s="26"/>
      <c r="D118" s="26"/>
      <c r="E118" s="28"/>
      <c r="F118" s="26"/>
      <c r="G118" s="26"/>
      <c r="H118" s="99"/>
      <c r="I118" s="99"/>
      <c r="J118" s="99"/>
      <c r="K118" s="99"/>
    </row>
    <row r="119" spans="1:11" ht="40.4" customHeight="1">
      <c r="A119" s="135" t="s">
        <v>1518</v>
      </c>
      <c r="B119" s="1151" t="s">
        <v>1519</v>
      </c>
      <c r="C119" s="1154"/>
      <c r="D119" s="1155"/>
      <c r="E119" s="1155"/>
      <c r="F119" s="1156"/>
      <c r="G119" s="1153"/>
      <c r="H119" s="29">
        <f>SUM(D120:D125)</f>
        <v>8</v>
      </c>
      <c r="I119" s="29">
        <f>COUNT(D120:D125)*2</f>
        <v>8</v>
      </c>
      <c r="J119" s="928">
        <f>H119*100/I119</f>
        <v>100</v>
      </c>
    </row>
    <row r="120" spans="1:11" ht="68.25" customHeight="1">
      <c r="A120" s="18" t="s">
        <v>1520</v>
      </c>
      <c r="B120" s="24" t="s">
        <v>369</v>
      </c>
      <c r="C120" s="20" t="s">
        <v>1521</v>
      </c>
      <c r="D120" s="520">
        <v>2</v>
      </c>
      <c r="E120" s="52" t="s">
        <v>339</v>
      </c>
      <c r="F120" s="23" t="s">
        <v>1522</v>
      </c>
      <c r="G120" s="21"/>
    </row>
    <row r="121" spans="1:11" ht="66" hidden="1" customHeight="1">
      <c r="A121" s="27" t="s">
        <v>380</v>
      </c>
      <c r="B121" s="136" t="s">
        <v>381</v>
      </c>
      <c r="C121" s="26"/>
      <c r="D121" s="26"/>
      <c r="E121" s="28"/>
      <c r="F121" s="26"/>
      <c r="G121" s="26"/>
      <c r="H121" s="99"/>
      <c r="I121" s="99"/>
      <c r="J121" s="99"/>
      <c r="K121" s="99"/>
    </row>
    <row r="122" spans="1:11" ht="45" customHeight="1">
      <c r="A122" s="18" t="s">
        <v>1523</v>
      </c>
      <c r="B122" s="137" t="s">
        <v>1524</v>
      </c>
      <c r="C122" s="133" t="s">
        <v>1525</v>
      </c>
      <c r="D122" s="520">
        <v>2</v>
      </c>
      <c r="E122" s="52" t="s">
        <v>339</v>
      </c>
      <c r="F122" s="23"/>
      <c r="G122" s="21"/>
    </row>
    <row r="123" spans="1:11" ht="45" customHeight="1">
      <c r="A123" s="18"/>
      <c r="B123" s="24"/>
      <c r="C123" s="133" t="s">
        <v>1526</v>
      </c>
      <c r="D123" s="520">
        <v>2</v>
      </c>
      <c r="E123" s="52" t="s">
        <v>339</v>
      </c>
      <c r="F123" s="23" t="s">
        <v>1527</v>
      </c>
      <c r="G123" s="21"/>
    </row>
    <row r="124" spans="1:11" ht="59.15" customHeight="1">
      <c r="A124" s="18" t="s">
        <v>1528</v>
      </c>
      <c r="B124" s="138" t="s">
        <v>391</v>
      </c>
      <c r="C124" s="133" t="s">
        <v>1529</v>
      </c>
      <c r="D124" s="520">
        <v>2</v>
      </c>
      <c r="E124" s="52" t="s">
        <v>405</v>
      </c>
      <c r="F124" s="23" t="s">
        <v>1530</v>
      </c>
      <c r="G124" s="21"/>
    </row>
    <row r="125" spans="1:11" ht="47.25" hidden="1" customHeight="1">
      <c r="A125" s="27" t="s">
        <v>392</v>
      </c>
      <c r="B125" s="47" t="s">
        <v>393</v>
      </c>
      <c r="C125" s="26"/>
      <c r="D125" s="26"/>
      <c r="E125" s="28"/>
      <c r="F125" s="26"/>
      <c r="G125" s="26"/>
      <c r="H125" s="99"/>
      <c r="I125" s="99"/>
      <c r="J125" s="99"/>
      <c r="K125" s="99"/>
    </row>
    <row r="126" spans="1:11" ht="40.4" customHeight="1">
      <c r="A126" s="135" t="s">
        <v>1531</v>
      </c>
      <c r="B126" s="1151" t="s">
        <v>1532</v>
      </c>
      <c r="C126" s="1154"/>
      <c r="D126" s="1155"/>
      <c r="E126" s="1155"/>
      <c r="F126" s="1156"/>
      <c r="G126" s="1153"/>
      <c r="H126" s="29">
        <f>SUM(D127:D135)</f>
        <v>18</v>
      </c>
      <c r="I126" s="29">
        <f>COUNT(D127:D135)*2</f>
        <v>18</v>
      </c>
      <c r="J126" s="928">
        <f>H126*100/I126</f>
        <v>100</v>
      </c>
    </row>
    <row r="127" spans="1:11" ht="50.25" customHeight="1">
      <c r="A127" s="18" t="s">
        <v>1533</v>
      </c>
      <c r="B127" s="24" t="s">
        <v>395</v>
      </c>
      <c r="C127" s="133" t="s">
        <v>1534</v>
      </c>
      <c r="D127" s="520">
        <v>2</v>
      </c>
      <c r="E127" s="52" t="s">
        <v>339</v>
      </c>
      <c r="F127" s="23" t="s">
        <v>1535</v>
      </c>
      <c r="G127" s="21"/>
    </row>
    <row r="128" spans="1:11" ht="45" customHeight="1">
      <c r="A128" s="18"/>
      <c r="B128" s="24"/>
      <c r="C128" s="20" t="s">
        <v>1536</v>
      </c>
      <c r="D128" s="520">
        <v>2</v>
      </c>
      <c r="E128" s="52" t="s">
        <v>339</v>
      </c>
      <c r="F128" s="23" t="s">
        <v>1537</v>
      </c>
      <c r="G128" s="21"/>
    </row>
    <row r="129" spans="1:11" ht="45" customHeight="1">
      <c r="A129" s="18"/>
      <c r="B129" s="24"/>
      <c r="C129" s="20" t="s">
        <v>1538</v>
      </c>
      <c r="D129" s="520">
        <v>2</v>
      </c>
      <c r="E129" s="52" t="s">
        <v>405</v>
      </c>
      <c r="F129" s="23" t="s">
        <v>1539</v>
      </c>
      <c r="G129" s="21"/>
    </row>
    <row r="130" spans="1:11" ht="94.5" customHeight="1">
      <c r="A130" s="18" t="s">
        <v>1540</v>
      </c>
      <c r="B130" s="24" t="s">
        <v>399</v>
      </c>
      <c r="C130" s="20" t="s">
        <v>1541</v>
      </c>
      <c r="D130" s="520">
        <v>2</v>
      </c>
      <c r="E130" s="52" t="s">
        <v>206</v>
      </c>
      <c r="F130" s="23" t="s">
        <v>1542</v>
      </c>
      <c r="G130" s="21"/>
    </row>
    <row r="131" spans="1:11" ht="93" customHeight="1">
      <c r="A131" s="18" t="s">
        <v>1543</v>
      </c>
      <c r="B131" s="24" t="s">
        <v>1544</v>
      </c>
      <c r="C131" s="42" t="s">
        <v>1545</v>
      </c>
      <c r="D131" s="601">
        <v>2</v>
      </c>
      <c r="E131" s="52" t="s">
        <v>1546</v>
      </c>
      <c r="F131" s="30" t="s">
        <v>1547</v>
      </c>
      <c r="G131" s="21"/>
    </row>
    <row r="132" spans="1:11" ht="66" customHeight="1">
      <c r="A132" s="18"/>
      <c r="B132" s="24"/>
      <c r="C132" s="20" t="s">
        <v>1548</v>
      </c>
      <c r="D132" s="601">
        <v>2</v>
      </c>
      <c r="E132" s="52" t="s">
        <v>1546</v>
      </c>
      <c r="F132" s="30" t="s">
        <v>1549</v>
      </c>
      <c r="G132" s="21"/>
    </row>
    <row r="133" spans="1:11" ht="73.5" customHeight="1">
      <c r="A133" s="18"/>
      <c r="B133" s="24"/>
      <c r="C133" s="42" t="s">
        <v>1550</v>
      </c>
      <c r="D133" s="520">
        <v>2</v>
      </c>
      <c r="E133" s="52" t="s">
        <v>405</v>
      </c>
      <c r="F133" s="23" t="s">
        <v>1551</v>
      </c>
      <c r="G133" s="21"/>
    </row>
    <row r="134" spans="1:11" ht="60.75" customHeight="1">
      <c r="A134" s="18"/>
      <c r="B134" s="24"/>
      <c r="C134" s="20" t="s">
        <v>1552</v>
      </c>
      <c r="D134" s="520">
        <v>2</v>
      </c>
      <c r="E134" s="52" t="s">
        <v>405</v>
      </c>
      <c r="F134" s="23" t="s">
        <v>1553</v>
      </c>
      <c r="G134" s="21"/>
    </row>
    <row r="135" spans="1:11" ht="92.25" customHeight="1">
      <c r="A135" s="18" t="s">
        <v>1554</v>
      </c>
      <c r="B135" s="24" t="s">
        <v>407</v>
      </c>
      <c r="C135" s="20" t="s">
        <v>1555</v>
      </c>
      <c r="D135" s="520">
        <v>2</v>
      </c>
      <c r="E135" s="52" t="s">
        <v>418</v>
      </c>
      <c r="F135" s="23" t="s">
        <v>1556</v>
      </c>
      <c r="G135" s="21"/>
    </row>
    <row r="136" spans="1:11" ht="40.4" customHeight="1">
      <c r="A136" s="135" t="s">
        <v>1557</v>
      </c>
      <c r="B136" s="1151" t="s">
        <v>1558</v>
      </c>
      <c r="C136" s="1154"/>
      <c r="D136" s="1155"/>
      <c r="E136" s="1155"/>
      <c r="F136" s="1156"/>
      <c r="G136" s="1153"/>
      <c r="H136" s="29">
        <f>SUM(D137:D141)</f>
        <v>4</v>
      </c>
      <c r="I136" s="29">
        <f>COUNT(D137:D141)*2</f>
        <v>4</v>
      </c>
      <c r="J136" s="928">
        <f>H136*100/I136</f>
        <v>100</v>
      </c>
    </row>
    <row r="137" spans="1:11" ht="47.25" customHeight="1">
      <c r="A137" s="18" t="s">
        <v>1559</v>
      </c>
      <c r="B137" s="24" t="s">
        <v>1560</v>
      </c>
      <c r="C137" s="20" t="s">
        <v>1561</v>
      </c>
      <c r="D137" s="520">
        <v>2</v>
      </c>
      <c r="E137" s="52" t="s">
        <v>253</v>
      </c>
      <c r="F137" s="23" t="s">
        <v>1562</v>
      </c>
      <c r="G137" s="21"/>
    </row>
    <row r="138" spans="1:11" ht="31.5" hidden="1" customHeight="1">
      <c r="A138" s="27" t="s">
        <v>1563</v>
      </c>
      <c r="B138" s="44" t="s">
        <v>413</v>
      </c>
      <c r="C138" s="23"/>
      <c r="D138" s="28"/>
      <c r="E138" s="28"/>
      <c r="F138" s="28"/>
      <c r="G138" s="28"/>
      <c r="H138" s="99"/>
      <c r="I138" s="99"/>
      <c r="J138" s="99"/>
      <c r="K138" s="99"/>
    </row>
    <row r="139" spans="1:11" ht="31.5" hidden="1" customHeight="1">
      <c r="A139" s="27" t="s">
        <v>1564</v>
      </c>
      <c r="B139" s="44" t="s">
        <v>416</v>
      </c>
      <c r="C139" s="23"/>
      <c r="D139" s="28"/>
      <c r="E139" s="28"/>
      <c r="F139" s="28"/>
      <c r="G139" s="28"/>
      <c r="H139" s="99"/>
      <c r="I139" s="99"/>
      <c r="J139" s="99"/>
      <c r="K139" s="99"/>
    </row>
    <row r="140" spans="1:11" ht="75" customHeight="1">
      <c r="A140" s="18" t="s">
        <v>1565</v>
      </c>
      <c r="B140" s="24" t="s">
        <v>420</v>
      </c>
      <c r="C140" s="20" t="s">
        <v>1566</v>
      </c>
      <c r="D140" s="520">
        <v>2</v>
      </c>
      <c r="E140" s="52" t="s">
        <v>422</v>
      </c>
      <c r="F140" s="23" t="s">
        <v>1567</v>
      </c>
      <c r="G140" s="21"/>
    </row>
    <row r="141" spans="1:11" ht="74.25" hidden="1" customHeight="1">
      <c r="A141" s="27" t="s">
        <v>1568</v>
      </c>
      <c r="B141" s="19" t="s">
        <v>425</v>
      </c>
      <c r="C141" s="25"/>
      <c r="D141" s="21"/>
      <c r="E141" s="28"/>
      <c r="F141" s="28"/>
      <c r="G141" s="21"/>
      <c r="H141" s="99"/>
      <c r="I141" s="99"/>
      <c r="J141" s="99"/>
      <c r="K141" s="99"/>
    </row>
    <row r="142" spans="1:11" ht="40.4" customHeight="1">
      <c r="A142" s="135" t="s">
        <v>1569</v>
      </c>
      <c r="B142" s="1151" t="s">
        <v>1570</v>
      </c>
      <c r="C142" s="1154"/>
      <c r="D142" s="1155"/>
      <c r="E142" s="1155"/>
      <c r="F142" s="1156"/>
      <c r="G142" s="1153"/>
      <c r="H142" s="29">
        <f>SUM(D143:D147)</f>
        <v>2</v>
      </c>
      <c r="I142" s="29">
        <f>COUNT(D143:D147)*2</f>
        <v>2</v>
      </c>
      <c r="J142" s="928">
        <f>H142*100/I142</f>
        <v>100</v>
      </c>
    </row>
    <row r="143" spans="1:11" ht="77.25" customHeight="1">
      <c r="A143" s="18" t="s">
        <v>427</v>
      </c>
      <c r="B143" s="24" t="s">
        <v>428</v>
      </c>
      <c r="C143" s="20" t="s">
        <v>1571</v>
      </c>
      <c r="D143" s="520">
        <v>2</v>
      </c>
      <c r="E143" s="52" t="s">
        <v>430</v>
      </c>
      <c r="F143" s="23" t="s">
        <v>1572</v>
      </c>
      <c r="G143" s="21"/>
    </row>
    <row r="144" spans="1:11" ht="47.25" hidden="1" customHeight="1">
      <c r="A144" s="27" t="s">
        <v>1573</v>
      </c>
      <c r="B144" s="44" t="s">
        <v>432</v>
      </c>
      <c r="C144" s="23"/>
      <c r="D144" s="21"/>
      <c r="E144" s="28"/>
      <c r="F144" s="28"/>
      <c r="G144" s="21"/>
      <c r="H144" s="99"/>
      <c r="I144" s="99"/>
      <c r="J144" s="99"/>
      <c r="K144" s="99"/>
    </row>
    <row r="145" spans="1:11" ht="47.25" hidden="1" customHeight="1">
      <c r="A145" s="27" t="s">
        <v>1574</v>
      </c>
      <c r="B145" s="44" t="s">
        <v>435</v>
      </c>
      <c r="C145" s="23"/>
      <c r="D145" s="21"/>
      <c r="E145" s="28"/>
      <c r="F145" s="28"/>
      <c r="G145" s="21"/>
      <c r="H145" s="99"/>
      <c r="I145" s="99"/>
      <c r="J145" s="99"/>
      <c r="K145" s="99"/>
    </row>
    <row r="146" spans="1:11" ht="47.25" hidden="1" customHeight="1">
      <c r="A146" s="27" t="s">
        <v>1575</v>
      </c>
      <c r="B146" s="44" t="s">
        <v>438</v>
      </c>
      <c r="C146" s="23"/>
      <c r="D146" s="28"/>
      <c r="E146" s="28"/>
      <c r="F146" s="28"/>
      <c r="G146" s="28"/>
      <c r="H146" s="99"/>
      <c r="I146" s="99"/>
      <c r="J146" s="99"/>
      <c r="K146" s="99"/>
    </row>
    <row r="147" spans="1:11" ht="47.25" hidden="1" customHeight="1">
      <c r="A147" s="32" t="s">
        <v>443</v>
      </c>
      <c r="B147" s="139" t="s">
        <v>444</v>
      </c>
      <c r="C147" s="127"/>
      <c r="D147" s="127"/>
      <c r="E147" s="34"/>
      <c r="F147" s="127"/>
      <c r="G147" s="127"/>
      <c r="H147" s="99"/>
      <c r="I147" s="99"/>
      <c r="J147" s="99"/>
      <c r="K147" s="99"/>
    </row>
    <row r="148" spans="1:11" ht="47.25" hidden="1" customHeight="1">
      <c r="A148" s="32" t="s">
        <v>5889</v>
      </c>
      <c r="B148" s="993" t="s">
        <v>2861</v>
      </c>
      <c r="C148" s="994"/>
      <c r="D148" s="994"/>
      <c r="E148" s="994"/>
      <c r="F148" s="994"/>
      <c r="G148" s="998"/>
      <c r="H148" s="99">
        <f>SUM(D149:D159)</f>
        <v>0</v>
      </c>
      <c r="I148" s="99">
        <f>COUNT(D149:D159)*2</f>
        <v>0</v>
      </c>
      <c r="J148" s="99"/>
      <c r="K148" s="99"/>
    </row>
    <row r="149" spans="1:11" ht="62.25" hidden="1" customHeight="1">
      <c r="A149" s="32" t="s">
        <v>2862</v>
      </c>
      <c r="B149" s="50" t="s">
        <v>2863</v>
      </c>
      <c r="C149" s="50" t="s">
        <v>5843</v>
      </c>
      <c r="D149" s="351"/>
      <c r="E149" s="26"/>
      <c r="F149" s="50" t="s">
        <v>5844</v>
      </c>
      <c r="G149" s="468"/>
      <c r="H149" s="99"/>
      <c r="I149" s="99"/>
      <c r="J149" s="99"/>
      <c r="K149" s="99"/>
    </row>
    <row r="150" spans="1:11" ht="47.25" hidden="1" customHeight="1">
      <c r="A150" s="32" t="s">
        <v>2864</v>
      </c>
      <c r="B150" s="50" t="s">
        <v>2865</v>
      </c>
      <c r="C150" s="50" t="s">
        <v>5845</v>
      </c>
      <c r="D150" s="351"/>
      <c r="E150" s="26"/>
      <c r="F150" s="50" t="s">
        <v>5846</v>
      </c>
      <c r="G150" s="468"/>
      <c r="H150" s="99"/>
      <c r="I150" s="99"/>
      <c r="J150" s="99"/>
      <c r="K150" s="99"/>
    </row>
    <row r="151" spans="1:11" ht="47.25" hidden="1" customHeight="1">
      <c r="A151" s="32" t="s">
        <v>2866</v>
      </c>
      <c r="B151" s="50" t="s">
        <v>2867</v>
      </c>
      <c r="C151" s="50" t="s">
        <v>5847</v>
      </c>
      <c r="D151" s="351"/>
      <c r="E151" s="26"/>
      <c r="F151" s="50" t="s">
        <v>5848</v>
      </c>
      <c r="G151" s="468"/>
      <c r="H151" s="99"/>
      <c r="I151" s="99"/>
      <c r="J151" s="99"/>
      <c r="K151" s="99"/>
    </row>
    <row r="152" spans="1:11" ht="47.25" hidden="1" customHeight="1">
      <c r="A152" s="32" t="s">
        <v>2868</v>
      </c>
      <c r="B152" s="50" t="s">
        <v>2869</v>
      </c>
      <c r="C152" s="50" t="s">
        <v>5849</v>
      </c>
      <c r="D152" s="351"/>
      <c r="E152" s="26"/>
      <c r="F152" s="50" t="s">
        <v>5850</v>
      </c>
      <c r="G152" s="468"/>
      <c r="H152" s="99"/>
      <c r="I152" s="99"/>
      <c r="J152" s="99"/>
      <c r="K152" s="99"/>
    </row>
    <row r="153" spans="1:11" ht="47.25" hidden="1" customHeight="1">
      <c r="A153" s="32" t="s">
        <v>2870</v>
      </c>
      <c r="B153" s="50" t="s">
        <v>2871</v>
      </c>
      <c r="C153" s="50" t="s">
        <v>5851</v>
      </c>
      <c r="D153" s="351"/>
      <c r="E153" s="26"/>
      <c r="F153" s="50" t="s">
        <v>5852</v>
      </c>
      <c r="G153" s="468"/>
      <c r="H153" s="99"/>
      <c r="I153" s="99"/>
      <c r="J153" s="99"/>
      <c r="K153" s="99"/>
    </row>
    <row r="154" spans="1:11" ht="47.25" hidden="1" customHeight="1">
      <c r="A154" s="32" t="s">
        <v>2872</v>
      </c>
      <c r="B154" s="50" t="s">
        <v>2873</v>
      </c>
      <c r="C154" s="239" t="s">
        <v>6289</v>
      </c>
      <c r="D154" s="127"/>
      <c r="E154" s="34"/>
      <c r="F154" s="127"/>
      <c r="G154" s="468"/>
      <c r="H154" s="99"/>
      <c r="I154" s="99"/>
      <c r="J154" s="99"/>
      <c r="K154" s="99"/>
    </row>
    <row r="155" spans="1:11" ht="47.25" hidden="1" customHeight="1">
      <c r="A155" s="32" t="s">
        <v>5890</v>
      </c>
      <c r="B155" s="50" t="s">
        <v>6288</v>
      </c>
      <c r="C155" s="239" t="s">
        <v>6290</v>
      </c>
      <c r="D155" s="127"/>
      <c r="E155" s="34" t="s">
        <v>6291</v>
      </c>
      <c r="F155" s="127"/>
      <c r="G155" s="468"/>
      <c r="H155" s="99"/>
      <c r="I155" s="99"/>
      <c r="J155" s="99"/>
      <c r="K155" s="99"/>
    </row>
    <row r="156" spans="1:11" ht="47.25" hidden="1" customHeight="1">
      <c r="A156" s="32" t="s">
        <v>2876</v>
      </c>
      <c r="B156" s="50" t="s">
        <v>2877</v>
      </c>
      <c r="C156" s="50" t="s">
        <v>5853</v>
      </c>
      <c r="D156" s="351"/>
      <c r="E156" s="26"/>
      <c r="F156" s="50" t="s">
        <v>5854</v>
      </c>
      <c r="G156" s="468"/>
      <c r="H156" s="99"/>
      <c r="I156" s="99"/>
      <c r="J156" s="99"/>
      <c r="K156" s="99"/>
    </row>
    <row r="157" spans="1:11" ht="47.25" hidden="1" customHeight="1">
      <c r="A157" s="32" t="s">
        <v>2878</v>
      </c>
      <c r="B157" s="50" t="s">
        <v>2879</v>
      </c>
      <c r="C157" s="50" t="s">
        <v>5855</v>
      </c>
      <c r="D157" s="351"/>
      <c r="E157" s="26"/>
      <c r="F157" s="50" t="s">
        <v>5856</v>
      </c>
      <c r="G157" s="468"/>
      <c r="H157" s="99"/>
      <c r="I157" s="99"/>
      <c r="J157" s="99"/>
      <c r="K157" s="99"/>
    </row>
    <row r="158" spans="1:11" ht="47.25" hidden="1" customHeight="1">
      <c r="A158" s="32" t="s">
        <v>2880</v>
      </c>
      <c r="B158" s="50" t="s">
        <v>2881</v>
      </c>
      <c r="C158" s="50" t="s">
        <v>5857</v>
      </c>
      <c r="D158" s="351"/>
      <c r="E158" s="26"/>
      <c r="F158" s="50" t="s">
        <v>5858</v>
      </c>
      <c r="G158" s="468"/>
      <c r="H158" s="99"/>
      <c r="I158" s="99"/>
      <c r="J158" s="99"/>
      <c r="K158" s="99"/>
    </row>
    <row r="159" spans="1:11" ht="47.25" hidden="1" customHeight="1">
      <c r="A159" s="32" t="s">
        <v>2882</v>
      </c>
      <c r="B159" s="50" t="s">
        <v>2883</v>
      </c>
      <c r="C159" s="50" t="s">
        <v>5859</v>
      </c>
      <c r="D159" s="467"/>
      <c r="E159" s="7"/>
      <c r="F159" s="50" t="s">
        <v>5860</v>
      </c>
      <c r="G159" s="468"/>
      <c r="H159" s="99"/>
      <c r="I159" s="99"/>
      <c r="J159" s="99"/>
      <c r="K159" s="99"/>
    </row>
    <row r="160" spans="1:11" ht="21">
      <c r="A160" s="112"/>
      <c r="B160" s="1158" t="s">
        <v>445</v>
      </c>
      <c r="C160" s="1159"/>
      <c r="D160" s="1158"/>
      <c r="E160" s="1158"/>
      <c r="F160" s="1160"/>
      <c r="G160" s="1158"/>
      <c r="H160" s="29">
        <f>H161+H176+H181+H185+H192+H201+H216</f>
        <v>108</v>
      </c>
      <c r="I160" s="29">
        <f>I161+I176+I181+I185+I192+I201+I216</f>
        <v>108</v>
      </c>
      <c r="J160" s="928">
        <f>H160*100/I160</f>
        <v>100</v>
      </c>
    </row>
    <row r="161" spans="1:10" ht="40.4" customHeight="1">
      <c r="A161" s="117" t="s">
        <v>1576</v>
      </c>
      <c r="B161" s="1151" t="s">
        <v>120</v>
      </c>
      <c r="C161" s="1154"/>
      <c r="D161" s="1155"/>
      <c r="E161" s="1155"/>
      <c r="F161" s="1156"/>
      <c r="G161" s="1153"/>
      <c r="H161" s="29">
        <f>SUM(D162:D175)</f>
        <v>28</v>
      </c>
      <c r="I161" s="29">
        <f>COUNT(D162:D175)*2</f>
        <v>28</v>
      </c>
      <c r="J161" s="928">
        <f>H161*100/I161</f>
        <v>100</v>
      </c>
    </row>
    <row r="162" spans="1:10" ht="84.75" customHeight="1">
      <c r="A162" s="18" t="s">
        <v>1577</v>
      </c>
      <c r="B162" s="23" t="s">
        <v>447</v>
      </c>
      <c r="C162" s="20" t="s">
        <v>1578</v>
      </c>
      <c r="D162" s="520">
        <v>2</v>
      </c>
      <c r="E162" s="52" t="s">
        <v>339</v>
      </c>
      <c r="F162" s="55" t="s">
        <v>1579</v>
      </c>
      <c r="G162" s="21"/>
    </row>
    <row r="163" spans="1:10" ht="89.25" customHeight="1">
      <c r="A163" s="18" t="s">
        <v>1580</v>
      </c>
      <c r="B163" s="55" t="s">
        <v>1581</v>
      </c>
      <c r="C163" s="20" t="s">
        <v>1582</v>
      </c>
      <c r="D163" s="520">
        <v>2</v>
      </c>
      <c r="E163" s="52" t="s">
        <v>339</v>
      </c>
      <c r="F163" s="23" t="s">
        <v>1583</v>
      </c>
      <c r="G163" s="21"/>
    </row>
    <row r="164" spans="1:10" ht="93.75" customHeight="1">
      <c r="A164" s="18" t="s">
        <v>1584</v>
      </c>
      <c r="B164" s="23" t="s">
        <v>457</v>
      </c>
      <c r="C164" s="140" t="s">
        <v>1585</v>
      </c>
      <c r="D164" s="520">
        <v>2</v>
      </c>
      <c r="E164" s="52" t="s">
        <v>339</v>
      </c>
      <c r="F164" s="23" t="s">
        <v>1586</v>
      </c>
      <c r="G164" s="21"/>
    </row>
    <row r="165" spans="1:10" ht="75.75" customHeight="1">
      <c r="A165" s="18"/>
      <c r="B165" s="23"/>
      <c r="C165" s="20" t="s">
        <v>1587</v>
      </c>
      <c r="D165" s="520">
        <v>2</v>
      </c>
      <c r="E165" s="52" t="s">
        <v>339</v>
      </c>
      <c r="F165" s="23" t="s">
        <v>1588</v>
      </c>
      <c r="G165" s="21"/>
    </row>
    <row r="166" spans="1:10" ht="63.75" customHeight="1">
      <c r="A166" s="18"/>
      <c r="B166" s="23"/>
      <c r="C166" s="20" t="s">
        <v>1589</v>
      </c>
      <c r="D166" s="520">
        <v>2</v>
      </c>
      <c r="E166" s="52" t="s">
        <v>339</v>
      </c>
      <c r="F166" s="23" t="s">
        <v>1590</v>
      </c>
      <c r="G166" s="21"/>
    </row>
    <row r="167" spans="1:10" ht="65.150000000000006" customHeight="1">
      <c r="A167" s="18"/>
      <c r="B167" s="23"/>
      <c r="C167" s="20" t="s">
        <v>1591</v>
      </c>
      <c r="D167" s="520">
        <v>2</v>
      </c>
      <c r="E167" s="52" t="s">
        <v>339</v>
      </c>
      <c r="F167" s="23" t="s">
        <v>1592</v>
      </c>
      <c r="G167" s="21"/>
    </row>
    <row r="168" spans="1:10" ht="45" customHeight="1">
      <c r="A168" s="18"/>
      <c r="B168" s="23"/>
      <c r="C168" s="141" t="s">
        <v>1593</v>
      </c>
      <c r="D168" s="520">
        <v>2</v>
      </c>
      <c r="E168" s="52" t="s">
        <v>339</v>
      </c>
      <c r="F168" s="30" t="s">
        <v>1594</v>
      </c>
      <c r="G168" s="118"/>
    </row>
    <row r="169" spans="1:10" ht="123" customHeight="1">
      <c r="A169" s="18"/>
      <c r="B169" s="23"/>
      <c r="C169" s="20" t="s">
        <v>1595</v>
      </c>
      <c r="D169" s="520">
        <v>2</v>
      </c>
      <c r="E169" s="52" t="s">
        <v>339</v>
      </c>
      <c r="F169" s="23" t="s">
        <v>1596</v>
      </c>
      <c r="G169" s="21"/>
    </row>
    <row r="170" spans="1:10" ht="63" customHeight="1">
      <c r="A170" s="18"/>
      <c r="B170" s="23"/>
      <c r="C170" s="20" t="s">
        <v>1597</v>
      </c>
      <c r="D170" s="520">
        <v>2</v>
      </c>
      <c r="E170" s="52" t="s">
        <v>339</v>
      </c>
      <c r="F170" s="23" t="s">
        <v>1598</v>
      </c>
      <c r="G170" s="118"/>
    </row>
    <row r="171" spans="1:10" ht="58.5" customHeight="1">
      <c r="A171" s="18" t="s">
        <v>1599</v>
      </c>
      <c r="B171" s="125" t="s">
        <v>475</v>
      </c>
      <c r="C171" s="42" t="s">
        <v>1600</v>
      </c>
      <c r="D171" s="520">
        <v>2</v>
      </c>
      <c r="E171" s="52" t="s">
        <v>339</v>
      </c>
      <c r="F171" s="30" t="s">
        <v>1601</v>
      </c>
      <c r="G171" s="53"/>
    </row>
    <row r="172" spans="1:10" ht="47.25" customHeight="1">
      <c r="A172" s="18" t="s">
        <v>1602</v>
      </c>
      <c r="B172" s="23" t="s">
        <v>479</v>
      </c>
      <c r="C172" s="42" t="s">
        <v>1603</v>
      </c>
      <c r="D172" s="520">
        <v>2</v>
      </c>
      <c r="E172" s="52" t="s">
        <v>339</v>
      </c>
      <c r="F172" s="23" t="s">
        <v>1604</v>
      </c>
      <c r="G172" s="21"/>
    </row>
    <row r="173" spans="1:10" ht="159" customHeight="1">
      <c r="A173" s="18" t="s">
        <v>1605</v>
      </c>
      <c r="B173" s="125" t="s">
        <v>483</v>
      </c>
      <c r="C173" s="42" t="s">
        <v>1606</v>
      </c>
      <c r="D173" s="520">
        <v>2</v>
      </c>
      <c r="E173" s="52" t="s">
        <v>339</v>
      </c>
      <c r="F173" s="30" t="s">
        <v>1607</v>
      </c>
      <c r="G173" s="53"/>
    </row>
    <row r="174" spans="1:10" ht="109.5" customHeight="1">
      <c r="A174" s="18" t="s">
        <v>1608</v>
      </c>
      <c r="B174" s="23" t="s">
        <v>488</v>
      </c>
      <c r="C174" s="20" t="s">
        <v>1609</v>
      </c>
      <c r="D174" s="520">
        <v>2</v>
      </c>
      <c r="E174" s="52" t="s">
        <v>339</v>
      </c>
      <c r="F174" s="23" t="s">
        <v>1610</v>
      </c>
      <c r="G174" s="21"/>
    </row>
    <row r="175" spans="1:10" ht="79.5" customHeight="1">
      <c r="A175" s="18"/>
      <c r="B175" s="23"/>
      <c r="C175" s="42" t="s">
        <v>1611</v>
      </c>
      <c r="D175" s="520">
        <v>2</v>
      </c>
      <c r="E175" s="52" t="s">
        <v>339</v>
      </c>
      <c r="F175" s="23" t="s">
        <v>1612</v>
      </c>
      <c r="G175" s="21"/>
    </row>
    <row r="176" spans="1:10" ht="40.4" customHeight="1">
      <c r="A176" s="117" t="s">
        <v>1613</v>
      </c>
      <c r="B176" s="1151" t="s">
        <v>118</v>
      </c>
      <c r="C176" s="1154"/>
      <c r="D176" s="1155"/>
      <c r="E176" s="1155"/>
      <c r="F176" s="1156"/>
      <c r="G176" s="1153"/>
      <c r="H176" s="29">
        <f>SUM(D177:D180)</f>
        <v>6</v>
      </c>
      <c r="I176" s="29">
        <f>COUNT(D177:D180)*2</f>
        <v>6</v>
      </c>
      <c r="J176" s="928">
        <f>H176*100/I176</f>
        <v>100</v>
      </c>
    </row>
    <row r="177" spans="1:11" ht="69" customHeight="1">
      <c r="A177" s="18" t="s">
        <v>495</v>
      </c>
      <c r="B177" s="142" t="s">
        <v>496</v>
      </c>
      <c r="C177" s="20" t="s">
        <v>497</v>
      </c>
      <c r="D177" s="520">
        <v>2</v>
      </c>
      <c r="E177" s="52" t="s">
        <v>339</v>
      </c>
      <c r="F177" s="23" t="s">
        <v>1614</v>
      </c>
      <c r="G177" s="53"/>
    </row>
    <row r="178" spans="1:11" ht="47.25" hidden="1" customHeight="1">
      <c r="A178" s="27" t="s">
        <v>499</v>
      </c>
      <c r="B178" s="143" t="s">
        <v>500</v>
      </c>
      <c r="C178" s="26"/>
      <c r="D178" s="26"/>
      <c r="E178" s="28"/>
      <c r="F178" s="26"/>
      <c r="G178" s="26"/>
      <c r="H178" s="99"/>
      <c r="I178" s="99"/>
      <c r="J178" s="99"/>
      <c r="K178" s="99"/>
    </row>
    <row r="179" spans="1:11" ht="72.75" customHeight="1">
      <c r="A179" s="18" t="s">
        <v>1615</v>
      </c>
      <c r="B179" s="55" t="s">
        <v>502</v>
      </c>
      <c r="C179" s="133" t="s">
        <v>1616</v>
      </c>
      <c r="D179" s="520">
        <v>2</v>
      </c>
      <c r="E179" s="52" t="s">
        <v>339</v>
      </c>
      <c r="F179" s="23" t="s">
        <v>1617</v>
      </c>
      <c r="G179" s="21"/>
    </row>
    <row r="180" spans="1:11" ht="107.25" customHeight="1">
      <c r="A180" s="18" t="s">
        <v>1618</v>
      </c>
      <c r="B180" s="144" t="s">
        <v>505</v>
      </c>
      <c r="C180" s="45" t="s">
        <v>1619</v>
      </c>
      <c r="D180" s="520">
        <v>2</v>
      </c>
      <c r="E180" s="52" t="s">
        <v>339</v>
      </c>
      <c r="F180" s="55" t="s">
        <v>1620</v>
      </c>
      <c r="G180" s="145"/>
    </row>
    <row r="181" spans="1:11" ht="40.4" customHeight="1">
      <c r="A181" s="117" t="s">
        <v>1621</v>
      </c>
      <c r="B181" s="1151" t="s">
        <v>116</v>
      </c>
      <c r="C181" s="1154"/>
      <c r="D181" s="1155"/>
      <c r="E181" s="1155"/>
      <c r="F181" s="1156"/>
      <c r="G181" s="1153"/>
      <c r="H181" s="29">
        <f>SUM(D182:D184)</f>
        <v>6</v>
      </c>
      <c r="I181" s="29">
        <f>COUNT(D182:D184)*2</f>
        <v>6</v>
      </c>
      <c r="J181" s="928">
        <f>H181*100/I181</f>
        <v>100</v>
      </c>
    </row>
    <row r="182" spans="1:11" ht="60" customHeight="1">
      <c r="A182" s="18" t="s">
        <v>1622</v>
      </c>
      <c r="B182" s="55" t="s">
        <v>509</v>
      </c>
      <c r="C182" s="20" t="s">
        <v>1623</v>
      </c>
      <c r="D182" s="520">
        <v>2</v>
      </c>
      <c r="E182" s="52" t="s">
        <v>377</v>
      </c>
      <c r="F182" s="23" t="s">
        <v>511</v>
      </c>
      <c r="G182" s="21"/>
    </row>
    <row r="183" spans="1:11" ht="77.25" customHeight="1">
      <c r="A183" s="18" t="s">
        <v>1624</v>
      </c>
      <c r="B183" s="146" t="s">
        <v>513</v>
      </c>
      <c r="C183" s="57" t="s">
        <v>1625</v>
      </c>
      <c r="D183" s="520">
        <v>2</v>
      </c>
      <c r="E183" s="52" t="s">
        <v>339</v>
      </c>
      <c r="F183" s="23" t="s">
        <v>1626</v>
      </c>
      <c r="G183" s="21"/>
    </row>
    <row r="184" spans="1:11" ht="63" customHeight="1">
      <c r="A184" s="18" t="s">
        <v>1627</v>
      </c>
      <c r="B184" s="55" t="s">
        <v>517</v>
      </c>
      <c r="C184" s="20" t="s">
        <v>518</v>
      </c>
      <c r="D184" s="520">
        <v>2</v>
      </c>
      <c r="E184" s="52" t="s">
        <v>253</v>
      </c>
      <c r="F184" s="23" t="s">
        <v>1628</v>
      </c>
      <c r="G184" s="21"/>
    </row>
    <row r="185" spans="1:11" ht="40.4" customHeight="1">
      <c r="A185" s="117" t="s">
        <v>1629</v>
      </c>
      <c r="B185" s="1151" t="s">
        <v>114</v>
      </c>
      <c r="C185" s="1154"/>
      <c r="D185" s="1155"/>
      <c r="E185" s="1155"/>
      <c r="F185" s="1156"/>
      <c r="G185" s="1153"/>
      <c r="H185" s="29">
        <f>SUM(D186:D191)</f>
        <v>10</v>
      </c>
      <c r="I185" s="29">
        <f>COUNT(D186:D191)*2</f>
        <v>10</v>
      </c>
      <c r="J185" s="928">
        <f>H185*100/I185</f>
        <v>100</v>
      </c>
    </row>
    <row r="186" spans="1:11" ht="60" customHeight="1">
      <c r="A186" s="18" t="s">
        <v>1630</v>
      </c>
      <c r="B186" s="23" t="s">
        <v>520</v>
      </c>
      <c r="C186" s="20" t="s">
        <v>1631</v>
      </c>
      <c r="D186" s="520">
        <v>2</v>
      </c>
      <c r="E186" s="52" t="s">
        <v>375</v>
      </c>
      <c r="F186" s="30" t="s">
        <v>1632</v>
      </c>
      <c r="G186" s="21"/>
    </row>
    <row r="187" spans="1:11" ht="25.5" customHeight="1">
      <c r="A187" s="18"/>
      <c r="B187" s="23"/>
      <c r="C187" s="20" t="s">
        <v>1633</v>
      </c>
      <c r="D187" s="520">
        <v>2</v>
      </c>
      <c r="E187" s="52" t="s">
        <v>375</v>
      </c>
      <c r="F187" s="123" t="s">
        <v>1634</v>
      </c>
      <c r="G187" s="21"/>
    </row>
    <row r="188" spans="1:11" ht="47.25" customHeight="1">
      <c r="A188" s="18" t="s">
        <v>1635</v>
      </c>
      <c r="B188" s="23" t="s">
        <v>524</v>
      </c>
      <c r="C188" s="20" t="s">
        <v>1636</v>
      </c>
      <c r="D188" s="520">
        <v>2</v>
      </c>
      <c r="E188" s="52" t="s">
        <v>375</v>
      </c>
      <c r="F188" s="23" t="s">
        <v>1637</v>
      </c>
      <c r="G188" s="21"/>
    </row>
    <row r="189" spans="1:11" ht="61.5" customHeight="1">
      <c r="A189" s="18" t="s">
        <v>1638</v>
      </c>
      <c r="B189" s="23" t="s">
        <v>527</v>
      </c>
      <c r="C189" s="42" t="s">
        <v>1639</v>
      </c>
      <c r="D189" s="520">
        <v>2</v>
      </c>
      <c r="E189" s="52" t="s">
        <v>529</v>
      </c>
      <c r="F189" s="23" t="s">
        <v>1640</v>
      </c>
      <c r="G189" s="21"/>
    </row>
    <row r="190" spans="1:11" ht="47.25" hidden="1" customHeight="1">
      <c r="A190" s="27" t="s">
        <v>1641</v>
      </c>
      <c r="B190" s="116" t="s">
        <v>532</v>
      </c>
      <c r="C190" s="7"/>
      <c r="D190" s="26"/>
      <c r="E190" s="28"/>
      <c r="F190" s="26"/>
      <c r="G190" s="26"/>
      <c r="H190" s="99"/>
      <c r="I190" s="99"/>
      <c r="J190" s="99"/>
      <c r="K190" s="99"/>
    </row>
    <row r="191" spans="1:11" ht="134.15" customHeight="1">
      <c r="A191" s="18" t="s">
        <v>1642</v>
      </c>
      <c r="B191" s="23" t="s">
        <v>535</v>
      </c>
      <c r="C191" s="42" t="s">
        <v>1643</v>
      </c>
      <c r="D191" s="520">
        <v>2</v>
      </c>
      <c r="E191" s="52" t="s">
        <v>538</v>
      </c>
      <c r="F191" s="23" t="s">
        <v>1644</v>
      </c>
      <c r="G191" s="21"/>
    </row>
    <row r="192" spans="1:11" ht="40.4" customHeight="1">
      <c r="A192" s="117" t="s">
        <v>1647</v>
      </c>
      <c r="B192" s="1151" t="s">
        <v>1648</v>
      </c>
      <c r="C192" s="1154"/>
      <c r="D192" s="1155"/>
      <c r="E192" s="1155"/>
      <c r="F192" s="1156"/>
      <c r="G192" s="1153"/>
      <c r="H192" s="29">
        <f>SUM(D193:D200)</f>
        <v>16</v>
      </c>
      <c r="I192" s="29">
        <f>COUNT(D193:D200)*2</f>
        <v>16</v>
      </c>
      <c r="J192" s="928">
        <f>H192*100/I192</f>
        <v>100</v>
      </c>
    </row>
    <row r="193" spans="1:10" ht="45" customHeight="1">
      <c r="A193" s="18" t="s">
        <v>1649</v>
      </c>
      <c r="B193" s="23" t="s">
        <v>550</v>
      </c>
      <c r="C193" s="20" t="s">
        <v>1650</v>
      </c>
      <c r="D193" s="520">
        <v>2</v>
      </c>
      <c r="E193" s="52" t="s">
        <v>552</v>
      </c>
      <c r="F193" s="23" t="s">
        <v>1651</v>
      </c>
      <c r="G193" s="118"/>
    </row>
    <row r="194" spans="1:10" ht="60" customHeight="1">
      <c r="A194" s="18"/>
      <c r="B194" s="55"/>
      <c r="C194" s="20" t="s">
        <v>1652</v>
      </c>
      <c r="D194" s="520">
        <v>2</v>
      </c>
      <c r="E194" s="52" t="s">
        <v>552</v>
      </c>
      <c r="F194" s="23" t="s">
        <v>1653</v>
      </c>
      <c r="G194" s="21"/>
    </row>
    <row r="195" spans="1:10" ht="30" customHeight="1">
      <c r="A195" s="18"/>
      <c r="B195" s="23"/>
      <c r="C195" s="20" t="s">
        <v>1654</v>
      </c>
      <c r="D195" s="520">
        <v>2</v>
      </c>
      <c r="E195" s="52" t="s">
        <v>552</v>
      </c>
      <c r="F195" s="23" t="s">
        <v>1655</v>
      </c>
      <c r="G195" s="21"/>
    </row>
    <row r="196" spans="1:10" ht="45" customHeight="1">
      <c r="A196" s="18"/>
      <c r="B196" s="23"/>
      <c r="C196" s="20" t="s">
        <v>1656</v>
      </c>
      <c r="D196" s="520">
        <v>2</v>
      </c>
      <c r="E196" s="52" t="s">
        <v>552</v>
      </c>
      <c r="F196" s="23" t="s">
        <v>1657</v>
      </c>
      <c r="G196" s="21"/>
    </row>
    <row r="197" spans="1:10" ht="45" customHeight="1">
      <c r="A197" s="18"/>
      <c r="B197" s="23"/>
      <c r="C197" s="20" t="s">
        <v>1658</v>
      </c>
      <c r="D197" s="520">
        <v>2</v>
      </c>
      <c r="E197" s="52" t="s">
        <v>552</v>
      </c>
      <c r="F197" s="23" t="s">
        <v>1659</v>
      </c>
      <c r="G197" s="21"/>
    </row>
    <row r="198" spans="1:10" ht="105" customHeight="1">
      <c r="A198" s="18" t="s">
        <v>1660</v>
      </c>
      <c r="B198" s="23" t="s">
        <v>571</v>
      </c>
      <c r="C198" s="20" t="s">
        <v>1661</v>
      </c>
      <c r="D198" s="520">
        <v>2</v>
      </c>
      <c r="E198" s="52" t="s">
        <v>552</v>
      </c>
      <c r="F198" s="23" t="s">
        <v>1662</v>
      </c>
      <c r="G198" s="21"/>
    </row>
    <row r="199" spans="1:10" ht="45" customHeight="1">
      <c r="A199" s="18"/>
      <c r="B199" s="23"/>
      <c r="C199" s="20" t="s">
        <v>1663</v>
      </c>
      <c r="D199" s="520">
        <v>2</v>
      </c>
      <c r="E199" s="52" t="s">
        <v>552</v>
      </c>
      <c r="F199" s="23" t="s">
        <v>1664</v>
      </c>
      <c r="G199" s="21"/>
    </row>
    <row r="200" spans="1:10" ht="149.15" customHeight="1">
      <c r="A200" s="18" t="s">
        <v>1665</v>
      </c>
      <c r="B200" s="142" t="s">
        <v>1666</v>
      </c>
      <c r="C200" s="57" t="s">
        <v>1667</v>
      </c>
      <c r="D200" s="520">
        <v>2</v>
      </c>
      <c r="E200" s="52" t="s">
        <v>552</v>
      </c>
      <c r="F200" s="55" t="s">
        <v>1668</v>
      </c>
      <c r="G200" s="53"/>
    </row>
    <row r="201" spans="1:10" ht="40.4" customHeight="1">
      <c r="A201" s="117" t="s">
        <v>1669</v>
      </c>
      <c r="B201" s="1151" t="s">
        <v>110</v>
      </c>
      <c r="C201" s="1154"/>
      <c r="D201" s="1155"/>
      <c r="E201" s="1155"/>
      <c r="F201" s="1156"/>
      <c r="G201" s="1153"/>
      <c r="H201" s="29">
        <f>SUM(D202:D215)</f>
        <v>28</v>
      </c>
      <c r="I201" s="29">
        <f>COUNT(D202:D215)*2</f>
        <v>28</v>
      </c>
      <c r="J201" s="928">
        <f>H201*100/I201</f>
        <v>100</v>
      </c>
    </row>
    <row r="202" spans="1:10" ht="108" customHeight="1">
      <c r="A202" s="18" t="s">
        <v>1670</v>
      </c>
      <c r="B202" s="23" t="s">
        <v>581</v>
      </c>
      <c r="C202" s="20" t="s">
        <v>582</v>
      </c>
      <c r="D202" s="520">
        <v>2</v>
      </c>
      <c r="E202" s="52" t="s">
        <v>339</v>
      </c>
      <c r="F202" s="40" t="s">
        <v>1671</v>
      </c>
      <c r="G202" s="53"/>
    </row>
    <row r="203" spans="1:10" ht="65.25" customHeight="1">
      <c r="A203" s="18" t="s">
        <v>1672</v>
      </c>
      <c r="B203" s="23" t="s">
        <v>586</v>
      </c>
      <c r="C203" s="20" t="s">
        <v>1673</v>
      </c>
      <c r="D203" s="520">
        <v>2</v>
      </c>
      <c r="E203" s="52" t="s">
        <v>339</v>
      </c>
      <c r="F203" s="149" t="s">
        <v>1674</v>
      </c>
      <c r="G203" s="53"/>
    </row>
    <row r="204" spans="1:10" ht="60" customHeight="1">
      <c r="A204" s="18"/>
      <c r="C204" s="20" t="s">
        <v>1675</v>
      </c>
      <c r="D204" s="520">
        <v>2</v>
      </c>
      <c r="E204" s="52" t="s">
        <v>339</v>
      </c>
      <c r="F204" s="150" t="s">
        <v>1676</v>
      </c>
      <c r="G204" s="53"/>
    </row>
    <row r="205" spans="1:10" ht="85" customHeight="1">
      <c r="A205" s="18"/>
      <c r="B205" s="23"/>
      <c r="C205" s="20" t="s">
        <v>1677</v>
      </c>
      <c r="D205" s="520">
        <v>2</v>
      </c>
      <c r="E205" s="52" t="s">
        <v>339</v>
      </c>
      <c r="F205" s="149" t="s">
        <v>1678</v>
      </c>
      <c r="G205" s="53"/>
    </row>
    <row r="206" spans="1:10" ht="99.75" customHeight="1">
      <c r="A206" s="18"/>
      <c r="B206" s="23"/>
      <c r="C206" s="20" t="s">
        <v>1679</v>
      </c>
      <c r="D206" s="520">
        <v>2</v>
      </c>
      <c r="E206" s="52" t="s">
        <v>339</v>
      </c>
      <c r="F206" s="149" t="s">
        <v>1680</v>
      </c>
      <c r="G206" s="53"/>
    </row>
    <row r="207" spans="1:10" ht="96.75" customHeight="1">
      <c r="A207" s="18"/>
      <c r="B207" s="23"/>
      <c r="C207" s="20" t="s">
        <v>1681</v>
      </c>
      <c r="D207" s="520">
        <v>2</v>
      </c>
      <c r="E207" s="52" t="s">
        <v>339</v>
      </c>
      <c r="F207" s="149" t="s">
        <v>1682</v>
      </c>
      <c r="G207" s="53"/>
    </row>
    <row r="208" spans="1:10" ht="60" customHeight="1">
      <c r="A208" s="18"/>
      <c r="B208" s="23"/>
      <c r="C208" s="151" t="s">
        <v>1683</v>
      </c>
      <c r="D208" s="520">
        <v>2</v>
      </c>
      <c r="E208" s="52" t="s">
        <v>339</v>
      </c>
      <c r="F208" s="149" t="s">
        <v>1684</v>
      </c>
      <c r="G208" s="53"/>
    </row>
    <row r="209" spans="1:11" ht="60" customHeight="1">
      <c r="A209" s="18"/>
      <c r="B209" s="23"/>
      <c r="C209" s="152" t="s">
        <v>1685</v>
      </c>
      <c r="D209" s="520">
        <v>2</v>
      </c>
      <c r="E209" s="52" t="s">
        <v>339</v>
      </c>
      <c r="F209" s="40" t="s">
        <v>1686</v>
      </c>
      <c r="G209" s="53"/>
    </row>
    <row r="210" spans="1:11" ht="47.25" customHeight="1">
      <c r="A210" s="18" t="s">
        <v>1687</v>
      </c>
      <c r="B210" s="23" t="s">
        <v>591</v>
      </c>
      <c r="C210" s="152" t="s">
        <v>1688</v>
      </c>
      <c r="D210" s="520">
        <v>2</v>
      </c>
      <c r="E210" s="52" t="s">
        <v>339</v>
      </c>
      <c r="F210" s="40" t="s">
        <v>1689</v>
      </c>
      <c r="G210" s="21"/>
    </row>
    <row r="211" spans="1:11" ht="124.5" customHeight="1">
      <c r="A211" s="18" t="s">
        <v>1690</v>
      </c>
      <c r="B211" s="23" t="s">
        <v>595</v>
      </c>
      <c r="C211" s="20" t="s">
        <v>1691</v>
      </c>
      <c r="D211" s="520">
        <v>2</v>
      </c>
      <c r="E211" s="52" t="s">
        <v>339</v>
      </c>
      <c r="F211" s="40" t="s">
        <v>1692</v>
      </c>
      <c r="G211" s="21"/>
    </row>
    <row r="212" spans="1:11" ht="32.25" customHeight="1">
      <c r="A212" s="18" t="s">
        <v>1693</v>
      </c>
      <c r="B212" s="125" t="s">
        <v>600</v>
      </c>
      <c r="C212" s="20" t="s">
        <v>601</v>
      </c>
      <c r="D212" s="520">
        <v>2</v>
      </c>
      <c r="E212" s="52" t="s">
        <v>339</v>
      </c>
      <c r="F212" s="40" t="s">
        <v>1694</v>
      </c>
      <c r="G212" s="53"/>
    </row>
    <row r="213" spans="1:11" ht="60.75" customHeight="1">
      <c r="A213" s="18" t="s">
        <v>603</v>
      </c>
      <c r="B213" s="125" t="s">
        <v>604</v>
      </c>
      <c r="C213" s="20" t="s">
        <v>1695</v>
      </c>
      <c r="D213" s="520">
        <v>2</v>
      </c>
      <c r="E213" s="52" t="s">
        <v>339</v>
      </c>
      <c r="F213" s="40" t="s">
        <v>1696</v>
      </c>
      <c r="G213" s="53"/>
    </row>
    <row r="214" spans="1:11" ht="120" customHeight="1">
      <c r="A214" s="18" t="s">
        <v>1697</v>
      </c>
      <c r="B214" s="23" t="s">
        <v>610</v>
      </c>
      <c r="C214" s="20" t="s">
        <v>1698</v>
      </c>
      <c r="D214" s="520">
        <v>2</v>
      </c>
      <c r="E214" s="52" t="s">
        <v>339</v>
      </c>
      <c r="F214" s="30" t="s">
        <v>1699</v>
      </c>
      <c r="G214" s="21"/>
    </row>
    <row r="215" spans="1:11" ht="91.5" customHeight="1">
      <c r="A215" s="18"/>
      <c r="B215" s="23"/>
      <c r="C215" s="20" t="s">
        <v>1700</v>
      </c>
      <c r="D215" s="520">
        <v>2</v>
      </c>
      <c r="E215" s="52" t="s">
        <v>339</v>
      </c>
      <c r="F215" s="30" t="s">
        <v>1701</v>
      </c>
      <c r="G215" s="21"/>
    </row>
    <row r="216" spans="1:11" ht="36" customHeight="1">
      <c r="A216" s="153" t="s">
        <v>109</v>
      </c>
      <c r="B216" s="996" t="s">
        <v>108</v>
      </c>
      <c r="C216" s="1164"/>
      <c r="D216" s="1165"/>
      <c r="E216" s="1165"/>
      <c r="F216" s="1166"/>
      <c r="G216" s="1079"/>
      <c r="H216" s="29">
        <f>SUM(D217:D230)</f>
        <v>14</v>
      </c>
      <c r="I216" s="29">
        <f>COUNT(D217:D230)*2</f>
        <v>14</v>
      </c>
      <c r="J216" s="928">
        <f>H216*100/I216</f>
        <v>100</v>
      </c>
    </row>
    <row r="217" spans="1:11" ht="71.150000000000006" customHeight="1">
      <c r="A217" s="60" t="s">
        <v>1702</v>
      </c>
      <c r="B217" s="42" t="s">
        <v>1703</v>
      </c>
      <c r="C217" s="42" t="s">
        <v>1704</v>
      </c>
      <c r="D217" s="625">
        <v>2</v>
      </c>
      <c r="E217" s="521" t="s">
        <v>538</v>
      </c>
      <c r="F217" s="30" t="s">
        <v>1705</v>
      </c>
      <c r="G217" s="155"/>
    </row>
    <row r="218" spans="1:11" ht="76.5" customHeight="1">
      <c r="A218" s="60" t="s">
        <v>1706</v>
      </c>
      <c r="B218" s="50" t="s">
        <v>1707</v>
      </c>
      <c r="C218" s="42" t="s">
        <v>1708</v>
      </c>
      <c r="D218" s="604">
        <v>2</v>
      </c>
      <c r="E218" s="618" t="s">
        <v>538</v>
      </c>
      <c r="F218" s="30" t="s">
        <v>1709</v>
      </c>
      <c r="G218" s="157"/>
    </row>
    <row r="219" spans="1:11" ht="76.5" hidden="1" customHeight="1">
      <c r="A219" s="469" t="s">
        <v>2976</v>
      </c>
      <c r="B219" s="50" t="s">
        <v>2977</v>
      </c>
      <c r="C219" s="50" t="s">
        <v>5863</v>
      </c>
      <c r="D219" s="351"/>
      <c r="E219" s="26"/>
      <c r="F219" s="50" t="s">
        <v>5864</v>
      </c>
      <c r="G219" s="468"/>
      <c r="H219" s="99"/>
      <c r="I219" s="99"/>
      <c r="J219" s="99"/>
      <c r="K219" s="99"/>
    </row>
    <row r="220" spans="1:11" ht="76.5" hidden="1" customHeight="1">
      <c r="A220" s="469" t="s">
        <v>2978</v>
      </c>
      <c r="B220" s="50" t="s">
        <v>2979</v>
      </c>
      <c r="C220" s="50" t="s">
        <v>5865</v>
      </c>
      <c r="D220" s="351"/>
      <c r="E220" s="26"/>
      <c r="F220" s="50" t="s">
        <v>5866</v>
      </c>
      <c r="G220" s="468"/>
      <c r="H220" s="99"/>
      <c r="I220" s="99"/>
      <c r="J220" s="99"/>
      <c r="K220" s="99"/>
    </row>
    <row r="221" spans="1:11" ht="76.5" hidden="1" customHeight="1">
      <c r="A221" s="469" t="s">
        <v>2980</v>
      </c>
      <c r="B221" s="50" t="s">
        <v>2981</v>
      </c>
      <c r="C221" s="50" t="s">
        <v>5867</v>
      </c>
      <c r="D221" s="351"/>
      <c r="E221" s="26"/>
      <c r="F221" s="50" t="s">
        <v>5868</v>
      </c>
      <c r="G221" s="468"/>
      <c r="H221" s="99"/>
      <c r="I221" s="99"/>
      <c r="J221" s="99"/>
      <c r="K221" s="99"/>
    </row>
    <row r="222" spans="1:11" ht="76.5" hidden="1" customHeight="1">
      <c r="A222" s="469" t="s">
        <v>2982</v>
      </c>
      <c r="B222" s="50" t="s">
        <v>2983</v>
      </c>
      <c r="C222" s="50" t="s">
        <v>5869</v>
      </c>
      <c r="D222" s="351"/>
      <c r="E222" s="26"/>
      <c r="F222" s="50" t="s">
        <v>5870</v>
      </c>
      <c r="G222" s="468"/>
      <c r="H222" s="99"/>
      <c r="I222" s="99"/>
      <c r="J222" s="99"/>
      <c r="K222" s="99"/>
    </row>
    <row r="223" spans="1:11" ht="76.5" hidden="1" customHeight="1">
      <c r="A223" s="469" t="s">
        <v>2984</v>
      </c>
      <c r="B223" s="50" t="s">
        <v>5871</v>
      </c>
      <c r="C223" s="50" t="s">
        <v>5872</v>
      </c>
      <c r="D223" s="351"/>
      <c r="E223" s="26"/>
      <c r="F223" s="50" t="s">
        <v>5873</v>
      </c>
      <c r="G223" s="468"/>
      <c r="H223" s="99"/>
      <c r="I223" s="99"/>
      <c r="J223" s="99"/>
      <c r="K223" s="99"/>
    </row>
    <row r="224" spans="1:11" ht="76.5" hidden="1" customHeight="1">
      <c r="A224" s="469" t="s">
        <v>2986</v>
      </c>
      <c r="B224" s="50" t="s">
        <v>2987</v>
      </c>
      <c r="C224" s="50" t="s">
        <v>5874</v>
      </c>
      <c r="D224" s="351"/>
      <c r="E224" s="26"/>
      <c r="F224" s="50" t="s">
        <v>5875</v>
      </c>
      <c r="G224" s="468"/>
      <c r="H224" s="99"/>
      <c r="I224" s="99"/>
      <c r="J224" s="99"/>
      <c r="K224" s="99"/>
    </row>
    <row r="225" spans="1:11" ht="60" customHeight="1">
      <c r="A225" s="93" t="s">
        <v>1710</v>
      </c>
      <c r="B225" s="50" t="s">
        <v>1711</v>
      </c>
      <c r="C225" s="20" t="s">
        <v>1712</v>
      </c>
      <c r="D225" s="624">
        <v>2</v>
      </c>
      <c r="E225" s="619" t="s">
        <v>538</v>
      </c>
      <c r="F225" s="30" t="s">
        <v>1713</v>
      </c>
      <c r="G225" s="617"/>
    </row>
    <row r="226" spans="1:11" ht="70.5" customHeight="1">
      <c r="A226" s="43"/>
      <c r="B226" s="30"/>
      <c r="C226" s="158" t="s">
        <v>1714</v>
      </c>
      <c r="D226" s="624">
        <v>2</v>
      </c>
      <c r="E226" s="619" t="s">
        <v>538</v>
      </c>
      <c r="F226" s="30" t="s">
        <v>1713</v>
      </c>
      <c r="G226" s="617"/>
    </row>
    <row r="227" spans="1:11" ht="54.75" customHeight="1">
      <c r="A227" s="43"/>
      <c r="B227" s="30"/>
      <c r="C227" s="20" t="s">
        <v>1715</v>
      </c>
      <c r="D227" s="624">
        <v>2</v>
      </c>
      <c r="E227" s="619" t="s">
        <v>538</v>
      </c>
      <c r="F227" s="30" t="s">
        <v>1716</v>
      </c>
      <c r="G227" s="617"/>
    </row>
    <row r="228" spans="1:11" ht="44.25" customHeight="1">
      <c r="A228" s="93"/>
      <c r="B228" s="30"/>
      <c r="C228" s="20" t="s">
        <v>1717</v>
      </c>
      <c r="D228" s="624">
        <v>2</v>
      </c>
      <c r="E228" s="619" t="s">
        <v>253</v>
      </c>
      <c r="F228" s="30" t="s">
        <v>1713</v>
      </c>
      <c r="G228" s="617"/>
    </row>
    <row r="229" spans="1:11" ht="44.25" customHeight="1">
      <c r="A229" s="93" t="s">
        <v>1718</v>
      </c>
      <c r="B229" s="30" t="s">
        <v>1719</v>
      </c>
      <c r="C229" s="20" t="s">
        <v>1720</v>
      </c>
      <c r="D229" s="624">
        <v>2</v>
      </c>
      <c r="E229" s="619" t="s">
        <v>253</v>
      </c>
      <c r="F229" s="30" t="s">
        <v>1721</v>
      </c>
      <c r="G229" s="617"/>
    </row>
    <row r="230" spans="1:11" ht="149.5" hidden="1" customHeight="1">
      <c r="A230" s="469" t="s">
        <v>2994</v>
      </c>
      <c r="B230" s="50" t="s">
        <v>2995</v>
      </c>
      <c r="C230" s="50" t="s">
        <v>5877</v>
      </c>
      <c r="D230" s="351"/>
      <c r="E230" s="26"/>
      <c r="F230" s="50" t="s">
        <v>5878</v>
      </c>
      <c r="G230" s="468"/>
      <c r="H230" s="99"/>
      <c r="I230" s="99"/>
      <c r="J230" s="99"/>
      <c r="K230" s="99"/>
    </row>
    <row r="231" spans="1:11" ht="21">
      <c r="A231" s="112"/>
      <c r="B231" s="1158" t="s">
        <v>618</v>
      </c>
      <c r="C231" s="1159"/>
      <c r="D231" s="1158"/>
      <c r="E231" s="1158"/>
      <c r="F231" s="1160"/>
      <c r="G231" s="1158"/>
      <c r="H231" s="29">
        <f>H232+H237+H248+H254+H263+H271+H285+H267+H275+H278+H281+H290</f>
        <v>62</v>
      </c>
      <c r="I231" s="29">
        <f>I232+I237+I248+I254+I263+I271+I285+M234+I267+I275+I278+I281+I290</f>
        <v>62</v>
      </c>
      <c r="J231" s="928">
        <f>H231*100/I231</f>
        <v>100</v>
      </c>
    </row>
    <row r="232" spans="1:11" ht="40.4" customHeight="1">
      <c r="A232" s="159" t="s">
        <v>1722</v>
      </c>
      <c r="B232" s="1078" t="s">
        <v>106</v>
      </c>
      <c r="C232" s="1143"/>
      <c r="D232" s="1144"/>
      <c r="E232" s="1144"/>
      <c r="F232" s="1145"/>
      <c r="G232" s="1092"/>
      <c r="H232" s="29">
        <f>SUM(D233:D236)</f>
        <v>8</v>
      </c>
      <c r="I232" s="29">
        <f>COUNT(D233:D236)*2</f>
        <v>8</v>
      </c>
      <c r="J232" s="928">
        <f>H232*100/I232</f>
        <v>100</v>
      </c>
    </row>
    <row r="233" spans="1:11" ht="60" customHeight="1">
      <c r="A233" s="18" t="s">
        <v>1723</v>
      </c>
      <c r="B233" s="55" t="s">
        <v>620</v>
      </c>
      <c r="C233" s="20" t="s">
        <v>621</v>
      </c>
      <c r="D233" s="520">
        <v>2</v>
      </c>
      <c r="E233" s="52" t="s">
        <v>538</v>
      </c>
      <c r="F233" s="23" t="s">
        <v>1724</v>
      </c>
      <c r="G233" s="21"/>
    </row>
    <row r="234" spans="1:11" ht="60" customHeight="1">
      <c r="A234" s="18"/>
      <c r="B234" s="55"/>
      <c r="C234" s="20" t="s">
        <v>622</v>
      </c>
      <c r="D234" s="520">
        <v>2</v>
      </c>
      <c r="E234" s="52" t="s">
        <v>538</v>
      </c>
      <c r="F234" s="23" t="s">
        <v>1725</v>
      </c>
      <c r="G234" s="118"/>
    </row>
    <row r="235" spans="1:11" ht="75" customHeight="1">
      <c r="A235" s="18" t="s">
        <v>1726</v>
      </c>
      <c r="B235" s="23" t="s">
        <v>625</v>
      </c>
      <c r="C235" s="20" t="s">
        <v>626</v>
      </c>
      <c r="D235" s="520">
        <v>2</v>
      </c>
      <c r="E235" s="52" t="s">
        <v>627</v>
      </c>
      <c r="F235" s="23" t="s">
        <v>1727</v>
      </c>
      <c r="G235" s="21"/>
    </row>
    <row r="236" spans="1:11" ht="88.4" customHeight="1">
      <c r="A236" s="18" t="s">
        <v>1728</v>
      </c>
      <c r="B236" s="23" t="s">
        <v>629</v>
      </c>
      <c r="C236" s="20" t="s">
        <v>1729</v>
      </c>
      <c r="D236" s="520">
        <v>2</v>
      </c>
      <c r="E236" s="52" t="s">
        <v>377</v>
      </c>
      <c r="F236" s="23" t="s">
        <v>1730</v>
      </c>
      <c r="G236" s="21"/>
    </row>
    <row r="237" spans="1:11" ht="40.4" customHeight="1">
      <c r="A237" s="135" t="s">
        <v>1731</v>
      </c>
      <c r="B237" s="1078" t="s">
        <v>104</v>
      </c>
      <c r="C237" s="1143"/>
      <c r="D237" s="1144"/>
      <c r="E237" s="1144"/>
      <c r="F237" s="1145"/>
      <c r="G237" s="1092"/>
      <c r="H237" s="29">
        <f>SUM(D238:D247)</f>
        <v>16</v>
      </c>
      <c r="I237" s="29">
        <f>COUNT(D238:D247)*2</f>
        <v>16</v>
      </c>
      <c r="J237" s="928">
        <f>H237*100/I237</f>
        <v>100</v>
      </c>
    </row>
    <row r="238" spans="1:11" ht="77.25" customHeight="1">
      <c r="A238" s="18" t="s">
        <v>631</v>
      </c>
      <c r="B238" s="30" t="s">
        <v>632</v>
      </c>
      <c r="C238" s="42" t="s">
        <v>633</v>
      </c>
      <c r="D238" s="520">
        <v>2</v>
      </c>
      <c r="E238" s="52" t="s">
        <v>538</v>
      </c>
      <c r="F238" s="30" t="s">
        <v>1732</v>
      </c>
      <c r="G238" s="53"/>
    </row>
    <row r="239" spans="1:11" ht="31.5" hidden="1" customHeight="1">
      <c r="A239" s="27" t="s">
        <v>635</v>
      </c>
      <c r="B239" s="160" t="s">
        <v>636</v>
      </c>
      <c r="C239" s="26"/>
      <c r="D239" s="26"/>
      <c r="E239" s="28"/>
      <c r="F239" s="26"/>
      <c r="G239" s="26"/>
      <c r="H239" s="99"/>
      <c r="I239" s="99"/>
      <c r="J239" s="99"/>
      <c r="K239" s="99"/>
    </row>
    <row r="240" spans="1:11" ht="73.5" customHeight="1">
      <c r="A240" s="18" t="s">
        <v>1733</v>
      </c>
      <c r="B240" s="23" t="s">
        <v>638</v>
      </c>
      <c r="C240" s="20" t="s">
        <v>639</v>
      </c>
      <c r="D240" s="520">
        <v>2</v>
      </c>
      <c r="E240" s="52" t="s">
        <v>339</v>
      </c>
      <c r="F240" s="23" t="s">
        <v>1734</v>
      </c>
      <c r="G240" s="21"/>
    </row>
    <row r="241" spans="1:11" ht="63" customHeight="1">
      <c r="A241" s="18"/>
      <c r="B241" s="23"/>
      <c r="C241" s="20" t="s">
        <v>1735</v>
      </c>
      <c r="D241" s="520">
        <v>2</v>
      </c>
      <c r="E241" s="52" t="s">
        <v>339</v>
      </c>
      <c r="F241" s="23" t="s">
        <v>1736</v>
      </c>
      <c r="G241" s="21"/>
    </row>
    <row r="242" spans="1:11" ht="31.5" customHeight="1">
      <c r="A242" s="18" t="s">
        <v>1737</v>
      </c>
      <c r="B242" s="23" t="s">
        <v>642</v>
      </c>
      <c r="C242" s="20" t="s">
        <v>1738</v>
      </c>
      <c r="D242" s="520">
        <v>2</v>
      </c>
      <c r="E242" s="52" t="s">
        <v>375</v>
      </c>
      <c r="F242" s="23" t="s">
        <v>1739</v>
      </c>
      <c r="G242" s="21"/>
    </row>
    <row r="243" spans="1:11" ht="92.25" customHeight="1">
      <c r="A243" s="18" t="s">
        <v>1740</v>
      </c>
      <c r="B243" s="55" t="s">
        <v>648</v>
      </c>
      <c r="C243" s="20" t="s">
        <v>1741</v>
      </c>
      <c r="D243" s="520">
        <v>2</v>
      </c>
      <c r="E243" s="620" t="s">
        <v>538</v>
      </c>
      <c r="F243" s="23" t="s">
        <v>1742</v>
      </c>
      <c r="G243" s="21"/>
    </row>
    <row r="244" spans="1:11" ht="47.25" customHeight="1">
      <c r="A244" s="18"/>
      <c r="B244" s="55"/>
      <c r="C244" s="20" t="s">
        <v>1743</v>
      </c>
      <c r="D244" s="520">
        <v>2</v>
      </c>
      <c r="E244" s="52" t="s">
        <v>651</v>
      </c>
      <c r="F244" s="23" t="s">
        <v>1744</v>
      </c>
      <c r="G244" s="21"/>
    </row>
    <row r="245" spans="1:11" ht="45" customHeight="1">
      <c r="A245" s="18" t="s">
        <v>1745</v>
      </c>
      <c r="B245" s="23" t="s">
        <v>655</v>
      </c>
      <c r="C245" s="20" t="s">
        <v>1746</v>
      </c>
      <c r="D245" s="520">
        <v>2</v>
      </c>
      <c r="E245" s="52" t="s">
        <v>1747</v>
      </c>
      <c r="F245" s="23" t="s">
        <v>659</v>
      </c>
      <c r="G245" s="21"/>
    </row>
    <row r="246" spans="1:11" ht="75.75" customHeight="1">
      <c r="A246" s="18" t="s">
        <v>1748</v>
      </c>
      <c r="B246" s="23" t="s">
        <v>661</v>
      </c>
      <c r="C246" s="20" t="s">
        <v>662</v>
      </c>
      <c r="D246" s="520">
        <v>2</v>
      </c>
      <c r="E246" s="52" t="s">
        <v>375</v>
      </c>
      <c r="F246" s="23" t="s">
        <v>1749</v>
      </c>
      <c r="G246" s="21"/>
    </row>
    <row r="247" spans="1:11" ht="31.5" hidden="1" customHeight="1">
      <c r="A247" s="27" t="s">
        <v>1750</v>
      </c>
      <c r="B247" s="114" t="s">
        <v>665</v>
      </c>
      <c r="C247" s="23"/>
      <c r="D247" s="21"/>
      <c r="E247" s="28"/>
      <c r="F247" s="26"/>
      <c r="G247" s="53"/>
      <c r="H247" s="99"/>
      <c r="I247" s="99"/>
      <c r="J247" s="99"/>
      <c r="K247" s="99"/>
    </row>
    <row r="248" spans="1:11" ht="40.4" customHeight="1">
      <c r="A248" s="135" t="s">
        <v>1751</v>
      </c>
      <c r="B248" s="1078" t="s">
        <v>102</v>
      </c>
      <c r="C248" s="1143"/>
      <c r="D248" s="1144"/>
      <c r="E248" s="1144"/>
      <c r="F248" s="1145"/>
      <c r="G248" s="1092"/>
      <c r="H248" s="29">
        <f>SUM(D249:D253)</f>
        <v>10</v>
      </c>
      <c r="I248" s="29">
        <f>COUNT(D249:D253)*2</f>
        <v>10</v>
      </c>
      <c r="J248" s="928">
        <f>H248*100/I248</f>
        <v>100</v>
      </c>
    </row>
    <row r="249" spans="1:11" ht="47.25" customHeight="1">
      <c r="A249" s="18" t="s">
        <v>1752</v>
      </c>
      <c r="B249" s="23" t="s">
        <v>668</v>
      </c>
      <c r="C249" s="133" t="s">
        <v>1753</v>
      </c>
      <c r="D249" s="520">
        <v>2</v>
      </c>
      <c r="E249" s="52" t="s">
        <v>339</v>
      </c>
      <c r="F249" s="23" t="s">
        <v>1754</v>
      </c>
      <c r="G249" s="21"/>
    </row>
    <row r="250" spans="1:11" ht="60.75" customHeight="1">
      <c r="A250" s="18" t="s">
        <v>1755</v>
      </c>
      <c r="B250" s="23" t="s">
        <v>673</v>
      </c>
      <c r="C250" s="20" t="s">
        <v>1756</v>
      </c>
      <c r="D250" s="520">
        <v>2</v>
      </c>
      <c r="E250" s="52" t="s">
        <v>339</v>
      </c>
      <c r="F250" s="23" t="s">
        <v>1757</v>
      </c>
      <c r="G250" s="21"/>
    </row>
    <row r="251" spans="1:11" ht="105.75" customHeight="1">
      <c r="A251" s="18" t="s">
        <v>675</v>
      </c>
      <c r="B251" s="23" t="s">
        <v>676</v>
      </c>
      <c r="C251" s="20" t="s">
        <v>677</v>
      </c>
      <c r="D251" s="520">
        <v>2</v>
      </c>
      <c r="E251" s="52" t="s">
        <v>678</v>
      </c>
      <c r="F251" s="23" t="s">
        <v>1758</v>
      </c>
      <c r="G251" s="21"/>
    </row>
    <row r="252" spans="1:11" ht="50.15" customHeight="1">
      <c r="A252" s="18" t="s">
        <v>1759</v>
      </c>
      <c r="B252" s="23" t="s">
        <v>682</v>
      </c>
      <c r="C252" s="20" t="s">
        <v>1760</v>
      </c>
      <c r="D252" s="520">
        <v>2</v>
      </c>
      <c r="E252" s="52" t="s">
        <v>339</v>
      </c>
      <c r="F252" s="23" t="s">
        <v>1761</v>
      </c>
      <c r="G252" s="21"/>
    </row>
    <row r="253" spans="1:11" ht="59.15" customHeight="1">
      <c r="A253" s="18" t="s">
        <v>686</v>
      </c>
      <c r="B253" s="161" t="s">
        <v>687</v>
      </c>
      <c r="C253" s="20" t="s">
        <v>688</v>
      </c>
      <c r="D253" s="520">
        <v>2</v>
      </c>
      <c r="E253" s="52" t="s">
        <v>418</v>
      </c>
      <c r="F253" s="30" t="s">
        <v>1762</v>
      </c>
      <c r="G253" s="53"/>
    </row>
    <row r="254" spans="1:11" ht="40.4" customHeight="1">
      <c r="A254" s="135" t="s">
        <v>1763</v>
      </c>
      <c r="B254" s="1078" t="s">
        <v>100</v>
      </c>
      <c r="C254" s="1143"/>
      <c r="D254" s="1144"/>
      <c r="E254" s="1144"/>
      <c r="F254" s="1145"/>
      <c r="G254" s="1092"/>
      <c r="H254" s="29">
        <f>SUM(D255:D262)</f>
        <v>14</v>
      </c>
      <c r="I254" s="29">
        <f>COUNT(D255:D262)*2</f>
        <v>14</v>
      </c>
      <c r="J254" s="928">
        <f>H254*100/I254</f>
        <v>100</v>
      </c>
    </row>
    <row r="255" spans="1:11" ht="96" customHeight="1">
      <c r="A255" s="18" t="s">
        <v>689</v>
      </c>
      <c r="B255" s="55" t="s">
        <v>1764</v>
      </c>
      <c r="C255" s="42" t="s">
        <v>1765</v>
      </c>
      <c r="D255" s="520">
        <v>2</v>
      </c>
      <c r="E255" s="52" t="s">
        <v>339</v>
      </c>
      <c r="F255" s="23" t="s">
        <v>1766</v>
      </c>
      <c r="G255" s="21"/>
    </row>
    <row r="256" spans="1:11" ht="60" customHeight="1">
      <c r="A256" s="18" t="s">
        <v>1767</v>
      </c>
      <c r="B256" s="55" t="s">
        <v>694</v>
      </c>
      <c r="C256" s="42" t="s">
        <v>695</v>
      </c>
      <c r="D256" s="520">
        <v>2</v>
      </c>
      <c r="E256" s="52" t="s">
        <v>339</v>
      </c>
      <c r="F256" s="30" t="s">
        <v>1768</v>
      </c>
      <c r="G256" s="21"/>
    </row>
    <row r="257" spans="1:11" ht="45" customHeight="1">
      <c r="A257" s="18"/>
      <c r="B257" s="55"/>
      <c r="C257" s="42" t="s">
        <v>698</v>
      </c>
      <c r="D257" s="520">
        <v>2</v>
      </c>
      <c r="E257" s="52" t="s">
        <v>339</v>
      </c>
      <c r="F257" s="23" t="s">
        <v>1769</v>
      </c>
      <c r="G257" s="21"/>
    </row>
    <row r="258" spans="1:11" ht="60" customHeight="1">
      <c r="A258" s="18" t="s">
        <v>1770</v>
      </c>
      <c r="B258" s="23" t="s">
        <v>700</v>
      </c>
      <c r="C258" s="151" t="s">
        <v>1771</v>
      </c>
      <c r="D258" s="520">
        <v>2</v>
      </c>
      <c r="E258" s="52" t="s">
        <v>339</v>
      </c>
      <c r="F258" s="30" t="s">
        <v>1772</v>
      </c>
      <c r="G258" s="21"/>
    </row>
    <row r="259" spans="1:11" ht="49.5" customHeight="1">
      <c r="A259" s="18"/>
      <c r="B259" s="23"/>
      <c r="C259" s="42" t="s">
        <v>1773</v>
      </c>
      <c r="D259" s="520">
        <v>2</v>
      </c>
      <c r="E259" s="52" t="s">
        <v>339</v>
      </c>
      <c r="F259" s="23" t="s">
        <v>1774</v>
      </c>
      <c r="G259" s="21"/>
    </row>
    <row r="260" spans="1:11" ht="31.5" hidden="1" customHeight="1">
      <c r="A260" s="27" t="s">
        <v>705</v>
      </c>
      <c r="B260" s="114" t="s">
        <v>706</v>
      </c>
      <c r="C260" s="26"/>
      <c r="D260" s="26"/>
      <c r="E260" s="28"/>
      <c r="F260" s="26"/>
      <c r="G260" s="26"/>
      <c r="H260" s="99"/>
      <c r="I260" s="99"/>
      <c r="J260" s="99"/>
      <c r="K260" s="99"/>
    </row>
    <row r="261" spans="1:11" ht="31.5" customHeight="1">
      <c r="A261" s="18" t="s">
        <v>1775</v>
      </c>
      <c r="B261" s="23" t="s">
        <v>708</v>
      </c>
      <c r="C261" s="20" t="s">
        <v>1776</v>
      </c>
      <c r="D261" s="520">
        <v>2</v>
      </c>
      <c r="E261" s="52" t="s">
        <v>339</v>
      </c>
      <c r="F261" s="23" t="s">
        <v>1777</v>
      </c>
      <c r="G261" s="21"/>
    </row>
    <row r="262" spans="1:11" ht="31.5" customHeight="1">
      <c r="A262" s="18" t="s">
        <v>710</v>
      </c>
      <c r="B262" s="23" t="s">
        <v>711</v>
      </c>
      <c r="C262" s="20" t="s">
        <v>712</v>
      </c>
      <c r="D262" s="520">
        <v>2</v>
      </c>
      <c r="E262" s="52" t="s">
        <v>339</v>
      </c>
      <c r="F262" s="23" t="s">
        <v>1778</v>
      </c>
      <c r="G262" s="21"/>
    </row>
    <row r="263" spans="1:11" ht="40.4" customHeight="1">
      <c r="A263" s="135" t="s">
        <v>1779</v>
      </c>
      <c r="B263" s="1151" t="s">
        <v>98</v>
      </c>
      <c r="C263" s="1154"/>
      <c r="D263" s="1155"/>
      <c r="E263" s="1155"/>
      <c r="F263" s="1156"/>
      <c r="G263" s="1153"/>
      <c r="H263" s="29">
        <f>SUM(D264:D266)</f>
        <v>4</v>
      </c>
      <c r="I263" s="29">
        <f>COUNT(D264:D266)*2</f>
        <v>4</v>
      </c>
      <c r="J263" s="928">
        <f>H263*100/I263</f>
        <v>100</v>
      </c>
    </row>
    <row r="264" spans="1:11" ht="47.25" customHeight="1">
      <c r="A264" s="18" t="s">
        <v>1780</v>
      </c>
      <c r="B264" s="23" t="s">
        <v>714</v>
      </c>
      <c r="C264" s="20" t="s">
        <v>1781</v>
      </c>
      <c r="D264" s="520">
        <v>2</v>
      </c>
      <c r="E264" s="52" t="s">
        <v>377</v>
      </c>
      <c r="F264" s="23" t="s">
        <v>1782</v>
      </c>
      <c r="G264" s="21"/>
    </row>
    <row r="265" spans="1:11" ht="47.25" customHeight="1">
      <c r="A265" s="18" t="s">
        <v>1783</v>
      </c>
      <c r="B265" s="23" t="s">
        <v>717</v>
      </c>
      <c r="C265" s="20" t="s">
        <v>1784</v>
      </c>
      <c r="D265" s="520">
        <v>2</v>
      </c>
      <c r="E265" s="52" t="s">
        <v>377</v>
      </c>
      <c r="F265" s="23" t="s">
        <v>1785</v>
      </c>
      <c r="G265" s="21"/>
    </row>
    <row r="266" spans="1:11" ht="47.25" hidden="1" customHeight="1">
      <c r="A266" s="162" t="s">
        <v>721</v>
      </c>
      <c r="B266" s="55" t="s">
        <v>722</v>
      </c>
      <c r="C266" s="23" t="s">
        <v>723</v>
      </c>
      <c r="D266" s="21"/>
      <c r="E266" s="28"/>
      <c r="F266" s="23"/>
      <c r="G266" s="21"/>
      <c r="H266" s="99"/>
      <c r="I266" s="99"/>
      <c r="J266" s="99"/>
      <c r="K266" s="99"/>
    </row>
    <row r="267" spans="1:11" ht="40.4" hidden="1" customHeight="1">
      <c r="A267" s="162" t="s">
        <v>97</v>
      </c>
      <c r="B267" s="1078" t="s">
        <v>96</v>
      </c>
      <c r="C267" s="1091"/>
      <c r="D267" s="1091"/>
      <c r="E267" s="1091"/>
      <c r="F267" s="1091"/>
      <c r="G267" s="1092"/>
      <c r="H267" s="99">
        <f>SUM(D268:D270)</f>
        <v>0</v>
      </c>
      <c r="I267" s="99">
        <f>COUNT(D268:D270)*2</f>
        <v>0</v>
      </c>
      <c r="J267" s="99"/>
      <c r="K267" s="99"/>
    </row>
    <row r="268" spans="1:11" ht="31.5" hidden="1" customHeight="1">
      <c r="A268" s="68" t="s">
        <v>724</v>
      </c>
      <c r="B268" s="114" t="s">
        <v>725</v>
      </c>
      <c r="C268" s="26"/>
      <c r="D268" s="26"/>
      <c r="E268" s="28"/>
      <c r="F268" s="26"/>
      <c r="G268" s="26"/>
      <c r="H268" s="99"/>
      <c r="I268" s="99"/>
      <c r="J268" s="99"/>
      <c r="K268" s="99"/>
    </row>
    <row r="269" spans="1:11" ht="31.5" hidden="1" customHeight="1">
      <c r="A269" s="68" t="s">
        <v>726</v>
      </c>
      <c r="B269" s="114" t="s">
        <v>727</v>
      </c>
      <c r="C269" s="26"/>
      <c r="D269" s="26"/>
      <c r="E269" s="28"/>
      <c r="F269" s="26"/>
      <c r="G269" s="26"/>
      <c r="H269" s="99"/>
      <c r="I269" s="99"/>
      <c r="J269" s="99"/>
      <c r="K269" s="99"/>
    </row>
    <row r="270" spans="1:11" ht="60" hidden="1" customHeight="1">
      <c r="A270" s="68" t="s">
        <v>728</v>
      </c>
      <c r="B270" s="23" t="s">
        <v>729</v>
      </c>
      <c r="C270" s="26"/>
      <c r="D270" s="26"/>
      <c r="E270" s="28"/>
      <c r="F270" s="26"/>
      <c r="G270" s="26"/>
      <c r="H270" s="99"/>
      <c r="I270" s="99"/>
      <c r="J270" s="99"/>
      <c r="K270" s="99"/>
    </row>
    <row r="271" spans="1:11" ht="40.4" customHeight="1">
      <c r="A271" s="135" t="s">
        <v>1786</v>
      </c>
      <c r="B271" s="1078" t="s">
        <v>94</v>
      </c>
      <c r="C271" s="1143"/>
      <c r="D271" s="1144"/>
      <c r="E271" s="1144"/>
      <c r="F271" s="1145"/>
      <c r="G271" s="1092"/>
      <c r="H271" s="29">
        <f>SUM(D272:D274)</f>
        <v>4</v>
      </c>
      <c r="I271" s="29">
        <f>COUNT(D272:D274)*2</f>
        <v>4</v>
      </c>
      <c r="J271" s="928">
        <f>H271*100/I271</f>
        <v>100</v>
      </c>
    </row>
    <row r="272" spans="1:11" ht="62.15" customHeight="1">
      <c r="A272" s="18" t="s">
        <v>1787</v>
      </c>
      <c r="B272" s="23" t="s">
        <v>731</v>
      </c>
      <c r="C272" s="20" t="s">
        <v>1788</v>
      </c>
      <c r="D272" s="520">
        <v>2</v>
      </c>
      <c r="E272" s="52" t="s">
        <v>375</v>
      </c>
      <c r="F272" s="23" t="s">
        <v>1789</v>
      </c>
      <c r="G272" s="21"/>
    </row>
    <row r="273" spans="1:11" ht="47.25" hidden="1" customHeight="1">
      <c r="A273" s="27" t="s">
        <v>1790</v>
      </c>
      <c r="B273" s="114" t="s">
        <v>734</v>
      </c>
      <c r="C273" s="26"/>
      <c r="D273" s="53"/>
      <c r="E273" s="28"/>
      <c r="F273" s="26"/>
      <c r="G273" s="53"/>
      <c r="H273" s="99"/>
      <c r="I273" s="99"/>
      <c r="J273" s="99"/>
      <c r="K273" s="99"/>
    </row>
    <row r="274" spans="1:11" ht="79.5" customHeight="1">
      <c r="A274" s="18" t="s">
        <v>736</v>
      </c>
      <c r="B274" s="23" t="s">
        <v>737</v>
      </c>
      <c r="C274" s="42" t="s">
        <v>1791</v>
      </c>
      <c r="D274" s="520">
        <v>2</v>
      </c>
      <c r="E274" s="52" t="s">
        <v>538</v>
      </c>
      <c r="F274" s="123" t="s">
        <v>1792</v>
      </c>
      <c r="G274" s="53"/>
    </row>
    <row r="275" spans="1:11" ht="40.4" hidden="1" customHeight="1">
      <c r="A275" s="162" t="s">
        <v>93</v>
      </c>
      <c r="B275" s="1078" t="s">
        <v>92</v>
      </c>
      <c r="C275" s="1091"/>
      <c r="D275" s="1091"/>
      <c r="E275" s="1091"/>
      <c r="F275" s="1091"/>
      <c r="G275" s="1092"/>
      <c r="H275" s="99">
        <f>SUM(D276:D277)</f>
        <v>0</v>
      </c>
      <c r="I275" s="99">
        <f>COUNT(D276:D277)*2</f>
        <v>0</v>
      </c>
      <c r="J275" s="99"/>
      <c r="K275" s="99"/>
    </row>
    <row r="276" spans="1:11" ht="47.25" hidden="1" customHeight="1">
      <c r="A276" s="27" t="s">
        <v>739</v>
      </c>
      <c r="B276" s="114" t="s">
        <v>740</v>
      </c>
      <c r="C276" s="26"/>
      <c r="D276" s="26"/>
      <c r="E276" s="28"/>
      <c r="F276" s="26"/>
      <c r="G276" s="26"/>
      <c r="H276" s="99"/>
      <c r="I276" s="99"/>
      <c r="J276" s="99"/>
      <c r="K276" s="99"/>
    </row>
    <row r="277" spans="1:11" ht="47.25" hidden="1" customHeight="1">
      <c r="A277" s="27" t="s">
        <v>741</v>
      </c>
      <c r="B277" s="19" t="s">
        <v>742</v>
      </c>
      <c r="C277" s="26"/>
      <c r="D277" s="26"/>
      <c r="E277" s="28"/>
      <c r="F277" s="26"/>
      <c r="G277" s="26"/>
      <c r="H277" s="99"/>
      <c r="I277" s="99"/>
      <c r="J277" s="99"/>
      <c r="K277" s="99"/>
    </row>
    <row r="278" spans="1:11" ht="40.4" hidden="1" customHeight="1">
      <c r="A278" s="163" t="s">
        <v>91</v>
      </c>
      <c r="B278" s="1078" t="s">
        <v>90</v>
      </c>
      <c r="C278" s="1091"/>
      <c r="D278" s="1091"/>
      <c r="E278" s="1091"/>
      <c r="F278" s="1091"/>
      <c r="G278" s="1092"/>
      <c r="H278" s="99">
        <f>SUM(D279:D280)</f>
        <v>0</v>
      </c>
      <c r="I278" s="99">
        <f>COUNT(D279:D280)*2</f>
        <v>0</v>
      </c>
      <c r="J278" s="99"/>
      <c r="K278" s="99"/>
    </row>
    <row r="279" spans="1:11" ht="31.5" hidden="1" customHeight="1">
      <c r="A279" s="27" t="s">
        <v>743</v>
      </c>
      <c r="B279" s="114" t="s">
        <v>744</v>
      </c>
      <c r="C279" s="26"/>
      <c r="D279" s="26"/>
      <c r="E279" s="28"/>
      <c r="F279" s="26"/>
      <c r="G279" s="26"/>
      <c r="H279" s="99"/>
      <c r="I279" s="99"/>
      <c r="J279" s="99"/>
      <c r="K279" s="99"/>
    </row>
    <row r="280" spans="1:11" ht="47.25" hidden="1" customHeight="1">
      <c r="A280" s="27" t="s">
        <v>745</v>
      </c>
      <c r="B280" s="114" t="s">
        <v>746</v>
      </c>
      <c r="C280" s="26"/>
      <c r="D280" s="26"/>
      <c r="E280" s="28"/>
      <c r="F280" s="26"/>
      <c r="G280" s="26"/>
      <c r="H280" s="99"/>
      <c r="I280" s="99"/>
      <c r="J280" s="99"/>
      <c r="K280" s="99"/>
    </row>
    <row r="281" spans="1:11" ht="40.4" hidden="1" customHeight="1">
      <c r="A281" s="162" t="s">
        <v>1793</v>
      </c>
      <c r="B281" s="1078" t="s">
        <v>1794</v>
      </c>
      <c r="C281" s="1091"/>
      <c r="D281" s="1091"/>
      <c r="E281" s="1091"/>
      <c r="F281" s="1091"/>
      <c r="G281" s="1092"/>
      <c r="H281" s="99">
        <f>SUM(D282:D284)</f>
        <v>0</v>
      </c>
      <c r="I281" s="99">
        <f>COUNT(D282:D284)*2</f>
        <v>0</v>
      </c>
      <c r="J281" s="99"/>
      <c r="K281" s="99"/>
    </row>
    <row r="282" spans="1:11" ht="47.25" hidden="1" customHeight="1">
      <c r="A282" s="27" t="s">
        <v>1795</v>
      </c>
      <c r="B282" s="114" t="s">
        <v>1796</v>
      </c>
      <c r="C282" s="26"/>
      <c r="D282" s="26"/>
      <c r="E282" s="28"/>
      <c r="F282" s="26"/>
      <c r="G282" s="26"/>
      <c r="H282" s="99"/>
      <c r="I282" s="99"/>
      <c r="J282" s="99"/>
      <c r="K282" s="99"/>
    </row>
    <row r="283" spans="1:11" ht="47.25" hidden="1" customHeight="1">
      <c r="A283" s="27" t="s">
        <v>750</v>
      </c>
      <c r="B283" s="114" t="s">
        <v>751</v>
      </c>
      <c r="C283" s="26"/>
      <c r="D283" s="26"/>
      <c r="E283" s="28"/>
      <c r="F283" s="26"/>
      <c r="G283" s="26"/>
      <c r="H283" s="99"/>
      <c r="I283" s="99"/>
      <c r="J283" s="99"/>
      <c r="K283" s="99"/>
    </row>
    <row r="284" spans="1:11" ht="32.25" hidden="1" customHeight="1">
      <c r="A284" s="27" t="s">
        <v>1797</v>
      </c>
      <c r="B284" s="160" t="s">
        <v>753</v>
      </c>
      <c r="C284" s="26"/>
      <c r="D284" s="26"/>
      <c r="E284" s="28"/>
      <c r="F284" s="26"/>
      <c r="G284" s="26"/>
      <c r="H284" s="99"/>
      <c r="I284" s="99"/>
      <c r="J284" s="99"/>
      <c r="K284" s="99"/>
    </row>
    <row r="285" spans="1:11" ht="40.4" customHeight="1">
      <c r="A285" s="135" t="s">
        <v>1798</v>
      </c>
      <c r="B285" s="1078" t="s">
        <v>1799</v>
      </c>
      <c r="C285" s="1143"/>
      <c r="D285" s="1144"/>
      <c r="E285" s="1144"/>
      <c r="F285" s="1145"/>
      <c r="G285" s="1092"/>
      <c r="H285" s="29">
        <f>SUM(D286:D289)</f>
        <v>6</v>
      </c>
      <c r="I285" s="29">
        <f>COUNT(D286:D289)*2</f>
        <v>6</v>
      </c>
      <c r="J285" s="928">
        <f>H285*100/I285</f>
        <v>100</v>
      </c>
    </row>
    <row r="286" spans="1:11" ht="31.5" hidden="1" customHeight="1">
      <c r="A286" s="27" t="s">
        <v>1800</v>
      </c>
      <c r="B286" s="19" t="s">
        <v>756</v>
      </c>
      <c r="C286" s="19"/>
      <c r="D286" s="21"/>
      <c r="E286" s="28"/>
      <c r="F286" s="22"/>
      <c r="G286" s="21"/>
      <c r="H286" s="99"/>
      <c r="I286" s="99"/>
      <c r="J286" s="99"/>
      <c r="K286" s="99"/>
    </row>
    <row r="287" spans="1:11" ht="47.25" customHeight="1">
      <c r="A287" s="18" t="s">
        <v>1801</v>
      </c>
      <c r="B287" s="23" t="s">
        <v>1802</v>
      </c>
      <c r="C287" s="20" t="s">
        <v>760</v>
      </c>
      <c r="D287" s="520">
        <v>2</v>
      </c>
      <c r="E287" s="52" t="s">
        <v>651</v>
      </c>
      <c r="F287" s="23" t="s">
        <v>761</v>
      </c>
      <c r="G287" s="21"/>
    </row>
    <row r="288" spans="1:11" ht="47.25" customHeight="1">
      <c r="A288" s="18"/>
      <c r="B288" s="23"/>
      <c r="C288" s="20" t="s">
        <v>1803</v>
      </c>
      <c r="D288" s="520">
        <v>2</v>
      </c>
      <c r="E288" s="52" t="s">
        <v>651</v>
      </c>
      <c r="F288" s="7" t="s">
        <v>1804</v>
      </c>
      <c r="G288" s="21"/>
    </row>
    <row r="289" spans="1:11" ht="60" customHeight="1">
      <c r="A289" s="18" t="s">
        <v>1805</v>
      </c>
      <c r="B289" s="23" t="s">
        <v>764</v>
      </c>
      <c r="C289" s="57" t="s">
        <v>765</v>
      </c>
      <c r="D289" s="520">
        <v>2</v>
      </c>
      <c r="E289" s="52" t="s">
        <v>339</v>
      </c>
      <c r="F289" s="23" t="s">
        <v>1806</v>
      </c>
      <c r="G289" s="21"/>
    </row>
    <row r="290" spans="1:11" ht="60" hidden="1" customHeight="1">
      <c r="A290" s="27" t="s">
        <v>85</v>
      </c>
      <c r="B290" s="991" t="s">
        <v>84</v>
      </c>
      <c r="C290" s="991"/>
      <c r="D290" s="991"/>
      <c r="E290" s="991"/>
      <c r="F290" s="991"/>
      <c r="G290" s="991"/>
      <c r="H290" s="99">
        <f>SUM(D291:D292)</f>
        <v>0</v>
      </c>
      <c r="I290" s="99">
        <f>SUM(D291:D292)*2</f>
        <v>0</v>
      </c>
      <c r="J290" s="99"/>
      <c r="K290" s="99"/>
    </row>
    <row r="291" spans="1:11" ht="75" hidden="1" customHeight="1">
      <c r="A291" s="27" t="s">
        <v>766</v>
      </c>
      <c r="B291" s="71" t="s">
        <v>767</v>
      </c>
      <c r="C291" s="50"/>
      <c r="D291" s="53"/>
      <c r="E291" s="28"/>
      <c r="F291" s="30"/>
      <c r="G291" s="21"/>
      <c r="H291" s="99"/>
      <c r="I291" s="99"/>
      <c r="J291" s="99"/>
      <c r="K291" s="99"/>
    </row>
    <row r="292" spans="1:11" ht="30" hidden="1" customHeight="1">
      <c r="A292" s="32" t="s">
        <v>770</v>
      </c>
      <c r="B292" s="164" t="s">
        <v>771</v>
      </c>
      <c r="C292" s="127"/>
      <c r="D292" s="127"/>
      <c r="E292" s="34"/>
      <c r="F292" s="127"/>
      <c r="G292" s="127"/>
      <c r="H292" s="99"/>
      <c r="I292" s="99"/>
      <c r="J292" s="99"/>
      <c r="K292" s="99"/>
    </row>
    <row r="293" spans="1:11" ht="21">
      <c r="A293" s="112"/>
      <c r="B293" s="1158" t="s">
        <v>772</v>
      </c>
      <c r="C293" s="1159"/>
      <c r="D293" s="1158"/>
      <c r="E293" s="1158"/>
      <c r="F293" s="1160"/>
      <c r="G293" s="1158"/>
      <c r="H293" s="29">
        <f>H294+H300+H306+H318+H325+H328+H332+H341+H365+H369+H389+H402+H440+H351+H355+H359+H380+H384+H395+H451+H462+H469+H475</f>
        <v>184</v>
      </c>
      <c r="I293" s="29">
        <f>I294+I300+I306+I318+I325+I328+I332+I341+I365+I369+I389+I402+I440+ I351+I355+I359+I380+I384+I395+I451+I462+I469+I475</f>
        <v>184</v>
      </c>
      <c r="J293" s="928">
        <f>H293*100/I293</f>
        <v>100</v>
      </c>
    </row>
    <row r="294" spans="1:11" ht="40.4" customHeight="1">
      <c r="A294" s="159" t="s">
        <v>1807</v>
      </c>
      <c r="B294" s="1151" t="s">
        <v>82</v>
      </c>
      <c r="C294" s="1154"/>
      <c r="D294" s="1155"/>
      <c r="E294" s="1155"/>
      <c r="F294" s="1156"/>
      <c r="G294" s="1153"/>
      <c r="H294" s="29">
        <f>SUM(D295:D299)</f>
        <v>8</v>
      </c>
      <c r="I294" s="29">
        <f>COUNT(D295:D299)*2</f>
        <v>8</v>
      </c>
      <c r="J294" s="928">
        <f>H294*100/I294</f>
        <v>100</v>
      </c>
    </row>
    <row r="295" spans="1:11" ht="73.5" customHeight="1">
      <c r="A295" s="18" t="s">
        <v>1808</v>
      </c>
      <c r="B295" s="125" t="s">
        <v>774</v>
      </c>
      <c r="C295" s="20" t="s">
        <v>1809</v>
      </c>
      <c r="D295" s="601">
        <v>2</v>
      </c>
      <c r="E295" s="52" t="s">
        <v>646</v>
      </c>
      <c r="F295" s="23" t="s">
        <v>1810</v>
      </c>
      <c r="G295" s="53"/>
    </row>
    <row r="296" spans="1:11" ht="31.5" hidden="1" customHeight="1">
      <c r="A296" s="27" t="s">
        <v>778</v>
      </c>
      <c r="B296" s="116" t="s">
        <v>779</v>
      </c>
      <c r="C296" s="114"/>
      <c r="D296" s="26"/>
      <c r="E296" s="28"/>
      <c r="F296" s="26"/>
      <c r="G296" s="26"/>
      <c r="H296" s="99"/>
      <c r="I296" s="99"/>
      <c r="J296" s="99"/>
      <c r="K296" s="99"/>
    </row>
    <row r="297" spans="1:11" ht="55.5" customHeight="1">
      <c r="A297" s="18" t="s">
        <v>1811</v>
      </c>
      <c r="B297" s="23" t="s">
        <v>781</v>
      </c>
      <c r="C297" s="20" t="s">
        <v>1812</v>
      </c>
      <c r="D297" s="601">
        <v>2</v>
      </c>
      <c r="E297" s="52" t="s">
        <v>1747</v>
      </c>
      <c r="F297" s="23" t="s">
        <v>785</v>
      </c>
      <c r="G297" s="21"/>
    </row>
    <row r="298" spans="1:11" ht="45" customHeight="1">
      <c r="A298" s="18"/>
      <c r="B298" s="23"/>
      <c r="C298" s="42" t="s">
        <v>1813</v>
      </c>
      <c r="D298" s="601">
        <v>2</v>
      </c>
      <c r="E298" s="52" t="s">
        <v>1814</v>
      </c>
      <c r="F298" s="23" t="s">
        <v>1815</v>
      </c>
      <c r="G298" s="21"/>
    </row>
    <row r="299" spans="1:11" ht="60" customHeight="1">
      <c r="A299" s="18" t="s">
        <v>1816</v>
      </c>
      <c r="B299" s="23" t="s">
        <v>793</v>
      </c>
      <c r="C299" s="20" t="s">
        <v>1817</v>
      </c>
      <c r="D299" s="601">
        <v>2</v>
      </c>
      <c r="E299" s="52" t="s">
        <v>377</v>
      </c>
      <c r="F299" s="23" t="s">
        <v>1818</v>
      </c>
      <c r="G299" s="21"/>
    </row>
    <row r="300" spans="1:11" ht="40.4" customHeight="1">
      <c r="A300" s="135" t="s">
        <v>1819</v>
      </c>
      <c r="B300" s="1151" t="s">
        <v>80</v>
      </c>
      <c r="C300" s="1154"/>
      <c r="D300" s="1155"/>
      <c r="E300" s="1155"/>
      <c r="F300" s="1156"/>
      <c r="G300" s="1153"/>
      <c r="H300" s="29">
        <f>SUM(D301:D305)</f>
        <v>10</v>
      </c>
      <c r="I300" s="29">
        <f>COUNT(D301:D305)*2</f>
        <v>10</v>
      </c>
      <c r="J300" s="928">
        <f>H300*100/I300</f>
        <v>100</v>
      </c>
    </row>
    <row r="301" spans="1:11" ht="110.15" customHeight="1">
      <c r="A301" s="18" t="s">
        <v>1820</v>
      </c>
      <c r="B301" s="23" t="s">
        <v>796</v>
      </c>
      <c r="C301" s="57" t="s">
        <v>1821</v>
      </c>
      <c r="D301" s="626">
        <v>2</v>
      </c>
      <c r="E301" s="621" t="s">
        <v>1822</v>
      </c>
      <c r="F301" s="55" t="s">
        <v>1823</v>
      </c>
      <c r="G301" s="21"/>
    </row>
    <row r="302" spans="1:11" ht="108" customHeight="1">
      <c r="A302" s="18"/>
      <c r="B302" s="23"/>
      <c r="C302" s="57" t="s">
        <v>1824</v>
      </c>
      <c r="D302" s="626">
        <v>2</v>
      </c>
      <c r="E302" s="621" t="s">
        <v>651</v>
      </c>
      <c r="F302" s="55" t="s">
        <v>1825</v>
      </c>
      <c r="G302" s="21"/>
    </row>
    <row r="303" spans="1:11" ht="66.75" customHeight="1">
      <c r="A303" s="18"/>
      <c r="B303" s="23"/>
      <c r="C303" s="57" t="s">
        <v>1826</v>
      </c>
      <c r="D303" s="626">
        <v>2</v>
      </c>
      <c r="E303" s="621" t="s">
        <v>646</v>
      </c>
      <c r="F303" s="55" t="s">
        <v>1827</v>
      </c>
      <c r="G303" s="21"/>
    </row>
    <row r="304" spans="1:11" ht="71.25" customHeight="1">
      <c r="A304" s="18"/>
      <c r="B304" s="23"/>
      <c r="C304" s="57" t="s">
        <v>1828</v>
      </c>
      <c r="D304" s="626">
        <v>2</v>
      </c>
      <c r="E304" s="621" t="s">
        <v>651</v>
      </c>
      <c r="F304" s="55" t="s">
        <v>1829</v>
      </c>
      <c r="G304" s="21"/>
    </row>
    <row r="305" spans="1:11" ht="60" customHeight="1">
      <c r="A305" s="18" t="s">
        <v>1830</v>
      </c>
      <c r="B305" s="23" t="s">
        <v>802</v>
      </c>
      <c r="C305" s="20" t="s">
        <v>1831</v>
      </c>
      <c r="D305" s="626">
        <v>2</v>
      </c>
      <c r="E305" s="620" t="s">
        <v>849</v>
      </c>
      <c r="F305" s="23" t="s">
        <v>1832</v>
      </c>
      <c r="G305" s="21"/>
    </row>
    <row r="306" spans="1:11" ht="40.4" customHeight="1">
      <c r="A306" s="135" t="s">
        <v>1833</v>
      </c>
      <c r="B306" s="1151" t="s">
        <v>1834</v>
      </c>
      <c r="C306" s="1154"/>
      <c r="D306" s="1155"/>
      <c r="E306" s="1155"/>
      <c r="F306" s="1156"/>
      <c r="G306" s="1153"/>
      <c r="H306" s="29">
        <f>SUM(D307:D317)</f>
        <v>20</v>
      </c>
      <c r="I306" s="29">
        <f>COUNT(D307:D317)*2</f>
        <v>20</v>
      </c>
      <c r="J306" s="928">
        <f>H306*100/I306</f>
        <v>100</v>
      </c>
    </row>
    <row r="307" spans="1:11" ht="113.15" customHeight="1">
      <c r="A307" s="18" t="s">
        <v>1835</v>
      </c>
      <c r="B307" s="23" t="s">
        <v>1836</v>
      </c>
      <c r="C307" s="20" t="s">
        <v>1837</v>
      </c>
      <c r="D307" s="520">
        <v>2</v>
      </c>
      <c r="E307" s="52" t="s">
        <v>538</v>
      </c>
      <c r="F307" s="23" t="s">
        <v>1838</v>
      </c>
      <c r="G307" s="21"/>
    </row>
    <row r="308" spans="1:11" ht="63" customHeight="1">
      <c r="A308" s="98"/>
      <c r="B308" s="23"/>
      <c r="C308" s="20" t="s">
        <v>1839</v>
      </c>
      <c r="D308" s="520">
        <v>2</v>
      </c>
      <c r="E308" s="619" t="s">
        <v>538</v>
      </c>
      <c r="F308" s="23" t="s">
        <v>1840</v>
      </c>
      <c r="G308" s="21"/>
    </row>
    <row r="309" spans="1:11" ht="190.5" customHeight="1">
      <c r="A309" s="18" t="s">
        <v>1841</v>
      </c>
      <c r="B309" s="23" t="s">
        <v>1842</v>
      </c>
      <c r="C309" s="42" t="s">
        <v>1843</v>
      </c>
      <c r="D309" s="601">
        <v>2</v>
      </c>
      <c r="E309" s="52" t="s">
        <v>646</v>
      </c>
      <c r="F309" s="30" t="s">
        <v>1844</v>
      </c>
      <c r="G309" s="21"/>
    </row>
    <row r="310" spans="1:11" ht="115.5" customHeight="1">
      <c r="A310" s="98"/>
      <c r="B310" s="23"/>
      <c r="C310" s="42" t="s">
        <v>1845</v>
      </c>
      <c r="D310" s="601">
        <v>2</v>
      </c>
      <c r="E310" s="523" t="s">
        <v>367</v>
      </c>
      <c r="F310" s="30" t="s">
        <v>1846</v>
      </c>
      <c r="G310" s="21"/>
    </row>
    <row r="311" spans="1:11" ht="80.25" customHeight="1">
      <c r="A311" s="98"/>
      <c r="B311" s="23"/>
      <c r="C311" s="20" t="s">
        <v>1847</v>
      </c>
      <c r="D311" s="520">
        <v>2</v>
      </c>
      <c r="E311" s="619" t="s">
        <v>538</v>
      </c>
      <c r="F311" s="166" t="s">
        <v>1848</v>
      </c>
      <c r="G311" s="21"/>
    </row>
    <row r="312" spans="1:11" ht="166.5" customHeight="1">
      <c r="A312" s="98"/>
      <c r="B312" s="23"/>
      <c r="C312" s="20" t="s">
        <v>811</v>
      </c>
      <c r="D312" s="520">
        <v>2</v>
      </c>
      <c r="E312" s="619" t="s">
        <v>651</v>
      </c>
      <c r="F312" s="23" t="s">
        <v>1849</v>
      </c>
      <c r="G312" s="21"/>
    </row>
    <row r="313" spans="1:11" ht="90" customHeight="1">
      <c r="A313" s="98"/>
      <c r="B313" s="28"/>
      <c r="C313" s="20" t="s">
        <v>1850</v>
      </c>
      <c r="D313" s="520">
        <v>2</v>
      </c>
      <c r="E313" s="619" t="s">
        <v>538</v>
      </c>
      <c r="F313" s="23" t="s">
        <v>1851</v>
      </c>
      <c r="G313" s="21"/>
    </row>
    <row r="314" spans="1:11" ht="126" customHeight="1">
      <c r="A314" s="98"/>
      <c r="B314" s="28"/>
      <c r="C314" s="20" t="s">
        <v>1852</v>
      </c>
      <c r="D314" s="520">
        <v>2</v>
      </c>
      <c r="E314" s="619" t="s">
        <v>646</v>
      </c>
      <c r="F314" s="23" t="s">
        <v>1853</v>
      </c>
      <c r="G314" s="21"/>
    </row>
    <row r="315" spans="1:11" ht="90.75" customHeight="1">
      <c r="A315" s="98"/>
      <c r="B315" s="28"/>
      <c r="C315" s="20" t="s">
        <v>1854</v>
      </c>
      <c r="D315" s="520">
        <v>2</v>
      </c>
      <c r="E315" s="619" t="s">
        <v>538</v>
      </c>
      <c r="F315" s="23" t="s">
        <v>1855</v>
      </c>
      <c r="G315" s="21"/>
    </row>
    <row r="316" spans="1:11" ht="31.5" customHeight="1">
      <c r="A316" s="18" t="s">
        <v>1856</v>
      </c>
      <c r="B316" s="23" t="s">
        <v>821</v>
      </c>
      <c r="C316" s="20" t="s">
        <v>1857</v>
      </c>
      <c r="D316" s="520">
        <v>2</v>
      </c>
      <c r="E316" s="52" t="s">
        <v>651</v>
      </c>
      <c r="F316" s="23" t="s">
        <v>1858</v>
      </c>
      <c r="G316" s="21"/>
    </row>
    <row r="317" spans="1:11" ht="31.5" hidden="1" customHeight="1">
      <c r="A317" s="27" t="s">
        <v>823</v>
      </c>
      <c r="B317" s="116" t="s">
        <v>1859</v>
      </c>
      <c r="C317" s="26"/>
      <c r="D317" s="26"/>
      <c r="E317" s="28"/>
      <c r="F317" s="26"/>
      <c r="G317" s="26"/>
      <c r="H317" s="99"/>
      <c r="I317" s="99"/>
      <c r="J317" s="99"/>
      <c r="K317" s="99"/>
    </row>
    <row r="318" spans="1:11" ht="40.4" customHeight="1">
      <c r="A318" s="135" t="s">
        <v>1860</v>
      </c>
      <c r="B318" s="1151" t="s">
        <v>76</v>
      </c>
      <c r="C318" s="1154"/>
      <c r="D318" s="1155"/>
      <c r="E318" s="1155"/>
      <c r="F318" s="1156"/>
      <c r="G318" s="1153"/>
      <c r="H318" s="29">
        <f>SUM(D319:D324)</f>
        <v>10</v>
      </c>
      <c r="I318" s="29">
        <f>COUNT(D319:D324)*2</f>
        <v>10</v>
      </c>
      <c r="J318" s="928">
        <f>H318*100/I318</f>
        <v>100</v>
      </c>
    </row>
    <row r="319" spans="1:11" ht="48.75" customHeight="1">
      <c r="A319" s="18" t="s">
        <v>1861</v>
      </c>
      <c r="B319" s="23" t="s">
        <v>826</v>
      </c>
      <c r="C319" s="20" t="s">
        <v>827</v>
      </c>
      <c r="D319" s="520">
        <v>2</v>
      </c>
      <c r="E319" s="52" t="s">
        <v>377</v>
      </c>
      <c r="F319" s="23" t="s">
        <v>1862</v>
      </c>
      <c r="G319" s="21"/>
    </row>
    <row r="320" spans="1:11" ht="47.25" customHeight="1">
      <c r="A320" s="18" t="s">
        <v>1863</v>
      </c>
      <c r="B320" s="23" t="s">
        <v>830</v>
      </c>
      <c r="C320" s="20" t="s">
        <v>833</v>
      </c>
      <c r="D320" s="520">
        <v>2</v>
      </c>
      <c r="E320" s="52" t="s">
        <v>538</v>
      </c>
      <c r="F320" s="23" t="s">
        <v>1864</v>
      </c>
      <c r="G320" s="21"/>
    </row>
    <row r="321" spans="1:11" ht="47.25" customHeight="1">
      <c r="A321" s="18" t="s">
        <v>1865</v>
      </c>
      <c r="B321" s="23" t="s">
        <v>836</v>
      </c>
      <c r="C321" s="20" t="s">
        <v>837</v>
      </c>
      <c r="D321" s="520">
        <v>2</v>
      </c>
      <c r="E321" s="52" t="s">
        <v>651</v>
      </c>
      <c r="F321" s="23" t="s">
        <v>838</v>
      </c>
      <c r="G321" s="21"/>
    </row>
    <row r="322" spans="1:11" ht="47.25" customHeight="1">
      <c r="A322" s="18"/>
      <c r="B322" s="23"/>
      <c r="C322" s="20" t="s">
        <v>839</v>
      </c>
      <c r="D322" s="520">
        <v>2</v>
      </c>
      <c r="E322" s="52" t="s">
        <v>1747</v>
      </c>
      <c r="F322" s="23" t="s">
        <v>1866</v>
      </c>
      <c r="G322" s="21"/>
    </row>
    <row r="323" spans="1:11" ht="15.75" hidden="1" customHeight="1">
      <c r="A323" s="27" t="s">
        <v>1867</v>
      </c>
      <c r="B323" s="116" t="s">
        <v>841</v>
      </c>
      <c r="C323" s="23"/>
      <c r="D323" s="28"/>
      <c r="E323" s="28"/>
      <c r="F323" s="23"/>
      <c r="G323" s="26"/>
      <c r="H323" s="99"/>
      <c r="I323" s="99"/>
      <c r="J323" s="99"/>
      <c r="K323" s="99"/>
    </row>
    <row r="324" spans="1:11" ht="92.25" customHeight="1">
      <c r="A324" s="18" t="s">
        <v>1868</v>
      </c>
      <c r="B324" s="125" t="s">
        <v>845</v>
      </c>
      <c r="C324" s="167" t="s">
        <v>846</v>
      </c>
      <c r="D324" s="520">
        <v>2</v>
      </c>
      <c r="E324" s="618" t="s">
        <v>651</v>
      </c>
      <c r="F324" s="55" t="s">
        <v>1869</v>
      </c>
      <c r="G324" s="156"/>
    </row>
    <row r="325" spans="1:11" ht="40.4" customHeight="1">
      <c r="A325" s="135" t="s">
        <v>1870</v>
      </c>
      <c r="B325" s="1151" t="s">
        <v>1871</v>
      </c>
      <c r="C325" s="1154"/>
      <c r="D325" s="1155"/>
      <c r="E325" s="1155"/>
      <c r="F325" s="1156"/>
      <c r="G325" s="1153"/>
      <c r="H325" s="29">
        <f>SUM(D326:D327)</f>
        <v>4</v>
      </c>
      <c r="I325" s="29">
        <f>COUNT(D326:D327)*2</f>
        <v>4</v>
      </c>
      <c r="J325" s="928">
        <f>H325*100/I325</f>
        <v>100</v>
      </c>
    </row>
    <row r="326" spans="1:11" ht="63" customHeight="1">
      <c r="A326" s="18" t="s">
        <v>1872</v>
      </c>
      <c r="B326" s="125" t="s">
        <v>852</v>
      </c>
      <c r="C326" s="158" t="s">
        <v>853</v>
      </c>
      <c r="D326" s="601">
        <v>2</v>
      </c>
      <c r="E326" s="52" t="s">
        <v>377</v>
      </c>
      <c r="F326" s="30" t="s">
        <v>1873</v>
      </c>
      <c r="G326" s="53"/>
    </row>
    <row r="327" spans="1:11" ht="75.75" customHeight="1">
      <c r="A327" s="18" t="s">
        <v>1874</v>
      </c>
      <c r="B327" s="23" t="s">
        <v>856</v>
      </c>
      <c r="C327" s="20" t="s">
        <v>1875</v>
      </c>
      <c r="D327" s="601">
        <v>2</v>
      </c>
      <c r="E327" s="52" t="s">
        <v>377</v>
      </c>
      <c r="F327" s="23" t="s">
        <v>1876</v>
      </c>
      <c r="G327" s="21"/>
    </row>
    <row r="328" spans="1:11" ht="40.4" customHeight="1">
      <c r="A328" s="135" t="s">
        <v>1877</v>
      </c>
      <c r="B328" s="1151" t="s">
        <v>1878</v>
      </c>
      <c r="C328" s="1154"/>
      <c r="D328" s="1155"/>
      <c r="E328" s="1155"/>
      <c r="F328" s="1156"/>
      <c r="G328" s="1153"/>
      <c r="H328" s="29">
        <f>SUM(D329:D331)</f>
        <v>6</v>
      </c>
      <c r="I328" s="29">
        <f>COUNT(D329:D331)*2</f>
        <v>6</v>
      </c>
      <c r="J328" s="928">
        <f>H328*100/I328</f>
        <v>100</v>
      </c>
    </row>
    <row r="329" spans="1:11" ht="46.5" customHeight="1">
      <c r="A329" s="18" t="s">
        <v>1879</v>
      </c>
      <c r="B329" s="23" t="s">
        <v>1880</v>
      </c>
      <c r="C329" s="20" t="s">
        <v>1881</v>
      </c>
      <c r="D329" s="520">
        <v>2</v>
      </c>
      <c r="E329" s="52" t="s">
        <v>646</v>
      </c>
      <c r="F329" s="23" t="s">
        <v>1882</v>
      </c>
      <c r="G329" s="21"/>
    </row>
    <row r="330" spans="1:11" ht="93" customHeight="1">
      <c r="A330" s="168" t="s">
        <v>1883</v>
      </c>
      <c r="B330" s="69" t="s">
        <v>862</v>
      </c>
      <c r="C330" s="42" t="s">
        <v>1884</v>
      </c>
      <c r="D330" s="520">
        <v>2</v>
      </c>
      <c r="E330" s="52" t="s">
        <v>646</v>
      </c>
      <c r="F330" s="123" t="s">
        <v>1885</v>
      </c>
      <c r="G330" s="169"/>
    </row>
    <row r="331" spans="1:11" ht="45" customHeight="1">
      <c r="A331" s="18"/>
      <c r="B331" s="23"/>
      <c r="C331" s="20" t="s">
        <v>864</v>
      </c>
      <c r="D331" s="520">
        <v>2</v>
      </c>
      <c r="E331" s="52" t="s">
        <v>538</v>
      </c>
      <c r="F331" s="23" t="s">
        <v>1886</v>
      </c>
      <c r="G331" s="21"/>
    </row>
    <row r="332" spans="1:11" ht="40.4" customHeight="1">
      <c r="A332" s="135" t="s">
        <v>1887</v>
      </c>
      <c r="B332" s="1151" t="s">
        <v>1888</v>
      </c>
      <c r="C332" s="1154"/>
      <c r="D332" s="1155"/>
      <c r="E332" s="1155"/>
      <c r="F332" s="1156"/>
      <c r="G332" s="1153"/>
      <c r="H332" s="29">
        <f>SUM(D333:D340)</f>
        <v>14</v>
      </c>
      <c r="I332" s="29">
        <f>COUNT(D333:D340)*2</f>
        <v>14</v>
      </c>
      <c r="J332" s="928">
        <f>H332*100/I332</f>
        <v>100</v>
      </c>
    </row>
    <row r="333" spans="1:11" ht="60" customHeight="1">
      <c r="A333" s="18" t="s">
        <v>1889</v>
      </c>
      <c r="B333" s="55" t="s">
        <v>1890</v>
      </c>
      <c r="C333" s="20" t="s">
        <v>869</v>
      </c>
      <c r="D333" s="520">
        <v>2</v>
      </c>
      <c r="E333" s="52" t="s">
        <v>269</v>
      </c>
      <c r="F333" s="23" t="s">
        <v>1891</v>
      </c>
      <c r="G333" s="118"/>
    </row>
    <row r="334" spans="1:11" ht="105" customHeight="1">
      <c r="A334" s="18"/>
      <c r="B334" s="55"/>
      <c r="C334" s="20" t="s">
        <v>1892</v>
      </c>
      <c r="D334" s="520">
        <v>2</v>
      </c>
      <c r="E334" s="52" t="s">
        <v>538</v>
      </c>
      <c r="F334" s="23" t="s">
        <v>1893</v>
      </c>
      <c r="G334" s="21"/>
    </row>
    <row r="335" spans="1:11" ht="54" customHeight="1">
      <c r="A335" s="18" t="s">
        <v>1894</v>
      </c>
      <c r="B335" s="23" t="s">
        <v>876</v>
      </c>
      <c r="C335" s="20" t="s">
        <v>877</v>
      </c>
      <c r="D335" s="520">
        <v>2</v>
      </c>
      <c r="E335" s="52" t="s">
        <v>646</v>
      </c>
      <c r="F335" s="23" t="s">
        <v>1895</v>
      </c>
      <c r="G335" s="21"/>
    </row>
    <row r="336" spans="1:11" ht="63" customHeight="1">
      <c r="A336" s="18"/>
      <c r="B336" s="23"/>
      <c r="C336" s="20" t="s">
        <v>878</v>
      </c>
      <c r="D336" s="520">
        <v>2</v>
      </c>
      <c r="E336" s="52" t="s">
        <v>651</v>
      </c>
      <c r="F336" s="23" t="s">
        <v>1895</v>
      </c>
      <c r="G336" s="21"/>
    </row>
    <row r="337" spans="1:11" ht="63.75" customHeight="1">
      <c r="A337" s="18" t="s">
        <v>1896</v>
      </c>
      <c r="B337" s="23" t="s">
        <v>880</v>
      </c>
      <c r="C337" s="120" t="s">
        <v>881</v>
      </c>
      <c r="D337" s="520">
        <v>2</v>
      </c>
      <c r="E337" s="52" t="s">
        <v>377</v>
      </c>
      <c r="F337" s="23" t="s">
        <v>1897</v>
      </c>
      <c r="G337" s="21"/>
    </row>
    <row r="338" spans="1:11" ht="48" customHeight="1">
      <c r="A338" s="18"/>
      <c r="B338" s="23"/>
      <c r="C338" s="20" t="s">
        <v>886</v>
      </c>
      <c r="D338" s="520">
        <v>2</v>
      </c>
      <c r="E338" s="52" t="s">
        <v>651</v>
      </c>
      <c r="F338" s="23" t="s">
        <v>1898</v>
      </c>
      <c r="G338" s="21"/>
    </row>
    <row r="339" spans="1:11" ht="78.75" customHeight="1">
      <c r="A339" s="18" t="s">
        <v>1899</v>
      </c>
      <c r="B339" s="23" t="s">
        <v>888</v>
      </c>
      <c r="C339" s="20" t="s">
        <v>1900</v>
      </c>
      <c r="D339" s="520">
        <v>2</v>
      </c>
      <c r="E339" s="52" t="s">
        <v>538</v>
      </c>
      <c r="F339" s="23" t="s">
        <v>1901</v>
      </c>
      <c r="G339" s="21"/>
    </row>
    <row r="340" spans="1:11" ht="31.5" hidden="1" customHeight="1">
      <c r="A340" s="27" t="s">
        <v>1902</v>
      </c>
      <c r="B340" s="116" t="s">
        <v>891</v>
      </c>
      <c r="C340" s="26"/>
      <c r="D340" s="26"/>
      <c r="E340" s="28"/>
      <c r="F340" s="26"/>
      <c r="G340" s="26"/>
      <c r="H340" s="99"/>
      <c r="I340" s="99"/>
      <c r="J340" s="99"/>
      <c r="K340" s="99"/>
    </row>
    <row r="341" spans="1:11" ht="40.4" customHeight="1">
      <c r="A341" s="135" t="s">
        <v>1903</v>
      </c>
      <c r="B341" s="1151" t="s">
        <v>1904</v>
      </c>
      <c r="C341" s="1154"/>
      <c r="D341" s="1155"/>
      <c r="E341" s="1155"/>
      <c r="F341" s="1156"/>
      <c r="G341" s="1153"/>
      <c r="H341" s="29">
        <f>SUM(D342:D350)</f>
        <v>14</v>
      </c>
      <c r="I341" s="29">
        <f>COUNT(D342:D350)*2</f>
        <v>14</v>
      </c>
      <c r="J341" s="928">
        <f>H341*100/I341</f>
        <v>100</v>
      </c>
    </row>
    <row r="342" spans="1:11" ht="60" customHeight="1">
      <c r="A342" s="18" t="s">
        <v>1905</v>
      </c>
      <c r="B342" s="23" t="s">
        <v>895</v>
      </c>
      <c r="C342" s="20" t="s">
        <v>1906</v>
      </c>
      <c r="D342" s="520">
        <v>2</v>
      </c>
      <c r="E342" s="52" t="s">
        <v>646</v>
      </c>
      <c r="F342" s="23" t="s">
        <v>1907</v>
      </c>
      <c r="G342" s="21"/>
    </row>
    <row r="343" spans="1:11" ht="60" customHeight="1">
      <c r="A343" s="18" t="s">
        <v>1908</v>
      </c>
      <c r="B343" s="23" t="s">
        <v>899</v>
      </c>
      <c r="C343" s="20" t="s">
        <v>901</v>
      </c>
      <c r="D343" s="520">
        <v>2</v>
      </c>
      <c r="E343" s="52" t="s">
        <v>646</v>
      </c>
      <c r="F343" s="150" t="s">
        <v>1909</v>
      </c>
      <c r="G343" s="21"/>
    </row>
    <row r="344" spans="1:11" ht="31.5" hidden="1" customHeight="1">
      <c r="A344" s="27" t="s">
        <v>1910</v>
      </c>
      <c r="B344" s="116" t="s">
        <v>903</v>
      </c>
      <c r="C344" s="26"/>
      <c r="D344" s="26"/>
      <c r="E344" s="28"/>
      <c r="F344" s="26"/>
      <c r="G344" s="26"/>
      <c r="H344" s="99"/>
      <c r="I344" s="99"/>
      <c r="J344" s="99"/>
      <c r="K344" s="99"/>
    </row>
    <row r="345" spans="1:11" ht="107.25" customHeight="1">
      <c r="A345" s="18" t="s">
        <v>1911</v>
      </c>
      <c r="B345" s="55" t="s">
        <v>907</v>
      </c>
      <c r="C345" s="20" t="s">
        <v>1912</v>
      </c>
      <c r="D345" s="520">
        <v>2</v>
      </c>
      <c r="E345" s="52" t="s">
        <v>646</v>
      </c>
      <c r="F345" s="23" t="s">
        <v>1913</v>
      </c>
      <c r="G345" s="21"/>
    </row>
    <row r="346" spans="1:11" ht="79.5" customHeight="1">
      <c r="A346" s="18"/>
      <c r="B346" s="55"/>
      <c r="C346" s="20" t="s">
        <v>1914</v>
      </c>
      <c r="D346" s="520">
        <v>2</v>
      </c>
      <c r="E346" s="52" t="s">
        <v>646</v>
      </c>
      <c r="F346" s="23" t="s">
        <v>1915</v>
      </c>
      <c r="G346" s="21"/>
    </row>
    <row r="347" spans="1:11" ht="70.5" customHeight="1">
      <c r="A347" s="18" t="s">
        <v>1916</v>
      </c>
      <c r="B347" s="23" t="s">
        <v>911</v>
      </c>
      <c r="C347" s="20" t="s">
        <v>1917</v>
      </c>
      <c r="D347" s="520">
        <v>2</v>
      </c>
      <c r="E347" s="52" t="s">
        <v>367</v>
      </c>
      <c r="F347" s="23" t="s">
        <v>1918</v>
      </c>
      <c r="G347" s="21"/>
    </row>
    <row r="348" spans="1:11" ht="92.25" customHeight="1">
      <c r="A348" s="18" t="s">
        <v>1919</v>
      </c>
      <c r="B348" s="23" t="s">
        <v>915</v>
      </c>
      <c r="C348" s="20" t="s">
        <v>1920</v>
      </c>
      <c r="D348" s="520">
        <v>2</v>
      </c>
      <c r="E348" s="52" t="s">
        <v>646</v>
      </c>
      <c r="F348" s="23" t="s">
        <v>1921</v>
      </c>
      <c r="G348" s="21"/>
    </row>
    <row r="349" spans="1:11" ht="30" customHeight="1">
      <c r="A349" s="18"/>
      <c r="B349" s="23"/>
      <c r="C349" s="20" t="s">
        <v>918</v>
      </c>
      <c r="D349" s="520">
        <v>2</v>
      </c>
      <c r="E349" s="52" t="s">
        <v>646</v>
      </c>
      <c r="F349" s="23" t="s">
        <v>1922</v>
      </c>
      <c r="G349" s="21"/>
    </row>
    <row r="350" spans="1:11" ht="31.5" hidden="1" customHeight="1">
      <c r="A350" s="27" t="s">
        <v>1923</v>
      </c>
      <c r="B350" s="116" t="s">
        <v>920</v>
      </c>
      <c r="C350" s="26"/>
      <c r="D350" s="26"/>
      <c r="E350" s="28"/>
      <c r="F350" s="26"/>
      <c r="G350" s="26"/>
      <c r="H350" s="99"/>
      <c r="I350" s="99"/>
      <c r="J350" s="99"/>
      <c r="K350" s="99"/>
    </row>
    <row r="351" spans="1:11" ht="40.4" hidden="1" customHeight="1">
      <c r="A351" s="162" t="s">
        <v>1924</v>
      </c>
      <c r="B351" s="1151" t="s">
        <v>66</v>
      </c>
      <c r="C351" s="1152"/>
      <c r="D351" s="1152"/>
      <c r="E351" s="1152"/>
      <c r="F351" s="1152"/>
      <c r="G351" s="1153"/>
      <c r="H351" s="99">
        <f>SUM(D352:D354)</f>
        <v>0</v>
      </c>
      <c r="I351" s="99">
        <f>COUNT(D352:D354)*2</f>
        <v>0</v>
      </c>
      <c r="J351" s="99"/>
      <c r="K351" s="99"/>
    </row>
    <row r="352" spans="1:11" ht="31.5" hidden="1" customHeight="1">
      <c r="A352" s="27" t="s">
        <v>1925</v>
      </c>
      <c r="B352" s="116" t="s">
        <v>923</v>
      </c>
      <c r="C352" s="26"/>
      <c r="D352" s="26"/>
      <c r="E352" s="28"/>
      <c r="F352" s="26"/>
      <c r="G352" s="26"/>
      <c r="H352" s="99"/>
      <c r="I352" s="99"/>
      <c r="J352" s="99"/>
      <c r="K352" s="99"/>
    </row>
    <row r="353" spans="1:11" ht="47.25" hidden="1" customHeight="1">
      <c r="A353" s="27" t="s">
        <v>1926</v>
      </c>
      <c r="B353" s="116" t="s">
        <v>930</v>
      </c>
      <c r="C353" s="26"/>
      <c r="D353" s="26"/>
      <c r="E353" s="28"/>
      <c r="F353" s="26"/>
      <c r="G353" s="26"/>
      <c r="H353" s="99"/>
      <c r="I353" s="99"/>
      <c r="J353" s="99"/>
      <c r="K353" s="99"/>
    </row>
    <row r="354" spans="1:11" ht="31.5" hidden="1" customHeight="1">
      <c r="A354" s="27" t="s">
        <v>1927</v>
      </c>
      <c r="B354" s="116" t="s">
        <v>937</v>
      </c>
      <c r="C354" s="26"/>
      <c r="D354" s="26"/>
      <c r="E354" s="28"/>
      <c r="F354" s="26"/>
      <c r="G354" s="26"/>
      <c r="H354" s="99"/>
      <c r="I354" s="99"/>
      <c r="J354" s="99"/>
      <c r="K354" s="99"/>
    </row>
    <row r="355" spans="1:11" ht="40.4" hidden="1" customHeight="1">
      <c r="A355" s="162" t="s">
        <v>1928</v>
      </c>
      <c r="B355" s="1151" t="s">
        <v>64</v>
      </c>
      <c r="C355" s="1152"/>
      <c r="D355" s="1152"/>
      <c r="E355" s="1152"/>
      <c r="F355" s="1152"/>
      <c r="G355" s="1153"/>
      <c r="H355" s="99">
        <f>SUM(D356:D358)</f>
        <v>0</v>
      </c>
      <c r="I355" s="99">
        <f>COUNT(D356:D358)*2</f>
        <v>0</v>
      </c>
      <c r="J355" s="99"/>
      <c r="K355" s="99"/>
    </row>
    <row r="356" spans="1:11" ht="45" hidden="1" customHeight="1">
      <c r="A356" s="27" t="s">
        <v>1929</v>
      </c>
      <c r="B356" s="125" t="s">
        <v>941</v>
      </c>
      <c r="C356" s="26"/>
      <c r="D356" s="26"/>
      <c r="E356" s="28"/>
      <c r="F356" s="26"/>
      <c r="G356" s="26"/>
      <c r="H356" s="99"/>
      <c r="I356" s="99"/>
      <c r="J356" s="99"/>
      <c r="K356" s="99"/>
    </row>
    <row r="357" spans="1:11" ht="30" hidden="1" customHeight="1">
      <c r="A357" s="27" t="s">
        <v>942</v>
      </c>
      <c r="B357" s="125" t="s">
        <v>943</v>
      </c>
      <c r="C357" s="26"/>
      <c r="D357" s="26"/>
      <c r="E357" s="28"/>
      <c r="F357" s="26"/>
      <c r="G357" s="26"/>
      <c r="H357" s="99"/>
      <c r="I357" s="99"/>
      <c r="J357" s="99"/>
      <c r="K357" s="99"/>
    </row>
    <row r="358" spans="1:11" ht="63" hidden="1" customHeight="1">
      <c r="A358" s="27" t="s">
        <v>1930</v>
      </c>
      <c r="B358" s="116" t="s">
        <v>1931</v>
      </c>
      <c r="C358" s="26"/>
      <c r="D358" s="26"/>
      <c r="E358" s="28"/>
      <c r="F358" s="26"/>
      <c r="G358" s="26"/>
      <c r="H358" s="99"/>
      <c r="I358" s="99"/>
      <c r="J358" s="99"/>
      <c r="K358" s="99"/>
    </row>
    <row r="359" spans="1:11" ht="63" hidden="1" customHeight="1">
      <c r="A359" s="27" t="s">
        <v>63</v>
      </c>
      <c r="B359" s="991" t="s">
        <v>62</v>
      </c>
      <c r="C359" s="991"/>
      <c r="D359" s="991"/>
      <c r="E359" s="991"/>
      <c r="F359" s="991"/>
      <c r="G359" s="991"/>
      <c r="H359" s="99">
        <f>SUM(D360:D364)</f>
        <v>0</v>
      </c>
      <c r="I359" s="99">
        <f>COUNT(D360:D364)*2</f>
        <v>0</v>
      </c>
      <c r="J359" s="99"/>
      <c r="K359" s="99"/>
    </row>
    <row r="360" spans="1:11" ht="31.5" hidden="1" customHeight="1">
      <c r="A360" s="27" t="s">
        <v>1932</v>
      </c>
      <c r="B360" s="116" t="s">
        <v>947</v>
      </c>
      <c r="C360" s="26"/>
      <c r="D360" s="26"/>
      <c r="E360" s="28"/>
      <c r="F360" s="26"/>
      <c r="G360" s="26"/>
      <c r="H360" s="99"/>
      <c r="I360" s="99"/>
      <c r="J360" s="99"/>
      <c r="K360" s="99"/>
    </row>
    <row r="361" spans="1:11" ht="31.5" hidden="1" customHeight="1">
      <c r="A361" s="27" t="s">
        <v>1933</v>
      </c>
      <c r="B361" s="116" t="s">
        <v>954</v>
      </c>
      <c r="C361" s="26"/>
      <c r="D361" s="26"/>
      <c r="E361" s="28"/>
      <c r="F361" s="26"/>
      <c r="G361" s="26"/>
      <c r="H361" s="99"/>
      <c r="I361" s="99"/>
      <c r="J361" s="99"/>
      <c r="K361" s="99"/>
    </row>
    <row r="362" spans="1:11" ht="31.5" hidden="1" customHeight="1">
      <c r="A362" s="27" t="s">
        <v>2530</v>
      </c>
      <c r="B362" s="116" t="s">
        <v>6292</v>
      </c>
      <c r="C362" s="26"/>
      <c r="D362" s="26"/>
      <c r="E362" s="28"/>
      <c r="F362" s="26"/>
      <c r="G362" s="26"/>
      <c r="H362" s="99"/>
      <c r="I362" s="99"/>
      <c r="J362" s="99"/>
      <c r="K362" s="99"/>
    </row>
    <row r="363" spans="1:11" ht="63" hidden="1" customHeight="1">
      <c r="A363" s="27" t="s">
        <v>1934</v>
      </c>
      <c r="B363" s="143" t="s">
        <v>1935</v>
      </c>
      <c r="C363" s="26"/>
      <c r="D363" s="26"/>
      <c r="E363" s="28"/>
      <c r="F363" s="26"/>
      <c r="G363" s="26"/>
      <c r="H363" s="99"/>
      <c r="I363" s="99"/>
      <c r="J363" s="99"/>
      <c r="K363" s="99"/>
    </row>
    <row r="364" spans="1:11" ht="31.5" hidden="1" customHeight="1">
      <c r="A364" s="27" t="s">
        <v>1936</v>
      </c>
      <c r="B364" s="116" t="s">
        <v>979</v>
      </c>
      <c r="C364" s="26"/>
      <c r="D364" s="26"/>
      <c r="E364" s="28"/>
      <c r="F364" s="26"/>
      <c r="G364" s="26"/>
      <c r="H364" s="99"/>
      <c r="I364" s="99"/>
      <c r="J364" s="99"/>
      <c r="K364" s="99"/>
    </row>
    <row r="365" spans="1:11" ht="40.4" customHeight="1">
      <c r="A365" s="135" t="s">
        <v>1937</v>
      </c>
      <c r="B365" s="1151" t="s">
        <v>60</v>
      </c>
      <c r="C365" s="1154"/>
      <c r="D365" s="1155"/>
      <c r="E365" s="1155"/>
      <c r="F365" s="1156"/>
      <c r="G365" s="1153"/>
      <c r="H365" s="29">
        <f>SUM(D366:D368)</f>
        <v>2</v>
      </c>
      <c r="I365" s="29">
        <f>COUNT(D366:D368)*2</f>
        <v>2</v>
      </c>
      <c r="J365" s="928">
        <f>H365*100/I365</f>
        <v>100</v>
      </c>
    </row>
    <row r="366" spans="1:11" ht="31.5" hidden="1" customHeight="1">
      <c r="A366" s="27" t="s">
        <v>1938</v>
      </c>
      <c r="B366" s="116" t="s">
        <v>988</v>
      </c>
      <c r="C366" s="23"/>
      <c r="D366" s="53"/>
      <c r="E366" s="28"/>
      <c r="F366" s="26"/>
      <c r="G366" s="53"/>
      <c r="H366" s="99"/>
      <c r="I366" s="99"/>
      <c r="J366" s="99"/>
      <c r="K366" s="99"/>
    </row>
    <row r="367" spans="1:11" ht="31.5" hidden="1" customHeight="1">
      <c r="A367" s="27" t="s">
        <v>990</v>
      </c>
      <c r="B367" s="116" t="s">
        <v>991</v>
      </c>
      <c r="C367" s="26"/>
      <c r="D367" s="26"/>
      <c r="E367" s="28"/>
      <c r="F367" s="26"/>
      <c r="G367" s="26"/>
      <c r="H367" s="99"/>
      <c r="I367" s="99"/>
      <c r="J367" s="99"/>
      <c r="K367" s="99"/>
    </row>
    <row r="368" spans="1:11" ht="45" customHeight="1">
      <c r="A368" s="18" t="s">
        <v>1939</v>
      </c>
      <c r="B368" s="23" t="s">
        <v>993</v>
      </c>
      <c r="C368" s="20" t="s">
        <v>1940</v>
      </c>
      <c r="D368" s="601">
        <v>2</v>
      </c>
      <c r="E368" s="52" t="s">
        <v>538</v>
      </c>
      <c r="F368" s="23" t="s">
        <v>1941</v>
      </c>
      <c r="G368" s="21"/>
    </row>
    <row r="369" spans="1:11" ht="40.4" customHeight="1">
      <c r="A369" s="135" t="s">
        <v>1942</v>
      </c>
      <c r="B369" s="1151" t="s">
        <v>58</v>
      </c>
      <c r="C369" s="1154"/>
      <c r="D369" s="1155"/>
      <c r="E369" s="1155"/>
      <c r="F369" s="1156"/>
      <c r="G369" s="1153"/>
      <c r="H369" s="29">
        <f>SUM(D370:D379)</f>
        <v>2</v>
      </c>
      <c r="I369" s="29">
        <f>COUNT(D370:D379)*2</f>
        <v>2</v>
      </c>
      <c r="J369" s="928">
        <f>H369*100/I369</f>
        <v>100</v>
      </c>
    </row>
    <row r="370" spans="1:11" ht="31.5" hidden="1" customHeight="1">
      <c r="A370" s="27" t="s">
        <v>995</v>
      </c>
      <c r="B370" s="116" t="s">
        <v>996</v>
      </c>
      <c r="C370" s="26"/>
      <c r="D370" s="26"/>
      <c r="E370" s="28"/>
      <c r="F370" s="26"/>
      <c r="G370" s="26"/>
      <c r="H370" s="99"/>
      <c r="I370" s="99"/>
      <c r="J370" s="99"/>
      <c r="K370" s="99"/>
    </row>
    <row r="371" spans="1:11" ht="31.5" hidden="1" customHeight="1">
      <c r="A371" s="27" t="s">
        <v>997</v>
      </c>
      <c r="B371" s="116" t="s">
        <v>998</v>
      </c>
      <c r="C371" s="26"/>
      <c r="D371" s="26"/>
      <c r="E371" s="28"/>
      <c r="F371" s="26"/>
      <c r="G371" s="26"/>
      <c r="H371" s="99"/>
      <c r="I371" s="99"/>
      <c r="J371" s="99"/>
      <c r="K371" s="99"/>
    </row>
    <row r="372" spans="1:11" ht="31.5" hidden="1" customHeight="1">
      <c r="A372" s="27" t="s">
        <v>999</v>
      </c>
      <c r="B372" s="116" t="s">
        <v>1000</v>
      </c>
      <c r="C372" s="26"/>
      <c r="D372" s="26"/>
      <c r="E372" s="28"/>
      <c r="F372" s="26"/>
      <c r="G372" s="26"/>
      <c r="H372" s="99"/>
      <c r="I372" s="99"/>
      <c r="J372" s="99"/>
      <c r="K372" s="99"/>
    </row>
    <row r="373" spans="1:11" ht="31.5" hidden="1" customHeight="1">
      <c r="A373" s="27" t="s">
        <v>1001</v>
      </c>
      <c r="B373" s="116" t="s">
        <v>1002</v>
      </c>
      <c r="C373" s="26"/>
      <c r="D373" s="26"/>
      <c r="E373" s="28"/>
      <c r="F373" s="26"/>
      <c r="G373" s="26"/>
      <c r="H373" s="99"/>
      <c r="I373" s="99"/>
      <c r="J373" s="99"/>
      <c r="K373" s="99"/>
    </row>
    <row r="374" spans="1:11" ht="47.25" hidden="1" customHeight="1">
      <c r="A374" s="27" t="s">
        <v>1943</v>
      </c>
      <c r="B374" s="116" t="s">
        <v>1004</v>
      </c>
      <c r="C374" s="26"/>
      <c r="D374" s="26"/>
      <c r="E374" s="28"/>
      <c r="F374" s="26"/>
      <c r="G374" s="26"/>
      <c r="H374" s="99"/>
      <c r="I374" s="99"/>
      <c r="J374" s="99"/>
      <c r="K374" s="99"/>
    </row>
    <row r="375" spans="1:11" ht="31.5" hidden="1" customHeight="1">
      <c r="A375" s="27" t="s">
        <v>1005</v>
      </c>
      <c r="B375" s="116" t="s">
        <v>1006</v>
      </c>
      <c r="C375" s="26"/>
      <c r="D375" s="26"/>
      <c r="E375" s="28"/>
      <c r="F375" s="26"/>
      <c r="G375" s="26"/>
      <c r="H375" s="99"/>
      <c r="I375" s="99"/>
      <c r="J375" s="99"/>
      <c r="K375" s="99"/>
    </row>
    <row r="376" spans="1:11" ht="31.5" hidden="1" customHeight="1">
      <c r="A376" s="27" t="s">
        <v>1007</v>
      </c>
      <c r="B376" s="116" t="s">
        <v>1008</v>
      </c>
      <c r="C376" s="26"/>
      <c r="D376" s="26"/>
      <c r="E376" s="28"/>
      <c r="F376" s="26"/>
      <c r="G376" s="26"/>
      <c r="H376" s="99"/>
      <c r="I376" s="99"/>
      <c r="J376" s="99"/>
      <c r="K376" s="99"/>
    </row>
    <row r="377" spans="1:11" ht="31.5" hidden="1" customHeight="1">
      <c r="A377" s="27" t="s">
        <v>1009</v>
      </c>
      <c r="B377" s="116" t="s">
        <v>1010</v>
      </c>
      <c r="C377" s="26"/>
      <c r="D377" s="26"/>
      <c r="E377" s="28"/>
      <c r="F377" s="26"/>
      <c r="G377" s="26"/>
      <c r="H377" s="99"/>
      <c r="I377" s="99"/>
      <c r="J377" s="99"/>
      <c r="K377" s="99"/>
    </row>
    <row r="378" spans="1:11" ht="61.5" customHeight="1">
      <c r="A378" s="18" t="s">
        <v>1012</v>
      </c>
      <c r="B378" s="23" t="s">
        <v>1013</v>
      </c>
      <c r="C378" s="20" t="s">
        <v>1944</v>
      </c>
      <c r="D378" s="520">
        <v>2</v>
      </c>
      <c r="E378" s="52" t="s">
        <v>646</v>
      </c>
      <c r="F378" s="23" t="s">
        <v>1945</v>
      </c>
      <c r="G378" s="21"/>
    </row>
    <row r="379" spans="1:11" ht="60" hidden="1" customHeight="1">
      <c r="A379" s="27" t="s">
        <v>1019</v>
      </c>
      <c r="B379" s="19" t="s">
        <v>1020</v>
      </c>
      <c r="C379" s="25"/>
      <c r="D379" s="21"/>
      <c r="E379" s="28"/>
      <c r="F379" s="28"/>
      <c r="G379" s="21"/>
      <c r="H379" s="99"/>
      <c r="I379" s="99"/>
      <c r="J379" s="99"/>
      <c r="K379" s="99"/>
    </row>
    <row r="380" spans="1:11" ht="40.4" hidden="1" customHeight="1">
      <c r="A380" s="162" t="s">
        <v>57</v>
      </c>
      <c r="B380" s="1151" t="s">
        <v>1946</v>
      </c>
      <c r="C380" s="1152"/>
      <c r="D380" s="1152"/>
      <c r="E380" s="1152"/>
      <c r="F380" s="1152"/>
      <c r="G380" s="1153"/>
      <c r="H380" s="99">
        <f>SUM(D381:D383)</f>
        <v>0</v>
      </c>
      <c r="I380" s="99">
        <f>COUNT(D381:D383)*2</f>
        <v>0</v>
      </c>
      <c r="J380" s="99"/>
      <c r="K380" s="99"/>
    </row>
    <row r="381" spans="1:11" ht="47.25" hidden="1" customHeight="1">
      <c r="A381" s="27" t="s">
        <v>1022</v>
      </c>
      <c r="B381" s="116" t="s">
        <v>1947</v>
      </c>
      <c r="C381" s="26"/>
      <c r="D381" s="26"/>
      <c r="E381" s="28"/>
      <c r="F381" s="26"/>
      <c r="G381" s="26"/>
      <c r="H381" s="99"/>
      <c r="I381" s="99"/>
      <c r="J381" s="99"/>
      <c r="K381" s="99"/>
    </row>
    <row r="382" spans="1:11" ht="47.25" hidden="1" customHeight="1">
      <c r="A382" s="27" t="s">
        <v>1024</v>
      </c>
      <c r="B382" s="116" t="s">
        <v>1948</v>
      </c>
      <c r="C382" s="26"/>
      <c r="D382" s="26"/>
      <c r="E382" s="28"/>
      <c r="F382" s="26"/>
      <c r="G382" s="26"/>
      <c r="H382" s="99"/>
      <c r="I382" s="99"/>
      <c r="J382" s="99"/>
      <c r="K382" s="99"/>
    </row>
    <row r="383" spans="1:11" ht="31.5" hidden="1" customHeight="1">
      <c r="A383" s="27" t="s">
        <v>1026</v>
      </c>
      <c r="B383" s="116" t="s">
        <v>1949</v>
      </c>
      <c r="C383" s="26"/>
      <c r="D383" s="26"/>
      <c r="E383" s="28"/>
      <c r="F383" s="26"/>
      <c r="G383" s="26"/>
      <c r="H383" s="99"/>
      <c r="I383" s="99"/>
      <c r="J383" s="99"/>
      <c r="K383" s="99"/>
    </row>
    <row r="384" spans="1:11" ht="40.4" hidden="1" customHeight="1">
      <c r="A384" s="162" t="s">
        <v>1950</v>
      </c>
      <c r="B384" s="1151" t="s">
        <v>1951</v>
      </c>
      <c r="C384" s="1152"/>
      <c r="D384" s="1152"/>
      <c r="E384" s="1152"/>
      <c r="F384" s="1152"/>
      <c r="G384" s="1153"/>
      <c r="H384" s="99">
        <f>SUM(D385:D388)</f>
        <v>0</v>
      </c>
      <c r="I384" s="99">
        <f>COUNT(D385:D388)*2</f>
        <v>0</v>
      </c>
      <c r="J384" s="99"/>
      <c r="K384" s="99"/>
    </row>
    <row r="385" spans="1:11" ht="31.5" hidden="1" customHeight="1">
      <c r="A385" s="27" t="s">
        <v>1952</v>
      </c>
      <c r="B385" s="116" t="s">
        <v>1953</v>
      </c>
      <c r="C385" s="26"/>
      <c r="D385" s="26"/>
      <c r="E385" s="28"/>
      <c r="F385" s="26"/>
      <c r="G385" s="26"/>
      <c r="H385" s="99"/>
      <c r="I385" s="99"/>
      <c r="J385" s="99"/>
      <c r="K385" s="99"/>
    </row>
    <row r="386" spans="1:11" ht="31.5" hidden="1" customHeight="1">
      <c r="A386" s="27" t="s">
        <v>1034</v>
      </c>
      <c r="B386" s="116" t="s">
        <v>1954</v>
      </c>
      <c r="C386" s="26"/>
      <c r="D386" s="26"/>
      <c r="E386" s="28"/>
      <c r="F386" s="26"/>
      <c r="G386" s="26"/>
      <c r="H386" s="99"/>
      <c r="I386" s="99"/>
      <c r="J386" s="99"/>
      <c r="K386" s="99"/>
    </row>
    <row r="387" spans="1:11" ht="31.5" hidden="1" customHeight="1">
      <c r="A387" s="27" t="s">
        <v>1036</v>
      </c>
      <c r="B387" s="116" t="s">
        <v>1955</v>
      </c>
      <c r="C387" s="26"/>
      <c r="D387" s="26"/>
      <c r="E387" s="28"/>
      <c r="F387" s="26"/>
      <c r="G387" s="26"/>
      <c r="H387" s="99"/>
      <c r="I387" s="99"/>
      <c r="J387" s="99"/>
      <c r="K387" s="99"/>
    </row>
    <row r="388" spans="1:11" ht="31.5" hidden="1" customHeight="1">
      <c r="A388" s="27" t="s">
        <v>1038</v>
      </c>
      <c r="B388" s="116" t="s">
        <v>1956</v>
      </c>
      <c r="C388" s="26"/>
      <c r="D388" s="26"/>
      <c r="E388" s="28"/>
      <c r="F388" s="26"/>
      <c r="G388" s="26"/>
      <c r="H388" s="99"/>
      <c r="I388" s="99"/>
      <c r="J388" s="99"/>
      <c r="K388" s="99"/>
    </row>
    <row r="389" spans="1:11" ht="40.4" customHeight="1">
      <c r="A389" s="135" t="s">
        <v>1957</v>
      </c>
      <c r="B389" s="1151" t="s">
        <v>52</v>
      </c>
      <c r="C389" s="1154"/>
      <c r="D389" s="1155"/>
      <c r="E389" s="1155"/>
      <c r="F389" s="1156"/>
      <c r="G389" s="1153"/>
      <c r="H389" s="29">
        <f>SUM(D390:D393)</f>
        <v>4</v>
      </c>
      <c r="I389" s="29">
        <f>COUNT(D390:D393)*2</f>
        <v>4</v>
      </c>
      <c r="J389" s="928">
        <f>H389*100/I389</f>
        <v>100</v>
      </c>
    </row>
    <row r="390" spans="1:11" ht="72.75" hidden="1" customHeight="1">
      <c r="A390" s="162" t="s">
        <v>2538</v>
      </c>
      <c r="B390" s="23" t="s">
        <v>6293</v>
      </c>
      <c r="C390" s="484"/>
      <c r="D390" s="622"/>
      <c r="E390" s="622"/>
      <c r="F390" s="484"/>
      <c r="G390" s="484"/>
      <c r="J390" s="29"/>
    </row>
    <row r="391" spans="1:11" ht="123" customHeight="1">
      <c r="A391" s="18" t="s">
        <v>1958</v>
      </c>
      <c r="B391" s="23" t="s">
        <v>1045</v>
      </c>
      <c r="C391" s="20" t="s">
        <v>1959</v>
      </c>
      <c r="D391" s="520">
        <v>2</v>
      </c>
      <c r="E391" s="52" t="s">
        <v>646</v>
      </c>
      <c r="F391" s="40" t="s">
        <v>1960</v>
      </c>
      <c r="G391" s="21"/>
    </row>
    <row r="392" spans="1:11" ht="60" customHeight="1">
      <c r="A392" s="18"/>
      <c r="B392" s="28"/>
      <c r="C392" s="20" t="s">
        <v>1961</v>
      </c>
      <c r="D392" s="520">
        <v>2</v>
      </c>
      <c r="E392" s="52" t="s">
        <v>538</v>
      </c>
      <c r="F392" s="40" t="s">
        <v>1962</v>
      </c>
      <c r="G392" s="21"/>
    </row>
    <row r="393" spans="1:11" ht="47.25" hidden="1" customHeight="1">
      <c r="A393" s="27" t="s">
        <v>1052</v>
      </c>
      <c r="B393" s="116" t="s">
        <v>1057</v>
      </c>
      <c r="C393" s="26"/>
      <c r="D393" s="26"/>
      <c r="E393" s="28"/>
      <c r="F393" s="26"/>
      <c r="G393" s="26"/>
      <c r="H393" s="99"/>
      <c r="I393" s="99"/>
      <c r="J393" s="99"/>
      <c r="K393" s="99"/>
    </row>
    <row r="394" spans="1:11" ht="31.5" customHeight="1">
      <c r="A394" s="18"/>
      <c r="B394" s="1083" t="s">
        <v>4376</v>
      </c>
      <c r="C394" s="1009"/>
      <c r="D394" s="1157"/>
      <c r="E394" s="1157"/>
      <c r="F394" s="1009"/>
      <c r="G394" s="1009"/>
    </row>
    <row r="395" spans="1:11" ht="40.4" hidden="1" customHeight="1">
      <c r="A395" s="162" t="s">
        <v>51</v>
      </c>
      <c r="B395" s="1151" t="s">
        <v>1963</v>
      </c>
      <c r="C395" s="1152"/>
      <c r="D395" s="1152"/>
      <c r="E395" s="1152"/>
      <c r="F395" s="1152"/>
      <c r="G395" s="1153"/>
      <c r="H395" s="99">
        <f>SUM(D396:D401)</f>
        <v>0</v>
      </c>
      <c r="I395" s="99">
        <f>COUNT(D396:D401)*2</f>
        <v>0</v>
      </c>
      <c r="J395" s="99"/>
      <c r="K395" s="99"/>
    </row>
    <row r="396" spans="1:11" ht="63" hidden="1" customHeight="1">
      <c r="A396" s="27" t="s">
        <v>1058</v>
      </c>
      <c r="B396" s="19" t="s">
        <v>1059</v>
      </c>
      <c r="C396" s="19"/>
      <c r="D396" s="21"/>
      <c r="E396" s="28"/>
      <c r="F396" s="28"/>
      <c r="G396" s="21"/>
      <c r="H396" s="99"/>
      <c r="I396" s="99"/>
      <c r="J396" s="99"/>
      <c r="K396" s="99"/>
    </row>
    <row r="397" spans="1:11" ht="47.25" hidden="1" customHeight="1">
      <c r="A397" s="27" t="s">
        <v>1060</v>
      </c>
      <c r="B397" s="116" t="s">
        <v>1964</v>
      </c>
      <c r="C397" s="26"/>
      <c r="D397" s="26"/>
      <c r="E397" s="28"/>
      <c r="F397" s="26"/>
      <c r="G397" s="26"/>
      <c r="H397" s="99"/>
      <c r="I397" s="99"/>
      <c r="J397" s="99"/>
      <c r="K397" s="99"/>
    </row>
    <row r="398" spans="1:11" ht="63" hidden="1" customHeight="1">
      <c r="A398" s="27" t="s">
        <v>1062</v>
      </c>
      <c r="B398" s="116" t="s">
        <v>1965</v>
      </c>
      <c r="C398" s="161"/>
      <c r="D398" s="53"/>
      <c r="E398" s="28"/>
      <c r="F398" s="26"/>
      <c r="G398" s="53"/>
      <c r="H398" s="99"/>
      <c r="I398" s="99"/>
      <c r="J398" s="99"/>
      <c r="K398" s="99"/>
    </row>
    <row r="399" spans="1:11" ht="47.25" hidden="1" customHeight="1">
      <c r="A399" s="27" t="s">
        <v>1064</v>
      </c>
      <c r="B399" s="116" t="s">
        <v>1065</v>
      </c>
      <c r="C399" s="26"/>
      <c r="D399" s="26"/>
      <c r="E399" s="28"/>
      <c r="F399" s="26"/>
      <c r="G399" s="26"/>
      <c r="H399" s="99"/>
      <c r="I399" s="99"/>
      <c r="J399" s="99"/>
      <c r="K399" s="99"/>
    </row>
    <row r="400" spans="1:11" ht="30" hidden="1" customHeight="1">
      <c r="A400" s="27" t="s">
        <v>1066</v>
      </c>
      <c r="B400" s="116" t="s">
        <v>1067</v>
      </c>
      <c r="C400" s="26"/>
      <c r="D400" s="26"/>
      <c r="E400" s="28"/>
      <c r="F400" s="26"/>
      <c r="G400" s="26"/>
      <c r="H400" s="99"/>
      <c r="I400" s="99"/>
      <c r="J400" s="99"/>
      <c r="K400" s="99"/>
    </row>
    <row r="401" spans="1:11" ht="31.5" hidden="1" customHeight="1">
      <c r="A401" s="27" t="s">
        <v>1068</v>
      </c>
      <c r="B401" s="125" t="s">
        <v>1069</v>
      </c>
      <c r="C401" s="26"/>
      <c r="D401" s="26"/>
      <c r="E401" s="28"/>
      <c r="F401" s="26"/>
      <c r="G401" s="26"/>
      <c r="H401" s="99"/>
      <c r="I401" s="99"/>
      <c r="J401" s="99"/>
      <c r="K401" s="99"/>
    </row>
    <row r="402" spans="1:11" ht="40.4" customHeight="1">
      <c r="A402" s="135" t="s">
        <v>49</v>
      </c>
      <c r="B402" s="1151" t="s">
        <v>1966</v>
      </c>
      <c r="C402" s="1154"/>
      <c r="D402" s="1155"/>
      <c r="E402" s="1155"/>
      <c r="F402" s="1156"/>
      <c r="G402" s="1153"/>
      <c r="H402" s="29">
        <f>SUM(D403:D439)</f>
        <v>74</v>
      </c>
      <c r="I402" s="29">
        <f>COUNT(D403:D439)*2</f>
        <v>74</v>
      </c>
      <c r="J402" s="928">
        <f>H402*100/I402</f>
        <v>100</v>
      </c>
    </row>
    <row r="403" spans="1:11" ht="93.75" customHeight="1">
      <c r="A403" s="18" t="s">
        <v>1070</v>
      </c>
      <c r="B403" s="23" t="s">
        <v>1967</v>
      </c>
      <c r="C403" s="57" t="s">
        <v>1968</v>
      </c>
      <c r="D403" s="627">
        <v>2</v>
      </c>
      <c r="E403" s="621" t="s">
        <v>269</v>
      </c>
      <c r="F403" s="55" t="s">
        <v>1969</v>
      </c>
      <c r="G403" s="21"/>
    </row>
    <row r="404" spans="1:11" ht="46.5" customHeight="1">
      <c r="A404" s="18"/>
      <c r="B404" s="23"/>
      <c r="C404" s="57" t="s">
        <v>1970</v>
      </c>
      <c r="D404" s="627">
        <v>2</v>
      </c>
      <c r="E404" s="621" t="s">
        <v>269</v>
      </c>
      <c r="F404" s="55" t="s">
        <v>1971</v>
      </c>
      <c r="G404" s="21"/>
    </row>
    <row r="405" spans="1:11" ht="60.75" customHeight="1">
      <c r="A405" s="18"/>
      <c r="B405" s="23"/>
      <c r="C405" s="57" t="s">
        <v>1972</v>
      </c>
      <c r="D405" s="627">
        <v>2</v>
      </c>
      <c r="E405" s="621" t="s">
        <v>269</v>
      </c>
      <c r="F405" s="55" t="s">
        <v>1973</v>
      </c>
      <c r="G405" s="21"/>
    </row>
    <row r="406" spans="1:11" ht="48" customHeight="1">
      <c r="A406" s="18"/>
      <c r="B406" s="23"/>
      <c r="C406" s="20" t="s">
        <v>1974</v>
      </c>
      <c r="D406" s="627">
        <v>2</v>
      </c>
      <c r="E406" s="621" t="s">
        <v>538</v>
      </c>
      <c r="F406" s="55" t="s">
        <v>1975</v>
      </c>
      <c r="G406" s="21"/>
    </row>
    <row r="407" spans="1:11" ht="104.25" customHeight="1">
      <c r="A407" s="18"/>
      <c r="B407" s="23"/>
      <c r="C407" s="57" t="s">
        <v>1976</v>
      </c>
      <c r="D407" s="627">
        <v>2</v>
      </c>
      <c r="E407" s="618" t="s">
        <v>538</v>
      </c>
      <c r="F407" s="171" t="s">
        <v>1977</v>
      </c>
      <c r="G407" s="21"/>
    </row>
    <row r="408" spans="1:11" ht="50.25" customHeight="1">
      <c r="A408" s="18" t="s">
        <v>1071</v>
      </c>
      <c r="B408" s="23" t="s">
        <v>1978</v>
      </c>
      <c r="C408" s="57" t="s">
        <v>1979</v>
      </c>
      <c r="D408" s="627">
        <v>2</v>
      </c>
      <c r="E408" s="618" t="s">
        <v>418</v>
      </c>
      <c r="F408" s="23" t="s">
        <v>1980</v>
      </c>
      <c r="G408" s="21"/>
    </row>
    <row r="409" spans="1:11" ht="74.5" customHeight="1">
      <c r="A409" s="18"/>
      <c r="B409" s="23"/>
      <c r="C409" s="57" t="s">
        <v>1981</v>
      </c>
      <c r="D409" s="627">
        <v>2</v>
      </c>
      <c r="E409" s="621" t="s">
        <v>538</v>
      </c>
      <c r="F409" s="55" t="s">
        <v>1982</v>
      </c>
      <c r="G409" s="21"/>
    </row>
    <row r="410" spans="1:11" ht="47.25" customHeight="1">
      <c r="A410" s="18"/>
      <c r="B410" s="23"/>
      <c r="C410" s="57" t="s">
        <v>1983</v>
      </c>
      <c r="D410" s="627">
        <v>2</v>
      </c>
      <c r="E410" s="618" t="s">
        <v>538</v>
      </c>
      <c r="F410" s="55" t="s">
        <v>1984</v>
      </c>
      <c r="G410" s="21"/>
    </row>
    <row r="411" spans="1:11" ht="47.25" customHeight="1">
      <c r="A411" s="18"/>
      <c r="B411" s="23"/>
      <c r="C411" s="57" t="s">
        <v>1985</v>
      </c>
      <c r="D411" s="627">
        <v>2</v>
      </c>
      <c r="E411" s="618" t="s">
        <v>538</v>
      </c>
      <c r="F411" s="37" t="s">
        <v>1980</v>
      </c>
      <c r="G411" s="21"/>
    </row>
    <row r="412" spans="1:11" ht="47.25" customHeight="1">
      <c r="A412" s="18"/>
      <c r="B412" s="23"/>
      <c r="C412" s="57" t="s">
        <v>1986</v>
      </c>
      <c r="D412" s="627">
        <v>2</v>
      </c>
      <c r="E412" s="618" t="s">
        <v>538</v>
      </c>
      <c r="F412" s="171" t="s">
        <v>1987</v>
      </c>
      <c r="G412" s="21"/>
    </row>
    <row r="413" spans="1:11" ht="47.25" customHeight="1">
      <c r="A413" s="18" t="s">
        <v>1073</v>
      </c>
      <c r="B413" s="172" t="s">
        <v>1988</v>
      </c>
      <c r="C413" s="172" t="s">
        <v>1989</v>
      </c>
      <c r="D413" s="627">
        <v>2</v>
      </c>
      <c r="E413" s="618" t="s">
        <v>206</v>
      </c>
      <c r="F413" s="171" t="s">
        <v>1990</v>
      </c>
      <c r="G413" s="21"/>
    </row>
    <row r="414" spans="1:11" ht="47.25" customHeight="1">
      <c r="A414" s="18"/>
      <c r="B414" s="172"/>
      <c r="C414" s="172" t="s">
        <v>1991</v>
      </c>
      <c r="D414" s="627">
        <v>2</v>
      </c>
      <c r="E414" s="618" t="s">
        <v>206</v>
      </c>
      <c r="F414" s="171" t="s">
        <v>1990</v>
      </c>
      <c r="G414" s="21"/>
    </row>
    <row r="415" spans="1:11" ht="35.25" customHeight="1">
      <c r="A415" s="18"/>
      <c r="B415" s="172"/>
      <c r="C415" s="172" t="s">
        <v>1992</v>
      </c>
      <c r="D415" s="627">
        <v>2</v>
      </c>
      <c r="E415" s="618" t="s">
        <v>206</v>
      </c>
      <c r="F415" s="171" t="s">
        <v>1990</v>
      </c>
      <c r="G415" s="21"/>
    </row>
    <row r="416" spans="1:11" ht="31.5" customHeight="1">
      <c r="A416" s="18"/>
      <c r="B416" s="172"/>
      <c r="C416" s="172" t="s">
        <v>1993</v>
      </c>
      <c r="D416" s="627">
        <v>2</v>
      </c>
      <c r="E416" s="618" t="s">
        <v>206</v>
      </c>
      <c r="F416" s="171" t="s">
        <v>1990</v>
      </c>
      <c r="G416" s="21"/>
    </row>
    <row r="417" spans="1:7" ht="47.25" customHeight="1">
      <c r="A417" s="18" t="s">
        <v>1074</v>
      </c>
      <c r="B417" s="23" t="s">
        <v>1072</v>
      </c>
      <c r="C417" s="57" t="s">
        <v>1994</v>
      </c>
      <c r="D417" s="627">
        <v>2</v>
      </c>
      <c r="E417" s="621" t="s">
        <v>418</v>
      </c>
      <c r="F417" s="55" t="s">
        <v>1995</v>
      </c>
      <c r="G417" s="21"/>
    </row>
    <row r="418" spans="1:7" ht="151.5" customHeight="1">
      <c r="A418" s="18"/>
      <c r="B418" s="23"/>
      <c r="C418" s="173" t="s">
        <v>1996</v>
      </c>
      <c r="D418" s="627">
        <v>2</v>
      </c>
      <c r="E418" s="621" t="s">
        <v>538</v>
      </c>
      <c r="F418" s="55" t="s">
        <v>1997</v>
      </c>
      <c r="G418" s="21"/>
    </row>
    <row r="419" spans="1:7" ht="47.25" customHeight="1">
      <c r="A419" s="18" t="s">
        <v>1998</v>
      </c>
      <c r="B419" s="23" t="s">
        <v>1999</v>
      </c>
      <c r="C419" s="174" t="s">
        <v>2000</v>
      </c>
      <c r="D419" s="627">
        <v>2</v>
      </c>
      <c r="E419" s="621" t="s">
        <v>538</v>
      </c>
      <c r="F419" s="171" t="s">
        <v>1990</v>
      </c>
      <c r="G419" s="21"/>
    </row>
    <row r="420" spans="1:7" ht="47.25" customHeight="1">
      <c r="A420" s="18"/>
      <c r="B420" s="23"/>
      <c r="C420" s="174" t="s">
        <v>2001</v>
      </c>
      <c r="D420" s="627">
        <v>2</v>
      </c>
      <c r="E420" s="621" t="s">
        <v>253</v>
      </c>
      <c r="F420" s="171" t="s">
        <v>1990</v>
      </c>
      <c r="G420" s="21"/>
    </row>
    <row r="421" spans="1:7" ht="47.25" customHeight="1">
      <c r="A421" s="18"/>
      <c r="B421" s="23"/>
      <c r="C421" s="174" t="s">
        <v>2002</v>
      </c>
      <c r="D421" s="627">
        <v>2</v>
      </c>
      <c r="E421" s="621" t="s">
        <v>538</v>
      </c>
      <c r="F421" s="171" t="s">
        <v>1990</v>
      </c>
      <c r="G421" s="21"/>
    </row>
    <row r="422" spans="1:7" ht="47.25" customHeight="1">
      <c r="A422" s="18"/>
      <c r="B422" s="23"/>
      <c r="C422" s="174" t="s">
        <v>2003</v>
      </c>
      <c r="D422" s="627">
        <v>2</v>
      </c>
      <c r="E422" s="621" t="s">
        <v>253</v>
      </c>
      <c r="F422" s="171" t="s">
        <v>1990</v>
      </c>
      <c r="G422" s="21"/>
    </row>
    <row r="423" spans="1:7" ht="46.5" customHeight="1">
      <c r="A423" s="18" t="s">
        <v>2004</v>
      </c>
      <c r="B423" s="23" t="s">
        <v>2005</v>
      </c>
      <c r="C423" s="175" t="s">
        <v>2006</v>
      </c>
      <c r="D423" s="627">
        <v>2</v>
      </c>
      <c r="E423" s="621" t="s">
        <v>206</v>
      </c>
      <c r="F423" s="171" t="s">
        <v>1990</v>
      </c>
      <c r="G423" s="21"/>
    </row>
    <row r="424" spans="1:7" ht="78" customHeight="1">
      <c r="A424" s="18"/>
      <c r="B424" s="23"/>
      <c r="C424" s="175" t="s">
        <v>2007</v>
      </c>
      <c r="D424" s="627">
        <v>2</v>
      </c>
      <c r="E424" s="621" t="s">
        <v>2008</v>
      </c>
      <c r="F424" s="55" t="s">
        <v>2009</v>
      </c>
      <c r="G424" s="21"/>
    </row>
    <row r="425" spans="1:7" ht="63.75" customHeight="1">
      <c r="A425" s="18"/>
      <c r="B425" s="23"/>
      <c r="C425" s="175" t="s">
        <v>2010</v>
      </c>
      <c r="D425" s="627">
        <v>2</v>
      </c>
      <c r="E425" s="621" t="s">
        <v>982</v>
      </c>
      <c r="F425" s="55" t="s">
        <v>2011</v>
      </c>
      <c r="G425" s="21"/>
    </row>
    <row r="426" spans="1:7" ht="96.75" customHeight="1">
      <c r="A426" s="18"/>
      <c r="B426" s="23"/>
      <c r="C426" s="175" t="s">
        <v>2012</v>
      </c>
      <c r="D426" s="627">
        <v>2</v>
      </c>
      <c r="E426" s="621" t="s">
        <v>2013</v>
      </c>
      <c r="F426" s="55" t="s">
        <v>2014</v>
      </c>
      <c r="G426" s="21"/>
    </row>
    <row r="427" spans="1:7" ht="93" customHeight="1">
      <c r="A427" s="18"/>
      <c r="B427" s="23"/>
      <c r="C427" s="173" t="s">
        <v>1481</v>
      </c>
      <c r="D427" s="627">
        <v>2</v>
      </c>
      <c r="E427" s="621" t="s">
        <v>538</v>
      </c>
      <c r="F427" s="55" t="s">
        <v>2015</v>
      </c>
      <c r="G427" s="21"/>
    </row>
    <row r="428" spans="1:7" ht="47.25" customHeight="1">
      <c r="A428" s="18" t="s">
        <v>2016</v>
      </c>
      <c r="B428" s="23" t="s">
        <v>2017</v>
      </c>
      <c r="C428" s="173" t="s">
        <v>2018</v>
      </c>
      <c r="D428" s="627">
        <v>2</v>
      </c>
      <c r="E428" s="621" t="s">
        <v>538</v>
      </c>
      <c r="F428" s="55" t="s">
        <v>2019</v>
      </c>
      <c r="G428" s="21"/>
    </row>
    <row r="429" spans="1:7" ht="47.25" customHeight="1">
      <c r="A429" s="18"/>
      <c r="B429" s="23"/>
      <c r="C429" s="173" t="s">
        <v>2020</v>
      </c>
      <c r="D429" s="627">
        <v>2</v>
      </c>
      <c r="E429" s="621" t="s">
        <v>538</v>
      </c>
      <c r="F429" s="55" t="s">
        <v>2019</v>
      </c>
      <c r="G429" s="21"/>
    </row>
    <row r="430" spans="1:7" ht="93.75" customHeight="1">
      <c r="A430" s="18" t="s">
        <v>2021</v>
      </c>
      <c r="B430" s="23" t="s">
        <v>2022</v>
      </c>
      <c r="C430" s="173" t="s">
        <v>2023</v>
      </c>
      <c r="D430" s="627">
        <v>2</v>
      </c>
      <c r="E430" s="621" t="s">
        <v>538</v>
      </c>
      <c r="F430" s="55" t="s">
        <v>2024</v>
      </c>
      <c r="G430" s="21"/>
    </row>
    <row r="431" spans="1:7" ht="47.25" customHeight="1">
      <c r="A431" s="18"/>
      <c r="B431" s="23"/>
      <c r="C431" s="173" t="s">
        <v>2025</v>
      </c>
      <c r="D431" s="627">
        <v>2</v>
      </c>
      <c r="E431" s="621" t="s">
        <v>538</v>
      </c>
      <c r="F431" s="55" t="s">
        <v>2026</v>
      </c>
      <c r="G431" s="21"/>
    </row>
    <row r="432" spans="1:7" ht="47.25" customHeight="1">
      <c r="A432" s="18"/>
      <c r="B432" s="23"/>
      <c r="C432" s="173" t="s">
        <v>2027</v>
      </c>
      <c r="D432" s="627">
        <v>2</v>
      </c>
      <c r="E432" s="621" t="s">
        <v>538</v>
      </c>
      <c r="F432" s="55" t="s">
        <v>2028</v>
      </c>
      <c r="G432" s="21"/>
    </row>
    <row r="433" spans="1:10" ht="47.25" customHeight="1">
      <c r="A433" s="18" t="s">
        <v>2029</v>
      </c>
      <c r="B433" s="23" t="s">
        <v>2030</v>
      </c>
      <c r="C433" s="173" t="s">
        <v>2031</v>
      </c>
      <c r="D433" s="627">
        <v>2</v>
      </c>
      <c r="E433" s="621" t="s">
        <v>538</v>
      </c>
      <c r="F433" s="55" t="s">
        <v>2028</v>
      </c>
      <c r="G433" s="21"/>
    </row>
    <row r="434" spans="1:10" ht="47.25" customHeight="1">
      <c r="A434" s="18"/>
      <c r="B434" s="23"/>
      <c r="C434" s="173" t="s">
        <v>2032</v>
      </c>
      <c r="D434" s="627">
        <v>2</v>
      </c>
      <c r="E434" s="621" t="s">
        <v>538</v>
      </c>
      <c r="F434" s="55" t="s">
        <v>2028</v>
      </c>
      <c r="G434" s="21"/>
    </row>
    <row r="435" spans="1:10" ht="60.75" customHeight="1">
      <c r="A435" s="176" t="s">
        <v>2033</v>
      </c>
      <c r="B435" s="23" t="s">
        <v>2034</v>
      </c>
      <c r="C435" s="173" t="s">
        <v>2035</v>
      </c>
      <c r="D435" s="627">
        <v>2</v>
      </c>
      <c r="E435" s="621" t="s">
        <v>269</v>
      </c>
      <c r="F435" s="55" t="s">
        <v>2036</v>
      </c>
      <c r="G435" s="21"/>
    </row>
    <row r="436" spans="1:10" ht="80.25" customHeight="1">
      <c r="A436" s="18"/>
      <c r="B436" s="23"/>
      <c r="C436" s="173" t="s">
        <v>2037</v>
      </c>
      <c r="D436" s="627">
        <v>2</v>
      </c>
      <c r="E436" s="621" t="s">
        <v>206</v>
      </c>
      <c r="F436" s="55" t="s">
        <v>2038</v>
      </c>
      <c r="G436" s="21"/>
    </row>
    <row r="437" spans="1:10" ht="80.25" customHeight="1">
      <c r="A437" s="18"/>
      <c r="B437" s="23"/>
      <c r="C437" s="173" t="s">
        <v>2039</v>
      </c>
      <c r="D437" s="627">
        <v>2</v>
      </c>
      <c r="E437" s="621" t="s">
        <v>206</v>
      </c>
      <c r="F437" s="55" t="s">
        <v>2040</v>
      </c>
      <c r="G437" s="21"/>
    </row>
    <row r="438" spans="1:10" ht="61.5" customHeight="1">
      <c r="A438" s="18" t="s">
        <v>2041</v>
      </c>
      <c r="B438" s="23" t="s">
        <v>2042</v>
      </c>
      <c r="C438" s="57" t="s">
        <v>2043</v>
      </c>
      <c r="D438" s="627">
        <v>2</v>
      </c>
      <c r="E438" s="618" t="s">
        <v>430</v>
      </c>
      <c r="F438" s="55"/>
      <c r="G438" s="21"/>
    </row>
    <row r="439" spans="1:10" ht="58" customHeight="1">
      <c r="A439" s="18"/>
      <c r="B439" s="23"/>
      <c r="C439" s="57" t="s">
        <v>2044</v>
      </c>
      <c r="D439" s="627">
        <v>2</v>
      </c>
      <c r="E439" s="618" t="s">
        <v>430</v>
      </c>
      <c r="F439" s="55"/>
      <c r="G439" s="21"/>
    </row>
    <row r="440" spans="1:10" ht="40.4" customHeight="1">
      <c r="A440" s="135" t="s">
        <v>47</v>
      </c>
      <c r="B440" s="1151" t="s">
        <v>2045</v>
      </c>
      <c r="C440" s="1154"/>
      <c r="D440" s="1155"/>
      <c r="E440" s="1155"/>
      <c r="F440" s="1156"/>
      <c r="G440" s="1153"/>
      <c r="H440" s="29">
        <f>SUM(D441:D450)</f>
        <v>16</v>
      </c>
      <c r="I440" s="29">
        <f>COUNT(D441:D450)*2</f>
        <v>16</v>
      </c>
      <c r="J440" s="928">
        <f>H440*100/I440</f>
        <v>100</v>
      </c>
    </row>
    <row r="441" spans="1:10" ht="76.5" customHeight="1">
      <c r="A441" s="18" t="s">
        <v>1075</v>
      </c>
      <c r="B441" s="23" t="s">
        <v>2046</v>
      </c>
      <c r="C441" s="20" t="s">
        <v>2047</v>
      </c>
      <c r="D441" s="520">
        <v>2</v>
      </c>
      <c r="E441" s="52" t="s">
        <v>2048</v>
      </c>
      <c r="F441" s="23" t="s">
        <v>2049</v>
      </c>
      <c r="G441" s="21"/>
    </row>
    <row r="442" spans="1:10" ht="52.75" customHeight="1">
      <c r="A442" s="18"/>
      <c r="B442" s="23"/>
      <c r="C442" s="20" t="s">
        <v>2050</v>
      </c>
      <c r="D442" s="520">
        <v>2</v>
      </c>
      <c r="E442" s="52" t="s">
        <v>658</v>
      </c>
      <c r="F442" s="28" t="s">
        <v>2051</v>
      </c>
      <c r="G442" s="21"/>
    </row>
    <row r="443" spans="1:10" ht="45" customHeight="1">
      <c r="A443" s="18"/>
      <c r="B443" s="69"/>
      <c r="C443" s="177" t="s">
        <v>2052</v>
      </c>
      <c r="D443" s="520">
        <v>2</v>
      </c>
      <c r="E443" s="521" t="s">
        <v>2053</v>
      </c>
      <c r="F443" s="150" t="s">
        <v>2054</v>
      </c>
      <c r="G443" s="169"/>
    </row>
    <row r="444" spans="1:10" ht="90.75" customHeight="1">
      <c r="A444" s="18" t="s">
        <v>1076</v>
      </c>
      <c r="B444" s="23" t="s">
        <v>2055</v>
      </c>
      <c r="C444" s="20" t="s">
        <v>2056</v>
      </c>
      <c r="D444" s="520">
        <v>2</v>
      </c>
      <c r="E444" s="52" t="s">
        <v>430</v>
      </c>
      <c r="F444" s="23" t="s">
        <v>2057</v>
      </c>
      <c r="G444" s="21"/>
    </row>
    <row r="445" spans="1:10" ht="47.25" customHeight="1">
      <c r="A445" s="18" t="s">
        <v>1077</v>
      </c>
      <c r="B445" s="23" t="s">
        <v>2058</v>
      </c>
      <c r="C445" s="20" t="s">
        <v>2059</v>
      </c>
      <c r="D445" s="520">
        <v>2</v>
      </c>
      <c r="E445" s="52" t="s">
        <v>538</v>
      </c>
      <c r="F445" s="23" t="s">
        <v>2060</v>
      </c>
      <c r="G445" s="21"/>
    </row>
    <row r="446" spans="1:10" ht="47.25" customHeight="1">
      <c r="A446" s="18"/>
      <c r="B446" s="23"/>
      <c r="C446" s="20" t="s">
        <v>2061</v>
      </c>
      <c r="D446" s="520">
        <v>2</v>
      </c>
      <c r="E446" s="52" t="s">
        <v>2048</v>
      </c>
      <c r="F446" s="23"/>
      <c r="G446" s="21"/>
    </row>
    <row r="447" spans="1:10" ht="47.25" customHeight="1">
      <c r="A447" s="18"/>
      <c r="B447" s="23"/>
      <c r="C447" s="20" t="s">
        <v>2062</v>
      </c>
      <c r="D447" s="520">
        <v>2</v>
      </c>
      <c r="E447" s="52" t="s">
        <v>2048</v>
      </c>
      <c r="F447" s="23" t="s">
        <v>2062</v>
      </c>
      <c r="G447" s="21"/>
    </row>
    <row r="448" spans="1:10" ht="47.25" customHeight="1">
      <c r="A448" s="304" t="s">
        <v>2063</v>
      </c>
      <c r="B448" s="23" t="s">
        <v>2064</v>
      </c>
      <c r="C448" s="20" t="s">
        <v>2065</v>
      </c>
      <c r="D448" s="520">
        <v>2</v>
      </c>
      <c r="E448" s="52" t="s">
        <v>538</v>
      </c>
      <c r="F448" s="23" t="s">
        <v>2066</v>
      </c>
      <c r="G448" s="21"/>
    </row>
    <row r="449" spans="1:11" ht="47.25" hidden="1" customHeight="1">
      <c r="A449" s="27" t="s">
        <v>5881</v>
      </c>
      <c r="B449" s="23" t="s">
        <v>5882</v>
      </c>
      <c r="C449" s="20"/>
      <c r="D449" s="21"/>
      <c r="E449" s="28"/>
      <c r="F449" s="23"/>
      <c r="G449" s="28"/>
      <c r="H449" s="99"/>
      <c r="I449" s="99"/>
      <c r="J449" s="99"/>
      <c r="K449" s="99"/>
    </row>
    <row r="450" spans="1:11" ht="47.25" hidden="1" customHeight="1">
      <c r="A450" s="27" t="s">
        <v>5880</v>
      </c>
      <c r="B450" s="116" t="s">
        <v>1080</v>
      </c>
      <c r="C450" s="26"/>
      <c r="D450" s="26"/>
      <c r="E450" s="28"/>
      <c r="F450" s="26"/>
      <c r="G450" s="26"/>
      <c r="H450" s="99"/>
      <c r="I450" s="99"/>
      <c r="J450" s="99"/>
      <c r="K450" s="99"/>
    </row>
    <row r="451" spans="1:11" ht="40.4" hidden="1" customHeight="1">
      <c r="A451" s="162" t="s">
        <v>45</v>
      </c>
      <c r="B451" s="1151" t="s">
        <v>44</v>
      </c>
      <c r="C451" s="1152"/>
      <c r="D451" s="1152"/>
      <c r="E451" s="1152"/>
      <c r="F451" s="1152"/>
      <c r="G451" s="1153"/>
      <c r="H451" s="99">
        <f>SUM(D452:D461)</f>
        <v>0</v>
      </c>
      <c r="I451" s="99">
        <f>COUNT(D452:D461)*2</f>
        <v>0</v>
      </c>
      <c r="J451" s="99"/>
      <c r="K451" s="99"/>
    </row>
    <row r="452" spans="1:11" ht="60" hidden="1" customHeight="1">
      <c r="A452" s="27" t="s">
        <v>1081</v>
      </c>
      <c r="B452" s="19" t="s">
        <v>1082</v>
      </c>
      <c r="C452" s="26"/>
      <c r="D452" s="26"/>
      <c r="E452" s="28"/>
      <c r="F452" s="26"/>
      <c r="G452" s="26"/>
      <c r="H452" s="99"/>
      <c r="I452" s="99"/>
      <c r="J452" s="99"/>
      <c r="K452" s="99"/>
    </row>
    <row r="453" spans="1:11" ht="31.5" hidden="1" customHeight="1">
      <c r="A453" s="27" t="s">
        <v>1083</v>
      </c>
      <c r="B453" s="19" t="s">
        <v>1084</v>
      </c>
      <c r="C453" s="26"/>
      <c r="D453" s="26"/>
      <c r="E453" s="28"/>
      <c r="F453" s="26"/>
      <c r="G453" s="26"/>
      <c r="H453" s="99"/>
      <c r="I453" s="99"/>
      <c r="J453" s="99"/>
      <c r="K453" s="99"/>
    </row>
    <row r="454" spans="1:11" ht="47.25" hidden="1" customHeight="1">
      <c r="A454" s="27" t="s">
        <v>1085</v>
      </c>
      <c r="B454" s="19" t="s">
        <v>1086</v>
      </c>
      <c r="C454" s="26"/>
      <c r="D454" s="26"/>
      <c r="E454" s="28"/>
      <c r="F454" s="26"/>
      <c r="G454" s="26"/>
      <c r="H454" s="99"/>
      <c r="I454" s="99"/>
      <c r="J454" s="99"/>
      <c r="K454" s="99"/>
    </row>
    <row r="455" spans="1:11" ht="47.25" hidden="1" customHeight="1">
      <c r="A455" s="27" t="s">
        <v>1087</v>
      </c>
      <c r="B455" s="19" t="s">
        <v>5883</v>
      </c>
      <c r="C455" s="26"/>
      <c r="D455" s="26"/>
      <c r="E455" s="28"/>
      <c r="F455" s="26"/>
      <c r="G455" s="26"/>
      <c r="H455" s="99"/>
      <c r="I455" s="99"/>
      <c r="J455" s="99"/>
      <c r="K455" s="99"/>
    </row>
    <row r="456" spans="1:11" ht="47.25" hidden="1" customHeight="1">
      <c r="A456" s="27" t="s">
        <v>1088</v>
      </c>
      <c r="B456" s="19" t="s">
        <v>5884</v>
      </c>
      <c r="C456" s="26"/>
      <c r="D456" s="26"/>
      <c r="E456" s="28"/>
      <c r="F456" s="26"/>
      <c r="G456" s="26"/>
      <c r="H456" s="99"/>
      <c r="I456" s="99"/>
      <c r="J456" s="99"/>
      <c r="K456" s="99"/>
    </row>
    <row r="457" spans="1:11" ht="31.5" hidden="1" customHeight="1">
      <c r="A457" s="27" t="s">
        <v>1090</v>
      </c>
      <c r="B457" s="19" t="s">
        <v>5885</v>
      </c>
      <c r="C457" s="26"/>
      <c r="D457" s="26"/>
      <c r="E457" s="28"/>
      <c r="F457" s="26"/>
      <c r="G457" s="26"/>
      <c r="H457" s="99"/>
      <c r="I457" s="99"/>
      <c r="J457" s="99"/>
      <c r="K457" s="99"/>
    </row>
    <row r="458" spans="1:11" ht="31.5" hidden="1" customHeight="1">
      <c r="A458" s="27" t="s">
        <v>1092</v>
      </c>
      <c r="B458" s="19" t="s">
        <v>1089</v>
      </c>
      <c r="C458" s="26"/>
      <c r="D458" s="26"/>
      <c r="E458" s="28"/>
      <c r="F458" s="26"/>
      <c r="G458" s="26"/>
      <c r="H458" s="99"/>
      <c r="I458" s="99"/>
      <c r="J458" s="99"/>
      <c r="K458" s="99"/>
    </row>
    <row r="459" spans="1:11" ht="31.5" hidden="1" customHeight="1">
      <c r="A459" s="27" t="s">
        <v>3190</v>
      </c>
      <c r="B459" s="19" t="s">
        <v>5886</v>
      </c>
      <c r="C459" s="26"/>
      <c r="D459" s="26"/>
      <c r="E459" s="28"/>
      <c r="F459" s="26"/>
      <c r="G459" s="26"/>
      <c r="H459" s="99"/>
      <c r="I459" s="99"/>
      <c r="J459" s="99"/>
      <c r="K459" s="99"/>
    </row>
    <row r="460" spans="1:11" ht="31.5" hidden="1" customHeight="1">
      <c r="A460" s="27" t="s">
        <v>3191</v>
      </c>
      <c r="B460" s="19" t="s">
        <v>1093</v>
      </c>
      <c r="C460" s="26"/>
      <c r="D460" s="26"/>
      <c r="E460" s="28"/>
      <c r="F460" s="26"/>
      <c r="G460" s="26"/>
      <c r="H460" s="99"/>
      <c r="I460" s="99"/>
      <c r="J460" s="99"/>
      <c r="K460" s="99"/>
    </row>
    <row r="461" spans="1:11" ht="31.5" hidden="1" customHeight="1">
      <c r="A461" s="27" t="s">
        <v>5887</v>
      </c>
      <c r="B461" s="19" t="s">
        <v>5888</v>
      </c>
      <c r="C461" s="26"/>
      <c r="D461" s="26"/>
      <c r="E461" s="28"/>
      <c r="F461" s="26"/>
      <c r="G461" s="26"/>
      <c r="H461" s="99"/>
      <c r="I461" s="99"/>
      <c r="J461" s="99"/>
      <c r="K461" s="99"/>
    </row>
    <row r="462" spans="1:11" ht="40.4" hidden="1" customHeight="1">
      <c r="A462" s="162" t="s">
        <v>43</v>
      </c>
      <c r="B462" s="1151" t="s">
        <v>2067</v>
      </c>
      <c r="C462" s="1152"/>
      <c r="D462" s="1152"/>
      <c r="E462" s="1152"/>
      <c r="F462" s="1152"/>
      <c r="G462" s="1153"/>
      <c r="H462" s="99">
        <f>SUM(D463:D468)</f>
        <v>0</v>
      </c>
      <c r="I462" s="99">
        <f>COUNT(D463:D468)*2</f>
        <v>0</v>
      </c>
      <c r="J462" s="99"/>
      <c r="K462" s="99"/>
    </row>
    <row r="463" spans="1:11" ht="31.5" hidden="1" customHeight="1">
      <c r="A463" s="27" t="s">
        <v>1094</v>
      </c>
      <c r="B463" s="116" t="s">
        <v>1095</v>
      </c>
      <c r="C463" s="26"/>
      <c r="D463" s="26"/>
      <c r="E463" s="28"/>
      <c r="F463" s="26"/>
      <c r="G463" s="26"/>
      <c r="H463" s="99"/>
      <c r="I463" s="99"/>
      <c r="J463" s="99"/>
      <c r="K463" s="99"/>
    </row>
    <row r="464" spans="1:11" ht="31.5" hidden="1" customHeight="1">
      <c r="A464" s="27" t="s">
        <v>1096</v>
      </c>
      <c r="B464" s="116" t="s">
        <v>2068</v>
      </c>
      <c r="C464" s="26"/>
      <c r="D464" s="26"/>
      <c r="E464" s="28"/>
      <c r="F464" s="26"/>
      <c r="G464" s="26"/>
      <c r="H464" s="99"/>
      <c r="I464" s="99"/>
      <c r="J464" s="99"/>
      <c r="K464" s="99"/>
    </row>
    <row r="465" spans="1:11" ht="31.5" hidden="1" customHeight="1">
      <c r="A465" s="27" t="s">
        <v>1098</v>
      </c>
      <c r="B465" s="116" t="s">
        <v>2069</v>
      </c>
      <c r="C465" s="26"/>
      <c r="D465" s="26"/>
      <c r="E465" s="28"/>
      <c r="F465" s="26"/>
      <c r="G465" s="26"/>
      <c r="H465" s="99"/>
      <c r="I465" s="99"/>
      <c r="J465" s="99"/>
      <c r="K465" s="99"/>
    </row>
    <row r="466" spans="1:11" ht="31.5" hidden="1" customHeight="1">
      <c r="A466" s="27" t="s">
        <v>1100</v>
      </c>
      <c r="B466" s="116" t="s">
        <v>2070</v>
      </c>
      <c r="C466" s="26"/>
      <c r="D466" s="26"/>
      <c r="E466" s="28"/>
      <c r="F466" s="26"/>
      <c r="G466" s="26"/>
      <c r="H466" s="99"/>
      <c r="I466" s="99"/>
      <c r="J466" s="99"/>
      <c r="K466" s="99"/>
    </row>
    <row r="467" spans="1:11" ht="31.5" hidden="1" customHeight="1">
      <c r="A467" s="27" t="s">
        <v>1102</v>
      </c>
      <c r="B467" s="116" t="s">
        <v>2071</v>
      </c>
      <c r="C467" s="26"/>
      <c r="D467" s="26"/>
      <c r="E467" s="28"/>
      <c r="F467" s="26"/>
      <c r="G467" s="26"/>
      <c r="H467" s="99"/>
      <c r="I467" s="99"/>
      <c r="J467" s="99"/>
      <c r="K467" s="99"/>
    </row>
    <row r="468" spans="1:11" ht="47.25" hidden="1" customHeight="1">
      <c r="A468" s="27" t="s">
        <v>1104</v>
      </c>
      <c r="B468" s="116" t="s">
        <v>2072</v>
      </c>
      <c r="C468" s="26"/>
      <c r="D468" s="26"/>
      <c r="E468" s="28"/>
      <c r="F468" s="26"/>
      <c r="G468" s="26"/>
      <c r="H468" s="99"/>
      <c r="I468" s="99"/>
      <c r="J468" s="99"/>
      <c r="K468" s="99"/>
    </row>
    <row r="469" spans="1:11" ht="40.4" hidden="1" customHeight="1">
      <c r="A469" s="162" t="s">
        <v>41</v>
      </c>
      <c r="B469" s="1151" t="s">
        <v>2073</v>
      </c>
      <c r="C469" s="1152"/>
      <c r="D469" s="1152"/>
      <c r="E469" s="1152"/>
      <c r="F469" s="1152"/>
      <c r="G469" s="1153"/>
      <c r="H469" s="99">
        <f>SUM(D470:D473)</f>
        <v>0</v>
      </c>
      <c r="I469" s="99">
        <f>COUNT(D470:D473)*2</f>
        <v>0</v>
      </c>
      <c r="J469" s="99"/>
      <c r="K469" s="99"/>
    </row>
    <row r="470" spans="1:11" ht="31.5" hidden="1" customHeight="1">
      <c r="A470" s="27" t="s">
        <v>1106</v>
      </c>
      <c r="B470" s="116" t="s">
        <v>2074</v>
      </c>
      <c r="C470" s="26"/>
      <c r="D470" s="26"/>
      <c r="E470" s="28"/>
      <c r="F470" s="26"/>
      <c r="G470" s="26"/>
      <c r="H470" s="99"/>
      <c r="I470" s="99"/>
      <c r="J470" s="99"/>
      <c r="K470" s="99"/>
    </row>
    <row r="471" spans="1:11" ht="31.5" hidden="1" customHeight="1">
      <c r="A471" s="27" t="s">
        <v>1108</v>
      </c>
      <c r="B471" s="116" t="s">
        <v>2075</v>
      </c>
      <c r="C471" s="26"/>
      <c r="D471" s="26"/>
      <c r="E471" s="28"/>
      <c r="F471" s="26"/>
      <c r="G471" s="26"/>
      <c r="H471" s="99"/>
      <c r="I471" s="99"/>
      <c r="J471" s="99"/>
      <c r="K471" s="99"/>
    </row>
    <row r="472" spans="1:11" ht="31.5" hidden="1" customHeight="1">
      <c r="A472" s="27" t="s">
        <v>1110</v>
      </c>
      <c r="B472" s="116" t="s">
        <v>2076</v>
      </c>
      <c r="C472" s="26"/>
      <c r="D472" s="26"/>
      <c r="E472" s="28"/>
      <c r="F472" s="26"/>
      <c r="G472" s="26"/>
      <c r="H472" s="99"/>
      <c r="I472" s="99"/>
      <c r="J472" s="99"/>
      <c r="K472" s="99"/>
    </row>
    <row r="473" spans="1:11" ht="47.25" hidden="1" customHeight="1">
      <c r="A473" s="27" t="s">
        <v>1112</v>
      </c>
      <c r="B473" s="116" t="s">
        <v>2077</v>
      </c>
      <c r="C473" s="26"/>
      <c r="D473" s="26"/>
      <c r="E473" s="28"/>
      <c r="F473" s="26"/>
      <c r="G473" s="26"/>
      <c r="H473" s="99"/>
      <c r="I473" s="99"/>
      <c r="J473" s="99"/>
      <c r="K473" s="99"/>
    </row>
    <row r="474" spans="1:11" ht="18.75" hidden="1" customHeight="1">
      <c r="A474" s="162"/>
      <c r="B474" s="1008" t="s">
        <v>6194</v>
      </c>
      <c r="C474" s="1009"/>
      <c r="D474" s="1009"/>
      <c r="E474" s="1009"/>
      <c r="F474" s="1009"/>
      <c r="G474" s="1009"/>
      <c r="H474" s="99"/>
      <c r="I474" s="99"/>
      <c r="J474" s="99"/>
      <c r="K474" s="99"/>
    </row>
    <row r="475" spans="1:11" ht="27" hidden="1" customHeight="1">
      <c r="A475" s="162" t="s">
        <v>39</v>
      </c>
      <c r="B475" s="1151" t="s">
        <v>2078</v>
      </c>
      <c r="C475" s="1152"/>
      <c r="D475" s="1152"/>
      <c r="E475" s="1152"/>
      <c r="F475" s="1152"/>
      <c r="G475" s="1153"/>
      <c r="H475" s="99">
        <f>SUM(D476:D485)</f>
        <v>0</v>
      </c>
      <c r="I475" s="99">
        <f>COUNT(D476:D485)*2</f>
        <v>0</v>
      </c>
      <c r="J475" s="99"/>
      <c r="K475" s="99"/>
    </row>
    <row r="476" spans="1:11" ht="47.25" hidden="1" customHeight="1">
      <c r="A476" s="27" t="s">
        <v>1114</v>
      </c>
      <c r="B476" s="116" t="s">
        <v>291</v>
      </c>
      <c r="C476" s="26"/>
      <c r="D476" s="26"/>
      <c r="E476" s="28"/>
      <c r="F476" s="26"/>
      <c r="G476" s="26"/>
      <c r="H476" s="99"/>
      <c r="I476" s="99"/>
      <c r="J476" s="99"/>
      <c r="K476" s="99"/>
    </row>
    <row r="477" spans="1:11" ht="47.25" hidden="1" customHeight="1">
      <c r="A477" s="27" t="s">
        <v>1116</v>
      </c>
      <c r="B477" s="116" t="s">
        <v>293</v>
      </c>
      <c r="C477" s="26"/>
      <c r="D477" s="26"/>
      <c r="E477" s="28"/>
      <c r="F477" s="26"/>
      <c r="G477" s="26"/>
      <c r="H477" s="99"/>
      <c r="I477" s="99"/>
      <c r="J477" s="99"/>
      <c r="K477" s="99"/>
    </row>
    <row r="478" spans="1:11" ht="47.25" hidden="1" customHeight="1">
      <c r="A478" s="27" t="s">
        <v>1118</v>
      </c>
      <c r="B478" s="116" t="s">
        <v>295</v>
      </c>
      <c r="C478" s="26"/>
      <c r="D478" s="26"/>
      <c r="E478" s="28"/>
      <c r="F478" s="26"/>
      <c r="G478" s="26"/>
      <c r="H478" s="99"/>
      <c r="I478" s="99"/>
      <c r="J478" s="99"/>
      <c r="K478" s="99"/>
    </row>
    <row r="479" spans="1:11" ht="47.25" hidden="1" customHeight="1">
      <c r="A479" s="27" t="s">
        <v>1120</v>
      </c>
      <c r="B479" s="116" t="s">
        <v>297</v>
      </c>
      <c r="C479" s="26"/>
      <c r="D479" s="26"/>
      <c r="E479" s="28"/>
      <c r="F479" s="26"/>
      <c r="G479" s="26"/>
      <c r="H479" s="99"/>
      <c r="I479" s="99"/>
      <c r="J479" s="99"/>
      <c r="K479" s="99"/>
    </row>
    <row r="480" spans="1:11" ht="47.25" hidden="1" customHeight="1">
      <c r="A480" s="27" t="s">
        <v>1122</v>
      </c>
      <c r="B480" s="116" t="s">
        <v>2079</v>
      </c>
      <c r="C480" s="26"/>
      <c r="D480" s="26"/>
      <c r="E480" s="28"/>
      <c r="F480" s="26"/>
      <c r="G480" s="26"/>
      <c r="H480" s="99"/>
      <c r="I480" s="99"/>
      <c r="J480" s="99"/>
      <c r="K480" s="99"/>
    </row>
    <row r="481" spans="1:11" ht="78.75" hidden="1" customHeight="1">
      <c r="A481" s="27" t="s">
        <v>1124</v>
      </c>
      <c r="B481" s="116" t="s">
        <v>301</v>
      </c>
      <c r="C481" s="26"/>
      <c r="D481" s="26"/>
      <c r="E481" s="28"/>
      <c r="F481" s="26"/>
      <c r="G481" s="26"/>
      <c r="H481" s="99"/>
      <c r="I481" s="99"/>
      <c r="J481" s="99"/>
      <c r="K481" s="99"/>
    </row>
    <row r="482" spans="1:11" ht="47.25" hidden="1" customHeight="1">
      <c r="A482" s="27" t="s">
        <v>1126</v>
      </c>
      <c r="B482" s="116" t="s">
        <v>303</v>
      </c>
      <c r="C482" s="26"/>
      <c r="D482" s="26"/>
      <c r="E482" s="28"/>
      <c r="F482" s="26"/>
      <c r="G482" s="26"/>
      <c r="H482" s="99"/>
      <c r="I482" s="99"/>
      <c r="J482" s="99"/>
      <c r="K482" s="99"/>
    </row>
    <row r="483" spans="1:11" ht="47.25" hidden="1" customHeight="1">
      <c r="A483" s="27" t="s">
        <v>1128</v>
      </c>
      <c r="B483" s="116" t="s">
        <v>2080</v>
      </c>
      <c r="C483" s="26"/>
      <c r="D483" s="26"/>
      <c r="E483" s="28"/>
      <c r="F483" s="26"/>
      <c r="G483" s="26"/>
      <c r="H483" s="99"/>
      <c r="I483" s="99"/>
      <c r="J483" s="99"/>
      <c r="K483" s="99"/>
    </row>
    <row r="484" spans="1:11" ht="46.5" hidden="1">
      <c r="A484" s="27" t="s">
        <v>1130</v>
      </c>
      <c r="B484" s="116" t="s">
        <v>2081</v>
      </c>
      <c r="C484" s="26"/>
      <c r="D484" s="26"/>
      <c r="E484" s="28"/>
      <c r="F484" s="26"/>
      <c r="G484" s="26"/>
      <c r="H484" s="99"/>
      <c r="I484" s="99"/>
      <c r="J484" s="99"/>
      <c r="K484" s="99"/>
    </row>
    <row r="485" spans="1:11" ht="63" hidden="1" customHeight="1">
      <c r="A485" s="32" t="s">
        <v>1132</v>
      </c>
      <c r="B485" s="179" t="s">
        <v>2082</v>
      </c>
      <c r="C485" s="180"/>
      <c r="D485" s="127"/>
      <c r="E485" s="34"/>
      <c r="F485" s="127"/>
      <c r="G485" s="127"/>
      <c r="H485" s="99"/>
      <c r="I485" s="99"/>
      <c r="J485" s="99"/>
      <c r="K485" s="99"/>
    </row>
    <row r="486" spans="1:11" ht="31.5" customHeight="1">
      <c r="A486" s="181"/>
      <c r="B486" s="1158" t="s">
        <v>1134</v>
      </c>
      <c r="C486" s="1159"/>
      <c r="D486" s="1158"/>
      <c r="E486" s="1158"/>
      <c r="F486" s="1160"/>
      <c r="G486" s="1158"/>
      <c r="H486" s="29">
        <f>H487+H494+H502+H511+H518+H526</f>
        <v>74</v>
      </c>
      <c r="I486" s="29">
        <f>I487+I494+I502+I511+I518+I526</f>
        <v>74</v>
      </c>
      <c r="J486" s="928">
        <f>H486*100/I486</f>
        <v>100</v>
      </c>
    </row>
    <row r="487" spans="1:11" ht="40.4" customHeight="1">
      <c r="A487" s="117" t="s">
        <v>2083</v>
      </c>
      <c r="B487" s="1078" t="s">
        <v>2084</v>
      </c>
      <c r="C487" s="1143"/>
      <c r="D487" s="1144"/>
      <c r="E487" s="1144"/>
      <c r="F487" s="1145"/>
      <c r="G487" s="1092"/>
      <c r="H487" s="29">
        <f>SUM(D488:D493)</f>
        <v>6</v>
      </c>
      <c r="I487" s="29">
        <f>COUNT(D488:D493)*2</f>
        <v>6</v>
      </c>
      <c r="J487" s="928">
        <f>H487*100/I487</f>
        <v>100</v>
      </c>
    </row>
    <row r="488" spans="1:11" ht="31.5" hidden="1" customHeight="1">
      <c r="A488" s="79" t="s">
        <v>1135</v>
      </c>
      <c r="B488" s="114" t="s">
        <v>2085</v>
      </c>
      <c r="C488" s="66"/>
      <c r="D488" s="66"/>
      <c r="E488" s="22"/>
      <c r="F488" s="66"/>
      <c r="G488" s="66"/>
      <c r="H488" s="99"/>
      <c r="I488" s="99"/>
      <c r="J488" s="99"/>
      <c r="K488" s="99"/>
    </row>
    <row r="489" spans="1:11" ht="66.75" customHeight="1">
      <c r="A489" s="182" t="s">
        <v>2086</v>
      </c>
      <c r="B489" s="30" t="s">
        <v>2087</v>
      </c>
      <c r="C489" s="42" t="s">
        <v>2088</v>
      </c>
      <c r="D489" s="520">
        <v>2</v>
      </c>
      <c r="E489" s="52" t="s">
        <v>538</v>
      </c>
      <c r="F489" s="23" t="s">
        <v>2089</v>
      </c>
      <c r="G489" s="183"/>
    </row>
    <row r="490" spans="1:11" ht="31.5" hidden="1" customHeight="1">
      <c r="A490" s="79" t="s">
        <v>1141</v>
      </c>
      <c r="B490" s="114" t="s">
        <v>2090</v>
      </c>
      <c r="C490" s="66"/>
      <c r="D490" s="66"/>
      <c r="E490" s="22"/>
      <c r="F490" s="66"/>
      <c r="G490" s="66"/>
      <c r="H490" s="99"/>
      <c r="I490" s="99"/>
      <c r="J490" s="99"/>
      <c r="K490" s="99"/>
    </row>
    <row r="491" spans="1:11" ht="47.25" customHeight="1">
      <c r="A491" s="182" t="s">
        <v>2091</v>
      </c>
      <c r="B491" s="30" t="s">
        <v>2092</v>
      </c>
      <c r="C491" s="20" t="s">
        <v>2093</v>
      </c>
      <c r="D491" s="520">
        <v>2</v>
      </c>
      <c r="E491" s="52" t="s">
        <v>538</v>
      </c>
      <c r="F491" s="23" t="s">
        <v>2094</v>
      </c>
      <c r="G491" s="183"/>
    </row>
    <row r="492" spans="1:11" ht="31.5" customHeight="1">
      <c r="A492" s="182" t="s">
        <v>2095</v>
      </c>
      <c r="B492" s="30" t="s">
        <v>2096</v>
      </c>
      <c r="C492" s="158" t="s">
        <v>1150</v>
      </c>
      <c r="D492" s="520">
        <v>2</v>
      </c>
      <c r="E492" s="52" t="s">
        <v>538</v>
      </c>
      <c r="F492" s="30" t="s">
        <v>1151</v>
      </c>
      <c r="G492" s="183"/>
    </row>
    <row r="493" spans="1:11" ht="30" hidden="1" customHeight="1">
      <c r="A493" s="79" t="s">
        <v>1152</v>
      </c>
      <c r="B493" s="184" t="s">
        <v>2097</v>
      </c>
      <c r="C493" s="66"/>
      <c r="D493" s="66"/>
      <c r="E493" s="22"/>
      <c r="F493" s="66"/>
      <c r="G493" s="66"/>
      <c r="H493" s="99"/>
      <c r="I493" s="99"/>
      <c r="J493" s="99"/>
      <c r="K493" s="99"/>
    </row>
    <row r="494" spans="1:11" ht="40.4" customHeight="1">
      <c r="A494" s="185" t="s">
        <v>2098</v>
      </c>
      <c r="B494" s="1078" t="s">
        <v>2099</v>
      </c>
      <c r="C494" s="1143"/>
      <c r="D494" s="1144"/>
      <c r="E494" s="1144"/>
      <c r="F494" s="1145"/>
      <c r="G494" s="1092"/>
      <c r="H494" s="29">
        <f>SUM(D495:D501)</f>
        <v>14</v>
      </c>
      <c r="I494" s="29">
        <f>COUNT(D495:D501)*2</f>
        <v>14</v>
      </c>
      <c r="J494" s="928">
        <f>H494*100/I494</f>
        <v>100</v>
      </c>
    </row>
    <row r="495" spans="1:11" ht="72" customHeight="1">
      <c r="A495" s="182" t="s">
        <v>2100</v>
      </c>
      <c r="B495" s="23" t="s">
        <v>1156</v>
      </c>
      <c r="C495" s="20" t="s">
        <v>2101</v>
      </c>
      <c r="D495" s="520">
        <v>2</v>
      </c>
      <c r="E495" s="52" t="s">
        <v>339</v>
      </c>
      <c r="F495" s="30" t="s">
        <v>2102</v>
      </c>
      <c r="G495" s="83"/>
    </row>
    <row r="496" spans="1:11" ht="64.5" customHeight="1">
      <c r="A496" s="182"/>
      <c r="B496" s="23"/>
      <c r="C496" s="20" t="s">
        <v>1161</v>
      </c>
      <c r="D496" s="520">
        <v>2</v>
      </c>
      <c r="E496" s="52" t="s">
        <v>377</v>
      </c>
      <c r="F496" s="30" t="s">
        <v>2103</v>
      </c>
      <c r="G496" s="83"/>
    </row>
    <row r="497" spans="1:10" ht="47.25" customHeight="1">
      <c r="A497" s="182"/>
      <c r="B497" s="23"/>
      <c r="C497" s="20" t="s">
        <v>1165</v>
      </c>
      <c r="D497" s="520">
        <v>2</v>
      </c>
      <c r="E497" s="52" t="s">
        <v>339</v>
      </c>
      <c r="F497" s="30" t="s">
        <v>1166</v>
      </c>
      <c r="G497" s="83"/>
    </row>
    <row r="498" spans="1:10" ht="59.15" customHeight="1">
      <c r="A498" s="182"/>
      <c r="B498" s="23"/>
      <c r="C498" s="20" t="s">
        <v>2104</v>
      </c>
      <c r="D498" s="520">
        <v>2</v>
      </c>
      <c r="E498" s="52" t="s">
        <v>339</v>
      </c>
      <c r="F498" s="23" t="s">
        <v>2105</v>
      </c>
      <c r="G498" s="83"/>
    </row>
    <row r="499" spans="1:10" ht="56.25" customHeight="1">
      <c r="A499" s="182" t="s">
        <v>2106</v>
      </c>
      <c r="B499" s="23" t="s">
        <v>2107</v>
      </c>
      <c r="C499" s="20" t="s">
        <v>2108</v>
      </c>
      <c r="D499" s="520">
        <v>2</v>
      </c>
      <c r="E499" s="52" t="s">
        <v>269</v>
      </c>
      <c r="F499" s="30" t="s">
        <v>2109</v>
      </c>
      <c r="G499" s="83"/>
    </row>
    <row r="500" spans="1:10" ht="78.75" customHeight="1">
      <c r="A500" s="182" t="s">
        <v>2110</v>
      </c>
      <c r="B500" s="23" t="s">
        <v>2111</v>
      </c>
      <c r="C500" s="20" t="s">
        <v>2112</v>
      </c>
      <c r="D500" s="520">
        <v>2</v>
      </c>
      <c r="E500" s="52" t="s">
        <v>339</v>
      </c>
      <c r="F500" s="23" t="s">
        <v>2113</v>
      </c>
      <c r="G500" s="83"/>
    </row>
    <row r="501" spans="1:10" ht="54.75" customHeight="1">
      <c r="A501" s="182"/>
      <c r="B501" s="23"/>
      <c r="C501" s="42" t="s">
        <v>2114</v>
      </c>
      <c r="D501" s="520">
        <v>2</v>
      </c>
      <c r="E501" s="52" t="s">
        <v>418</v>
      </c>
      <c r="F501" s="23" t="s">
        <v>2115</v>
      </c>
      <c r="G501" s="186"/>
    </row>
    <row r="502" spans="1:10" ht="40.4" customHeight="1">
      <c r="A502" s="185" t="s">
        <v>2116</v>
      </c>
      <c r="B502" s="1078" t="s">
        <v>2117</v>
      </c>
      <c r="C502" s="1143"/>
      <c r="D502" s="1144"/>
      <c r="E502" s="1144"/>
      <c r="F502" s="1145"/>
      <c r="G502" s="1092"/>
      <c r="H502" s="29">
        <f>SUM(D503:D510)</f>
        <v>16</v>
      </c>
      <c r="I502" s="29">
        <f>COUNT(D503:D510)*2</f>
        <v>16</v>
      </c>
      <c r="J502" s="928">
        <f>H502*100/I502</f>
        <v>100</v>
      </c>
    </row>
    <row r="503" spans="1:10" ht="79.5" customHeight="1">
      <c r="A503" s="182" t="s">
        <v>2118</v>
      </c>
      <c r="B503" s="23" t="s">
        <v>2119</v>
      </c>
      <c r="C503" s="20" t="s">
        <v>2120</v>
      </c>
      <c r="D503" s="520">
        <v>2</v>
      </c>
      <c r="E503" s="52" t="s">
        <v>2121</v>
      </c>
      <c r="F503" s="23" t="s">
        <v>2122</v>
      </c>
      <c r="G503" s="83"/>
    </row>
    <row r="504" spans="1:10" ht="72.75" customHeight="1">
      <c r="A504" s="182"/>
      <c r="B504" s="23"/>
      <c r="C504" s="20" t="s">
        <v>2123</v>
      </c>
      <c r="D504" s="520">
        <v>2</v>
      </c>
      <c r="E504" s="52" t="s">
        <v>2124</v>
      </c>
      <c r="F504" s="23" t="s">
        <v>2122</v>
      </c>
      <c r="G504" s="83"/>
    </row>
    <row r="505" spans="1:10" ht="80.25" customHeight="1">
      <c r="A505" s="182"/>
      <c r="B505" s="23"/>
      <c r="C505" s="187" t="s">
        <v>2125</v>
      </c>
      <c r="D505" s="520">
        <v>2</v>
      </c>
      <c r="E505" s="52" t="s">
        <v>2124</v>
      </c>
      <c r="F505" s="23" t="s">
        <v>2122</v>
      </c>
      <c r="G505" s="83"/>
    </row>
    <row r="506" spans="1:10" ht="81.75" customHeight="1">
      <c r="A506" s="182"/>
      <c r="B506" s="23"/>
      <c r="C506" s="20" t="s">
        <v>2126</v>
      </c>
      <c r="D506" s="520">
        <v>2</v>
      </c>
      <c r="E506" s="52" t="s">
        <v>2124</v>
      </c>
      <c r="F506" s="23" t="s">
        <v>2122</v>
      </c>
      <c r="G506" s="83"/>
    </row>
    <row r="507" spans="1:10" ht="80.25" customHeight="1">
      <c r="A507" s="182"/>
      <c r="B507" s="23"/>
      <c r="C507" s="20" t="s">
        <v>2127</v>
      </c>
      <c r="D507" s="520">
        <v>2</v>
      </c>
      <c r="E507" s="52" t="s">
        <v>2124</v>
      </c>
      <c r="F507" s="23" t="s">
        <v>2122</v>
      </c>
      <c r="G507" s="83"/>
    </row>
    <row r="508" spans="1:10" ht="45" customHeight="1">
      <c r="A508" s="182"/>
      <c r="B508" s="23"/>
      <c r="C508" s="20" t="s">
        <v>2128</v>
      </c>
      <c r="D508" s="520">
        <v>2</v>
      </c>
      <c r="E508" s="52" t="s">
        <v>377</v>
      </c>
      <c r="F508" s="23" t="s">
        <v>2129</v>
      </c>
      <c r="G508" s="188"/>
    </row>
    <row r="509" spans="1:10" ht="60" customHeight="1">
      <c r="A509" s="182" t="s">
        <v>2130</v>
      </c>
      <c r="B509" s="23" t="s">
        <v>2131</v>
      </c>
      <c r="C509" s="20" t="s">
        <v>1184</v>
      </c>
      <c r="D509" s="520">
        <v>2</v>
      </c>
      <c r="E509" s="52" t="s">
        <v>377</v>
      </c>
      <c r="F509" s="23"/>
      <c r="G509" s="83"/>
    </row>
    <row r="510" spans="1:10" ht="46" customHeight="1">
      <c r="A510" s="182"/>
      <c r="B510" s="23"/>
      <c r="C510" s="20" t="s">
        <v>2132</v>
      </c>
      <c r="D510" s="520">
        <v>2</v>
      </c>
      <c r="E510" s="52" t="s">
        <v>339</v>
      </c>
      <c r="F510" s="23"/>
      <c r="G510" s="83"/>
    </row>
    <row r="511" spans="1:10" ht="40.4" customHeight="1">
      <c r="A511" s="185" t="s">
        <v>2133</v>
      </c>
      <c r="B511" s="1146" t="s">
        <v>2134</v>
      </c>
      <c r="C511" s="1147"/>
      <c r="D511" s="1148"/>
      <c r="E511" s="1148"/>
      <c r="F511" s="1149"/>
      <c r="G511" s="1150"/>
      <c r="H511" s="29">
        <f>SUM(D512:D517)</f>
        <v>12</v>
      </c>
      <c r="I511" s="29">
        <f>COUNT(D512:D517)*2</f>
        <v>12</v>
      </c>
      <c r="J511" s="928">
        <f>H511*100/I511</f>
        <v>100</v>
      </c>
    </row>
    <row r="512" spans="1:10" ht="63" customHeight="1">
      <c r="A512" s="182" t="s">
        <v>2135</v>
      </c>
      <c r="B512" s="23" t="s">
        <v>2136</v>
      </c>
      <c r="C512" s="20" t="s">
        <v>2137</v>
      </c>
      <c r="D512" s="520">
        <v>2</v>
      </c>
      <c r="E512" s="52" t="s">
        <v>269</v>
      </c>
      <c r="F512" s="30" t="s">
        <v>2138</v>
      </c>
      <c r="G512" s="83"/>
    </row>
    <row r="513" spans="1:11" ht="60" customHeight="1">
      <c r="A513" s="182"/>
      <c r="B513" s="23"/>
      <c r="C513" s="20" t="s">
        <v>1196</v>
      </c>
      <c r="D513" s="520">
        <v>2</v>
      </c>
      <c r="E513" s="52" t="s">
        <v>269</v>
      </c>
      <c r="F513" s="30" t="s">
        <v>1197</v>
      </c>
      <c r="G513" s="83"/>
    </row>
    <row r="514" spans="1:11" ht="60" customHeight="1">
      <c r="A514" s="182"/>
      <c r="B514" s="23"/>
      <c r="C514" s="42" t="s">
        <v>2139</v>
      </c>
      <c r="D514" s="520">
        <v>2</v>
      </c>
      <c r="E514" s="52" t="s">
        <v>269</v>
      </c>
      <c r="F514" s="23" t="s">
        <v>2140</v>
      </c>
      <c r="G514" s="83"/>
    </row>
    <row r="515" spans="1:11" ht="45" customHeight="1">
      <c r="A515" s="182" t="s">
        <v>2141</v>
      </c>
      <c r="B515" s="23" t="s">
        <v>2142</v>
      </c>
      <c r="C515" s="120" t="s">
        <v>2143</v>
      </c>
      <c r="D515" s="520">
        <v>2</v>
      </c>
      <c r="E515" s="522" t="s">
        <v>377</v>
      </c>
      <c r="F515" s="30" t="s">
        <v>2144</v>
      </c>
      <c r="G515" s="83"/>
    </row>
    <row r="516" spans="1:11" ht="78.75" customHeight="1">
      <c r="A516" s="182"/>
      <c r="B516" s="23"/>
      <c r="C516" s="20" t="s">
        <v>2145</v>
      </c>
      <c r="D516" s="520">
        <v>2</v>
      </c>
      <c r="E516" s="522" t="s">
        <v>377</v>
      </c>
      <c r="F516" s="30" t="s">
        <v>2146</v>
      </c>
      <c r="G516" s="189"/>
    </row>
    <row r="517" spans="1:11" ht="45" customHeight="1">
      <c r="A517" s="182"/>
      <c r="B517" s="23"/>
      <c r="C517" s="42" t="s">
        <v>2147</v>
      </c>
      <c r="D517" s="520">
        <v>2</v>
      </c>
      <c r="E517" s="522" t="s">
        <v>377</v>
      </c>
      <c r="F517" s="30" t="s">
        <v>2148</v>
      </c>
      <c r="G517" s="83"/>
    </row>
    <row r="518" spans="1:11" ht="40.4" customHeight="1">
      <c r="A518" s="185" t="s">
        <v>2149</v>
      </c>
      <c r="B518" s="1078" t="s">
        <v>28</v>
      </c>
      <c r="C518" s="1143"/>
      <c r="D518" s="1144"/>
      <c r="E518" s="1144"/>
      <c r="F518" s="1145"/>
      <c r="G518" s="1092"/>
      <c r="H518" s="29">
        <f>SUM(D519:D525)</f>
        <v>10</v>
      </c>
      <c r="I518" s="29">
        <f>COUNT(D519:D525)*2</f>
        <v>10</v>
      </c>
      <c r="J518" s="928">
        <f>H518*100/I518</f>
        <v>100</v>
      </c>
    </row>
    <row r="519" spans="1:11" ht="45" customHeight="1">
      <c r="A519" s="182" t="s">
        <v>2150</v>
      </c>
      <c r="B519" s="23" t="s">
        <v>1209</v>
      </c>
      <c r="C519" s="20" t="s">
        <v>2151</v>
      </c>
      <c r="D519" s="520">
        <v>2</v>
      </c>
      <c r="E519" s="52" t="s">
        <v>339</v>
      </c>
      <c r="F519" s="23"/>
      <c r="G519" s="83"/>
    </row>
    <row r="520" spans="1:11" ht="45" customHeight="1">
      <c r="A520" s="182" t="s">
        <v>2152</v>
      </c>
      <c r="B520" s="23" t="s">
        <v>2153</v>
      </c>
      <c r="C520" s="20" t="s">
        <v>2154</v>
      </c>
      <c r="D520" s="520">
        <v>2</v>
      </c>
      <c r="E520" s="52" t="s">
        <v>377</v>
      </c>
      <c r="F520" s="23" t="s">
        <v>2155</v>
      </c>
      <c r="G520" s="83"/>
    </row>
    <row r="521" spans="1:11" ht="45" customHeight="1">
      <c r="A521" s="182" t="s">
        <v>2156</v>
      </c>
      <c r="B521" s="23" t="s">
        <v>2157</v>
      </c>
      <c r="C521" s="20" t="s">
        <v>2158</v>
      </c>
      <c r="D521" s="624">
        <v>2</v>
      </c>
      <c r="E521" s="619" t="s">
        <v>538</v>
      </c>
      <c r="F521" s="23" t="s">
        <v>2159</v>
      </c>
      <c r="G521" s="83"/>
    </row>
    <row r="522" spans="1:11" ht="30" customHeight="1">
      <c r="A522" s="182"/>
      <c r="B522" s="23"/>
      <c r="C522" s="20" t="s">
        <v>2160</v>
      </c>
      <c r="D522" s="520">
        <v>2</v>
      </c>
      <c r="E522" s="52" t="s">
        <v>538</v>
      </c>
      <c r="F522" s="23" t="s">
        <v>1221</v>
      </c>
      <c r="G522" s="83"/>
    </row>
    <row r="523" spans="1:11" ht="55.5" customHeight="1">
      <c r="A523" s="182"/>
      <c r="B523" s="23"/>
      <c r="C523" s="20" t="s">
        <v>2161</v>
      </c>
      <c r="D523" s="520">
        <v>2</v>
      </c>
      <c r="E523" s="52" t="s">
        <v>377</v>
      </c>
      <c r="F523" s="23" t="s">
        <v>2162</v>
      </c>
      <c r="G523" s="83"/>
    </row>
    <row r="524" spans="1:11" ht="63" hidden="1" customHeight="1">
      <c r="A524" s="79" t="s">
        <v>2163</v>
      </c>
      <c r="B524" s="30" t="s">
        <v>2164</v>
      </c>
      <c r="C524" s="50"/>
      <c r="D524" s="148"/>
      <c r="E524" s="22"/>
      <c r="F524" s="66"/>
      <c r="G524" s="183"/>
      <c r="H524" s="99"/>
      <c r="I524" s="99"/>
      <c r="J524" s="99"/>
      <c r="K524" s="99"/>
    </row>
    <row r="525" spans="1:11" ht="30" hidden="1" customHeight="1">
      <c r="A525" s="79" t="s">
        <v>1230</v>
      </c>
      <c r="B525" s="30" t="s">
        <v>2165</v>
      </c>
      <c r="C525" s="66"/>
      <c r="D525" s="66"/>
      <c r="E525" s="22"/>
      <c r="F525" s="66"/>
      <c r="G525" s="66"/>
      <c r="H525" s="99"/>
      <c r="I525" s="99"/>
      <c r="J525" s="99"/>
      <c r="K525" s="99"/>
    </row>
    <row r="526" spans="1:11" ht="40.4" customHeight="1">
      <c r="A526" s="135" t="s">
        <v>2166</v>
      </c>
      <c r="B526" s="1078" t="s">
        <v>2167</v>
      </c>
      <c r="C526" s="1143"/>
      <c r="D526" s="1144"/>
      <c r="E526" s="1144"/>
      <c r="F526" s="1145"/>
      <c r="G526" s="1092"/>
      <c r="H526" s="29">
        <f>SUM(D527:D534)</f>
        <v>16</v>
      </c>
      <c r="I526" s="29">
        <f>COUNT(D527:D534)*2</f>
        <v>16</v>
      </c>
      <c r="J526" s="928">
        <f>H526*100/I526</f>
        <v>100</v>
      </c>
    </row>
    <row r="527" spans="1:11" ht="60" customHeight="1">
      <c r="A527" s="182" t="s">
        <v>2168</v>
      </c>
      <c r="B527" s="23" t="s">
        <v>2169</v>
      </c>
      <c r="C527" s="20" t="s">
        <v>2170</v>
      </c>
      <c r="D527" s="520">
        <v>2</v>
      </c>
      <c r="E527" s="52" t="s">
        <v>339</v>
      </c>
      <c r="F527" s="42" t="s">
        <v>3266</v>
      </c>
      <c r="G527" s="83"/>
    </row>
    <row r="528" spans="1:11" ht="30" customHeight="1">
      <c r="A528" s="182"/>
      <c r="B528" s="23"/>
      <c r="C528" s="42" t="s">
        <v>2171</v>
      </c>
      <c r="D528" s="520">
        <v>2</v>
      </c>
      <c r="E528" s="52" t="s">
        <v>377</v>
      </c>
      <c r="F528" s="25" t="s">
        <v>6316</v>
      </c>
      <c r="G528" s="83"/>
    </row>
    <row r="529" spans="1:11" ht="30" customHeight="1">
      <c r="A529" s="182"/>
      <c r="B529" s="23"/>
      <c r="C529" s="42" t="s">
        <v>2172</v>
      </c>
      <c r="D529" s="520">
        <v>2</v>
      </c>
      <c r="E529" s="52" t="s">
        <v>339</v>
      </c>
      <c r="F529" s="25" t="s">
        <v>6315</v>
      </c>
      <c r="G529" s="83"/>
    </row>
    <row r="530" spans="1:11" ht="30" customHeight="1">
      <c r="A530" s="182"/>
      <c r="B530" s="23"/>
      <c r="C530" s="20" t="s">
        <v>1235</v>
      </c>
      <c r="D530" s="520">
        <v>2</v>
      </c>
      <c r="E530" s="52" t="s">
        <v>339</v>
      </c>
      <c r="F530" s="42" t="s">
        <v>3267</v>
      </c>
      <c r="G530" s="83"/>
    </row>
    <row r="531" spans="1:11" ht="84.75" customHeight="1">
      <c r="A531" s="182" t="s">
        <v>2173</v>
      </c>
      <c r="B531" s="23" t="s">
        <v>2174</v>
      </c>
      <c r="C531" s="20" t="s">
        <v>6311</v>
      </c>
      <c r="D531" s="520">
        <v>2</v>
      </c>
      <c r="E531" s="52" t="s">
        <v>339</v>
      </c>
      <c r="F531" s="30" t="s">
        <v>6310</v>
      </c>
      <c r="G531" s="83"/>
    </row>
    <row r="532" spans="1:11" ht="67.5" customHeight="1">
      <c r="A532" s="182"/>
      <c r="B532" s="23"/>
      <c r="C532" s="20" t="s">
        <v>2175</v>
      </c>
      <c r="D532" s="520">
        <v>2</v>
      </c>
      <c r="E532" s="52" t="s">
        <v>377</v>
      </c>
      <c r="F532" s="30" t="s">
        <v>2176</v>
      </c>
      <c r="G532" s="83"/>
    </row>
    <row r="533" spans="1:11" ht="60" customHeight="1">
      <c r="A533" s="182"/>
      <c r="B533" s="23"/>
      <c r="C533" s="23" t="s">
        <v>6309</v>
      </c>
      <c r="D533" s="520">
        <v>2</v>
      </c>
      <c r="E533" s="52" t="s">
        <v>339</v>
      </c>
      <c r="F533" s="30" t="s">
        <v>2177</v>
      </c>
      <c r="G533" s="83"/>
    </row>
    <row r="534" spans="1:11" ht="47.25" customHeight="1">
      <c r="A534" s="182" t="s">
        <v>2178</v>
      </c>
      <c r="B534" s="23" t="s">
        <v>2179</v>
      </c>
      <c r="C534" s="42" t="s">
        <v>1247</v>
      </c>
      <c r="D534" s="520">
        <v>2</v>
      </c>
      <c r="E534" s="521" t="s">
        <v>658</v>
      </c>
      <c r="F534" s="23" t="s">
        <v>2180</v>
      </c>
      <c r="G534" s="83"/>
    </row>
    <row r="535" spans="1:11" ht="30" customHeight="1">
      <c r="A535" s="181"/>
      <c r="B535" s="1158" t="s">
        <v>2181</v>
      </c>
      <c r="C535" s="1159"/>
      <c r="D535" s="1158"/>
      <c r="E535" s="1158"/>
      <c r="F535" s="1160"/>
      <c r="G535" s="1158"/>
      <c r="H535" s="29">
        <f>H536+H543+H547+H562+H566+H575+H583+H539+H593</f>
        <v>70</v>
      </c>
      <c r="I535" s="29">
        <f>I536+I543+I547+I562+I566+I575+I583+I539+I593</f>
        <v>70</v>
      </c>
      <c r="J535" s="928">
        <f>H535*100/I535</f>
        <v>100</v>
      </c>
    </row>
    <row r="536" spans="1:11" ht="40.4" customHeight="1">
      <c r="A536" s="159" t="s">
        <v>25</v>
      </c>
      <c r="B536" s="1078" t="s">
        <v>24</v>
      </c>
      <c r="C536" s="1143"/>
      <c r="D536" s="1144"/>
      <c r="E536" s="1144"/>
      <c r="F536" s="1145"/>
      <c r="G536" s="1092"/>
      <c r="H536" s="29">
        <f>SUM(D537:D538)</f>
        <v>2</v>
      </c>
      <c r="I536" s="29">
        <f>COUNT(D537:D538)*2</f>
        <v>2</v>
      </c>
      <c r="J536" s="928">
        <f>H536*100/I536</f>
        <v>100</v>
      </c>
    </row>
    <row r="537" spans="1:11" ht="45.65" customHeight="1">
      <c r="A537" s="43" t="s">
        <v>1252</v>
      </c>
      <c r="B537" s="23" t="s">
        <v>1253</v>
      </c>
      <c r="C537" s="42" t="s">
        <v>2182</v>
      </c>
      <c r="D537" s="601">
        <v>2</v>
      </c>
      <c r="E537" s="52" t="s">
        <v>538</v>
      </c>
      <c r="F537" s="30" t="s">
        <v>2183</v>
      </c>
      <c r="G537" s="21"/>
    </row>
    <row r="538" spans="1:11" ht="47.25" hidden="1" customHeight="1">
      <c r="A538" s="68" t="s">
        <v>1255</v>
      </c>
      <c r="B538" s="30" t="s">
        <v>1256</v>
      </c>
      <c r="C538" s="26"/>
      <c r="D538" s="26"/>
      <c r="E538" s="28"/>
      <c r="F538" s="26"/>
      <c r="G538" s="26"/>
      <c r="H538" s="99"/>
      <c r="I538" s="99"/>
      <c r="J538" s="99"/>
      <c r="K538" s="99"/>
    </row>
    <row r="539" spans="1:11" ht="40.4" customHeight="1">
      <c r="A539" s="159" t="s">
        <v>23</v>
      </c>
      <c r="B539" s="1078" t="s">
        <v>2184</v>
      </c>
      <c r="C539" s="1091"/>
      <c r="D539" s="1091"/>
      <c r="E539" s="1091"/>
      <c r="F539" s="1091"/>
      <c r="G539" s="1092"/>
      <c r="H539" s="29">
        <f>SUM(D540:D542)</f>
        <v>6</v>
      </c>
      <c r="I539" s="29">
        <f>COUNT(D540:D542)*2</f>
        <v>6</v>
      </c>
      <c r="J539" s="928">
        <f>H539*100/I539</f>
        <v>100</v>
      </c>
    </row>
    <row r="540" spans="1:11" ht="60" customHeight="1">
      <c r="A540" s="43" t="s">
        <v>1257</v>
      </c>
      <c r="B540" s="19" t="s">
        <v>2185</v>
      </c>
      <c r="C540" s="23" t="s">
        <v>2186</v>
      </c>
      <c r="D540" s="520">
        <v>2</v>
      </c>
      <c r="E540" s="52" t="s">
        <v>646</v>
      </c>
      <c r="F540" s="28"/>
      <c r="G540" s="21"/>
    </row>
    <row r="541" spans="1:11" ht="47.25" customHeight="1">
      <c r="A541" s="43" t="s">
        <v>1259</v>
      </c>
      <c r="B541" s="114" t="s">
        <v>2187</v>
      </c>
      <c r="C541" s="30" t="s">
        <v>2188</v>
      </c>
      <c r="D541" s="601">
        <v>2</v>
      </c>
      <c r="E541" s="52" t="s">
        <v>646</v>
      </c>
      <c r="F541" s="26"/>
      <c r="G541" s="53"/>
    </row>
    <row r="542" spans="1:11" ht="47.25" customHeight="1">
      <c r="A542" s="43" t="s">
        <v>1261</v>
      </c>
      <c r="B542" s="114" t="s">
        <v>2189</v>
      </c>
      <c r="C542" s="30" t="s">
        <v>2190</v>
      </c>
      <c r="D542" s="601">
        <v>2</v>
      </c>
      <c r="E542" s="52" t="s">
        <v>646</v>
      </c>
      <c r="F542" s="26"/>
      <c r="G542" s="53"/>
    </row>
    <row r="543" spans="1:11" ht="40.4" customHeight="1">
      <c r="A543" s="135" t="s">
        <v>2191</v>
      </c>
      <c r="B543" s="1078" t="s">
        <v>2192</v>
      </c>
      <c r="C543" s="1143"/>
      <c r="D543" s="1144"/>
      <c r="E543" s="1144"/>
      <c r="F543" s="1145"/>
      <c r="G543" s="1092"/>
      <c r="H543" s="29">
        <f>SUM(D544:D546)</f>
        <v>4</v>
      </c>
      <c r="I543" s="29">
        <f>COUNT(D544:D546)*2</f>
        <v>4</v>
      </c>
      <c r="J543" s="928">
        <f>H543*100/I543</f>
        <v>100</v>
      </c>
    </row>
    <row r="544" spans="1:11" ht="123.75" customHeight="1">
      <c r="A544" s="18" t="s">
        <v>2193</v>
      </c>
      <c r="B544" s="23" t="s">
        <v>2194</v>
      </c>
      <c r="C544" s="20" t="s">
        <v>2195</v>
      </c>
      <c r="D544" s="520">
        <v>2</v>
      </c>
      <c r="E544" s="52" t="s">
        <v>538</v>
      </c>
      <c r="F544" s="23" t="s">
        <v>2196</v>
      </c>
      <c r="G544" s="21"/>
    </row>
    <row r="545" spans="1:11" ht="55.5" hidden="1" customHeight="1">
      <c r="A545" s="27" t="s">
        <v>2197</v>
      </c>
      <c r="B545" s="114" t="s">
        <v>2198</v>
      </c>
      <c r="C545" s="26"/>
      <c r="D545" s="26"/>
      <c r="E545" s="28"/>
      <c r="F545" s="26"/>
      <c r="G545" s="26"/>
      <c r="H545" s="99"/>
      <c r="I545" s="99"/>
      <c r="J545" s="99"/>
      <c r="K545" s="99"/>
    </row>
    <row r="546" spans="1:11" ht="79.5" customHeight="1">
      <c r="A546" s="18" t="s">
        <v>2199</v>
      </c>
      <c r="B546" s="55" t="s">
        <v>2200</v>
      </c>
      <c r="C546" s="20" t="s">
        <v>1272</v>
      </c>
      <c r="D546" s="520">
        <v>2</v>
      </c>
      <c r="E546" s="52" t="s">
        <v>538</v>
      </c>
      <c r="F546" s="23" t="s">
        <v>2201</v>
      </c>
      <c r="G546" s="21"/>
    </row>
    <row r="547" spans="1:11" ht="40.4" customHeight="1">
      <c r="A547" s="135" t="s">
        <v>2202</v>
      </c>
      <c r="B547" s="1078" t="s">
        <v>2203</v>
      </c>
      <c r="C547" s="1143"/>
      <c r="D547" s="1144"/>
      <c r="E547" s="1144"/>
      <c r="F547" s="1145"/>
      <c r="G547" s="1092"/>
      <c r="H547" s="29">
        <f>SUM(D548:D561)</f>
        <v>28</v>
      </c>
      <c r="I547" s="29">
        <f>COUNT(D548:D561)*2</f>
        <v>28</v>
      </c>
      <c r="J547" s="928">
        <f>H547*100/I547</f>
        <v>100</v>
      </c>
    </row>
    <row r="548" spans="1:11" ht="47.25" customHeight="1">
      <c r="A548" s="18" t="s">
        <v>2204</v>
      </c>
      <c r="B548" s="23" t="s">
        <v>1275</v>
      </c>
      <c r="C548" s="140" t="s">
        <v>1276</v>
      </c>
      <c r="D548" s="601">
        <v>2</v>
      </c>
      <c r="E548" s="52" t="s">
        <v>646</v>
      </c>
      <c r="F548" s="23" t="s">
        <v>2205</v>
      </c>
      <c r="G548" s="21"/>
    </row>
    <row r="549" spans="1:11" ht="52.5" customHeight="1">
      <c r="A549" s="18"/>
      <c r="B549" s="20"/>
      <c r="C549" s="20" t="s">
        <v>1277</v>
      </c>
      <c r="D549" s="601">
        <v>2</v>
      </c>
      <c r="E549" s="52" t="s">
        <v>375</v>
      </c>
      <c r="F549" s="23" t="s">
        <v>2206</v>
      </c>
      <c r="G549" s="21"/>
    </row>
    <row r="550" spans="1:11" ht="77.25" customHeight="1">
      <c r="A550" s="18" t="s">
        <v>2207</v>
      </c>
      <c r="B550" s="23" t="s">
        <v>1279</v>
      </c>
      <c r="C550" s="190" t="s">
        <v>2208</v>
      </c>
      <c r="D550" s="601">
        <v>2</v>
      </c>
      <c r="E550" s="52" t="s">
        <v>646</v>
      </c>
      <c r="F550" s="23" t="s">
        <v>2209</v>
      </c>
      <c r="G550" s="53"/>
    </row>
    <row r="551" spans="1:11" ht="80.25" customHeight="1">
      <c r="A551" s="18"/>
      <c r="B551" s="23"/>
      <c r="C551" s="190" t="s">
        <v>2210</v>
      </c>
      <c r="D551" s="601">
        <v>2</v>
      </c>
      <c r="E551" s="52" t="s">
        <v>646</v>
      </c>
      <c r="F551" s="23" t="s">
        <v>2211</v>
      </c>
      <c r="G551" s="53"/>
    </row>
    <row r="552" spans="1:11" ht="94.5" customHeight="1">
      <c r="A552" s="18"/>
      <c r="B552" s="23"/>
      <c r="C552" s="190" t="s">
        <v>2212</v>
      </c>
      <c r="D552" s="601">
        <v>2</v>
      </c>
      <c r="E552" s="52" t="s">
        <v>646</v>
      </c>
      <c r="F552" s="23" t="s">
        <v>2213</v>
      </c>
      <c r="G552" s="53"/>
    </row>
    <row r="553" spans="1:11" ht="96.75" customHeight="1">
      <c r="A553" s="18"/>
      <c r="B553" s="23"/>
      <c r="C553" s="190" t="s">
        <v>2214</v>
      </c>
      <c r="D553" s="601">
        <v>2</v>
      </c>
      <c r="E553" s="52" t="s">
        <v>646</v>
      </c>
      <c r="F553" s="23" t="s">
        <v>2215</v>
      </c>
      <c r="G553" s="53"/>
    </row>
    <row r="554" spans="1:11" ht="87.75" customHeight="1">
      <c r="A554" s="18"/>
      <c r="B554" s="23"/>
      <c r="C554" s="190" t="s">
        <v>2216</v>
      </c>
      <c r="D554" s="601">
        <v>2</v>
      </c>
      <c r="E554" s="52" t="s">
        <v>646</v>
      </c>
      <c r="F554" s="23" t="s">
        <v>2217</v>
      </c>
      <c r="G554" s="53"/>
    </row>
    <row r="555" spans="1:11" ht="75" customHeight="1">
      <c r="A555" s="18"/>
      <c r="B555" s="23"/>
      <c r="C555" s="190" t="s">
        <v>2218</v>
      </c>
      <c r="D555" s="601">
        <v>2</v>
      </c>
      <c r="E555" s="52" t="s">
        <v>646</v>
      </c>
      <c r="F555" s="23" t="s">
        <v>2219</v>
      </c>
      <c r="G555" s="53"/>
    </row>
    <row r="556" spans="1:11" ht="138.75" customHeight="1">
      <c r="A556" s="18"/>
      <c r="B556" s="23"/>
      <c r="C556" s="190" t="s">
        <v>2220</v>
      </c>
      <c r="D556" s="601">
        <v>2</v>
      </c>
      <c r="E556" s="52" t="s">
        <v>646</v>
      </c>
      <c r="F556" s="23" t="s">
        <v>2221</v>
      </c>
      <c r="G556" s="53"/>
    </row>
    <row r="557" spans="1:11" ht="81" customHeight="1">
      <c r="A557" s="18"/>
      <c r="B557" s="23"/>
      <c r="C557" s="190" t="s">
        <v>2222</v>
      </c>
      <c r="D557" s="601">
        <v>2</v>
      </c>
      <c r="E557" s="52" t="s">
        <v>646</v>
      </c>
      <c r="F557" s="23" t="s">
        <v>2223</v>
      </c>
      <c r="G557" s="53"/>
    </row>
    <row r="558" spans="1:11" ht="31.5" customHeight="1">
      <c r="A558" s="18" t="s">
        <v>2224</v>
      </c>
      <c r="B558" s="23" t="s">
        <v>2225</v>
      </c>
      <c r="C558" s="20" t="s">
        <v>2226</v>
      </c>
      <c r="D558" s="601">
        <v>2</v>
      </c>
      <c r="E558" s="52" t="s">
        <v>538</v>
      </c>
      <c r="F558" s="23" t="s">
        <v>2227</v>
      </c>
      <c r="G558" s="21"/>
    </row>
    <row r="559" spans="1:11" ht="82.5" customHeight="1">
      <c r="A559" s="18" t="s">
        <v>2228</v>
      </c>
      <c r="B559" s="23" t="s">
        <v>1297</v>
      </c>
      <c r="C559" s="57" t="s">
        <v>2229</v>
      </c>
      <c r="D559" s="601">
        <v>2</v>
      </c>
      <c r="E559" s="52" t="s">
        <v>339</v>
      </c>
      <c r="F559" s="23" t="s">
        <v>2230</v>
      </c>
      <c r="G559" s="21"/>
    </row>
    <row r="560" spans="1:11" ht="82.5" customHeight="1">
      <c r="A560" s="18"/>
      <c r="B560" s="23"/>
      <c r="C560" s="57" t="s">
        <v>2231</v>
      </c>
      <c r="D560" s="601">
        <v>2</v>
      </c>
      <c r="E560" s="52" t="s">
        <v>339</v>
      </c>
      <c r="F560" s="23" t="s">
        <v>2232</v>
      </c>
      <c r="G560" s="21"/>
    </row>
    <row r="561" spans="1:11" ht="221.25" customHeight="1">
      <c r="A561" s="18"/>
      <c r="B561" s="23"/>
      <c r="C561" s="57" t="s">
        <v>2233</v>
      </c>
      <c r="D561" s="601">
        <v>2</v>
      </c>
      <c r="E561" s="52" t="s">
        <v>339</v>
      </c>
      <c r="F561" s="23" t="s">
        <v>2234</v>
      </c>
      <c r="G561" s="118"/>
    </row>
    <row r="562" spans="1:11" ht="40.4" customHeight="1">
      <c r="A562" s="135" t="s">
        <v>2235</v>
      </c>
      <c r="B562" s="1078" t="s">
        <v>2236</v>
      </c>
      <c r="C562" s="1143"/>
      <c r="D562" s="1144"/>
      <c r="E562" s="1144"/>
      <c r="F562" s="1145"/>
      <c r="G562" s="1092"/>
      <c r="H562" s="29">
        <f>SUM(D563:D565)</f>
        <v>6</v>
      </c>
      <c r="I562" s="29">
        <f>COUNT(D563:D565)*2</f>
        <v>6</v>
      </c>
      <c r="J562" s="928">
        <f>H562*100/I562</f>
        <v>100</v>
      </c>
    </row>
    <row r="563" spans="1:11" ht="83.25" customHeight="1">
      <c r="A563" s="18" t="s">
        <v>2237</v>
      </c>
      <c r="B563" s="19" t="s">
        <v>2238</v>
      </c>
      <c r="C563" s="42" t="s">
        <v>1303</v>
      </c>
      <c r="D563" s="520">
        <v>2</v>
      </c>
      <c r="E563" s="52" t="s">
        <v>538</v>
      </c>
      <c r="F563" s="23" t="s">
        <v>2239</v>
      </c>
      <c r="G563" s="21"/>
    </row>
    <row r="564" spans="1:11" ht="45" customHeight="1">
      <c r="A564" s="18" t="s">
        <v>2240</v>
      </c>
      <c r="B564" s="191" t="s">
        <v>1305</v>
      </c>
      <c r="C564" s="20" t="s">
        <v>1306</v>
      </c>
      <c r="D564" s="520">
        <v>2</v>
      </c>
      <c r="E564" s="52" t="s">
        <v>538</v>
      </c>
      <c r="F564" s="23" t="s">
        <v>2241</v>
      </c>
      <c r="G564" s="192"/>
    </row>
    <row r="565" spans="1:11" ht="45" customHeight="1">
      <c r="A565" s="18" t="s">
        <v>1307</v>
      </c>
      <c r="B565" s="191" t="s">
        <v>1308</v>
      </c>
      <c r="C565" s="23" t="s">
        <v>2242</v>
      </c>
      <c r="D565" s="520">
        <v>2</v>
      </c>
      <c r="E565" s="52" t="s">
        <v>538</v>
      </c>
      <c r="F565" s="23" t="s">
        <v>2243</v>
      </c>
      <c r="G565" s="192"/>
    </row>
    <row r="566" spans="1:11" ht="40.4" customHeight="1">
      <c r="A566" s="135" t="s">
        <v>2244</v>
      </c>
      <c r="B566" s="1078" t="s">
        <v>14</v>
      </c>
      <c r="C566" s="1143"/>
      <c r="D566" s="1144"/>
      <c r="E566" s="1144"/>
      <c r="F566" s="1145"/>
      <c r="G566" s="1092"/>
      <c r="H566" s="29">
        <f>SUM(D567:D574)</f>
        <v>14</v>
      </c>
      <c r="I566" s="29">
        <f>COUNT(D567:D574)*2</f>
        <v>14</v>
      </c>
      <c r="J566" s="928">
        <f>H566*100/I566</f>
        <v>100</v>
      </c>
    </row>
    <row r="567" spans="1:11" ht="75.75" customHeight="1">
      <c r="A567" s="18" t="s">
        <v>2245</v>
      </c>
      <c r="B567" s="23" t="s">
        <v>1311</v>
      </c>
      <c r="C567" s="20" t="s">
        <v>1312</v>
      </c>
      <c r="D567" s="520">
        <v>2</v>
      </c>
      <c r="E567" s="52" t="s">
        <v>651</v>
      </c>
      <c r="F567" s="30" t="s">
        <v>2246</v>
      </c>
      <c r="G567" s="21"/>
    </row>
    <row r="568" spans="1:11" ht="15.75" hidden="1" customHeight="1">
      <c r="A568" s="27" t="s">
        <v>1313</v>
      </c>
      <c r="B568" s="19" t="s">
        <v>1314</v>
      </c>
      <c r="C568" s="25"/>
      <c r="D568" s="26"/>
      <c r="E568" s="28"/>
      <c r="F568" s="30" t="s">
        <v>2247</v>
      </c>
      <c r="G568" s="26"/>
      <c r="H568" s="99"/>
      <c r="I568" s="99"/>
      <c r="J568" s="99"/>
      <c r="K568" s="99"/>
    </row>
    <row r="569" spans="1:11" ht="47.25" customHeight="1">
      <c r="A569" s="18"/>
      <c r="B569" s="23"/>
      <c r="C569" s="20" t="s">
        <v>2248</v>
      </c>
      <c r="D569" s="520">
        <v>2</v>
      </c>
      <c r="E569" s="52" t="s">
        <v>651</v>
      </c>
      <c r="F569" s="30" t="s">
        <v>2249</v>
      </c>
      <c r="G569" s="53"/>
    </row>
    <row r="570" spans="1:11" ht="47.25" customHeight="1">
      <c r="A570" s="18"/>
      <c r="B570" s="23"/>
      <c r="C570" s="20" t="s">
        <v>2250</v>
      </c>
      <c r="D570" s="520">
        <v>2</v>
      </c>
      <c r="E570" s="52" t="s">
        <v>651</v>
      </c>
      <c r="F570" s="30" t="s">
        <v>2251</v>
      </c>
      <c r="G570" s="53"/>
    </row>
    <row r="571" spans="1:11" ht="47.25" customHeight="1">
      <c r="A571" s="18"/>
      <c r="B571" s="23"/>
      <c r="C571" s="20" t="s">
        <v>2252</v>
      </c>
      <c r="D571" s="520">
        <v>2</v>
      </c>
      <c r="E571" s="52" t="s">
        <v>651</v>
      </c>
      <c r="F571" s="30" t="s">
        <v>2253</v>
      </c>
      <c r="G571" s="53"/>
    </row>
    <row r="572" spans="1:11" ht="36.75" customHeight="1">
      <c r="A572" s="18" t="s">
        <v>1318</v>
      </c>
      <c r="B572" s="161" t="s">
        <v>1319</v>
      </c>
      <c r="C572" s="42" t="s">
        <v>1320</v>
      </c>
      <c r="D572" s="520">
        <v>2</v>
      </c>
      <c r="E572" s="52" t="s">
        <v>651</v>
      </c>
      <c r="F572" s="30" t="s">
        <v>2254</v>
      </c>
      <c r="G572" s="53"/>
    </row>
    <row r="573" spans="1:11" ht="47.25" customHeight="1">
      <c r="A573" s="18" t="s">
        <v>2255</v>
      </c>
      <c r="B573" s="23" t="s">
        <v>1322</v>
      </c>
      <c r="C573" s="31" t="s">
        <v>1323</v>
      </c>
      <c r="D573" s="520">
        <v>2</v>
      </c>
      <c r="E573" s="52" t="s">
        <v>651</v>
      </c>
      <c r="F573" s="30" t="s">
        <v>2256</v>
      </c>
      <c r="G573" s="21"/>
    </row>
    <row r="574" spans="1:11" ht="63.75" customHeight="1">
      <c r="A574" s="18" t="s">
        <v>2257</v>
      </c>
      <c r="B574" s="23" t="s">
        <v>2258</v>
      </c>
      <c r="C574" s="20" t="s">
        <v>2259</v>
      </c>
      <c r="D574" s="520">
        <v>2</v>
      </c>
      <c r="E574" s="52" t="s">
        <v>651</v>
      </c>
      <c r="F574" s="23" t="s">
        <v>2260</v>
      </c>
      <c r="G574" s="21"/>
    </row>
    <row r="575" spans="1:11" ht="40.4" customHeight="1">
      <c r="A575" s="135" t="s">
        <v>2261</v>
      </c>
      <c r="B575" s="996" t="s">
        <v>1327</v>
      </c>
      <c r="C575" s="1164"/>
      <c r="D575" s="1165"/>
      <c r="E575" s="1165"/>
      <c r="F575" s="1166"/>
      <c r="G575" s="1079"/>
      <c r="H575" s="29">
        <f>SUM(D576:D582)</f>
        <v>4</v>
      </c>
      <c r="I575" s="29">
        <f>COUNT(D576:D582)*2</f>
        <v>4</v>
      </c>
      <c r="J575" s="928">
        <f>H575*100/I575</f>
        <v>100</v>
      </c>
    </row>
    <row r="576" spans="1:11" ht="40.4" hidden="1" customHeight="1">
      <c r="A576" s="89" t="s">
        <v>1328</v>
      </c>
      <c r="B576" s="50" t="s">
        <v>1329</v>
      </c>
      <c r="C576" s="50" t="s">
        <v>1330</v>
      </c>
      <c r="D576" s="90"/>
      <c r="E576" s="26" t="s">
        <v>538</v>
      </c>
      <c r="F576" s="91" t="s">
        <v>1331</v>
      </c>
      <c r="G576" s="471"/>
      <c r="H576" s="99"/>
      <c r="I576" s="99"/>
      <c r="J576" s="99"/>
      <c r="K576" s="99"/>
    </row>
    <row r="577" spans="1:11" ht="40.4" hidden="1" customHeight="1">
      <c r="A577" s="89" t="s">
        <v>1332</v>
      </c>
      <c r="B577" s="50" t="s">
        <v>1333</v>
      </c>
      <c r="C577" s="50" t="s">
        <v>1334</v>
      </c>
      <c r="D577" s="90"/>
      <c r="E577" s="26" t="s">
        <v>538</v>
      </c>
      <c r="F577" s="91" t="s">
        <v>1335</v>
      </c>
      <c r="G577" s="466"/>
      <c r="H577" s="99"/>
      <c r="I577" s="99"/>
      <c r="J577" s="99"/>
      <c r="K577" s="99"/>
    </row>
    <row r="578" spans="1:11" ht="40.4" hidden="1" customHeight="1">
      <c r="A578" s="89" t="s">
        <v>1336</v>
      </c>
      <c r="B578" s="50" t="s">
        <v>1337</v>
      </c>
      <c r="C578" s="50" t="s">
        <v>1338</v>
      </c>
      <c r="D578" s="90"/>
      <c r="E578" s="26" t="s">
        <v>538</v>
      </c>
      <c r="F578" s="91" t="s">
        <v>1339</v>
      </c>
      <c r="G578" s="466"/>
      <c r="H578" s="99"/>
      <c r="I578" s="99"/>
      <c r="J578" s="99"/>
      <c r="K578" s="99"/>
    </row>
    <row r="579" spans="1:11" ht="122.25" customHeight="1">
      <c r="A579" s="135" t="s">
        <v>1340</v>
      </c>
      <c r="B579" s="50" t="s">
        <v>2262</v>
      </c>
      <c r="C579" s="42" t="s">
        <v>1342</v>
      </c>
      <c r="D579" s="628">
        <v>2</v>
      </c>
      <c r="E579" s="523" t="s">
        <v>538</v>
      </c>
      <c r="F579" s="194" t="s">
        <v>2263</v>
      </c>
      <c r="G579" s="21"/>
    </row>
    <row r="580" spans="1:11" ht="90" customHeight="1">
      <c r="A580" s="135" t="s">
        <v>1344</v>
      </c>
      <c r="B580" s="50" t="s">
        <v>1345</v>
      </c>
      <c r="C580" s="42" t="s">
        <v>1346</v>
      </c>
      <c r="D580" s="628">
        <v>2</v>
      </c>
      <c r="E580" s="523" t="s">
        <v>538</v>
      </c>
      <c r="F580" s="194" t="s">
        <v>1347</v>
      </c>
      <c r="G580" s="21"/>
    </row>
    <row r="581" spans="1:11" ht="90" hidden="1" customHeight="1">
      <c r="A581" s="89" t="s">
        <v>1348</v>
      </c>
      <c r="B581" s="50" t="s">
        <v>1349</v>
      </c>
      <c r="C581" s="50" t="s">
        <v>1350</v>
      </c>
      <c r="D581" s="90"/>
      <c r="E581" s="26" t="s">
        <v>538</v>
      </c>
      <c r="F581" s="91" t="s">
        <v>1351</v>
      </c>
      <c r="G581" s="466"/>
      <c r="H581" s="99"/>
      <c r="I581" s="99"/>
      <c r="J581" s="99"/>
      <c r="K581" s="99"/>
    </row>
    <row r="582" spans="1:11" ht="90" hidden="1" customHeight="1">
      <c r="A582" s="89" t="s">
        <v>1352</v>
      </c>
      <c r="B582" s="50" t="s">
        <v>1353</v>
      </c>
      <c r="C582" s="50" t="s">
        <v>1354</v>
      </c>
      <c r="D582" s="90"/>
      <c r="E582" s="26" t="s">
        <v>538</v>
      </c>
      <c r="F582" s="91" t="s">
        <v>1355</v>
      </c>
      <c r="G582" s="466"/>
      <c r="H582" s="99"/>
      <c r="I582" s="99"/>
      <c r="J582" s="99"/>
      <c r="K582" s="99"/>
    </row>
    <row r="583" spans="1:11" ht="40.4" customHeight="1">
      <c r="A583" s="135" t="s">
        <v>2264</v>
      </c>
      <c r="B583" s="1078" t="s">
        <v>2265</v>
      </c>
      <c r="C583" s="1143"/>
      <c r="D583" s="1144"/>
      <c r="E583" s="1144"/>
      <c r="F583" s="1145"/>
      <c r="G583" s="1092"/>
      <c r="H583" s="29">
        <f>SUM(D584:D585)</f>
        <v>4</v>
      </c>
      <c r="I583" s="29">
        <f>COUNT(D584:D585)*2</f>
        <v>4</v>
      </c>
      <c r="J583" s="928">
        <f>H583*100/I583</f>
        <v>100</v>
      </c>
    </row>
    <row r="584" spans="1:11" ht="31.5" customHeight="1">
      <c r="A584" s="18" t="s">
        <v>2266</v>
      </c>
      <c r="B584" s="23" t="s">
        <v>2267</v>
      </c>
      <c r="C584" s="20" t="s">
        <v>1358</v>
      </c>
      <c r="D584" s="520">
        <v>2</v>
      </c>
      <c r="E584" s="52" t="s">
        <v>269</v>
      </c>
      <c r="F584" s="23" t="s">
        <v>1359</v>
      </c>
      <c r="G584" s="21"/>
    </row>
    <row r="585" spans="1:11" ht="29">
      <c r="A585" s="18" t="s">
        <v>2268</v>
      </c>
      <c r="B585" s="23" t="s">
        <v>2269</v>
      </c>
      <c r="C585" s="31" t="s">
        <v>2270</v>
      </c>
      <c r="D585" s="520">
        <v>2</v>
      </c>
      <c r="E585" s="521" t="s">
        <v>538</v>
      </c>
      <c r="F585" s="23" t="s">
        <v>1364</v>
      </c>
      <c r="G585" s="21"/>
    </row>
    <row r="586" spans="1:11" ht="15.5" hidden="1">
      <c r="A586" s="92" t="s">
        <v>10</v>
      </c>
      <c r="B586" s="993" t="s">
        <v>1365</v>
      </c>
      <c r="C586" s="994"/>
      <c r="D586" s="994"/>
      <c r="E586" s="994"/>
      <c r="F586" s="994"/>
      <c r="G586" s="998"/>
      <c r="H586" s="99">
        <f>SUM(D587:D592)</f>
        <v>0</v>
      </c>
      <c r="I586" s="99">
        <f>COUNT(D587:D592)*2</f>
        <v>0</v>
      </c>
      <c r="J586" s="99"/>
      <c r="K586" s="99"/>
    </row>
    <row r="587" spans="1:11" ht="43.5" hidden="1">
      <c r="A587" s="92" t="s">
        <v>1366</v>
      </c>
      <c r="B587" s="50" t="s">
        <v>1367</v>
      </c>
      <c r="C587" s="50"/>
      <c r="D587" s="50"/>
      <c r="E587" s="50"/>
      <c r="F587" s="50"/>
      <c r="G587" s="470"/>
      <c r="H587" s="99"/>
      <c r="I587" s="99"/>
      <c r="J587" s="99"/>
      <c r="K587" s="99"/>
    </row>
    <row r="588" spans="1:11" ht="43.5" hidden="1">
      <c r="A588" s="92" t="s">
        <v>1368</v>
      </c>
      <c r="B588" s="50" t="s">
        <v>1369</v>
      </c>
      <c r="C588" s="50"/>
      <c r="D588" s="50"/>
      <c r="E588" s="50"/>
      <c r="F588" s="50"/>
      <c r="G588" s="470"/>
      <c r="H588" s="99"/>
      <c r="I588" s="99"/>
      <c r="J588" s="99"/>
      <c r="K588" s="99"/>
    </row>
    <row r="589" spans="1:11" ht="43.5" hidden="1">
      <c r="A589" s="92" t="s">
        <v>1370</v>
      </c>
      <c r="B589" s="50" t="s">
        <v>1371</v>
      </c>
      <c r="C589" s="50"/>
      <c r="D589" s="50"/>
      <c r="E589" s="50"/>
      <c r="F589" s="50"/>
      <c r="G589" s="470"/>
      <c r="H589" s="99"/>
      <c r="I589" s="99"/>
      <c r="J589" s="99"/>
      <c r="K589" s="99"/>
    </row>
    <row r="590" spans="1:11" ht="72.5" hidden="1">
      <c r="A590" s="92" t="s">
        <v>1372</v>
      </c>
      <c r="B590" s="50" t="s">
        <v>1373</v>
      </c>
      <c r="C590" s="50"/>
      <c r="D590" s="50"/>
      <c r="E590" s="50"/>
      <c r="F590" s="50"/>
      <c r="G590" s="470"/>
      <c r="H590" s="99"/>
      <c r="I590" s="99"/>
      <c r="J590" s="99"/>
      <c r="K590" s="99"/>
    </row>
    <row r="591" spans="1:11" ht="29" hidden="1">
      <c r="A591" s="92" t="s">
        <v>1374</v>
      </c>
      <c r="B591" s="50" t="s">
        <v>1375</v>
      </c>
      <c r="C591" s="50"/>
      <c r="D591" s="50"/>
      <c r="E591" s="50"/>
      <c r="F591" s="50"/>
      <c r="G591" s="470"/>
      <c r="H591" s="99"/>
      <c r="I591" s="99"/>
      <c r="J591" s="99"/>
      <c r="K591" s="99"/>
    </row>
    <row r="592" spans="1:11" ht="29" hidden="1">
      <c r="A592" s="92" t="s">
        <v>1376</v>
      </c>
      <c r="B592" s="50" t="s">
        <v>1377</v>
      </c>
      <c r="C592" s="50"/>
      <c r="D592" s="50"/>
      <c r="E592" s="50"/>
      <c r="F592" s="50"/>
      <c r="G592" s="470"/>
      <c r="H592" s="99"/>
      <c r="I592" s="99"/>
      <c r="J592" s="99"/>
      <c r="K592" s="99"/>
    </row>
    <row r="593" spans="1:11" ht="15.5">
      <c r="A593" s="60" t="s">
        <v>1378</v>
      </c>
      <c r="B593" s="1172" t="s">
        <v>8</v>
      </c>
      <c r="C593" s="1173"/>
      <c r="D593" s="1174"/>
      <c r="E593" s="1174"/>
      <c r="F593" s="1175"/>
      <c r="G593" s="1176"/>
      <c r="H593" s="29">
        <f>SUM(D594:D603)</f>
        <v>2</v>
      </c>
      <c r="I593" s="29">
        <f>COUNT(D594:D603)*2</f>
        <v>2</v>
      </c>
      <c r="J593" s="928">
        <f>H593*100/I593</f>
        <v>100</v>
      </c>
    </row>
    <row r="594" spans="1:11" ht="72.5" hidden="1">
      <c r="A594" s="92" t="s">
        <v>1379</v>
      </c>
      <c r="B594" s="50" t="s">
        <v>1380</v>
      </c>
      <c r="C594" s="50"/>
      <c r="D594" s="50"/>
      <c r="E594" s="50"/>
      <c r="F594" s="50"/>
      <c r="G594" s="470"/>
      <c r="H594" s="99"/>
      <c r="I594" s="99"/>
      <c r="J594" s="99"/>
      <c r="K594" s="99"/>
    </row>
    <row r="595" spans="1:11" ht="58" hidden="1">
      <c r="A595" s="92" t="s">
        <v>1381</v>
      </c>
      <c r="B595" s="50" t="s">
        <v>1382</v>
      </c>
      <c r="C595" s="50"/>
      <c r="D595" s="50"/>
      <c r="E595" s="50"/>
      <c r="F595" s="50"/>
      <c r="G595" s="470"/>
      <c r="H595" s="99"/>
      <c r="I595" s="99"/>
      <c r="J595" s="99"/>
      <c r="K595" s="99"/>
    </row>
    <row r="596" spans="1:11" ht="43.5" hidden="1">
      <c r="A596" s="92" t="s">
        <v>1383</v>
      </c>
      <c r="B596" s="50" t="s">
        <v>1384</v>
      </c>
      <c r="C596" s="50"/>
      <c r="D596" s="50"/>
      <c r="E596" s="50"/>
      <c r="F596" s="50"/>
      <c r="G596" s="470"/>
      <c r="H596" s="99"/>
      <c r="I596" s="99"/>
      <c r="J596" s="99"/>
      <c r="K596" s="99"/>
    </row>
    <row r="597" spans="1:11" ht="43.5" hidden="1">
      <c r="A597" s="92" t="s">
        <v>1385</v>
      </c>
      <c r="B597" s="50" t="s">
        <v>1386</v>
      </c>
      <c r="C597" s="50"/>
      <c r="D597" s="50"/>
      <c r="E597" s="50"/>
      <c r="F597" s="50"/>
      <c r="G597" s="470"/>
      <c r="H597" s="99"/>
      <c r="I597" s="99"/>
      <c r="J597" s="99"/>
      <c r="K597" s="99"/>
    </row>
    <row r="598" spans="1:11" s="288" customFormat="1" ht="43.5" hidden="1">
      <c r="A598" s="92" t="s">
        <v>1387</v>
      </c>
      <c r="B598" s="258" t="s">
        <v>1388</v>
      </c>
      <c r="C598" s="258"/>
      <c r="D598" s="258"/>
      <c r="E598" s="258"/>
      <c r="F598" s="258"/>
      <c r="G598" s="486"/>
      <c r="H598" s="100"/>
      <c r="I598" s="100"/>
      <c r="J598" s="100"/>
      <c r="K598" s="100"/>
    </row>
    <row r="599" spans="1:11" ht="72.5">
      <c r="A599" s="18" t="s">
        <v>1389</v>
      </c>
      <c r="B599" s="50" t="s">
        <v>2271</v>
      </c>
      <c r="C599" s="42" t="s">
        <v>1391</v>
      </c>
      <c r="D599" s="520">
        <v>2</v>
      </c>
      <c r="E599" s="52" t="s">
        <v>538</v>
      </c>
      <c r="F599" s="30" t="s">
        <v>2272</v>
      </c>
      <c r="G599" s="21"/>
    </row>
    <row r="600" spans="1:11" ht="58" hidden="1">
      <c r="A600" s="27" t="s">
        <v>1393</v>
      </c>
      <c r="B600" s="50" t="s">
        <v>1394</v>
      </c>
      <c r="C600" s="358"/>
      <c r="D600" s="21"/>
      <c r="E600" s="28"/>
      <c r="F600" s="261"/>
      <c r="G600" s="121"/>
      <c r="H600" s="99"/>
      <c r="I600" s="99"/>
      <c r="J600" s="99"/>
      <c r="K600" s="99"/>
    </row>
    <row r="601" spans="1:11" ht="29" hidden="1">
      <c r="A601" s="27" t="s">
        <v>1395</v>
      </c>
      <c r="B601" s="50" t="s">
        <v>1396</v>
      </c>
      <c r="C601" s="358"/>
      <c r="D601" s="21"/>
      <c r="E601" s="28"/>
      <c r="F601" s="261"/>
      <c r="G601" s="121"/>
      <c r="H601" s="99"/>
      <c r="I601" s="99"/>
      <c r="J601" s="99"/>
      <c r="K601" s="99"/>
    </row>
    <row r="602" spans="1:11" ht="29" hidden="1">
      <c r="A602" s="27" t="s">
        <v>1397</v>
      </c>
      <c r="B602" s="50" t="s">
        <v>1398</v>
      </c>
      <c r="C602" s="358"/>
      <c r="D602" s="21"/>
      <c r="E602" s="28"/>
      <c r="F602" s="261"/>
      <c r="G602" s="121"/>
      <c r="H602" s="99"/>
      <c r="I602" s="99"/>
      <c r="J602" s="99"/>
      <c r="K602" s="99"/>
    </row>
    <row r="603" spans="1:11" ht="58" hidden="1">
      <c r="A603" s="27" t="s">
        <v>1399</v>
      </c>
      <c r="B603" s="50" t="s">
        <v>1400</v>
      </c>
      <c r="C603" s="358"/>
      <c r="D603" s="21"/>
      <c r="E603" s="28"/>
      <c r="F603" s="261"/>
      <c r="G603" s="121"/>
      <c r="H603" s="99"/>
      <c r="I603" s="99"/>
      <c r="J603" s="99"/>
      <c r="K603" s="99"/>
    </row>
    <row r="604" spans="1:11" ht="25.5" customHeight="1">
      <c r="A604" s="181"/>
      <c r="B604" s="1158" t="s">
        <v>2273</v>
      </c>
      <c r="C604" s="1159"/>
      <c r="D604" s="1158"/>
      <c r="E604" s="1158"/>
      <c r="F604" s="1160"/>
      <c r="G604" s="1158"/>
      <c r="H604" s="29">
        <f>H605+H610+H615+H631</f>
        <v>40</v>
      </c>
      <c r="I604" s="29">
        <f>I605+I610+I615+I631</f>
        <v>40</v>
      </c>
      <c r="J604" s="928">
        <f>H604*100/I604</f>
        <v>100</v>
      </c>
    </row>
    <row r="605" spans="1:11" ht="40.4" customHeight="1">
      <c r="A605" s="159" t="s">
        <v>2274</v>
      </c>
      <c r="B605" s="1080" t="s">
        <v>6</v>
      </c>
      <c r="C605" s="1161"/>
      <c r="D605" s="1162"/>
      <c r="E605" s="1162"/>
      <c r="F605" s="1163"/>
      <c r="G605" s="1080"/>
      <c r="H605" s="29">
        <f>SUM(D606:D609)</f>
        <v>6</v>
      </c>
      <c r="I605" s="29">
        <f>COUNT(D606:D609)*2</f>
        <v>6</v>
      </c>
      <c r="J605" s="928">
        <f>H605*100/I605</f>
        <v>100</v>
      </c>
    </row>
    <row r="606" spans="1:11" ht="29">
      <c r="A606" s="43" t="s">
        <v>2275</v>
      </c>
      <c r="B606" s="23" t="s">
        <v>1403</v>
      </c>
      <c r="C606" s="20" t="s">
        <v>2276</v>
      </c>
      <c r="D606" s="520">
        <v>2</v>
      </c>
      <c r="E606" s="52" t="s">
        <v>646</v>
      </c>
      <c r="F606" s="23"/>
      <c r="G606" s="83"/>
    </row>
    <row r="607" spans="1:11" ht="29">
      <c r="A607" s="43"/>
      <c r="B607" s="23"/>
      <c r="C607" s="20" t="s">
        <v>2277</v>
      </c>
      <c r="D607" s="520">
        <v>2</v>
      </c>
      <c r="E607" s="52" t="s">
        <v>646</v>
      </c>
      <c r="F607" s="23"/>
      <c r="G607" s="83"/>
    </row>
    <row r="608" spans="1:11" ht="43.5">
      <c r="A608" s="43"/>
      <c r="B608" s="23"/>
      <c r="C608" s="20" t="s">
        <v>2278</v>
      </c>
      <c r="D608" s="520">
        <v>2</v>
      </c>
      <c r="E608" s="52" t="s">
        <v>646</v>
      </c>
      <c r="F608" s="23"/>
      <c r="G608" s="83"/>
    </row>
    <row r="609" spans="1:11" ht="43.5" hidden="1">
      <c r="A609" s="68" t="s">
        <v>2279</v>
      </c>
      <c r="B609" s="23" t="s">
        <v>2280</v>
      </c>
      <c r="C609" s="30"/>
      <c r="D609" s="66"/>
      <c r="E609" s="22"/>
      <c r="F609" s="50"/>
      <c r="G609" s="66"/>
      <c r="H609" s="99"/>
      <c r="I609" s="99"/>
      <c r="J609" s="99"/>
      <c r="K609" s="99"/>
    </row>
    <row r="610" spans="1:11" ht="40.4" customHeight="1">
      <c r="A610" s="135" t="s">
        <v>2281</v>
      </c>
      <c r="B610" s="1078" t="s">
        <v>4</v>
      </c>
      <c r="C610" s="1143"/>
      <c r="D610" s="1144"/>
      <c r="E610" s="1144"/>
      <c r="F610" s="1145"/>
      <c r="G610" s="1092"/>
      <c r="H610" s="29">
        <f>SUM(D611:D614)</f>
        <v>6</v>
      </c>
      <c r="I610" s="29">
        <f>COUNT(D611:D614)*2</f>
        <v>6</v>
      </c>
      <c r="J610" s="928">
        <f>H610*100/I610</f>
        <v>100</v>
      </c>
    </row>
    <row r="611" spans="1:11" ht="29">
      <c r="A611" s="43" t="s">
        <v>2282</v>
      </c>
      <c r="B611" s="23" t="s">
        <v>1417</v>
      </c>
      <c r="C611" s="20" t="s">
        <v>2283</v>
      </c>
      <c r="D611" s="520">
        <v>2</v>
      </c>
      <c r="E611" s="52" t="s">
        <v>646</v>
      </c>
      <c r="F611" s="23"/>
      <c r="G611" s="83"/>
    </row>
    <row r="612" spans="1:11" ht="43.5">
      <c r="A612" s="43"/>
      <c r="B612" s="23"/>
      <c r="C612" s="20" t="s">
        <v>2284</v>
      </c>
      <c r="D612" s="520">
        <v>2</v>
      </c>
      <c r="E612" s="52" t="s">
        <v>646</v>
      </c>
      <c r="F612" s="23"/>
      <c r="G612" s="83"/>
    </row>
    <row r="613" spans="1:11" ht="29">
      <c r="A613" s="43"/>
      <c r="B613" s="23"/>
      <c r="C613" s="158" t="s">
        <v>2285</v>
      </c>
      <c r="D613" s="520">
        <v>2</v>
      </c>
      <c r="E613" s="52" t="s">
        <v>646</v>
      </c>
      <c r="F613" s="23"/>
      <c r="G613" s="83"/>
    </row>
    <row r="614" spans="1:11" ht="43.5" hidden="1">
      <c r="A614" s="68" t="s">
        <v>1425</v>
      </c>
      <c r="B614" s="23" t="s">
        <v>2286</v>
      </c>
      <c r="C614" s="23" t="s">
        <v>2287</v>
      </c>
      <c r="D614" s="22"/>
      <c r="E614" s="22"/>
      <c r="F614" s="25"/>
      <c r="G614" s="22"/>
      <c r="H614" s="99"/>
      <c r="I614" s="99"/>
      <c r="J614" s="99"/>
      <c r="K614" s="99"/>
    </row>
    <row r="615" spans="1:11" ht="40.4" customHeight="1">
      <c r="A615" s="135" t="s">
        <v>2288</v>
      </c>
      <c r="B615" s="992" t="s">
        <v>2</v>
      </c>
      <c r="C615" s="1164"/>
      <c r="D615" s="1165"/>
      <c r="E615" s="1165"/>
      <c r="F615" s="1166"/>
      <c r="G615" s="1002"/>
      <c r="H615" s="29">
        <f>SUM(D616:D630)</f>
        <v>24</v>
      </c>
      <c r="I615" s="29">
        <f>COUNT(D616:D630)*2</f>
        <v>24</v>
      </c>
      <c r="J615" s="928">
        <f>H615*100/I615</f>
        <v>100</v>
      </c>
    </row>
    <row r="616" spans="1:11" ht="43.5">
      <c r="A616" s="43" t="s">
        <v>2289</v>
      </c>
      <c r="B616" s="23" t="s">
        <v>1428</v>
      </c>
      <c r="C616" s="57" t="s">
        <v>2290</v>
      </c>
      <c r="D616" s="520">
        <v>2</v>
      </c>
      <c r="E616" s="52" t="s">
        <v>646</v>
      </c>
      <c r="F616" s="23"/>
      <c r="G616" s="189"/>
    </row>
    <row r="617" spans="1:11" ht="43.5">
      <c r="A617" s="43"/>
      <c r="B617" s="23"/>
      <c r="C617" s="57" t="s">
        <v>2291</v>
      </c>
      <c r="D617" s="520">
        <v>2</v>
      </c>
      <c r="E617" s="52" t="s">
        <v>646</v>
      </c>
      <c r="F617" s="23"/>
      <c r="G617" s="189"/>
    </row>
    <row r="618" spans="1:11" ht="29">
      <c r="A618" s="43"/>
      <c r="B618" s="23"/>
      <c r="C618" s="42" t="s">
        <v>1429</v>
      </c>
      <c r="D618" s="520">
        <v>2</v>
      </c>
      <c r="E618" s="52" t="s">
        <v>646</v>
      </c>
      <c r="F618" s="30"/>
      <c r="G618" s="83"/>
    </row>
    <row r="619" spans="1:11" ht="62.25" customHeight="1">
      <c r="A619" s="43"/>
      <c r="B619" s="23"/>
      <c r="C619" s="20" t="s">
        <v>2292</v>
      </c>
      <c r="D619" s="520">
        <v>2</v>
      </c>
      <c r="E619" s="52" t="s">
        <v>646</v>
      </c>
      <c r="F619" s="23"/>
      <c r="G619" s="189"/>
    </row>
    <row r="620" spans="1:11">
      <c r="A620" s="43"/>
      <c r="B620" s="23"/>
      <c r="C620" s="20" t="s">
        <v>2293</v>
      </c>
      <c r="D620" s="520">
        <v>2</v>
      </c>
      <c r="E620" s="52" t="s">
        <v>646</v>
      </c>
      <c r="F620" s="23"/>
      <c r="G620" s="189"/>
    </row>
    <row r="621" spans="1:11" ht="43.5">
      <c r="A621" s="43"/>
      <c r="B621" s="23"/>
      <c r="C621" s="57" t="s">
        <v>2294</v>
      </c>
      <c r="D621" s="520">
        <v>2</v>
      </c>
      <c r="E621" s="52" t="s">
        <v>646</v>
      </c>
      <c r="F621" s="23"/>
      <c r="G621" s="189"/>
    </row>
    <row r="622" spans="1:11" ht="29">
      <c r="A622" s="43"/>
      <c r="B622" s="23"/>
      <c r="C622" s="20" t="s">
        <v>2295</v>
      </c>
      <c r="D622" s="520">
        <v>2</v>
      </c>
      <c r="E622" s="52" t="s">
        <v>646</v>
      </c>
      <c r="F622" s="23"/>
      <c r="G622" s="189"/>
    </row>
    <row r="623" spans="1:11" ht="29">
      <c r="A623" s="43"/>
      <c r="B623" s="23"/>
      <c r="C623" s="20" t="s">
        <v>2296</v>
      </c>
      <c r="D623" s="520">
        <v>2</v>
      </c>
      <c r="E623" s="52" t="s">
        <v>646</v>
      </c>
      <c r="F623" s="23"/>
      <c r="G623" s="189"/>
    </row>
    <row r="624" spans="1:11" ht="43.5">
      <c r="A624" s="43"/>
      <c r="B624" s="23"/>
      <c r="C624" s="20" t="s">
        <v>2297</v>
      </c>
      <c r="D624" s="520">
        <v>2</v>
      </c>
      <c r="E624" s="52" t="s">
        <v>646</v>
      </c>
      <c r="F624" s="23"/>
      <c r="G624" s="189"/>
    </row>
    <row r="625" spans="1:11" ht="29">
      <c r="A625" s="43"/>
      <c r="B625" s="23"/>
      <c r="C625" s="20" t="s">
        <v>2298</v>
      </c>
      <c r="D625" s="520">
        <v>2</v>
      </c>
      <c r="E625" s="52" t="s">
        <v>646</v>
      </c>
      <c r="F625" s="23"/>
      <c r="G625" s="189"/>
    </row>
    <row r="626" spans="1:11" ht="29">
      <c r="A626" s="43"/>
      <c r="B626" s="23"/>
      <c r="C626" s="20" t="s">
        <v>2299</v>
      </c>
      <c r="D626" s="520">
        <v>2</v>
      </c>
      <c r="E626" s="52" t="s">
        <v>646</v>
      </c>
      <c r="F626" s="23"/>
      <c r="G626" s="189"/>
    </row>
    <row r="627" spans="1:11">
      <c r="A627" s="43"/>
      <c r="B627" s="23"/>
      <c r="C627" s="20" t="s">
        <v>2300</v>
      </c>
      <c r="D627" s="520">
        <v>2</v>
      </c>
      <c r="E627" s="52" t="s">
        <v>646</v>
      </c>
      <c r="F627" s="23"/>
      <c r="G627" s="189"/>
    </row>
    <row r="628" spans="1:11" ht="77.5" hidden="1">
      <c r="A628" s="68" t="s">
        <v>1432</v>
      </c>
      <c r="B628" s="30" t="s">
        <v>2301</v>
      </c>
      <c r="C628" s="196" t="s">
        <v>2302</v>
      </c>
      <c r="D628" s="22"/>
      <c r="E628" s="22"/>
      <c r="F628" s="25"/>
      <c r="G628" s="197"/>
      <c r="H628" s="99"/>
      <c r="I628" s="99"/>
      <c r="J628" s="99"/>
      <c r="K628" s="99"/>
    </row>
    <row r="629" spans="1:11" ht="77.5" hidden="1">
      <c r="A629" s="68"/>
      <c r="B629" s="195"/>
      <c r="C629" s="196" t="s">
        <v>2303</v>
      </c>
      <c r="D629" s="22"/>
      <c r="E629" s="22"/>
      <c r="F629" s="25"/>
      <c r="G629" s="197"/>
      <c r="H629" s="99"/>
      <c r="I629" s="99"/>
      <c r="J629" s="99"/>
      <c r="K629" s="99"/>
    </row>
    <row r="630" spans="1:11" ht="77.5" hidden="1">
      <c r="A630" s="68"/>
      <c r="B630" s="195"/>
      <c r="C630" s="196" t="s">
        <v>2304</v>
      </c>
      <c r="D630" s="22"/>
      <c r="E630" s="22"/>
      <c r="F630" s="25"/>
      <c r="G630" s="197"/>
      <c r="H630" s="99"/>
      <c r="I630" s="99"/>
      <c r="J630" s="99"/>
      <c r="K630" s="99"/>
    </row>
    <row r="631" spans="1:11" ht="40.4" customHeight="1">
      <c r="A631" s="135" t="s">
        <v>2305</v>
      </c>
      <c r="B631" s="1167" t="s">
        <v>2306</v>
      </c>
      <c r="C631" s="1168"/>
      <c r="D631" s="1169"/>
      <c r="E631" s="1169"/>
      <c r="F631" s="1170"/>
      <c r="G631" s="1171"/>
      <c r="H631" s="29">
        <f>SUM(D632:D634)</f>
        <v>4</v>
      </c>
      <c r="I631" s="29">
        <f>COUNT(D632:D634)*2</f>
        <v>4</v>
      </c>
      <c r="J631" s="928">
        <f>H631*100/I631</f>
        <v>100</v>
      </c>
    </row>
    <row r="632" spans="1:11" ht="29">
      <c r="A632" s="43" t="s">
        <v>2307</v>
      </c>
      <c r="B632" s="23" t="s">
        <v>1435</v>
      </c>
      <c r="C632" s="20" t="s">
        <v>2308</v>
      </c>
      <c r="D632" s="520">
        <v>2</v>
      </c>
      <c r="E632" s="52" t="s">
        <v>646</v>
      </c>
      <c r="F632" s="23"/>
      <c r="G632" s="83"/>
    </row>
    <row r="633" spans="1:11" ht="14.25" customHeight="1">
      <c r="A633" s="43"/>
      <c r="B633" s="23"/>
      <c r="C633" s="20" t="s">
        <v>2309</v>
      </c>
      <c r="D633" s="520">
        <v>2</v>
      </c>
      <c r="E633" s="52" t="s">
        <v>646</v>
      </c>
      <c r="F633" s="23"/>
      <c r="G633" s="83"/>
    </row>
    <row r="634" spans="1:11" ht="53.25" hidden="1" customHeight="1">
      <c r="A634" s="68" t="s">
        <v>1440</v>
      </c>
      <c r="B634" s="195" t="s">
        <v>2310</v>
      </c>
      <c r="C634" s="25" t="s">
        <v>2311</v>
      </c>
      <c r="D634" s="22"/>
      <c r="E634" s="22"/>
      <c r="F634" s="25" t="s">
        <v>2312</v>
      </c>
      <c r="G634" s="22"/>
      <c r="H634" s="99"/>
      <c r="I634" s="99"/>
      <c r="J634" s="99"/>
      <c r="K634" s="99"/>
    </row>
    <row r="635" spans="1:11" ht="49" customHeight="1">
      <c r="A635" s="198"/>
      <c r="B635" s="107"/>
    </row>
    <row r="636" spans="1:11">
      <c r="A636" s="501"/>
      <c r="B636" s="502"/>
      <c r="C636" s="503"/>
      <c r="D636" s="629"/>
      <c r="E636" s="629"/>
      <c r="F636" s="195"/>
      <c r="G636" s="502"/>
    </row>
    <row r="637" spans="1:11">
      <c r="A637" s="501"/>
      <c r="B637" s="502"/>
      <c r="C637" s="503"/>
      <c r="D637" s="629"/>
      <c r="E637" s="629"/>
      <c r="F637" s="195"/>
      <c r="G637" s="502"/>
    </row>
    <row r="638" spans="1:11" ht="73.400000000000006" customHeight="1">
      <c r="A638" s="501"/>
      <c r="B638" s="502"/>
      <c r="C638" s="503"/>
      <c r="D638" s="629"/>
      <c r="E638" s="629"/>
      <c r="F638" s="195"/>
      <c r="G638" s="502"/>
    </row>
    <row r="639" spans="1:11" ht="26.15" customHeight="1">
      <c r="A639" s="719"/>
      <c r="B639" s="720"/>
      <c r="C639" s="721"/>
      <c r="D639" s="722"/>
      <c r="E639" s="722"/>
      <c r="F639" s="723"/>
      <c r="G639" s="502"/>
    </row>
    <row r="640" spans="1:11">
      <c r="A640" s="719"/>
      <c r="B640" s="720"/>
      <c r="C640" s="721"/>
      <c r="D640" s="722"/>
      <c r="E640" s="722"/>
      <c r="F640" s="723"/>
      <c r="G640" s="502"/>
    </row>
    <row r="641" spans="1:11">
      <c r="A641" s="719"/>
      <c r="B641" s="720"/>
      <c r="C641" s="721"/>
      <c r="D641" s="722"/>
      <c r="E641" s="722"/>
      <c r="F641" s="723"/>
      <c r="G641" s="502"/>
    </row>
    <row r="642" spans="1:11">
      <c r="A642" s="719"/>
      <c r="B642" s="720"/>
      <c r="C642" s="721"/>
      <c r="D642" s="722"/>
      <c r="E642" s="722"/>
      <c r="F642" s="723"/>
      <c r="G642" s="502"/>
    </row>
    <row r="643" spans="1:11">
      <c r="A643" s="719"/>
      <c r="B643" s="720"/>
      <c r="C643" s="721"/>
      <c r="D643" s="722"/>
      <c r="E643" s="722"/>
      <c r="F643" s="723"/>
      <c r="G643" s="502"/>
    </row>
    <row r="644" spans="1:11">
      <c r="A644" s="719"/>
      <c r="B644" s="720"/>
      <c r="C644" s="721"/>
      <c r="D644" s="722"/>
      <c r="E644" s="722"/>
      <c r="F644" s="723"/>
      <c r="G644" s="502"/>
    </row>
    <row r="645" spans="1:11">
      <c r="A645" s="719"/>
      <c r="B645" s="720"/>
      <c r="C645" s="721"/>
      <c r="D645" s="722"/>
      <c r="E645" s="722"/>
      <c r="F645" s="723"/>
      <c r="G645" s="502"/>
    </row>
    <row r="646" spans="1:11" s="37" customFormat="1">
      <c r="A646" s="719"/>
      <c r="B646" s="720"/>
      <c r="C646" s="721"/>
      <c r="D646" s="722"/>
      <c r="E646" s="722"/>
      <c r="F646" s="723"/>
      <c r="G646" s="502"/>
      <c r="H646" s="29"/>
      <c r="I646" s="29"/>
      <c r="J646" s="928"/>
      <c r="K646" s="29"/>
    </row>
    <row r="647" spans="1:11" s="37" customFormat="1">
      <c r="A647" s="898"/>
      <c r="B647" s="899"/>
      <c r="C647" s="900"/>
      <c r="D647" s="901"/>
      <c r="E647" s="901"/>
      <c r="F647" s="894"/>
      <c r="G647" s="502"/>
      <c r="H647" s="29"/>
      <c r="I647" s="29"/>
      <c r="J647" s="928"/>
      <c r="K647" s="29"/>
    </row>
    <row r="648" spans="1:11" s="37" customFormat="1">
      <c r="A648" s="898"/>
      <c r="B648" s="899"/>
      <c r="C648" s="900"/>
      <c r="D648" s="901"/>
      <c r="E648" s="901"/>
      <c r="F648" s="894"/>
      <c r="G648" s="502"/>
      <c r="H648" s="29"/>
      <c r="I648" s="29"/>
      <c r="J648" s="928"/>
      <c r="K648" s="29"/>
    </row>
    <row r="649" spans="1:11" s="37" customFormat="1">
      <c r="A649" s="898"/>
      <c r="B649" s="899"/>
      <c r="C649" s="900"/>
      <c r="D649" s="901"/>
      <c r="E649" s="901"/>
      <c r="F649" s="894"/>
      <c r="G649" s="502"/>
      <c r="H649" s="29"/>
      <c r="I649" s="29"/>
      <c r="J649" s="928"/>
      <c r="K649" s="29"/>
    </row>
    <row r="650" spans="1:11" s="37" customFormat="1">
      <c r="A650" s="898"/>
      <c r="B650" s="899" t="s">
        <v>1443</v>
      </c>
      <c r="C650" s="900" t="s">
        <v>2313</v>
      </c>
      <c r="D650" s="901" t="s">
        <v>1445</v>
      </c>
      <c r="E650" s="901">
        <f>H2</f>
        <v>3</v>
      </c>
      <c r="F650" s="894"/>
      <c r="G650" s="502"/>
      <c r="H650" s="29"/>
      <c r="I650" s="29"/>
      <c r="J650" s="928"/>
      <c r="K650" s="29"/>
    </row>
    <row r="651" spans="1:11" s="37" customFormat="1">
      <c r="A651" s="898" t="s">
        <v>174</v>
      </c>
      <c r="B651" s="899">
        <f>IF(E650=0,0,H48)</f>
        <v>22</v>
      </c>
      <c r="C651" s="899">
        <f>IF(E650=0,0,I48)</f>
        <v>22</v>
      </c>
      <c r="D651" s="902">
        <f>IF(D659=0,0,B651/C651)</f>
        <v>1</v>
      </c>
      <c r="E651" s="901"/>
      <c r="F651" s="894"/>
      <c r="G651" s="502"/>
      <c r="H651" s="29"/>
      <c r="I651" s="29"/>
      <c r="J651" s="928"/>
      <c r="K651" s="29"/>
    </row>
    <row r="652" spans="1:11" s="37" customFormat="1">
      <c r="A652" s="898" t="s">
        <v>176</v>
      </c>
      <c r="B652" s="899">
        <f>IF(E650=0,0,H109)</f>
        <v>40</v>
      </c>
      <c r="C652" s="899">
        <f>IF(E650=0,0,I109)</f>
        <v>40</v>
      </c>
      <c r="D652" s="902">
        <f>IF(D659=0,0,B652/C652)</f>
        <v>1</v>
      </c>
      <c r="E652" s="901"/>
      <c r="F652" s="894"/>
      <c r="G652" s="502"/>
      <c r="H652" s="29"/>
      <c r="I652" s="29"/>
      <c r="J652" s="928"/>
      <c r="K652" s="29"/>
    </row>
    <row r="653" spans="1:11" s="37" customFormat="1">
      <c r="A653" s="898" t="s">
        <v>178</v>
      </c>
      <c r="B653" s="899">
        <f>IF(E650=0,0,H160)</f>
        <v>108</v>
      </c>
      <c r="C653" s="899">
        <f>IF(E650=0,0,I160)</f>
        <v>108</v>
      </c>
      <c r="D653" s="902">
        <f>IF(D659=0,0,B653/C653)</f>
        <v>1</v>
      </c>
      <c r="E653" s="901"/>
      <c r="F653" s="894"/>
      <c r="G653" s="502"/>
      <c r="H653" s="29"/>
      <c r="I653" s="29"/>
      <c r="J653" s="928"/>
      <c r="K653" s="29"/>
    </row>
    <row r="654" spans="1:11" s="37" customFormat="1">
      <c r="A654" s="898" t="s">
        <v>180</v>
      </c>
      <c r="B654" s="694">
        <f>IF(E650=0,0,H231)</f>
        <v>62</v>
      </c>
      <c r="C654" s="694">
        <f>IF(E650=0,0,I231)</f>
        <v>62</v>
      </c>
      <c r="D654" s="902">
        <f>IF(D659=0,0,B654/C654)</f>
        <v>1</v>
      </c>
      <c r="E654" s="901"/>
      <c r="F654" s="894"/>
      <c r="G654" s="502"/>
      <c r="H654" s="29"/>
      <c r="I654" s="29"/>
      <c r="J654" s="928"/>
      <c r="K654" s="29"/>
    </row>
    <row r="655" spans="1:11" s="37" customFormat="1">
      <c r="A655" s="898" t="s">
        <v>182</v>
      </c>
      <c r="B655" s="694">
        <f>IF(E650=0,0,H293)</f>
        <v>184</v>
      </c>
      <c r="C655" s="694">
        <f>IF( E650=0,0,I293)</f>
        <v>184</v>
      </c>
      <c r="D655" s="902">
        <f>IF(D659=0,0,B655/C655)</f>
        <v>1</v>
      </c>
      <c r="E655" s="901"/>
      <c r="F655" s="894"/>
      <c r="G655" s="502"/>
      <c r="H655" s="29"/>
      <c r="I655" s="29"/>
      <c r="J655" s="928"/>
      <c r="K655" s="29"/>
    </row>
    <row r="656" spans="1:11" s="37" customFormat="1">
      <c r="A656" s="898" t="s">
        <v>184</v>
      </c>
      <c r="B656" s="694">
        <f>IF(E650=0,0,H486)</f>
        <v>74</v>
      </c>
      <c r="C656" s="694">
        <f>IF(E650=0,0,I486)</f>
        <v>74</v>
      </c>
      <c r="D656" s="902">
        <f>IF(D659=0,0,B656/C656)</f>
        <v>1</v>
      </c>
      <c r="E656" s="901"/>
      <c r="F656" s="894"/>
      <c r="G656" s="502"/>
      <c r="H656" s="29"/>
      <c r="I656" s="29"/>
      <c r="J656" s="928"/>
      <c r="K656" s="29"/>
    </row>
    <row r="657" spans="1:11" s="37" customFormat="1">
      <c r="A657" s="898" t="s">
        <v>185</v>
      </c>
      <c r="B657" s="694">
        <f>IF(E650=0,0,H535)</f>
        <v>70</v>
      </c>
      <c r="C657" s="694">
        <f>IF(E650=0,0,I535)</f>
        <v>70</v>
      </c>
      <c r="D657" s="902">
        <f>IF(D659=0,0,B657/C657)</f>
        <v>1</v>
      </c>
      <c r="E657" s="901"/>
      <c r="F657" s="894"/>
      <c r="G657" s="502"/>
      <c r="H657" s="29"/>
      <c r="I657" s="29"/>
      <c r="J657" s="928"/>
      <c r="K657" s="29"/>
    </row>
    <row r="658" spans="1:11" s="37" customFormat="1">
      <c r="A658" s="898" t="s">
        <v>187</v>
      </c>
      <c r="B658" s="694">
        <f>IF(E650=0,0,H604)</f>
        <v>40</v>
      </c>
      <c r="C658" s="694">
        <f>IF(E650=0,0,I604)</f>
        <v>40</v>
      </c>
      <c r="D658" s="902">
        <f>IF(D659=0,0,B658/C658)</f>
        <v>1</v>
      </c>
      <c r="E658" s="901"/>
      <c r="F658" s="894"/>
      <c r="G658" s="502"/>
      <c r="H658" s="29"/>
      <c r="I658" s="29"/>
      <c r="J658" s="928"/>
      <c r="K658" s="29"/>
    </row>
    <row r="659" spans="1:11" s="37" customFormat="1">
      <c r="A659" s="898" t="s">
        <v>1446</v>
      </c>
      <c r="B659" s="899">
        <f>IF(E650=0,0,SUM(B651:B658))</f>
        <v>600</v>
      </c>
      <c r="C659" s="899">
        <f>IF(E650=0,0,SUM(C651:C658))</f>
        <v>600</v>
      </c>
      <c r="D659" s="902">
        <f>IF(E650=0,0,(B659/C659))</f>
        <v>1</v>
      </c>
      <c r="E659" s="901"/>
      <c r="F659" s="894"/>
      <c r="G659" s="502"/>
      <c r="H659" s="29"/>
      <c r="I659" s="29"/>
      <c r="J659" s="928"/>
      <c r="K659" s="29"/>
    </row>
    <row r="660" spans="1:11" s="37" customFormat="1">
      <c r="A660" s="898"/>
      <c r="B660" s="899"/>
      <c r="C660" s="900"/>
      <c r="D660" s="901"/>
      <c r="E660" s="901"/>
      <c r="F660" s="894"/>
      <c r="G660" s="502"/>
      <c r="H660" s="29"/>
      <c r="I660" s="29"/>
      <c r="J660" s="928"/>
      <c r="K660" s="29"/>
    </row>
    <row r="661" spans="1:11" s="37" customFormat="1">
      <c r="A661" s="898"/>
      <c r="B661" s="899"/>
      <c r="C661" s="900"/>
      <c r="D661" s="901"/>
      <c r="E661" s="901"/>
      <c r="F661" s="894"/>
      <c r="G661" s="502"/>
      <c r="H661" s="29"/>
      <c r="I661" s="29"/>
      <c r="J661" s="928"/>
      <c r="K661" s="29"/>
    </row>
    <row r="662" spans="1:11" s="37" customFormat="1">
      <c r="A662" s="898">
        <v>0</v>
      </c>
      <c r="B662" s="899"/>
      <c r="C662" s="900"/>
      <c r="D662" s="901"/>
      <c r="E662" s="901"/>
      <c r="F662" s="894"/>
      <c r="G662" s="502"/>
      <c r="H662" s="29"/>
      <c r="I662" s="29"/>
      <c r="J662" s="928"/>
      <c r="K662" s="29"/>
    </row>
    <row r="663" spans="1:11" s="37" customFormat="1">
      <c r="A663" s="898">
        <v>1</v>
      </c>
      <c r="B663" s="899"/>
      <c r="C663" s="900"/>
      <c r="D663" s="901"/>
      <c r="E663" s="901"/>
      <c r="F663" s="894"/>
      <c r="G663" s="28"/>
      <c r="H663" s="29"/>
      <c r="I663" s="29"/>
      <c r="J663" s="928"/>
      <c r="K663" s="29"/>
    </row>
    <row r="664" spans="1:11" s="37" customFormat="1">
      <c r="A664" s="898">
        <v>2</v>
      </c>
      <c r="B664" s="899"/>
      <c r="C664" s="900"/>
      <c r="D664" s="901"/>
      <c r="E664" s="901"/>
      <c r="F664" s="894"/>
      <c r="G664" s="28"/>
      <c r="H664" s="29"/>
      <c r="I664" s="29"/>
      <c r="J664" s="928"/>
      <c r="K664" s="29"/>
    </row>
    <row r="665" spans="1:11" s="37" customFormat="1">
      <c r="A665" s="719"/>
      <c r="B665" s="720"/>
      <c r="C665" s="721"/>
      <c r="D665" s="722"/>
      <c r="E665" s="722"/>
      <c r="F665" s="723"/>
      <c r="G665" s="28"/>
      <c r="H665" s="29"/>
      <c r="I665" s="29"/>
      <c r="J665" s="928"/>
      <c r="K665" s="29"/>
    </row>
    <row r="666" spans="1:11" s="37" customFormat="1">
      <c r="A666" s="719"/>
      <c r="B666" s="720"/>
      <c r="C666" s="721"/>
      <c r="D666" s="722"/>
      <c r="E666" s="722"/>
      <c r="F666" s="723"/>
      <c r="G666" s="28"/>
      <c r="H666" s="29"/>
      <c r="I666" s="29"/>
      <c r="J666" s="928"/>
      <c r="K666" s="29"/>
    </row>
    <row r="667" spans="1:11" s="37" customFormat="1">
      <c r="A667" s="719"/>
      <c r="B667" s="720"/>
      <c r="C667" s="721"/>
      <c r="D667" s="722"/>
      <c r="E667" s="722"/>
      <c r="F667" s="723"/>
      <c r="G667" s="28"/>
      <c r="H667" s="29"/>
      <c r="I667" s="29"/>
      <c r="J667" s="928"/>
      <c r="K667" s="29"/>
    </row>
    <row r="668" spans="1:11" s="37" customFormat="1">
      <c r="A668" s="501"/>
      <c r="B668" s="502"/>
      <c r="C668" s="503"/>
      <c r="D668" s="629"/>
      <c r="E668" s="629"/>
      <c r="F668" s="195"/>
      <c r="G668" s="28"/>
      <c r="H668" s="29"/>
      <c r="I668" s="29"/>
      <c r="J668" s="928"/>
      <c r="K668" s="29"/>
    </row>
    <row r="669" spans="1:11" s="37" customFormat="1">
      <c r="A669" s="501"/>
      <c r="B669" s="502"/>
      <c r="C669" s="503"/>
      <c r="D669" s="629"/>
      <c r="E669" s="629"/>
      <c r="F669" s="195"/>
      <c r="G669" s="28"/>
      <c r="H669" s="29"/>
      <c r="I669" s="29"/>
      <c r="J669" s="928"/>
      <c r="K669" s="29"/>
    </row>
    <row r="670" spans="1:11" s="37" customFormat="1">
      <c r="A670" s="314"/>
      <c r="B670" s="99"/>
      <c r="C670" s="201"/>
      <c r="D670" s="614"/>
      <c r="E670" s="614"/>
      <c r="F670" s="202"/>
      <c r="H670" s="29"/>
      <c r="I670" s="29"/>
      <c r="J670" s="928"/>
      <c r="K670" s="29"/>
    </row>
    <row r="671" spans="1:11" s="37" customFormat="1">
      <c r="A671" s="314"/>
      <c r="B671" s="99"/>
      <c r="C671" s="201"/>
      <c r="D671" s="614"/>
      <c r="E671" s="614"/>
      <c r="F671" s="202"/>
      <c r="H671" s="29"/>
      <c r="I671" s="29"/>
      <c r="J671" s="928"/>
      <c r="K671" s="29"/>
    </row>
    <row r="672" spans="1:11" s="37" customFormat="1">
      <c r="A672" s="314"/>
      <c r="B672" s="99"/>
      <c r="C672" s="201"/>
      <c r="D672" s="614"/>
      <c r="E672" s="614"/>
      <c r="F672" s="202"/>
      <c r="H672" s="29"/>
      <c r="I672" s="29"/>
      <c r="J672" s="928"/>
      <c r="K672" s="29"/>
    </row>
    <row r="673" spans="1:11" s="37" customFormat="1">
      <c r="A673" s="314"/>
      <c r="B673" s="99"/>
      <c r="C673" s="201"/>
      <c r="D673" s="614"/>
      <c r="E673" s="614"/>
      <c r="F673" s="202"/>
      <c r="H673" s="29"/>
      <c r="I673" s="29"/>
      <c r="J673" s="928"/>
      <c r="K673" s="29"/>
    </row>
    <row r="674" spans="1:11" s="37" customFormat="1">
      <c r="A674" s="314"/>
      <c r="B674" s="99"/>
      <c r="C674" s="201"/>
      <c r="D674" s="614"/>
      <c r="E674" s="614"/>
      <c r="F674" s="202"/>
      <c r="H674" s="29"/>
      <c r="I674" s="29"/>
      <c r="J674" s="928"/>
      <c r="K674" s="29"/>
    </row>
    <row r="675" spans="1:11" s="37" customFormat="1">
      <c r="A675" s="314"/>
      <c r="B675" s="99"/>
      <c r="C675" s="201"/>
      <c r="D675" s="614"/>
      <c r="E675" s="614"/>
      <c r="F675" s="202"/>
      <c r="H675" s="29"/>
      <c r="I675" s="29"/>
      <c r="J675" s="928"/>
      <c r="K675" s="29"/>
    </row>
    <row r="676" spans="1:11" s="37" customFormat="1">
      <c r="A676" s="203"/>
      <c r="B676" s="29"/>
      <c r="C676" s="204"/>
      <c r="D676" s="623"/>
      <c r="E676" s="623"/>
      <c r="F676" s="150"/>
      <c r="H676" s="29"/>
      <c r="I676" s="29"/>
      <c r="J676" s="928"/>
      <c r="K676" s="29"/>
    </row>
    <row r="677" spans="1:11" s="37" customFormat="1">
      <c r="A677" s="205"/>
      <c r="C677" s="200"/>
      <c r="D677" s="620"/>
      <c r="E677" s="620"/>
      <c r="F677" s="150"/>
      <c r="H677" s="29"/>
      <c r="I677" s="29"/>
      <c r="J677" s="928"/>
      <c r="K677" s="29"/>
    </row>
    <row r="678" spans="1:11" s="37" customFormat="1">
      <c r="A678" s="205"/>
      <c r="C678" s="200"/>
      <c r="D678" s="620"/>
      <c r="E678" s="620"/>
      <c r="F678" s="150"/>
      <c r="H678" s="29"/>
      <c r="I678" s="29"/>
      <c r="J678" s="928"/>
      <c r="K678" s="29"/>
    </row>
    <row r="679" spans="1:11" s="37" customFormat="1">
      <c r="A679" s="205"/>
      <c r="C679" s="200"/>
      <c r="D679" s="620"/>
      <c r="E679" s="620"/>
      <c r="F679" s="150"/>
      <c r="H679" s="29"/>
      <c r="I679" s="29"/>
      <c r="J679" s="928"/>
      <c r="K679" s="29"/>
    </row>
    <row r="680" spans="1:11" s="37" customFormat="1">
      <c r="A680" s="205"/>
      <c r="C680" s="200"/>
      <c r="D680" s="620"/>
      <c r="E680" s="620"/>
      <c r="F680" s="150"/>
      <c r="H680" s="29"/>
      <c r="I680" s="29"/>
      <c r="J680" s="928"/>
      <c r="K680" s="29"/>
    </row>
    <row r="681" spans="1:11" s="37" customFormat="1">
      <c r="A681" s="205"/>
      <c r="C681" s="200"/>
      <c r="D681" s="620"/>
      <c r="E681" s="620"/>
      <c r="F681" s="150"/>
      <c r="H681" s="29"/>
      <c r="I681" s="29"/>
      <c r="J681" s="928"/>
      <c r="K681" s="29"/>
    </row>
    <row r="682" spans="1:11" s="37" customFormat="1">
      <c r="A682" s="205"/>
      <c r="C682" s="200"/>
      <c r="D682" s="620"/>
      <c r="E682" s="620"/>
      <c r="F682" s="150"/>
      <c r="H682" s="29"/>
      <c r="I682" s="29"/>
      <c r="J682" s="928"/>
      <c r="K682" s="29"/>
    </row>
    <row r="683" spans="1:11" s="37" customFormat="1">
      <c r="A683" s="205"/>
      <c r="C683" s="200"/>
      <c r="D683" s="620"/>
      <c r="E683" s="620"/>
      <c r="F683" s="150"/>
      <c r="H683" s="29"/>
      <c r="I683" s="29"/>
      <c r="J683" s="928"/>
      <c r="K683" s="29"/>
    </row>
    <row r="684" spans="1:11" s="37" customFormat="1">
      <c r="A684" s="205"/>
      <c r="C684" s="200"/>
      <c r="D684" s="620"/>
      <c r="E684" s="620"/>
      <c r="F684" s="150"/>
      <c r="H684" s="29"/>
      <c r="I684" s="29"/>
      <c r="J684" s="928"/>
      <c r="K684" s="29"/>
    </row>
    <row r="685" spans="1:11" s="37" customFormat="1">
      <c r="A685" s="205"/>
      <c r="C685" s="200"/>
      <c r="D685" s="620"/>
      <c r="E685" s="620"/>
      <c r="F685" s="150"/>
      <c r="H685" s="29"/>
      <c r="I685" s="29"/>
      <c r="J685" s="928"/>
      <c r="K685" s="29"/>
    </row>
    <row r="686" spans="1:11" s="37" customFormat="1">
      <c r="A686" s="205"/>
      <c r="C686" s="200"/>
      <c r="D686" s="620"/>
      <c r="E686" s="620"/>
      <c r="F686" s="150"/>
      <c r="H686" s="29"/>
      <c r="I686" s="29"/>
      <c r="J686" s="928"/>
      <c r="K686" s="29"/>
    </row>
    <row r="687" spans="1:11" s="37" customFormat="1">
      <c r="A687" s="205"/>
      <c r="C687" s="200"/>
      <c r="D687" s="620"/>
      <c r="E687" s="620"/>
      <c r="F687" s="150"/>
      <c r="H687" s="29"/>
      <c r="I687" s="29"/>
      <c r="J687" s="928"/>
      <c r="K687" s="29"/>
    </row>
    <row r="688" spans="1:11" s="37" customFormat="1">
      <c r="A688" s="205"/>
      <c r="C688" s="200"/>
      <c r="D688" s="620"/>
      <c r="E688" s="620"/>
      <c r="F688" s="150"/>
      <c r="H688" s="29"/>
      <c r="I688" s="29"/>
      <c r="J688" s="928"/>
      <c r="K688" s="29"/>
    </row>
    <row r="689" spans="1:11" s="37" customFormat="1">
      <c r="A689" s="205"/>
      <c r="C689" s="200"/>
      <c r="D689" s="620"/>
      <c r="E689" s="620"/>
      <c r="F689" s="150"/>
      <c r="H689" s="29"/>
      <c r="I689" s="29"/>
      <c r="J689" s="928"/>
      <c r="K689" s="29"/>
    </row>
    <row r="690" spans="1:11" s="37" customFormat="1">
      <c r="A690" s="205"/>
      <c r="C690" s="200"/>
      <c r="D690" s="620"/>
      <c r="E690" s="620"/>
      <c r="F690" s="150"/>
      <c r="H690" s="29"/>
      <c r="I690" s="29"/>
      <c r="J690" s="928"/>
      <c r="K690" s="29"/>
    </row>
    <row r="691" spans="1:11" s="37" customFormat="1">
      <c r="A691" s="205"/>
      <c r="C691" s="200"/>
      <c r="D691" s="620"/>
      <c r="E691" s="620"/>
      <c r="F691" s="150"/>
      <c r="H691" s="29"/>
      <c r="I691" s="29"/>
      <c r="J691" s="928"/>
      <c r="K691" s="29"/>
    </row>
    <row r="692" spans="1:11" s="37" customFormat="1">
      <c r="A692" s="205"/>
      <c r="C692" s="200"/>
      <c r="D692" s="620"/>
      <c r="E692" s="620"/>
      <c r="F692" s="150"/>
      <c r="H692" s="29"/>
      <c r="I692" s="29"/>
      <c r="J692" s="928"/>
      <c r="K692" s="29"/>
    </row>
    <row r="693" spans="1:11" s="37" customFormat="1">
      <c r="A693" s="205"/>
      <c r="C693" s="200"/>
      <c r="D693" s="620"/>
      <c r="E693" s="620"/>
      <c r="F693" s="150"/>
      <c r="H693" s="29"/>
      <c r="I693" s="29"/>
      <c r="J693" s="928"/>
      <c r="K693" s="29"/>
    </row>
    <row r="694" spans="1:11" s="37" customFormat="1">
      <c r="A694" s="205"/>
      <c r="C694" s="200"/>
      <c r="D694" s="620"/>
      <c r="E694" s="620"/>
      <c r="F694" s="150"/>
      <c r="H694" s="29"/>
      <c r="I694" s="29"/>
      <c r="J694" s="928"/>
      <c r="K694" s="29"/>
    </row>
    <row r="695" spans="1:11" s="37" customFormat="1">
      <c r="A695" s="205"/>
      <c r="C695" s="200"/>
      <c r="D695" s="620"/>
      <c r="E695" s="620"/>
      <c r="F695" s="150"/>
      <c r="H695" s="29"/>
      <c r="I695" s="29"/>
      <c r="J695" s="928"/>
      <c r="K695" s="29"/>
    </row>
    <row r="696" spans="1:11" s="37" customFormat="1">
      <c r="A696" s="205"/>
      <c r="C696" s="200"/>
      <c r="D696" s="620"/>
      <c r="E696" s="620"/>
      <c r="F696" s="150"/>
      <c r="H696" s="29"/>
      <c r="I696" s="29"/>
      <c r="J696" s="928"/>
      <c r="K696" s="29"/>
    </row>
    <row r="697" spans="1:11" s="37" customFormat="1">
      <c r="A697" s="205"/>
      <c r="C697" s="200"/>
      <c r="D697" s="620"/>
      <c r="E697" s="620"/>
      <c r="F697" s="150"/>
      <c r="H697" s="29"/>
      <c r="I697" s="29"/>
      <c r="J697" s="928"/>
      <c r="K697" s="29"/>
    </row>
    <row r="698" spans="1:11" s="37" customFormat="1">
      <c r="A698" s="205"/>
      <c r="C698" s="200"/>
      <c r="D698" s="620"/>
      <c r="E698" s="620"/>
      <c r="F698" s="150"/>
      <c r="H698" s="29"/>
      <c r="I698" s="29"/>
      <c r="J698" s="928"/>
      <c r="K698" s="29"/>
    </row>
    <row r="699" spans="1:11" s="37" customFormat="1">
      <c r="A699" s="205"/>
      <c r="C699" s="200"/>
      <c r="D699" s="620"/>
      <c r="E699" s="620"/>
      <c r="F699" s="150"/>
      <c r="H699" s="29"/>
      <c r="I699" s="29"/>
      <c r="J699" s="928"/>
      <c r="K699" s="29"/>
    </row>
    <row r="700" spans="1:11" s="37" customFormat="1">
      <c r="A700" s="205"/>
      <c r="C700" s="200"/>
      <c r="D700" s="620"/>
      <c r="E700" s="620"/>
      <c r="F700" s="150"/>
      <c r="H700" s="29"/>
      <c r="I700" s="29"/>
      <c r="J700" s="928"/>
      <c r="K700" s="29"/>
    </row>
    <row r="701" spans="1:11" s="37" customFormat="1">
      <c r="A701" s="205"/>
      <c r="C701" s="200"/>
      <c r="D701" s="620"/>
      <c r="E701" s="620"/>
      <c r="F701" s="150"/>
      <c r="H701" s="29"/>
      <c r="I701" s="29"/>
      <c r="J701" s="928"/>
      <c r="K701" s="29"/>
    </row>
    <row r="702" spans="1:11" s="37" customFormat="1">
      <c r="A702" s="205"/>
      <c r="C702" s="200"/>
      <c r="D702" s="620"/>
      <c r="E702" s="620"/>
      <c r="F702" s="150"/>
      <c r="H702" s="29"/>
      <c r="I702" s="29"/>
      <c r="J702" s="928"/>
      <c r="K702" s="29"/>
    </row>
    <row r="703" spans="1:11" s="37" customFormat="1">
      <c r="A703" s="205"/>
      <c r="C703" s="200"/>
      <c r="D703" s="620"/>
      <c r="E703" s="620"/>
      <c r="F703" s="150"/>
      <c r="H703" s="29"/>
      <c r="I703" s="29"/>
      <c r="J703" s="928"/>
      <c r="K703" s="29"/>
    </row>
    <row r="704" spans="1:11" s="37" customFormat="1">
      <c r="A704" s="205"/>
      <c r="C704" s="200"/>
      <c r="D704" s="620"/>
      <c r="E704" s="620"/>
      <c r="F704" s="150"/>
      <c r="H704" s="29"/>
      <c r="I704" s="29"/>
      <c r="J704" s="928"/>
      <c r="K704" s="29"/>
    </row>
    <row r="705" spans="1:11" s="37" customFormat="1">
      <c r="A705" s="205"/>
      <c r="C705" s="200"/>
      <c r="D705" s="620"/>
      <c r="E705" s="620"/>
      <c r="F705" s="150"/>
      <c r="H705" s="29"/>
      <c r="I705" s="29"/>
      <c r="J705" s="928"/>
      <c r="K705" s="29"/>
    </row>
    <row r="706" spans="1:11" s="37" customFormat="1">
      <c r="A706" s="205"/>
      <c r="C706" s="200"/>
      <c r="D706" s="620"/>
      <c r="E706" s="620"/>
      <c r="F706" s="150"/>
      <c r="H706" s="29"/>
      <c r="I706" s="29"/>
      <c r="J706" s="928"/>
      <c r="K706" s="29"/>
    </row>
    <row r="707" spans="1:11" s="37" customFormat="1">
      <c r="A707" s="205"/>
      <c r="C707" s="200"/>
      <c r="D707" s="620"/>
      <c r="E707" s="620"/>
      <c r="F707" s="150"/>
      <c r="H707" s="29"/>
      <c r="I707" s="29"/>
      <c r="J707" s="928"/>
      <c r="K707" s="29"/>
    </row>
    <row r="708" spans="1:11" s="37" customFormat="1">
      <c r="A708" s="205"/>
      <c r="C708" s="200"/>
      <c r="D708" s="620"/>
      <c r="E708" s="620"/>
      <c r="F708" s="150"/>
      <c r="H708" s="29"/>
      <c r="I708" s="29"/>
      <c r="J708" s="928"/>
      <c r="K708" s="29"/>
    </row>
    <row r="709" spans="1:11" s="37" customFormat="1">
      <c r="A709" s="205"/>
      <c r="C709" s="200"/>
      <c r="D709" s="620"/>
      <c r="E709" s="620"/>
      <c r="F709" s="150"/>
      <c r="H709" s="29"/>
      <c r="I709" s="29"/>
      <c r="J709" s="928"/>
      <c r="K709" s="29"/>
    </row>
    <row r="710" spans="1:11" s="37" customFormat="1">
      <c r="A710" s="205"/>
      <c r="C710" s="200"/>
      <c r="D710" s="620"/>
      <c r="E710" s="620"/>
      <c r="F710" s="150"/>
      <c r="H710" s="29"/>
      <c r="I710" s="29"/>
      <c r="J710" s="928"/>
      <c r="K710" s="29"/>
    </row>
    <row r="711" spans="1:11" s="37" customFormat="1">
      <c r="A711" s="205"/>
      <c r="C711" s="200"/>
      <c r="D711" s="620"/>
      <c r="E711" s="620"/>
      <c r="F711" s="150"/>
      <c r="H711" s="29"/>
      <c r="I711" s="29"/>
      <c r="J711" s="928"/>
      <c r="K711" s="29"/>
    </row>
    <row r="712" spans="1:11" s="37" customFormat="1">
      <c r="A712" s="205"/>
      <c r="C712" s="200"/>
      <c r="D712" s="620"/>
      <c r="E712" s="620"/>
      <c r="F712" s="150"/>
      <c r="H712" s="29"/>
      <c r="I712" s="29"/>
      <c r="J712" s="928"/>
      <c r="K712" s="29"/>
    </row>
    <row r="713" spans="1:11" s="37" customFormat="1">
      <c r="A713" s="205"/>
      <c r="C713" s="200"/>
      <c r="D713" s="620"/>
      <c r="E713" s="620"/>
      <c r="F713" s="150"/>
      <c r="H713" s="29"/>
      <c r="I713" s="29"/>
      <c r="J713" s="928"/>
      <c r="K713" s="29"/>
    </row>
    <row r="714" spans="1:11" s="37" customFormat="1">
      <c r="A714" s="205"/>
      <c r="C714" s="200"/>
      <c r="D714" s="620"/>
      <c r="E714" s="620"/>
      <c r="F714" s="150"/>
      <c r="H714" s="29"/>
      <c r="I714" s="29"/>
      <c r="J714" s="928"/>
      <c r="K714" s="29"/>
    </row>
    <row r="715" spans="1:11" s="37" customFormat="1">
      <c r="A715" s="205"/>
      <c r="C715" s="200"/>
      <c r="D715" s="620"/>
      <c r="E715" s="620"/>
      <c r="F715" s="150"/>
      <c r="H715" s="29"/>
      <c r="I715" s="29"/>
      <c r="J715" s="928"/>
      <c r="K715" s="29"/>
    </row>
    <row r="716" spans="1:11" s="37" customFormat="1">
      <c r="A716" s="205"/>
      <c r="C716" s="200"/>
      <c r="D716" s="620"/>
      <c r="E716" s="620"/>
      <c r="F716" s="150"/>
      <c r="H716" s="29"/>
      <c r="I716" s="29"/>
      <c r="J716" s="928"/>
      <c r="K716" s="29"/>
    </row>
    <row r="717" spans="1:11" s="37" customFormat="1">
      <c r="A717" s="205"/>
      <c r="C717" s="200"/>
      <c r="D717" s="620"/>
      <c r="E717" s="620"/>
      <c r="F717" s="150"/>
      <c r="H717" s="29"/>
      <c r="I717" s="29"/>
      <c r="J717" s="928"/>
      <c r="K717" s="29"/>
    </row>
    <row r="718" spans="1:11" s="37" customFormat="1">
      <c r="A718" s="205"/>
      <c r="C718" s="200"/>
      <c r="D718" s="620"/>
      <c r="E718" s="620"/>
      <c r="F718" s="150"/>
      <c r="H718" s="29"/>
      <c r="I718" s="29"/>
      <c r="J718" s="928"/>
      <c r="K718" s="29"/>
    </row>
    <row r="719" spans="1:11" s="37" customFormat="1">
      <c r="A719" s="205"/>
      <c r="C719" s="200"/>
      <c r="D719" s="620"/>
      <c r="E719" s="620"/>
      <c r="F719" s="150"/>
      <c r="H719" s="29"/>
      <c r="I719" s="29"/>
      <c r="J719" s="928"/>
      <c r="K719" s="29"/>
    </row>
    <row r="720" spans="1:11" s="37" customFormat="1">
      <c r="A720" s="205"/>
      <c r="C720" s="200"/>
      <c r="D720" s="620"/>
      <c r="E720" s="620"/>
      <c r="F720" s="150"/>
      <c r="H720" s="29"/>
      <c r="I720" s="29"/>
      <c r="J720" s="928"/>
      <c r="K720" s="29"/>
    </row>
    <row r="721" spans="1:11" s="37" customFormat="1">
      <c r="A721" s="205"/>
      <c r="C721" s="200"/>
      <c r="D721" s="620"/>
      <c r="E721" s="620"/>
      <c r="F721" s="150"/>
      <c r="H721" s="29"/>
      <c r="I721" s="29"/>
      <c r="J721" s="928"/>
      <c r="K721" s="29"/>
    </row>
    <row r="722" spans="1:11" s="37" customFormat="1">
      <c r="A722" s="205"/>
      <c r="C722" s="200"/>
      <c r="D722" s="620"/>
      <c r="E722" s="620"/>
      <c r="F722" s="150"/>
      <c r="H722" s="29"/>
      <c r="I722" s="29"/>
      <c r="J722" s="928"/>
      <c r="K722" s="29"/>
    </row>
    <row r="723" spans="1:11" s="37" customFormat="1">
      <c r="A723" s="205"/>
      <c r="C723" s="200"/>
      <c r="D723" s="620"/>
      <c r="E723" s="620"/>
      <c r="F723" s="150"/>
      <c r="H723" s="29"/>
      <c r="I723" s="29"/>
      <c r="J723" s="928"/>
      <c r="K723" s="29"/>
    </row>
    <row r="724" spans="1:11" s="37" customFormat="1">
      <c r="A724" s="205"/>
      <c r="C724" s="200"/>
      <c r="D724" s="620"/>
      <c r="E724" s="620"/>
      <c r="F724" s="150"/>
      <c r="H724" s="29"/>
      <c r="I724" s="29"/>
      <c r="J724" s="928"/>
      <c r="K724" s="29"/>
    </row>
    <row r="725" spans="1:11" s="37" customFormat="1">
      <c r="A725" s="205"/>
      <c r="C725" s="200"/>
      <c r="D725" s="620"/>
      <c r="E725" s="620"/>
      <c r="F725" s="150"/>
      <c r="H725" s="29"/>
      <c r="I725" s="29"/>
      <c r="J725" s="928"/>
      <c r="K725" s="29"/>
    </row>
    <row r="726" spans="1:11" s="37" customFormat="1">
      <c r="A726" s="205"/>
      <c r="C726" s="200"/>
      <c r="D726" s="620"/>
      <c r="E726" s="620"/>
      <c r="F726" s="150"/>
      <c r="H726" s="29"/>
      <c r="I726" s="29"/>
      <c r="J726" s="928"/>
      <c r="K726" s="29"/>
    </row>
    <row r="727" spans="1:11" s="37" customFormat="1">
      <c r="A727" s="205"/>
      <c r="C727" s="200"/>
      <c r="D727" s="620"/>
      <c r="E727" s="620"/>
      <c r="F727" s="150"/>
      <c r="H727" s="29"/>
      <c r="I727" s="29"/>
      <c r="J727" s="928"/>
      <c r="K727" s="29"/>
    </row>
    <row r="728" spans="1:11" s="37" customFormat="1">
      <c r="A728" s="205"/>
      <c r="C728" s="200"/>
      <c r="D728" s="620"/>
      <c r="E728" s="620"/>
      <c r="F728" s="150"/>
      <c r="H728" s="29"/>
      <c r="I728" s="29"/>
      <c r="J728" s="928"/>
      <c r="K728" s="29"/>
    </row>
  </sheetData>
  <protectedRanges>
    <protectedRange sqref="G217:G229" name="Range1"/>
  </protectedRanges>
  <autoFilter ref="A47:G634">
    <filterColumn colId="0">
      <colorFilter dxfId="19"/>
    </filterColumn>
  </autoFilter>
  <mergeCells count="136">
    <mergeCell ref="G1:I1"/>
    <mergeCell ref="A1:F1"/>
    <mergeCell ref="A14:I14"/>
    <mergeCell ref="A15:E15"/>
    <mergeCell ref="F15:I15"/>
    <mergeCell ref="A11:B11"/>
    <mergeCell ref="C11:E11"/>
    <mergeCell ref="G11:I11"/>
    <mergeCell ref="A12:B12"/>
    <mergeCell ref="C12:E12"/>
    <mergeCell ref="G12:I12"/>
    <mergeCell ref="A3:B9"/>
    <mergeCell ref="C3:E9"/>
    <mergeCell ref="F3:G9"/>
    <mergeCell ref="A10:I10"/>
    <mergeCell ref="A13:B13"/>
    <mergeCell ref="C13:E13"/>
    <mergeCell ref="G13:I13"/>
    <mergeCell ref="H2:I2"/>
    <mergeCell ref="A2:G2"/>
    <mergeCell ref="C16:E16"/>
    <mergeCell ref="F16:I23"/>
    <mergeCell ref="C17:E17"/>
    <mergeCell ref="C18:E18"/>
    <mergeCell ref="C19:E19"/>
    <mergeCell ref="C20:E20"/>
    <mergeCell ref="C21:E21"/>
    <mergeCell ref="C22:E22"/>
    <mergeCell ref="C23:E23"/>
    <mergeCell ref="B30:I30"/>
    <mergeCell ref="B31:I31"/>
    <mergeCell ref="B32:I32"/>
    <mergeCell ref="B33:I33"/>
    <mergeCell ref="B34:I34"/>
    <mergeCell ref="B35:I35"/>
    <mergeCell ref="A24:I24"/>
    <mergeCell ref="B25:I25"/>
    <mergeCell ref="B26:I26"/>
    <mergeCell ref="B27:I27"/>
    <mergeCell ref="B28:I28"/>
    <mergeCell ref="B29:I29"/>
    <mergeCell ref="B42:I42"/>
    <mergeCell ref="B43:I43"/>
    <mergeCell ref="B44:I44"/>
    <mergeCell ref="A45:I45"/>
    <mergeCell ref="A46:G46"/>
    <mergeCell ref="B48:G48"/>
    <mergeCell ref="B36:I36"/>
    <mergeCell ref="B37:I37"/>
    <mergeCell ref="B38:I38"/>
    <mergeCell ref="B39:I39"/>
    <mergeCell ref="B40:I40"/>
    <mergeCell ref="B41:I41"/>
    <mergeCell ref="B109:F109"/>
    <mergeCell ref="B110:G110"/>
    <mergeCell ref="B119:G119"/>
    <mergeCell ref="B126:G126"/>
    <mergeCell ref="B136:G136"/>
    <mergeCell ref="B142:G142"/>
    <mergeCell ref="B148:G148"/>
    <mergeCell ref="B49:G49"/>
    <mergeCell ref="B68:G68"/>
    <mergeCell ref="B80:G80"/>
    <mergeCell ref="B84:G84"/>
    <mergeCell ref="B97:G97"/>
    <mergeCell ref="B106:G106"/>
    <mergeCell ref="B201:G201"/>
    <mergeCell ref="B216:G216"/>
    <mergeCell ref="B231:G231"/>
    <mergeCell ref="B232:G232"/>
    <mergeCell ref="B237:G237"/>
    <mergeCell ref="B248:G248"/>
    <mergeCell ref="B160:G160"/>
    <mergeCell ref="B161:G161"/>
    <mergeCell ref="B176:G176"/>
    <mergeCell ref="B181:G181"/>
    <mergeCell ref="B185:G185"/>
    <mergeCell ref="B192:G192"/>
    <mergeCell ref="B355:G355"/>
    <mergeCell ref="B365:G365"/>
    <mergeCell ref="B369:G369"/>
    <mergeCell ref="B380:G380"/>
    <mergeCell ref="B254:G254"/>
    <mergeCell ref="B263:G263"/>
    <mergeCell ref="B267:G267"/>
    <mergeCell ref="B271:G271"/>
    <mergeCell ref="B275:G275"/>
    <mergeCell ref="B278:G278"/>
    <mergeCell ref="B318:G318"/>
    <mergeCell ref="B325:G325"/>
    <mergeCell ref="B328:G328"/>
    <mergeCell ref="B332:G332"/>
    <mergeCell ref="B341:G341"/>
    <mergeCell ref="B351:G351"/>
    <mergeCell ref="B281:G281"/>
    <mergeCell ref="B285:G285"/>
    <mergeCell ref="B293:G293"/>
    <mergeCell ref="B294:G294"/>
    <mergeCell ref="B300:G300"/>
    <mergeCell ref="B306:G306"/>
    <mergeCell ref="B290:G290"/>
    <mergeCell ref="B605:G605"/>
    <mergeCell ref="B610:G610"/>
    <mergeCell ref="B615:G615"/>
    <mergeCell ref="B631:G631"/>
    <mergeCell ref="B547:G547"/>
    <mergeCell ref="B562:G562"/>
    <mergeCell ref="B566:G566"/>
    <mergeCell ref="B575:G575"/>
    <mergeCell ref="B583:G583"/>
    <mergeCell ref="B593:G593"/>
    <mergeCell ref="B586:G586"/>
    <mergeCell ref="B487:G487"/>
    <mergeCell ref="B494:G494"/>
    <mergeCell ref="B502:G502"/>
    <mergeCell ref="B511:G511"/>
    <mergeCell ref="B384:G384"/>
    <mergeCell ref="B389:G389"/>
    <mergeCell ref="B359:G359"/>
    <mergeCell ref="B394:G394"/>
    <mergeCell ref="B604:G604"/>
    <mergeCell ref="B518:G518"/>
    <mergeCell ref="B526:G526"/>
    <mergeCell ref="B535:G535"/>
    <mergeCell ref="B536:G536"/>
    <mergeCell ref="B539:G539"/>
    <mergeCell ref="B543:G543"/>
    <mergeCell ref="B475:G475"/>
    <mergeCell ref="B486:G486"/>
    <mergeCell ref="B474:G474"/>
    <mergeCell ref="B395:G395"/>
    <mergeCell ref="B402:G402"/>
    <mergeCell ref="B440:G440"/>
    <mergeCell ref="B451:G451"/>
    <mergeCell ref="B462:G462"/>
    <mergeCell ref="B469:G469"/>
  </mergeCells>
  <dataValidations count="12">
    <dataValidation type="list" allowBlank="1" showInputMessage="1" showErrorMessage="1" sqref="D661:D1048576 D599:D648 D593 D583:D585 D579:D580 D231:D289 D225:D229 D10:D48 D97:D104 D475:D575 D50:D95 D106:D147 D154:D155 D291:D358 D360:D389 D160:D218 D391:D393 D395:D473">
      <formula1>$A$662:$A$664</formula1>
    </dataValidation>
    <dataValidation type="list" allowBlank="1" showInputMessage="1" showErrorMessage="1" sqref="D96 D394 D474">
      <formula1>$A$792:$A$794</formula1>
    </dataValidation>
    <dataValidation type="list" allowBlank="1" showInputMessage="1" showErrorMessage="1" sqref="D105">
      <formula1>$A$791:$A$793</formula1>
    </dataValidation>
    <dataValidation type="list" allowBlank="1" showInputMessage="1" showErrorMessage="1" sqref="D149:D153 D156:D159">
      <formula1>$A$779:$A$781</formula1>
    </dataValidation>
    <dataValidation type="list" allowBlank="1" showInputMessage="1" showErrorMessage="1" sqref="D219:D224">
      <formula1>$A$773:$A$775</formula1>
    </dataValidation>
    <dataValidation type="list" allowBlank="1" showInputMessage="1" showErrorMessage="1" sqref="D230">
      <formula1>$A$772:$A$774</formula1>
    </dataValidation>
    <dataValidation type="list" allowBlank="1" showInputMessage="1" showErrorMessage="1" sqref="D290">
      <formula1>$A$770:$A$772</formula1>
    </dataValidation>
    <dataValidation type="list" allowBlank="1" showInputMessage="1" showErrorMessage="1" sqref="D359">
      <formula1>$A$769:$A$771</formula1>
    </dataValidation>
    <dataValidation type="list" allowBlank="1" showInputMessage="1" showErrorMessage="1" sqref="D576:D578">
      <formula1>$A$751:$A$753</formula1>
    </dataValidation>
    <dataValidation type="list" allowBlank="1" showInputMessage="1" showErrorMessage="1" sqref="D581:D582">
      <formula1>$A$746:$A$748</formula1>
    </dataValidation>
    <dataValidation type="list" allowBlank="1" showInputMessage="1" showErrorMessage="1" sqref="D587:D592">
      <formula1>$A$712:$A$714</formula1>
    </dataValidation>
    <dataValidation type="list" allowBlank="1" showInputMessage="1" showErrorMessage="1" sqref="D587:D592">
      <formula1>$A$726:$A$728</formula1>
    </dataValidation>
  </dataValidations>
  <pageMargins left="0.70866141732283472" right="0.70866141732283472" top="0.74803149606299213" bottom="0.74803149606299213" header="0.31496062992125984" footer="0.31496062992125984"/>
  <pageSetup paperSize="9" scale="48" orientation="portrait" r:id="rId1"/>
  <headerFooter>
    <oddHeader>&amp;LChecklist No.  3&amp;CLabour Room&amp;RVersion - NHSRC/NQAS2016</oddHeader>
    <oddFooter>&amp;CPage &amp;P</oddFooter>
  </headerFooter>
  <colBreaks count="1" manualBreakCount="1">
    <brk id="10"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738"/>
  <sheetViews>
    <sheetView topLeftCell="A40" zoomScale="86" zoomScaleNormal="86" zoomScalePageLayoutView="60" workbookViewId="0">
      <selection activeCell="G42" sqref="G42"/>
    </sheetView>
  </sheetViews>
  <sheetFormatPr defaultColWidth="47.26953125" defaultRowHeight="15.5"/>
  <cols>
    <col min="1" max="1" width="12.7265625" style="279" customWidth="1"/>
    <col min="2" max="2" width="35.7265625" style="249" customWidth="1"/>
    <col min="3" max="3" width="29.1796875" style="123" customWidth="1"/>
    <col min="4" max="4" width="8.7265625" style="634" customWidth="1"/>
    <col min="5" max="5" width="11.7265625" style="150" customWidth="1"/>
    <col min="6" max="6" width="29.1796875" style="123" customWidth="1"/>
    <col min="7" max="7" width="19" style="123" customWidth="1"/>
    <col min="8" max="8" width="5.54296875" style="212" customWidth="1"/>
    <col min="9" max="9" width="8.81640625" style="212" customWidth="1"/>
    <col min="10" max="10" width="47.26953125" style="202"/>
    <col min="11" max="16384" width="47.26953125" style="123"/>
  </cols>
  <sheetData>
    <row r="1" spans="1:10" ht="54.75" customHeight="1">
      <c r="A1" s="1040" t="s">
        <v>160</v>
      </c>
      <c r="B1" s="1041"/>
      <c r="C1" s="1041"/>
      <c r="D1" s="1041"/>
      <c r="E1" s="1041"/>
      <c r="F1" s="1042"/>
      <c r="G1" s="1115" t="s">
        <v>8495</v>
      </c>
      <c r="H1" s="1116"/>
      <c r="I1" s="1117"/>
    </row>
    <row r="2" spans="1:10" ht="33.5">
      <c r="A2" s="1040" t="s">
        <v>2314</v>
      </c>
      <c r="B2" s="1041"/>
      <c r="C2" s="1041"/>
      <c r="D2" s="1041"/>
      <c r="E2" s="1041"/>
      <c r="F2" s="1041"/>
      <c r="G2" s="1041"/>
      <c r="H2" s="1139">
        <v>4</v>
      </c>
      <c r="I2" s="1140"/>
    </row>
    <row r="3" spans="1:10" ht="28.9" customHeight="1">
      <c r="A3" s="1074" t="s">
        <v>164</v>
      </c>
      <c r="B3" s="1074"/>
      <c r="C3" s="1074"/>
      <c r="D3" s="1074"/>
      <c r="E3" s="1074"/>
      <c r="F3" s="1074"/>
      <c r="G3" s="1074"/>
      <c r="H3" s="1141"/>
      <c r="I3" s="1141"/>
      <c r="J3" s="497"/>
    </row>
    <row r="4" spans="1:10" ht="28.5">
      <c r="A4" s="1142" t="s">
        <v>165</v>
      </c>
      <c r="B4" s="1142"/>
      <c r="C4" s="1018"/>
      <c r="D4" s="1018"/>
      <c r="E4" s="1018"/>
      <c r="F4" s="8" t="s">
        <v>166</v>
      </c>
      <c r="G4" s="1018"/>
      <c r="H4" s="1138"/>
      <c r="I4" s="1138"/>
    </row>
    <row r="5" spans="1:10" ht="28.9" customHeight="1">
      <c r="A5" s="1062" t="s">
        <v>167</v>
      </c>
      <c r="B5" s="1063"/>
      <c r="C5" s="1064"/>
      <c r="D5" s="1064"/>
      <c r="E5" s="1064"/>
      <c r="F5" s="9" t="s">
        <v>168</v>
      </c>
      <c r="G5" s="1018"/>
      <c r="H5" s="1138"/>
      <c r="I5" s="1138"/>
    </row>
    <row r="6" spans="1:10" ht="42" customHeight="1">
      <c r="A6" s="1066" t="s">
        <v>169</v>
      </c>
      <c r="B6" s="1066"/>
      <c r="C6" s="1067"/>
      <c r="D6" s="1067"/>
      <c r="E6" s="1067"/>
      <c r="F6" s="9" t="s">
        <v>170</v>
      </c>
      <c r="G6" s="1018"/>
      <c r="H6" s="1138"/>
      <c r="I6" s="1138"/>
    </row>
    <row r="7" spans="1:10" ht="33.65" customHeight="1">
      <c r="A7" s="1285" t="s">
        <v>2315</v>
      </c>
      <c r="B7" s="1286"/>
      <c r="C7" s="1286"/>
      <c r="D7" s="1286"/>
      <c r="E7" s="1286"/>
      <c r="F7" s="1286"/>
      <c r="G7" s="1286"/>
      <c r="H7" s="1286"/>
      <c r="I7" s="1286"/>
    </row>
    <row r="8" spans="1:10" ht="33.65" customHeight="1">
      <c r="A8" s="123"/>
      <c r="B8" s="1287" t="s">
        <v>172</v>
      </c>
      <c r="C8" s="1288"/>
      <c r="D8" s="1289" t="s">
        <v>2316</v>
      </c>
      <c r="E8" s="1289"/>
      <c r="F8" s="1289"/>
      <c r="G8" s="1289"/>
      <c r="H8" s="1290"/>
      <c r="I8" s="1290"/>
    </row>
    <row r="9" spans="1:10" ht="33.65" customHeight="1">
      <c r="A9" s="207" t="s">
        <v>174</v>
      </c>
      <c r="B9" s="104" t="s">
        <v>175</v>
      </c>
      <c r="C9" s="208">
        <f>'Maternity Ward'!D697</f>
        <v>1</v>
      </c>
      <c r="D9" s="1217">
        <f>D705</f>
        <v>1</v>
      </c>
      <c r="E9" s="1274"/>
      <c r="F9" s="1274"/>
      <c r="G9" s="1274"/>
      <c r="H9" s="1275"/>
      <c r="I9" s="1276"/>
    </row>
    <row r="10" spans="1:10" ht="33.65" customHeight="1">
      <c r="A10" s="207" t="s">
        <v>176</v>
      </c>
      <c r="B10" s="104" t="s">
        <v>177</v>
      </c>
      <c r="C10" s="208">
        <f>'Maternity Ward'!D698</f>
        <v>1</v>
      </c>
      <c r="D10" s="1277"/>
      <c r="E10" s="1278"/>
      <c r="F10" s="1278"/>
      <c r="G10" s="1278"/>
      <c r="H10" s="1279"/>
      <c r="I10" s="1280"/>
    </row>
    <row r="11" spans="1:10" ht="33.65" customHeight="1">
      <c r="A11" s="207" t="s">
        <v>178</v>
      </c>
      <c r="B11" s="104" t="s">
        <v>179</v>
      </c>
      <c r="C11" s="208">
        <f>'Maternity Ward'!D699</f>
        <v>1</v>
      </c>
      <c r="D11" s="1277"/>
      <c r="E11" s="1278"/>
      <c r="F11" s="1278"/>
      <c r="G11" s="1278"/>
      <c r="H11" s="1279"/>
      <c r="I11" s="1280"/>
    </row>
    <row r="12" spans="1:10" ht="33.65" customHeight="1">
      <c r="A12" s="207" t="s">
        <v>180</v>
      </c>
      <c r="B12" s="104" t="s">
        <v>181</v>
      </c>
      <c r="C12" s="208">
        <f>'Maternity Ward'!D700</f>
        <v>1</v>
      </c>
      <c r="D12" s="1277"/>
      <c r="E12" s="1278"/>
      <c r="F12" s="1278"/>
      <c r="G12" s="1278"/>
      <c r="H12" s="1279"/>
      <c r="I12" s="1280"/>
    </row>
    <row r="13" spans="1:10" ht="33.65" customHeight="1">
      <c r="A13" s="207" t="s">
        <v>182</v>
      </c>
      <c r="B13" s="104" t="s">
        <v>183</v>
      </c>
      <c r="C13" s="208">
        <f>'Maternity Ward'!D701</f>
        <v>1</v>
      </c>
      <c r="D13" s="1277"/>
      <c r="E13" s="1278"/>
      <c r="F13" s="1278"/>
      <c r="G13" s="1278"/>
      <c r="H13" s="1279"/>
      <c r="I13" s="1280"/>
    </row>
    <row r="14" spans="1:10" ht="33.65" customHeight="1">
      <c r="A14" s="207" t="s">
        <v>184</v>
      </c>
      <c r="B14" s="104" t="s">
        <v>146</v>
      </c>
      <c r="C14" s="208">
        <f>'Maternity Ward'!D702</f>
        <v>1</v>
      </c>
      <c r="D14" s="1277"/>
      <c r="E14" s="1278"/>
      <c r="F14" s="1278"/>
      <c r="G14" s="1278"/>
      <c r="H14" s="1279"/>
      <c r="I14" s="1280"/>
    </row>
    <row r="15" spans="1:10" ht="33.65" customHeight="1">
      <c r="A15" s="207" t="s">
        <v>185</v>
      </c>
      <c r="B15" s="104" t="s">
        <v>1451</v>
      </c>
      <c r="C15" s="208">
        <f>'Maternity Ward'!D703</f>
        <v>1</v>
      </c>
      <c r="D15" s="1277"/>
      <c r="E15" s="1278"/>
      <c r="F15" s="1278"/>
      <c r="G15" s="1278"/>
      <c r="H15" s="1279"/>
      <c r="I15" s="1280"/>
    </row>
    <row r="16" spans="1:10" ht="33.65" customHeight="1">
      <c r="A16" s="207" t="s">
        <v>187</v>
      </c>
      <c r="B16" s="104" t="s">
        <v>188</v>
      </c>
      <c r="C16" s="208">
        <f>'Maternity Ward'!D704</f>
        <v>1</v>
      </c>
      <c r="D16" s="1281"/>
      <c r="E16" s="1282"/>
      <c r="F16" s="1282"/>
      <c r="G16" s="1282"/>
      <c r="H16" s="1283"/>
      <c r="I16" s="1284"/>
    </row>
    <row r="17" spans="1:9" ht="33.65" customHeight="1">
      <c r="A17" s="1111"/>
      <c r="B17" s="1112"/>
      <c r="C17" s="1112"/>
      <c r="D17" s="1112"/>
      <c r="E17" s="1112"/>
      <c r="F17" s="1112"/>
      <c r="G17" s="1112"/>
      <c r="H17" s="1113"/>
      <c r="I17" s="1114"/>
    </row>
    <row r="18" spans="1:9" ht="33.65" customHeight="1">
      <c r="A18" s="12"/>
      <c r="B18" s="1030" t="s">
        <v>189</v>
      </c>
      <c r="C18" s="1030"/>
      <c r="D18" s="1030"/>
      <c r="E18" s="1030"/>
      <c r="F18" s="1030"/>
      <c r="G18" s="1030"/>
      <c r="H18" s="1263"/>
      <c r="I18" s="1263"/>
    </row>
    <row r="19" spans="1:9" ht="33.65" customHeight="1">
      <c r="A19" s="13">
        <v>1</v>
      </c>
      <c r="B19" s="1010"/>
      <c r="C19" s="1010"/>
      <c r="D19" s="1010"/>
      <c r="E19" s="1010"/>
      <c r="F19" s="1010"/>
      <c r="G19" s="1010"/>
      <c r="H19" s="1262"/>
      <c r="I19" s="1262"/>
    </row>
    <row r="20" spans="1:9" ht="33.65" customHeight="1">
      <c r="A20" s="13">
        <v>2</v>
      </c>
      <c r="B20" s="1010"/>
      <c r="C20" s="1010"/>
      <c r="D20" s="1010"/>
      <c r="E20" s="1010"/>
      <c r="F20" s="1010"/>
      <c r="G20" s="1010"/>
      <c r="H20" s="1262"/>
      <c r="I20" s="1262"/>
    </row>
    <row r="21" spans="1:9" ht="33.65" customHeight="1">
      <c r="A21" s="13">
        <v>3</v>
      </c>
      <c r="B21" s="1010"/>
      <c r="C21" s="1010"/>
      <c r="D21" s="1010"/>
      <c r="E21" s="1010"/>
      <c r="F21" s="1010"/>
      <c r="G21" s="1010"/>
      <c r="H21" s="1262"/>
      <c r="I21" s="1262"/>
    </row>
    <row r="22" spans="1:9" ht="33.65" customHeight="1">
      <c r="A22" s="13">
        <v>4</v>
      </c>
      <c r="B22" s="1010"/>
      <c r="C22" s="1010"/>
      <c r="D22" s="1010"/>
      <c r="E22" s="1010"/>
      <c r="F22" s="1010"/>
      <c r="G22" s="1010"/>
      <c r="H22" s="1262"/>
      <c r="I22" s="1262"/>
    </row>
    <row r="23" spans="1:9" ht="33.65" customHeight="1">
      <c r="A23" s="13">
        <v>5</v>
      </c>
      <c r="B23" s="1010"/>
      <c r="C23" s="1010"/>
      <c r="D23" s="1010"/>
      <c r="E23" s="1010"/>
      <c r="F23" s="1010"/>
      <c r="G23" s="1010"/>
      <c r="H23" s="1262"/>
      <c r="I23" s="1262"/>
    </row>
    <row r="24" spans="1:9" ht="33.65" customHeight="1">
      <c r="A24" s="12"/>
      <c r="B24" s="1106" t="s">
        <v>190</v>
      </c>
      <c r="C24" s="1107"/>
      <c r="D24" s="1107"/>
      <c r="E24" s="1107"/>
      <c r="F24" s="1107"/>
      <c r="G24" s="1107"/>
      <c r="H24" s="1108"/>
      <c r="I24" s="1109"/>
    </row>
    <row r="25" spans="1:9" ht="33.65" customHeight="1">
      <c r="A25" s="13">
        <v>1</v>
      </c>
      <c r="B25" s="1010"/>
      <c r="C25" s="1010"/>
      <c r="D25" s="1010"/>
      <c r="E25" s="1010"/>
      <c r="F25" s="1010"/>
      <c r="G25" s="1010"/>
      <c r="H25" s="1262"/>
      <c r="I25" s="1262"/>
    </row>
    <row r="26" spans="1:9" ht="33.65" customHeight="1">
      <c r="A26" s="13">
        <v>2</v>
      </c>
      <c r="B26" s="1010"/>
      <c r="C26" s="1010"/>
      <c r="D26" s="1010"/>
      <c r="E26" s="1010"/>
      <c r="F26" s="1010"/>
      <c r="G26" s="1010"/>
      <c r="H26" s="1262"/>
      <c r="I26" s="1262"/>
    </row>
    <row r="27" spans="1:9" ht="33.65" customHeight="1">
      <c r="A27" s="13">
        <v>3</v>
      </c>
      <c r="B27" s="1010"/>
      <c r="C27" s="1010"/>
      <c r="D27" s="1010"/>
      <c r="E27" s="1010"/>
      <c r="F27" s="1010"/>
      <c r="G27" s="1010"/>
      <c r="H27" s="1262"/>
      <c r="I27" s="1262"/>
    </row>
    <row r="28" spans="1:9" ht="33.65" customHeight="1">
      <c r="A28" s="13">
        <v>4</v>
      </c>
      <c r="B28" s="1093"/>
      <c r="C28" s="1094"/>
      <c r="D28" s="1094"/>
      <c r="E28" s="1094"/>
      <c r="F28" s="1094"/>
      <c r="G28" s="1094"/>
      <c r="H28" s="1095"/>
      <c r="I28" s="1096"/>
    </row>
    <row r="29" spans="1:9" ht="33.65" customHeight="1">
      <c r="A29" s="13">
        <v>5</v>
      </c>
      <c r="B29" s="1093"/>
      <c r="C29" s="1094"/>
      <c r="D29" s="1094"/>
      <c r="E29" s="1094"/>
      <c r="F29" s="1094"/>
      <c r="G29" s="1094"/>
      <c r="H29" s="1095"/>
      <c r="I29" s="1096"/>
    </row>
    <row r="30" spans="1:9" ht="33.65" customHeight="1">
      <c r="A30" s="12"/>
      <c r="B30" s="1030" t="s">
        <v>191</v>
      </c>
      <c r="C30" s="1030"/>
      <c r="D30" s="1030"/>
      <c r="E30" s="1030"/>
      <c r="F30" s="1030"/>
      <c r="G30" s="1030"/>
      <c r="H30" s="1263"/>
      <c r="I30" s="1263"/>
    </row>
    <row r="31" spans="1:9" ht="33.65" customHeight="1">
      <c r="A31" s="13">
        <v>1</v>
      </c>
      <c r="B31" s="1010"/>
      <c r="C31" s="1010"/>
      <c r="D31" s="1010"/>
      <c r="E31" s="1010"/>
      <c r="F31" s="1010"/>
      <c r="G31" s="1010"/>
      <c r="H31" s="1262"/>
      <c r="I31" s="1262"/>
    </row>
    <row r="32" spans="1:9" ht="33.65" customHeight="1">
      <c r="A32" s="13">
        <v>2</v>
      </c>
      <c r="B32" s="1010"/>
      <c r="C32" s="1010"/>
      <c r="D32" s="1010"/>
      <c r="E32" s="1010"/>
      <c r="F32" s="1010"/>
      <c r="G32" s="1010"/>
      <c r="H32" s="1262"/>
      <c r="I32" s="1262"/>
    </row>
    <row r="33" spans="1:10" ht="33.65" customHeight="1">
      <c r="A33" s="13">
        <v>3</v>
      </c>
      <c r="B33" s="1010"/>
      <c r="C33" s="1010"/>
      <c r="D33" s="1010"/>
      <c r="E33" s="1010"/>
      <c r="F33" s="1010"/>
      <c r="G33" s="1010"/>
      <c r="H33" s="1262"/>
      <c r="I33" s="1262"/>
    </row>
    <row r="34" spans="1:10" ht="33.65" customHeight="1">
      <c r="A34" s="13">
        <v>4</v>
      </c>
      <c r="B34" s="1010"/>
      <c r="C34" s="1010"/>
      <c r="D34" s="1010"/>
      <c r="E34" s="1010"/>
      <c r="F34" s="1010"/>
      <c r="G34" s="1010"/>
      <c r="H34" s="1262"/>
      <c r="I34" s="1262"/>
    </row>
    <row r="35" spans="1:10" ht="33.65" customHeight="1">
      <c r="A35" s="13">
        <v>5</v>
      </c>
      <c r="B35" s="1093"/>
      <c r="C35" s="1094"/>
      <c r="D35" s="1094"/>
      <c r="E35" s="1094"/>
      <c r="F35" s="1094"/>
      <c r="G35" s="1094"/>
      <c r="H35" s="1095"/>
      <c r="I35" s="1096"/>
    </row>
    <row r="36" spans="1:10" ht="33.65" customHeight="1">
      <c r="A36" s="12"/>
      <c r="B36" s="1097" t="s">
        <v>192</v>
      </c>
      <c r="C36" s="1098"/>
      <c r="D36" s="1098"/>
      <c r="E36" s="1098"/>
      <c r="F36" s="1098"/>
      <c r="G36" s="1098"/>
      <c r="H36" s="1099"/>
      <c r="I36" s="1100"/>
    </row>
    <row r="37" spans="1:10" ht="33.65" customHeight="1">
      <c r="A37" s="12"/>
      <c r="B37" s="1024" t="s">
        <v>193</v>
      </c>
      <c r="C37" s="1024"/>
      <c r="D37" s="1024"/>
      <c r="E37" s="1024"/>
      <c r="F37" s="1024"/>
      <c r="G37" s="1024"/>
      <c r="H37" s="1264"/>
      <c r="I37" s="1264"/>
    </row>
    <row r="38" spans="1:10" ht="33.65" customHeight="1">
      <c r="A38" s="1265"/>
      <c r="B38" s="1266"/>
      <c r="C38" s="1266"/>
      <c r="D38" s="1266"/>
      <c r="E38" s="1266"/>
      <c r="F38" s="1266"/>
      <c r="G38" s="1266"/>
      <c r="H38" s="1267"/>
      <c r="I38" s="1267"/>
    </row>
    <row r="39" spans="1:10" ht="33.65" customHeight="1">
      <c r="A39" s="1268"/>
      <c r="B39" s="1269"/>
      <c r="C39" s="1269"/>
      <c r="D39" s="1269"/>
      <c r="E39" s="1269"/>
      <c r="F39" s="1269"/>
      <c r="G39" s="1269"/>
      <c r="H39" s="1270"/>
      <c r="I39" s="1270"/>
    </row>
    <row r="40" spans="1:10" ht="33.65" customHeight="1">
      <c r="A40" s="1268"/>
      <c r="B40" s="1269"/>
      <c r="C40" s="1269"/>
      <c r="D40" s="1269"/>
      <c r="E40" s="1269"/>
      <c r="F40" s="1269"/>
      <c r="G40" s="1269"/>
      <c r="H40" s="1270"/>
      <c r="I40" s="1270"/>
    </row>
    <row r="41" spans="1:10" ht="26">
      <c r="A41" s="1115" t="s">
        <v>2317</v>
      </c>
      <c r="B41" s="1271"/>
      <c r="C41" s="1122"/>
      <c r="D41" s="1272"/>
      <c r="E41" s="1272"/>
      <c r="F41" s="1272"/>
      <c r="G41" s="1273"/>
    </row>
    <row r="42" spans="1:10" ht="58">
      <c r="A42" s="209" t="s">
        <v>2318</v>
      </c>
      <c r="B42" s="209" t="s">
        <v>2319</v>
      </c>
      <c r="C42" s="210" t="s">
        <v>2320</v>
      </c>
      <c r="D42" s="210" t="s">
        <v>2321</v>
      </c>
      <c r="E42" s="211" t="s">
        <v>2322</v>
      </c>
      <c r="F42" s="210" t="s">
        <v>2323</v>
      </c>
      <c r="G42" s="210" t="s">
        <v>2324</v>
      </c>
      <c r="H42" s="212" t="s">
        <v>2325</v>
      </c>
      <c r="I42" s="212" t="s">
        <v>2326</v>
      </c>
    </row>
    <row r="43" spans="1:10" ht="21">
      <c r="A43" s="213"/>
      <c r="B43" s="1252" t="s">
        <v>202</v>
      </c>
      <c r="C43" s="1253"/>
      <c r="D43" s="1253"/>
      <c r="E43" s="1253"/>
      <c r="F43" s="1253"/>
      <c r="G43" s="1253"/>
      <c r="H43" s="212">
        <f>H44+H63+H73+H77+H90+H99</f>
        <v>28</v>
      </c>
      <c r="I43" s="212">
        <f>I44+I63+I73+I77+ I90+I99</f>
        <v>28</v>
      </c>
    </row>
    <row r="44" spans="1:10" ht="18.5">
      <c r="A44" s="214" t="s">
        <v>1456</v>
      </c>
      <c r="B44" s="1251" t="s">
        <v>1457</v>
      </c>
      <c r="C44" s="1091"/>
      <c r="D44" s="1091"/>
      <c r="E44" s="1091"/>
      <c r="F44" s="1091"/>
      <c r="G44" s="1092"/>
      <c r="H44" s="212">
        <f>SUM(D45:D62)</f>
        <v>6</v>
      </c>
      <c r="I44" s="212">
        <f>COUNT(D45:D62)*2</f>
        <v>6</v>
      </c>
    </row>
    <row r="45" spans="1:10" s="7" customFormat="1" ht="31">
      <c r="A45" s="27" t="s">
        <v>1458</v>
      </c>
      <c r="B45" s="114" t="s">
        <v>204</v>
      </c>
      <c r="C45" s="26"/>
      <c r="D45" s="523"/>
      <c r="E45" s="28"/>
      <c r="F45" s="26"/>
      <c r="G45" s="26"/>
      <c r="H45" s="29"/>
      <c r="I45" s="29"/>
      <c r="J45" s="99"/>
    </row>
    <row r="46" spans="1:10" s="7" customFormat="1" ht="31">
      <c r="A46" s="27" t="s">
        <v>1459</v>
      </c>
      <c r="B46" s="114" t="s">
        <v>209</v>
      </c>
      <c r="C46" s="26"/>
      <c r="D46" s="523"/>
      <c r="E46" s="28"/>
      <c r="F46" s="26"/>
      <c r="G46" s="26"/>
      <c r="H46" s="29"/>
      <c r="I46" s="29"/>
      <c r="J46" s="99"/>
    </row>
    <row r="47" spans="1:10" ht="31">
      <c r="A47" s="215" t="s">
        <v>1460</v>
      </c>
      <c r="B47" s="114" t="s">
        <v>213</v>
      </c>
      <c r="C47" s="30" t="s">
        <v>2327</v>
      </c>
      <c r="D47" s="604">
        <v>2</v>
      </c>
      <c r="E47" s="23" t="s">
        <v>269</v>
      </c>
      <c r="F47" s="30" t="s">
        <v>2328</v>
      </c>
      <c r="G47" s="156"/>
    </row>
    <row r="48" spans="1:10" s="7" customFormat="1" ht="31">
      <c r="A48" s="27" t="s">
        <v>1461</v>
      </c>
      <c r="B48" s="114" t="s">
        <v>1462</v>
      </c>
      <c r="C48" s="26"/>
      <c r="D48" s="523"/>
      <c r="E48" s="28"/>
      <c r="F48" s="26"/>
      <c r="G48" s="26"/>
      <c r="H48" s="29"/>
      <c r="I48" s="29"/>
      <c r="J48" s="99"/>
    </row>
    <row r="49" spans="1:10" s="7" customFormat="1" ht="31">
      <c r="A49" s="27" t="s">
        <v>1463</v>
      </c>
      <c r="B49" s="114" t="s">
        <v>221</v>
      </c>
      <c r="C49" s="26"/>
      <c r="D49" s="523"/>
      <c r="E49" s="28"/>
      <c r="F49" s="26"/>
      <c r="G49" s="26"/>
      <c r="H49" s="29"/>
      <c r="I49" s="29"/>
      <c r="J49" s="99"/>
    </row>
    <row r="50" spans="1:10" s="7" customFormat="1">
      <c r="A50" s="27" t="s">
        <v>1464</v>
      </c>
      <c r="B50" s="114" t="s">
        <v>225</v>
      </c>
      <c r="C50" s="26"/>
      <c r="D50" s="523"/>
      <c r="E50" s="28"/>
      <c r="F50" s="26"/>
      <c r="G50" s="26"/>
      <c r="H50" s="29"/>
      <c r="I50" s="29"/>
      <c r="J50" s="99"/>
    </row>
    <row r="51" spans="1:10" s="7" customFormat="1" ht="31">
      <c r="A51" s="27" t="s">
        <v>1465</v>
      </c>
      <c r="B51" s="114" t="s">
        <v>229</v>
      </c>
      <c r="C51" s="26"/>
      <c r="D51" s="523"/>
      <c r="E51" s="28"/>
      <c r="F51" s="26"/>
      <c r="G51" s="26"/>
      <c r="H51" s="29"/>
      <c r="I51" s="29"/>
      <c r="J51" s="99"/>
    </row>
    <row r="52" spans="1:10" s="7" customFormat="1" ht="31">
      <c r="A52" s="27" t="s">
        <v>232</v>
      </c>
      <c r="B52" s="114" t="s">
        <v>233</v>
      </c>
      <c r="C52" s="26"/>
      <c r="D52" s="523"/>
      <c r="E52" s="28"/>
      <c r="F52" s="26"/>
      <c r="G52" s="26"/>
      <c r="H52" s="29"/>
      <c r="I52" s="29"/>
      <c r="J52" s="99"/>
    </row>
    <row r="53" spans="1:10" s="7" customFormat="1" ht="31">
      <c r="A53" s="27" t="s">
        <v>1466</v>
      </c>
      <c r="B53" s="114" t="s">
        <v>235</v>
      </c>
      <c r="C53" s="26"/>
      <c r="D53" s="523"/>
      <c r="E53" s="28"/>
      <c r="F53" s="26"/>
      <c r="G53" s="26"/>
      <c r="H53" s="29"/>
      <c r="I53" s="29"/>
      <c r="J53" s="99"/>
    </row>
    <row r="54" spans="1:10" s="7" customFormat="1" ht="31">
      <c r="A54" s="27" t="s">
        <v>238</v>
      </c>
      <c r="B54" s="114" t="s">
        <v>239</v>
      </c>
      <c r="C54" s="26"/>
      <c r="D54" s="523"/>
      <c r="E54" s="28"/>
      <c r="F54" s="26"/>
      <c r="G54" s="26"/>
      <c r="H54" s="29"/>
      <c r="I54" s="29"/>
      <c r="J54" s="99"/>
    </row>
    <row r="55" spans="1:10" s="7" customFormat="1">
      <c r="A55" s="27" t="s">
        <v>240</v>
      </c>
      <c r="B55" s="114" t="s">
        <v>241</v>
      </c>
      <c r="C55" s="26"/>
      <c r="D55" s="523"/>
      <c r="E55" s="28"/>
      <c r="F55" s="26"/>
      <c r="G55" s="26"/>
      <c r="H55" s="29"/>
      <c r="I55" s="29"/>
      <c r="J55" s="99"/>
    </row>
    <row r="56" spans="1:10" s="7" customFormat="1" ht="31">
      <c r="A56" s="27" t="s">
        <v>242</v>
      </c>
      <c r="B56" s="114" t="s">
        <v>243</v>
      </c>
      <c r="C56" s="26"/>
      <c r="D56" s="523"/>
      <c r="E56" s="28"/>
      <c r="F56" s="26"/>
      <c r="G56" s="26"/>
      <c r="H56" s="29"/>
      <c r="I56" s="29"/>
      <c r="J56" s="99"/>
    </row>
    <row r="57" spans="1:10" s="7" customFormat="1" ht="31">
      <c r="A57" s="27" t="s">
        <v>1467</v>
      </c>
      <c r="B57" s="114" t="s">
        <v>245</v>
      </c>
      <c r="C57" s="26"/>
      <c r="D57" s="523"/>
      <c r="E57" s="28"/>
      <c r="F57" s="26"/>
      <c r="G57" s="26"/>
      <c r="H57" s="29"/>
      <c r="I57" s="29"/>
      <c r="J57" s="99"/>
    </row>
    <row r="58" spans="1:10" ht="31">
      <c r="A58" s="215" t="s">
        <v>1468</v>
      </c>
      <c r="B58" s="114" t="s">
        <v>251</v>
      </c>
      <c r="C58" s="50" t="s">
        <v>2329</v>
      </c>
      <c r="D58" s="604">
        <v>2</v>
      </c>
      <c r="E58" s="23" t="s">
        <v>538</v>
      </c>
      <c r="F58" s="30"/>
      <c r="G58" s="156"/>
    </row>
    <row r="59" spans="1:10" s="7" customFormat="1" ht="31">
      <c r="A59" s="27" t="s">
        <v>254</v>
      </c>
      <c r="B59" s="114" t="s">
        <v>255</v>
      </c>
      <c r="C59" s="26"/>
      <c r="D59" s="523"/>
      <c r="E59" s="28"/>
      <c r="F59" s="26"/>
      <c r="G59" s="26"/>
      <c r="H59" s="29"/>
      <c r="I59" s="29"/>
      <c r="J59" s="99"/>
    </row>
    <row r="60" spans="1:10" s="7" customFormat="1" ht="31">
      <c r="A60" s="27" t="s">
        <v>1471</v>
      </c>
      <c r="B60" s="114" t="s">
        <v>257</v>
      </c>
      <c r="C60" s="26"/>
      <c r="D60" s="523"/>
      <c r="E60" s="28"/>
      <c r="F60" s="26"/>
      <c r="G60" s="26"/>
      <c r="H60" s="29"/>
      <c r="I60" s="29"/>
      <c r="J60" s="99"/>
    </row>
    <row r="61" spans="1:10" s="7" customFormat="1" ht="31">
      <c r="A61" s="216" t="s">
        <v>260</v>
      </c>
      <c r="B61" s="114" t="s">
        <v>261</v>
      </c>
      <c r="C61" s="50"/>
      <c r="D61" s="523"/>
      <c r="E61" s="28"/>
      <c r="F61" s="26"/>
      <c r="G61" s="26"/>
      <c r="H61" s="29"/>
      <c r="I61" s="29"/>
      <c r="J61" s="99"/>
    </row>
    <row r="62" spans="1:10" ht="31">
      <c r="A62" s="215" t="s">
        <v>262</v>
      </c>
      <c r="B62" s="114" t="s">
        <v>263</v>
      </c>
      <c r="C62" s="50" t="s">
        <v>2330</v>
      </c>
      <c r="D62" s="604">
        <v>2</v>
      </c>
      <c r="E62" s="23" t="s">
        <v>269</v>
      </c>
      <c r="F62" s="30"/>
      <c r="G62" s="156"/>
    </row>
    <row r="63" spans="1:10" ht="18.5">
      <c r="A63" s="215" t="s">
        <v>141</v>
      </c>
      <c r="B63" s="1251" t="s">
        <v>1472</v>
      </c>
      <c r="C63" s="1091"/>
      <c r="D63" s="1091"/>
      <c r="E63" s="1091"/>
      <c r="F63" s="1091"/>
      <c r="G63" s="1092"/>
      <c r="H63" s="212">
        <f>SUM(D64:D72)</f>
        <v>14</v>
      </c>
      <c r="I63" s="212">
        <f>COUNT(D64:D72)*2</f>
        <v>14</v>
      </c>
    </row>
    <row r="64" spans="1:10" s="7" customFormat="1" ht="31">
      <c r="A64" s="27" t="s">
        <v>264</v>
      </c>
      <c r="B64" s="114" t="s">
        <v>265</v>
      </c>
      <c r="C64" s="26"/>
      <c r="D64" s="523"/>
      <c r="E64" s="28"/>
      <c r="F64" s="26"/>
      <c r="G64" s="26"/>
      <c r="H64" s="29"/>
      <c r="I64" s="29"/>
      <c r="J64" s="99"/>
    </row>
    <row r="65" spans="1:10" ht="31">
      <c r="A65" s="43" t="s">
        <v>266</v>
      </c>
      <c r="B65" s="114" t="s">
        <v>267</v>
      </c>
      <c r="C65" s="30" t="s">
        <v>2331</v>
      </c>
      <c r="D65" s="604">
        <v>2</v>
      </c>
      <c r="E65" s="23" t="s">
        <v>269</v>
      </c>
      <c r="F65" s="50" t="s">
        <v>2332</v>
      </c>
      <c r="G65" s="156"/>
    </row>
    <row r="66" spans="1:10" ht="29">
      <c r="A66" s="43"/>
      <c r="B66" s="114"/>
      <c r="C66" s="30" t="s">
        <v>2333</v>
      </c>
      <c r="D66" s="604">
        <v>2</v>
      </c>
      <c r="E66" s="23" t="s">
        <v>269</v>
      </c>
      <c r="F66" s="50" t="s">
        <v>2334</v>
      </c>
      <c r="G66" s="156"/>
    </row>
    <row r="67" spans="1:10" ht="29">
      <c r="A67" s="43"/>
      <c r="B67" s="114"/>
      <c r="C67" s="30" t="s">
        <v>2335</v>
      </c>
      <c r="D67" s="604">
        <v>2</v>
      </c>
      <c r="E67" s="23" t="s">
        <v>269</v>
      </c>
      <c r="F67" s="50" t="s">
        <v>2336</v>
      </c>
      <c r="G67" s="156"/>
    </row>
    <row r="68" spans="1:10" ht="29">
      <c r="A68" s="43"/>
      <c r="B68" s="114"/>
      <c r="C68" s="30" t="s">
        <v>2337</v>
      </c>
      <c r="D68" s="604">
        <v>2</v>
      </c>
      <c r="E68" s="23" t="s">
        <v>269</v>
      </c>
      <c r="F68" s="50" t="s">
        <v>2338</v>
      </c>
      <c r="G68" s="156"/>
    </row>
    <row r="69" spans="1:10" ht="29">
      <c r="A69" s="43"/>
      <c r="B69" s="114"/>
      <c r="C69" s="30" t="s">
        <v>2339</v>
      </c>
      <c r="D69" s="604">
        <v>2</v>
      </c>
      <c r="E69" s="23" t="s">
        <v>269</v>
      </c>
      <c r="F69" s="50" t="s">
        <v>2340</v>
      </c>
      <c r="G69" s="156"/>
    </row>
    <row r="70" spans="1:10" ht="31">
      <c r="A70" s="43" t="s">
        <v>270</v>
      </c>
      <c r="B70" s="114" t="s">
        <v>271</v>
      </c>
      <c r="C70" s="30" t="s">
        <v>2341</v>
      </c>
      <c r="D70" s="604">
        <v>2</v>
      </c>
      <c r="E70" s="23" t="s">
        <v>269</v>
      </c>
      <c r="F70" s="30"/>
      <c r="G70" s="156"/>
    </row>
    <row r="71" spans="1:10" ht="31">
      <c r="A71" s="43" t="s">
        <v>272</v>
      </c>
      <c r="B71" s="114" t="s">
        <v>273</v>
      </c>
      <c r="C71" s="50" t="s">
        <v>2342</v>
      </c>
      <c r="D71" s="604">
        <v>2</v>
      </c>
      <c r="E71" s="23" t="s">
        <v>269</v>
      </c>
      <c r="F71" s="30"/>
      <c r="G71" s="156"/>
    </row>
    <row r="72" spans="1:10" s="7" customFormat="1" ht="31">
      <c r="A72" s="27" t="s">
        <v>275</v>
      </c>
      <c r="B72" s="114" t="s">
        <v>276</v>
      </c>
      <c r="C72" s="26"/>
      <c r="D72" s="523"/>
      <c r="E72" s="28"/>
      <c r="F72" s="26"/>
      <c r="G72" s="26"/>
      <c r="H72" s="29"/>
      <c r="I72" s="29"/>
      <c r="J72" s="99"/>
    </row>
    <row r="73" spans="1:10" ht="18.5">
      <c r="A73" s="214" t="s">
        <v>277</v>
      </c>
      <c r="B73" s="1251" t="s">
        <v>1491</v>
      </c>
      <c r="C73" s="1091"/>
      <c r="D73" s="1091"/>
      <c r="E73" s="1091"/>
      <c r="F73" s="1091"/>
      <c r="G73" s="1092"/>
      <c r="H73" s="212">
        <f>SUM(D74:D76)</f>
        <v>4</v>
      </c>
      <c r="I73" s="212">
        <f>COUNT(D74:D76)*2</f>
        <v>4</v>
      </c>
    </row>
    <row r="74" spans="1:10" ht="31">
      <c r="A74" s="215" t="s">
        <v>1492</v>
      </c>
      <c r="B74" s="114" t="s">
        <v>279</v>
      </c>
      <c r="C74" s="50" t="s">
        <v>2343</v>
      </c>
      <c r="D74" s="604">
        <v>2</v>
      </c>
      <c r="E74" s="23" t="s">
        <v>269</v>
      </c>
      <c r="F74" s="30"/>
      <c r="G74" s="156"/>
    </row>
    <row r="75" spans="1:10" ht="31">
      <c r="A75" s="215" t="s">
        <v>1493</v>
      </c>
      <c r="B75" s="114" t="s">
        <v>284</v>
      </c>
      <c r="C75" s="50" t="s">
        <v>2344</v>
      </c>
      <c r="D75" s="604">
        <v>2</v>
      </c>
      <c r="E75" s="23" t="s">
        <v>269</v>
      </c>
      <c r="F75" s="30"/>
      <c r="G75" s="156"/>
    </row>
    <row r="76" spans="1:10" s="7" customFormat="1" ht="31">
      <c r="A76" s="27" t="s">
        <v>1496</v>
      </c>
      <c r="B76" s="114" t="s">
        <v>288</v>
      </c>
      <c r="C76" s="26"/>
      <c r="D76" s="523"/>
      <c r="E76" s="28"/>
      <c r="F76" s="26"/>
      <c r="G76" s="26"/>
      <c r="H76" s="29"/>
      <c r="I76" s="29"/>
      <c r="J76" s="99"/>
    </row>
    <row r="77" spans="1:10" ht="18.5">
      <c r="A77" s="43" t="s">
        <v>137</v>
      </c>
      <c r="B77" s="1251" t="s">
        <v>1497</v>
      </c>
      <c r="C77" s="1091"/>
      <c r="D77" s="1091"/>
      <c r="E77" s="1091"/>
      <c r="F77" s="1091"/>
      <c r="G77" s="1092"/>
      <c r="H77" s="212">
        <f>SUM(D78:D89)</f>
        <v>4</v>
      </c>
      <c r="I77" s="212">
        <f>COUNT(D78:D89)*2</f>
        <v>4</v>
      </c>
    </row>
    <row r="78" spans="1:10" ht="46.5">
      <c r="A78" s="43" t="s">
        <v>290</v>
      </c>
      <c r="B78" s="114" t="s">
        <v>291</v>
      </c>
      <c r="C78" s="30" t="s">
        <v>2345</v>
      </c>
      <c r="D78" s="604">
        <v>2</v>
      </c>
      <c r="E78" s="23" t="s">
        <v>269</v>
      </c>
      <c r="F78" s="30" t="s">
        <v>2346</v>
      </c>
      <c r="G78" s="156"/>
    </row>
    <row r="79" spans="1:10" s="7" customFormat="1" ht="46.5">
      <c r="A79" s="27" t="s">
        <v>292</v>
      </c>
      <c r="B79" s="114" t="s">
        <v>293</v>
      </c>
      <c r="C79" s="26"/>
      <c r="D79" s="523"/>
      <c r="E79" s="28"/>
      <c r="F79" s="26"/>
      <c r="G79" s="26"/>
      <c r="H79" s="29"/>
      <c r="I79" s="29"/>
      <c r="J79" s="99"/>
    </row>
    <row r="80" spans="1:10" s="7" customFormat="1" ht="46.5">
      <c r="A80" s="27" t="s">
        <v>294</v>
      </c>
      <c r="B80" s="114" t="s">
        <v>295</v>
      </c>
      <c r="C80" s="26"/>
      <c r="D80" s="523"/>
      <c r="E80" s="28"/>
      <c r="F80" s="26"/>
      <c r="G80" s="26"/>
      <c r="H80" s="29"/>
      <c r="I80" s="29"/>
      <c r="J80" s="99"/>
    </row>
    <row r="81" spans="1:10" s="7" customFormat="1" ht="46.5">
      <c r="A81" s="27" t="s">
        <v>296</v>
      </c>
      <c r="B81" s="114" t="s">
        <v>297</v>
      </c>
      <c r="C81" s="26"/>
      <c r="D81" s="523"/>
      <c r="E81" s="28"/>
      <c r="F81" s="26"/>
      <c r="G81" s="26"/>
      <c r="H81" s="29"/>
      <c r="I81" s="29"/>
      <c r="J81" s="99"/>
    </row>
    <row r="82" spans="1:10" s="7" customFormat="1" ht="46.5">
      <c r="A82" s="27" t="s">
        <v>298</v>
      </c>
      <c r="B82" s="114" t="s">
        <v>2079</v>
      </c>
      <c r="C82" s="26"/>
      <c r="D82" s="523"/>
      <c r="E82" s="28"/>
      <c r="F82" s="26"/>
      <c r="G82" s="26"/>
      <c r="H82" s="29"/>
      <c r="I82" s="29"/>
      <c r="J82" s="99"/>
    </row>
    <row r="83" spans="1:10" s="7" customFormat="1" ht="46.5">
      <c r="A83" s="27" t="s">
        <v>300</v>
      </c>
      <c r="B83" s="114" t="s">
        <v>301</v>
      </c>
      <c r="C83" s="26"/>
      <c r="D83" s="523"/>
      <c r="E83" s="28"/>
      <c r="F83" s="26"/>
      <c r="G83" s="26"/>
      <c r="H83" s="29"/>
      <c r="I83" s="29"/>
      <c r="J83" s="99"/>
    </row>
    <row r="84" spans="1:10" s="7" customFormat="1" ht="46.5">
      <c r="A84" s="27" t="s">
        <v>302</v>
      </c>
      <c r="B84" s="114" t="s">
        <v>303</v>
      </c>
      <c r="C84" s="26"/>
      <c r="D84" s="523"/>
      <c r="E84" s="28"/>
      <c r="F84" s="26"/>
      <c r="G84" s="26"/>
      <c r="H84" s="29"/>
      <c r="I84" s="29"/>
      <c r="J84" s="99"/>
    </row>
    <row r="85" spans="1:10" s="7" customFormat="1" ht="77.5">
      <c r="A85" s="27" t="s">
        <v>304</v>
      </c>
      <c r="B85" s="114" t="s">
        <v>305</v>
      </c>
      <c r="C85" s="26"/>
      <c r="D85" s="523"/>
      <c r="E85" s="28"/>
      <c r="F85" s="26"/>
      <c r="G85" s="26"/>
      <c r="H85" s="29"/>
      <c r="I85" s="29"/>
      <c r="J85" s="99"/>
    </row>
    <row r="86" spans="1:10" s="7" customFormat="1" ht="46.5">
      <c r="A86" s="27" t="s">
        <v>306</v>
      </c>
      <c r="B86" s="114" t="s">
        <v>307</v>
      </c>
      <c r="C86" s="26"/>
      <c r="D86" s="523"/>
      <c r="E86" s="28"/>
      <c r="F86" s="26"/>
      <c r="G86" s="26"/>
      <c r="H86" s="29"/>
      <c r="I86" s="29"/>
      <c r="J86" s="99"/>
    </row>
    <row r="87" spans="1:10" ht="72.650000000000006" customHeight="1">
      <c r="A87" s="43" t="s">
        <v>308</v>
      </c>
      <c r="B87" s="114" t="s">
        <v>2347</v>
      </c>
      <c r="C87" s="50" t="s">
        <v>2348</v>
      </c>
      <c r="D87" s="604">
        <v>2</v>
      </c>
      <c r="E87" s="23" t="s">
        <v>269</v>
      </c>
      <c r="F87" s="30"/>
      <c r="G87" s="156"/>
    </row>
    <row r="88" spans="1:10" s="7" customFormat="1" ht="29">
      <c r="A88" s="27" t="s">
        <v>310</v>
      </c>
      <c r="B88" s="30" t="s">
        <v>311</v>
      </c>
      <c r="C88" s="26"/>
      <c r="D88" s="523"/>
      <c r="E88" s="28"/>
      <c r="F88" s="26"/>
      <c r="G88" s="26"/>
      <c r="H88" s="29"/>
      <c r="I88" s="29"/>
      <c r="J88" s="99"/>
    </row>
    <row r="89" spans="1:10" s="7" customFormat="1" ht="29">
      <c r="A89" s="27" t="s">
        <v>5841</v>
      </c>
      <c r="B89" s="23" t="s">
        <v>5842</v>
      </c>
      <c r="C89" s="30"/>
      <c r="D89" s="52"/>
      <c r="E89" s="28"/>
      <c r="F89" s="26"/>
      <c r="G89" s="465"/>
      <c r="H89" s="29"/>
      <c r="I89" s="29"/>
      <c r="J89" s="99"/>
    </row>
    <row r="90" spans="1:10" s="7" customFormat="1" ht="18" customHeight="1">
      <c r="A90" s="217" t="s">
        <v>1499</v>
      </c>
      <c r="B90" s="1251" t="s">
        <v>1500</v>
      </c>
      <c r="C90" s="995"/>
      <c r="D90" s="995"/>
      <c r="E90" s="995"/>
      <c r="F90" s="995"/>
      <c r="G90" s="1261"/>
      <c r="H90" s="29">
        <f>SUM(D91:D98)</f>
        <v>0</v>
      </c>
      <c r="I90" s="29">
        <f>COUNT(D91:D98)*2</f>
        <v>0</v>
      </c>
      <c r="J90" s="99"/>
    </row>
    <row r="91" spans="1:10" s="7" customFormat="1">
      <c r="A91" s="27" t="s">
        <v>312</v>
      </c>
      <c r="B91" s="114" t="s">
        <v>313</v>
      </c>
      <c r="C91" s="26"/>
      <c r="D91" s="523"/>
      <c r="E91" s="28"/>
      <c r="F91" s="26"/>
      <c r="G91" s="26"/>
      <c r="H91" s="29"/>
      <c r="I91" s="29"/>
      <c r="J91" s="99"/>
    </row>
    <row r="92" spans="1:10" s="7" customFormat="1">
      <c r="A92" s="27" t="s">
        <v>314</v>
      </c>
      <c r="B92" s="114" t="s">
        <v>315</v>
      </c>
      <c r="C92" s="26"/>
      <c r="D92" s="523"/>
      <c r="E92" s="28"/>
      <c r="F92" s="26"/>
      <c r="G92" s="26"/>
      <c r="H92" s="29"/>
      <c r="I92" s="29"/>
      <c r="J92" s="99"/>
    </row>
    <row r="93" spans="1:10" s="7" customFormat="1">
      <c r="A93" s="27" t="s">
        <v>1501</v>
      </c>
      <c r="B93" s="114" t="s">
        <v>317</v>
      </c>
      <c r="C93" s="26"/>
      <c r="D93" s="523"/>
      <c r="E93" s="28"/>
      <c r="F93" s="26"/>
      <c r="G93" s="26"/>
      <c r="H93" s="29"/>
      <c r="I93" s="29"/>
      <c r="J93" s="99"/>
    </row>
    <row r="94" spans="1:10" s="7" customFormat="1" ht="31">
      <c r="A94" s="27" t="s">
        <v>319</v>
      </c>
      <c r="B94" s="114" t="s">
        <v>320</v>
      </c>
      <c r="C94" s="26"/>
      <c r="D94" s="523"/>
      <c r="E94" s="28"/>
      <c r="F94" s="26"/>
      <c r="G94" s="26"/>
      <c r="H94" s="29"/>
      <c r="I94" s="29"/>
      <c r="J94" s="99"/>
    </row>
    <row r="95" spans="1:10" s="7" customFormat="1" ht="31">
      <c r="A95" s="27" t="s">
        <v>321</v>
      </c>
      <c r="B95" s="114" t="s">
        <v>322</v>
      </c>
      <c r="C95" s="26"/>
      <c r="D95" s="523"/>
      <c r="E95" s="28"/>
      <c r="F95" s="26"/>
      <c r="G95" s="26"/>
      <c r="H95" s="29"/>
      <c r="I95" s="29"/>
      <c r="J95" s="99"/>
    </row>
    <row r="96" spans="1:10" s="7" customFormat="1" ht="31">
      <c r="A96" s="27" t="s">
        <v>323</v>
      </c>
      <c r="B96" s="114" t="s">
        <v>324</v>
      </c>
      <c r="C96" s="26"/>
      <c r="D96" s="523"/>
      <c r="E96" s="28"/>
      <c r="F96" s="26"/>
      <c r="G96" s="26"/>
      <c r="H96" s="29"/>
      <c r="I96" s="29"/>
      <c r="J96" s="99"/>
    </row>
    <row r="97" spans="1:10" s="7" customFormat="1" ht="31">
      <c r="A97" s="27" t="s">
        <v>1502</v>
      </c>
      <c r="B97" s="114" t="s">
        <v>326</v>
      </c>
      <c r="C97" s="26"/>
      <c r="D97" s="523"/>
      <c r="E97" s="28"/>
      <c r="F97" s="26"/>
      <c r="G97" s="26"/>
      <c r="H97" s="29"/>
      <c r="I97" s="29"/>
      <c r="J97" s="99"/>
    </row>
    <row r="98" spans="1:10" s="7" customFormat="1">
      <c r="A98" s="27" t="s">
        <v>2838</v>
      </c>
      <c r="B98" s="19" t="s">
        <v>2839</v>
      </c>
      <c r="C98" s="23"/>
      <c r="D98" s="520"/>
      <c r="E98" s="22"/>
      <c r="F98" s="28"/>
      <c r="G98" s="466"/>
      <c r="H98" s="29"/>
      <c r="I98" s="29"/>
      <c r="J98" s="99"/>
    </row>
    <row r="99" spans="1:10" s="7" customFormat="1" ht="18" customHeight="1">
      <c r="A99" s="217" t="s">
        <v>1503</v>
      </c>
      <c r="B99" s="1251" t="s">
        <v>132</v>
      </c>
      <c r="C99" s="995"/>
      <c r="D99" s="995"/>
      <c r="E99" s="995"/>
      <c r="F99" s="995"/>
      <c r="G99" s="1261"/>
      <c r="H99" s="29">
        <f>SUM(D100:D101)</f>
        <v>0</v>
      </c>
      <c r="I99" s="29">
        <f>COUNT(D100:D101)*2</f>
        <v>0</v>
      </c>
      <c r="J99" s="99"/>
    </row>
    <row r="100" spans="1:10" s="7" customFormat="1" ht="62">
      <c r="A100" s="216" t="s">
        <v>1504</v>
      </c>
      <c r="B100" s="114" t="s">
        <v>329</v>
      </c>
      <c r="C100" s="50"/>
      <c r="D100" s="609"/>
      <c r="E100" s="22"/>
      <c r="F100" s="50"/>
      <c r="G100" s="26"/>
      <c r="H100" s="29"/>
      <c r="I100" s="29"/>
      <c r="J100" s="99"/>
    </row>
    <row r="101" spans="1:10" s="7" customFormat="1" ht="62">
      <c r="A101" s="27" t="s">
        <v>332</v>
      </c>
      <c r="B101" s="114" t="s">
        <v>333</v>
      </c>
      <c r="C101" s="26"/>
      <c r="D101" s="523"/>
      <c r="E101" s="28"/>
      <c r="F101" s="26"/>
      <c r="G101" s="26"/>
      <c r="H101" s="29"/>
      <c r="I101" s="29"/>
      <c r="J101" s="99"/>
    </row>
    <row r="102" spans="1:10" ht="21">
      <c r="A102" s="213"/>
      <c r="B102" s="1252" t="s">
        <v>335</v>
      </c>
      <c r="C102" s="1253"/>
      <c r="D102" s="1253"/>
      <c r="E102" s="1253"/>
      <c r="F102" s="1253"/>
      <c r="G102" s="1253"/>
      <c r="H102" s="212">
        <f>H103+H117+H127+H136+H142+H156</f>
        <v>80</v>
      </c>
      <c r="I102" s="212">
        <f>I103+I117+I127+I136+I142+I156</f>
        <v>80</v>
      </c>
    </row>
    <row r="103" spans="1:10">
      <c r="A103" s="214" t="s">
        <v>1505</v>
      </c>
      <c r="B103" s="1251" t="s">
        <v>1506</v>
      </c>
      <c r="C103" s="995"/>
      <c r="D103" s="995"/>
      <c r="E103" s="995"/>
      <c r="F103" s="995"/>
      <c r="G103" s="1261"/>
      <c r="H103" s="212">
        <f>SUM(D104:D116)</f>
        <v>22</v>
      </c>
      <c r="I103" s="212">
        <f>COUNT(D104:D116)*2</f>
        <v>22</v>
      </c>
    </row>
    <row r="104" spans="1:10" ht="31">
      <c r="A104" s="215" t="s">
        <v>1507</v>
      </c>
      <c r="B104" s="218" t="s">
        <v>337</v>
      </c>
      <c r="C104" s="219" t="s">
        <v>2349</v>
      </c>
      <c r="D104" s="607">
        <v>2</v>
      </c>
      <c r="E104" s="25" t="s">
        <v>339</v>
      </c>
      <c r="F104" s="50" t="s">
        <v>2350</v>
      </c>
      <c r="G104" s="156"/>
    </row>
    <row r="105" spans="1:10" ht="29">
      <c r="A105" s="215"/>
      <c r="B105" s="221"/>
      <c r="C105" s="222" t="s">
        <v>2351</v>
      </c>
      <c r="D105" s="607">
        <v>2</v>
      </c>
      <c r="E105" s="25" t="s">
        <v>339</v>
      </c>
      <c r="F105" s="50"/>
      <c r="G105" s="156"/>
    </row>
    <row r="106" spans="1:10" ht="46.5">
      <c r="A106" s="215" t="s">
        <v>1510</v>
      </c>
      <c r="B106" s="218" t="s">
        <v>345</v>
      </c>
      <c r="C106" s="50" t="s">
        <v>2352</v>
      </c>
      <c r="D106" s="607">
        <v>2</v>
      </c>
      <c r="E106" s="25" t="s">
        <v>339</v>
      </c>
      <c r="F106" s="30"/>
      <c r="G106" s="156"/>
    </row>
    <row r="107" spans="1:10">
      <c r="A107" s="215"/>
      <c r="B107" s="218"/>
      <c r="C107" s="50" t="s">
        <v>2353</v>
      </c>
      <c r="D107" s="607">
        <v>2</v>
      </c>
      <c r="E107" s="25" t="s">
        <v>339</v>
      </c>
      <c r="F107" s="30"/>
      <c r="G107" s="156"/>
    </row>
    <row r="108" spans="1:10" ht="29">
      <c r="A108" s="215"/>
      <c r="B108" s="218"/>
      <c r="C108" s="50" t="s">
        <v>2354</v>
      </c>
      <c r="D108" s="607">
        <v>2</v>
      </c>
      <c r="E108" s="25" t="s">
        <v>339</v>
      </c>
      <c r="F108" s="30"/>
      <c r="G108" s="156"/>
    </row>
    <row r="109" spans="1:10" ht="29">
      <c r="A109" s="215"/>
      <c r="B109" s="218"/>
      <c r="C109" s="223" t="s">
        <v>2355</v>
      </c>
      <c r="D109" s="607">
        <v>2</v>
      </c>
      <c r="E109" s="25" t="s">
        <v>339</v>
      </c>
      <c r="F109" s="30"/>
      <c r="G109" s="156"/>
    </row>
    <row r="110" spans="1:10" s="7" customFormat="1" ht="31">
      <c r="A110" s="27" t="s">
        <v>350</v>
      </c>
      <c r="B110" s="218" t="s">
        <v>351</v>
      </c>
      <c r="C110" s="26"/>
      <c r="D110" s="523"/>
      <c r="E110" s="28"/>
      <c r="F110" s="26"/>
      <c r="G110" s="26"/>
      <c r="H110" s="29"/>
      <c r="I110" s="29"/>
      <c r="J110" s="99"/>
    </row>
    <row r="111" spans="1:10" s="7" customFormat="1" ht="31">
      <c r="A111" s="27" t="s">
        <v>1513</v>
      </c>
      <c r="B111" s="218" t="s">
        <v>353</v>
      </c>
      <c r="C111" s="26"/>
      <c r="D111" s="523"/>
      <c r="E111" s="28"/>
      <c r="F111" s="26"/>
      <c r="G111" s="26"/>
      <c r="H111" s="29"/>
      <c r="I111" s="29"/>
      <c r="J111" s="99"/>
    </row>
    <row r="112" spans="1:10" ht="72.5">
      <c r="A112" s="215" t="s">
        <v>354</v>
      </c>
      <c r="B112" s="218" t="s">
        <v>355</v>
      </c>
      <c r="C112" s="50" t="s">
        <v>356</v>
      </c>
      <c r="D112" s="607">
        <v>2</v>
      </c>
      <c r="E112" s="25" t="s">
        <v>339</v>
      </c>
      <c r="F112" s="50" t="s">
        <v>2356</v>
      </c>
      <c r="G112" s="156"/>
    </row>
    <row r="113" spans="1:10" ht="43.5">
      <c r="A113" s="215"/>
      <c r="B113" s="218"/>
      <c r="C113" s="223" t="s">
        <v>2357</v>
      </c>
      <c r="D113" s="607">
        <v>2</v>
      </c>
      <c r="E113" s="25" t="s">
        <v>339</v>
      </c>
      <c r="F113" s="50"/>
      <c r="G113" s="156"/>
    </row>
    <row r="114" spans="1:10" ht="31">
      <c r="A114" s="215" t="s">
        <v>1515</v>
      </c>
      <c r="B114" s="218" t="s">
        <v>358</v>
      </c>
      <c r="C114" s="40" t="s">
        <v>359</v>
      </c>
      <c r="D114" s="607">
        <v>2</v>
      </c>
      <c r="E114" s="25" t="s">
        <v>339</v>
      </c>
      <c r="F114" s="30"/>
      <c r="G114" s="156"/>
    </row>
    <row r="115" spans="1:10" ht="46.5">
      <c r="A115" s="215" t="s">
        <v>1517</v>
      </c>
      <c r="B115" s="218" t="s">
        <v>361</v>
      </c>
      <c r="C115" s="134" t="s">
        <v>2358</v>
      </c>
      <c r="D115" s="607">
        <v>2</v>
      </c>
      <c r="E115" s="23" t="s">
        <v>339</v>
      </c>
      <c r="F115" s="30" t="s">
        <v>2359</v>
      </c>
      <c r="G115" s="156"/>
    </row>
    <row r="116" spans="1:10" ht="46.5">
      <c r="A116" s="43" t="s">
        <v>364</v>
      </c>
      <c r="B116" s="218" t="s">
        <v>365</v>
      </c>
      <c r="C116" s="30" t="s">
        <v>2360</v>
      </c>
      <c r="D116" s="607">
        <v>2</v>
      </c>
      <c r="E116" s="23" t="s">
        <v>367</v>
      </c>
      <c r="F116" s="30"/>
      <c r="G116" s="156"/>
    </row>
    <row r="117" spans="1:10" ht="18.5">
      <c r="A117" s="214" t="s">
        <v>1518</v>
      </c>
      <c r="B117" s="1251" t="s">
        <v>2361</v>
      </c>
      <c r="C117" s="1091"/>
      <c r="D117" s="1091"/>
      <c r="E117" s="1091"/>
      <c r="F117" s="1091"/>
      <c r="G117" s="1092"/>
      <c r="H117" s="212">
        <f>SUM(D118:D126)</f>
        <v>12</v>
      </c>
      <c r="I117" s="212">
        <f>COUNT(D118:D126)*2</f>
        <v>12</v>
      </c>
    </row>
    <row r="118" spans="1:10" ht="31">
      <c r="A118" s="215" t="s">
        <v>1520</v>
      </c>
      <c r="B118" s="224" t="s">
        <v>369</v>
      </c>
      <c r="C118" s="50" t="s">
        <v>2362</v>
      </c>
      <c r="D118" s="604">
        <v>2</v>
      </c>
      <c r="E118" s="23" t="s">
        <v>658</v>
      </c>
      <c r="F118" s="30"/>
      <c r="G118" s="156"/>
    </row>
    <row r="119" spans="1:10" ht="43.5">
      <c r="A119" s="215"/>
      <c r="B119" s="224"/>
      <c r="C119" s="40" t="s">
        <v>376</v>
      </c>
      <c r="D119" s="604">
        <v>2</v>
      </c>
      <c r="E119" s="23" t="s">
        <v>658</v>
      </c>
      <c r="F119" s="30"/>
      <c r="G119" s="156"/>
    </row>
    <row r="120" spans="1:10" ht="29">
      <c r="A120" s="215"/>
      <c r="B120" s="224"/>
      <c r="C120" s="219" t="s">
        <v>2363</v>
      </c>
      <c r="D120" s="604">
        <v>2</v>
      </c>
      <c r="E120" s="23" t="s">
        <v>339</v>
      </c>
      <c r="F120" s="30"/>
      <c r="G120" s="156"/>
    </row>
    <row r="121" spans="1:10" s="7" customFormat="1" ht="62">
      <c r="A121" s="27" t="s">
        <v>380</v>
      </c>
      <c r="B121" s="224" t="s">
        <v>381</v>
      </c>
      <c r="C121" s="26"/>
      <c r="D121" s="523"/>
      <c r="E121" s="28"/>
      <c r="F121" s="26"/>
      <c r="G121" s="26"/>
      <c r="H121" s="29"/>
      <c r="I121" s="29"/>
      <c r="J121" s="99"/>
    </row>
    <row r="122" spans="1:10" ht="46.5">
      <c r="A122" s="215" t="s">
        <v>1523</v>
      </c>
      <c r="B122" s="225" t="s">
        <v>383</v>
      </c>
      <c r="C122" s="219" t="s">
        <v>2364</v>
      </c>
      <c r="D122" s="604">
        <v>2</v>
      </c>
      <c r="E122" s="23" t="s">
        <v>339</v>
      </c>
      <c r="G122" s="156"/>
    </row>
    <row r="123" spans="1:10">
      <c r="A123" s="215"/>
      <c r="B123" s="224"/>
      <c r="C123" s="40" t="s">
        <v>2365</v>
      </c>
      <c r="D123" s="604">
        <v>2</v>
      </c>
      <c r="E123" s="23" t="s">
        <v>339</v>
      </c>
      <c r="F123" s="40"/>
      <c r="G123" s="156"/>
    </row>
    <row r="124" spans="1:10" ht="29">
      <c r="A124" s="215"/>
      <c r="B124" s="224"/>
      <c r="C124" s="40" t="s">
        <v>389</v>
      </c>
      <c r="D124" s="604">
        <v>2</v>
      </c>
      <c r="E124" s="23" t="s">
        <v>339</v>
      </c>
      <c r="F124" s="40"/>
      <c r="G124" s="156"/>
    </row>
    <row r="125" spans="1:10" s="7" customFormat="1" ht="46.5">
      <c r="A125" s="216" t="s">
        <v>1528</v>
      </c>
      <c r="B125" s="224" t="s">
        <v>391</v>
      </c>
      <c r="D125" s="523"/>
      <c r="E125" s="28"/>
      <c r="F125" s="26"/>
      <c r="G125" s="26"/>
      <c r="H125" s="29"/>
      <c r="I125" s="29"/>
      <c r="J125" s="99"/>
    </row>
    <row r="126" spans="1:10" s="7" customFormat="1" ht="46.5">
      <c r="A126" s="216" t="s">
        <v>392</v>
      </c>
      <c r="B126" s="47" t="s">
        <v>393</v>
      </c>
      <c r="C126" s="134"/>
      <c r="D126" s="523"/>
      <c r="E126" s="28"/>
      <c r="F126" s="26"/>
      <c r="G126" s="26"/>
      <c r="H126" s="29"/>
      <c r="I126" s="29"/>
      <c r="J126" s="99"/>
    </row>
    <row r="127" spans="1:10" ht="18.5">
      <c r="A127" s="214" t="s">
        <v>1531</v>
      </c>
      <c r="B127" s="1251" t="s">
        <v>1532</v>
      </c>
      <c r="C127" s="1091"/>
      <c r="D127" s="1091"/>
      <c r="E127" s="1091"/>
      <c r="F127" s="1091"/>
      <c r="G127" s="1092"/>
      <c r="H127" s="212">
        <f>SUM(D128:D135)</f>
        <v>16</v>
      </c>
      <c r="I127" s="212">
        <f>COUNT(D128:D135)*2</f>
        <v>16</v>
      </c>
    </row>
    <row r="128" spans="1:10" ht="31">
      <c r="A128" s="215" t="s">
        <v>1533</v>
      </c>
      <c r="B128" s="224" t="s">
        <v>395</v>
      </c>
      <c r="C128" s="219" t="s">
        <v>2366</v>
      </c>
      <c r="D128" s="607">
        <v>2</v>
      </c>
      <c r="E128" s="25" t="s">
        <v>339</v>
      </c>
      <c r="F128" s="50" t="s">
        <v>2367</v>
      </c>
      <c r="G128" s="156"/>
    </row>
    <row r="129" spans="1:10" ht="29">
      <c r="A129" s="215"/>
      <c r="B129" s="221"/>
      <c r="C129" s="50" t="s">
        <v>2368</v>
      </c>
      <c r="D129" s="607">
        <v>2</v>
      </c>
      <c r="E129" s="25" t="s">
        <v>339</v>
      </c>
      <c r="F129" s="50"/>
      <c r="G129" s="156"/>
    </row>
    <row r="130" spans="1:10" ht="43.5">
      <c r="A130" s="215"/>
      <c r="B130" s="221"/>
      <c r="C130" s="50" t="s">
        <v>2369</v>
      </c>
      <c r="D130" s="607">
        <v>2</v>
      </c>
      <c r="E130" s="25" t="s">
        <v>339</v>
      </c>
      <c r="F130" s="50"/>
      <c r="G130" s="156"/>
    </row>
    <row r="131" spans="1:10" ht="29">
      <c r="A131" s="215"/>
      <c r="B131" s="221"/>
      <c r="C131" s="50" t="s">
        <v>2370</v>
      </c>
      <c r="D131" s="607">
        <v>2</v>
      </c>
      <c r="E131" s="25" t="s">
        <v>339</v>
      </c>
      <c r="F131" s="223"/>
      <c r="G131" s="156"/>
    </row>
    <row r="132" spans="1:10" ht="43.5">
      <c r="A132" s="215" t="s">
        <v>1540</v>
      </c>
      <c r="B132" s="224" t="s">
        <v>399</v>
      </c>
      <c r="C132" s="50" t="s">
        <v>1541</v>
      </c>
      <c r="D132" s="607">
        <v>2</v>
      </c>
      <c r="E132" s="23" t="s">
        <v>206</v>
      </c>
      <c r="F132" s="30"/>
      <c r="G132" s="156"/>
    </row>
    <row r="133" spans="1:10" ht="43.5">
      <c r="A133" s="215"/>
      <c r="B133" s="224"/>
      <c r="C133" s="50" t="s">
        <v>2371</v>
      </c>
      <c r="D133" s="607">
        <v>2</v>
      </c>
      <c r="E133" s="23" t="s">
        <v>206</v>
      </c>
      <c r="F133" s="30"/>
      <c r="G133" s="156"/>
    </row>
    <row r="134" spans="1:10" ht="46.5">
      <c r="A134" s="215" t="s">
        <v>1543</v>
      </c>
      <c r="B134" s="224" t="s">
        <v>403</v>
      </c>
      <c r="C134" s="23" t="s">
        <v>404</v>
      </c>
      <c r="D134" s="607">
        <v>2</v>
      </c>
      <c r="E134" s="23" t="s">
        <v>1546</v>
      </c>
      <c r="F134" s="30"/>
      <c r="G134" s="156"/>
    </row>
    <row r="135" spans="1:10" ht="77.5">
      <c r="A135" s="215" t="s">
        <v>1554</v>
      </c>
      <c r="B135" s="224" t="s">
        <v>407</v>
      </c>
      <c r="C135" s="50" t="s">
        <v>1555</v>
      </c>
      <c r="D135" s="607">
        <v>2</v>
      </c>
      <c r="E135" s="23" t="s">
        <v>206</v>
      </c>
      <c r="F135" s="30"/>
      <c r="G135" s="156"/>
    </row>
    <row r="136" spans="1:10" ht="34.15" customHeight="1">
      <c r="A136" s="214" t="s">
        <v>1557</v>
      </c>
      <c r="B136" s="1251" t="s">
        <v>1558</v>
      </c>
      <c r="C136" s="1091"/>
      <c r="D136" s="1091"/>
      <c r="E136" s="1091"/>
      <c r="F136" s="1091"/>
      <c r="G136" s="1092"/>
      <c r="H136" s="212">
        <f>SUM(D137:D141)</f>
        <v>6</v>
      </c>
      <c r="I136" s="212">
        <f>COUNT(D137:D141)*2</f>
        <v>6</v>
      </c>
    </row>
    <row r="137" spans="1:10" ht="46.5">
      <c r="A137" s="43" t="s">
        <v>1559</v>
      </c>
      <c r="B137" s="224" t="s">
        <v>410</v>
      </c>
      <c r="C137" s="50" t="s">
        <v>2372</v>
      </c>
      <c r="D137" s="604">
        <v>2</v>
      </c>
      <c r="E137" s="23" t="s">
        <v>253</v>
      </c>
      <c r="F137" s="30"/>
      <c r="G137" s="156"/>
    </row>
    <row r="138" spans="1:10" s="7" customFormat="1" ht="31">
      <c r="A138" s="216" t="s">
        <v>1563</v>
      </c>
      <c r="B138" s="224" t="s">
        <v>413</v>
      </c>
      <c r="C138" s="50"/>
      <c r="D138" s="523"/>
      <c r="E138" s="28"/>
      <c r="F138" s="26"/>
      <c r="G138" s="26"/>
      <c r="H138" s="29"/>
      <c r="I138" s="29"/>
      <c r="J138" s="99"/>
    </row>
    <row r="139" spans="1:10" s="7" customFormat="1" ht="31">
      <c r="A139" s="216" t="s">
        <v>1564</v>
      </c>
      <c r="B139" s="224" t="s">
        <v>416</v>
      </c>
      <c r="C139" s="50"/>
      <c r="D139" s="523"/>
      <c r="E139" s="28"/>
      <c r="F139" s="26"/>
      <c r="G139" s="26"/>
      <c r="H139" s="29"/>
      <c r="I139" s="29"/>
      <c r="J139" s="99"/>
    </row>
    <row r="140" spans="1:10" ht="58">
      <c r="A140" s="215" t="s">
        <v>1565</v>
      </c>
      <c r="B140" s="224" t="s">
        <v>420</v>
      </c>
      <c r="C140" s="50" t="s">
        <v>2373</v>
      </c>
      <c r="D140" s="604">
        <v>2</v>
      </c>
      <c r="E140" s="23" t="s">
        <v>422</v>
      </c>
      <c r="F140" s="30"/>
      <c r="G140" s="156"/>
    </row>
    <row r="141" spans="1:10" ht="58">
      <c r="A141" s="215" t="s">
        <v>1568</v>
      </c>
      <c r="B141" s="114" t="s">
        <v>425</v>
      </c>
      <c r="C141" s="25" t="s">
        <v>426</v>
      </c>
      <c r="D141" s="604">
        <v>2</v>
      </c>
      <c r="E141" s="23" t="s">
        <v>339</v>
      </c>
      <c r="F141" s="30"/>
      <c r="G141" s="156"/>
    </row>
    <row r="142" spans="1:10" ht="18.5">
      <c r="A142" s="214" t="s">
        <v>1569</v>
      </c>
      <c r="B142" s="1251" t="s">
        <v>1570</v>
      </c>
      <c r="C142" s="1091"/>
      <c r="D142" s="1091"/>
      <c r="E142" s="1091"/>
      <c r="F142" s="1091"/>
      <c r="G142" s="1092"/>
      <c r="H142" s="212">
        <f>SUM(D143:D155)</f>
        <v>22</v>
      </c>
      <c r="I142" s="212">
        <f>COUNT(D143:D155)*2</f>
        <v>22</v>
      </c>
    </row>
    <row r="143" spans="1:10" ht="62">
      <c r="A143" s="215" t="s">
        <v>427</v>
      </c>
      <c r="B143" s="224" t="s">
        <v>428</v>
      </c>
      <c r="C143" s="219" t="s">
        <v>2374</v>
      </c>
      <c r="D143" s="604">
        <v>2</v>
      </c>
      <c r="E143" s="23" t="s">
        <v>430</v>
      </c>
      <c r="F143" s="30"/>
      <c r="G143" s="156"/>
    </row>
    <row r="144" spans="1:10">
      <c r="A144" s="215"/>
      <c r="B144" s="224"/>
      <c r="C144" s="219" t="s">
        <v>2375</v>
      </c>
      <c r="D144" s="604">
        <v>2</v>
      </c>
      <c r="E144" s="23" t="s">
        <v>430</v>
      </c>
      <c r="F144" s="30"/>
      <c r="G144" s="156"/>
    </row>
    <row r="145" spans="1:10">
      <c r="A145" s="215"/>
      <c r="B145" s="224"/>
      <c r="C145" s="219" t="s">
        <v>2376</v>
      </c>
      <c r="D145" s="604">
        <v>2</v>
      </c>
      <c r="E145" s="23" t="s">
        <v>430</v>
      </c>
      <c r="F145" s="30"/>
      <c r="G145" s="156"/>
    </row>
    <row r="146" spans="1:10" ht="29">
      <c r="A146" s="215"/>
      <c r="B146" s="224"/>
      <c r="C146" s="219" t="s">
        <v>2377</v>
      </c>
      <c r="D146" s="604">
        <v>2</v>
      </c>
      <c r="E146" s="23" t="s">
        <v>430</v>
      </c>
      <c r="F146" s="30"/>
      <c r="G146" s="156"/>
    </row>
    <row r="147" spans="1:10">
      <c r="A147" s="215"/>
      <c r="B147" s="224"/>
      <c r="C147" s="219" t="s">
        <v>2378</v>
      </c>
      <c r="D147" s="604">
        <v>2</v>
      </c>
      <c r="E147" s="23" t="s">
        <v>430</v>
      </c>
      <c r="F147" s="30"/>
      <c r="G147" s="156"/>
    </row>
    <row r="148" spans="1:10">
      <c r="A148" s="215"/>
      <c r="B148" s="224"/>
      <c r="C148" s="219" t="s">
        <v>2379</v>
      </c>
      <c r="D148" s="604">
        <v>2</v>
      </c>
      <c r="E148" s="23" t="s">
        <v>430</v>
      </c>
      <c r="F148" s="30"/>
      <c r="G148" s="156"/>
    </row>
    <row r="149" spans="1:10">
      <c r="A149" s="215"/>
      <c r="B149" s="224"/>
      <c r="C149" s="219" t="s">
        <v>2380</v>
      </c>
      <c r="D149" s="604">
        <v>2</v>
      </c>
      <c r="E149" s="23" t="s">
        <v>430</v>
      </c>
      <c r="F149" s="30"/>
      <c r="G149" s="156"/>
    </row>
    <row r="150" spans="1:10" ht="46.5">
      <c r="A150" s="215" t="s">
        <v>1573</v>
      </c>
      <c r="B150" s="224" t="s">
        <v>432</v>
      </c>
      <c r="C150" s="23" t="s">
        <v>433</v>
      </c>
      <c r="D150" s="604">
        <v>2</v>
      </c>
      <c r="E150" s="23" t="s">
        <v>430</v>
      </c>
      <c r="F150" s="30"/>
      <c r="G150" s="156"/>
    </row>
    <row r="151" spans="1:10" ht="46.5">
      <c r="A151" s="215" t="s">
        <v>1574</v>
      </c>
      <c r="B151" s="224" t="s">
        <v>435</v>
      </c>
      <c r="C151" s="23" t="s">
        <v>436</v>
      </c>
      <c r="D151" s="604">
        <v>2</v>
      </c>
      <c r="E151" s="23" t="s">
        <v>430</v>
      </c>
      <c r="F151" s="30"/>
      <c r="G151" s="156"/>
    </row>
    <row r="152" spans="1:10" s="7" customFormat="1" ht="62">
      <c r="A152" s="216" t="s">
        <v>1575</v>
      </c>
      <c r="B152" s="224" t="s">
        <v>438</v>
      </c>
      <c r="C152" s="30"/>
      <c r="D152" s="523"/>
      <c r="E152" s="28"/>
      <c r="F152" s="26"/>
      <c r="G152" s="26"/>
      <c r="H152" s="29"/>
      <c r="I152" s="29"/>
      <c r="J152" s="99"/>
    </row>
    <row r="153" spans="1:10" ht="62">
      <c r="A153" s="215" t="s">
        <v>2381</v>
      </c>
      <c r="B153" s="224" t="s">
        <v>442</v>
      </c>
      <c r="C153" s="50" t="s">
        <v>2382</v>
      </c>
      <c r="D153" s="604">
        <v>2</v>
      </c>
      <c r="E153" s="23" t="s">
        <v>440</v>
      </c>
      <c r="F153" s="30"/>
      <c r="G153" s="156"/>
    </row>
    <row r="154" spans="1:10" ht="29">
      <c r="A154" s="215"/>
      <c r="B154" s="224"/>
      <c r="C154" s="50" t="s">
        <v>2383</v>
      </c>
      <c r="D154" s="604">
        <v>2</v>
      </c>
      <c r="E154" s="23" t="s">
        <v>440</v>
      </c>
      <c r="F154" s="30"/>
      <c r="G154" s="156"/>
    </row>
    <row r="155" spans="1:10" s="7" customFormat="1" ht="46.5">
      <c r="A155" s="216" t="s">
        <v>443</v>
      </c>
      <c r="B155" s="160" t="s">
        <v>444</v>
      </c>
      <c r="D155" s="523"/>
      <c r="E155" s="28"/>
      <c r="F155" s="26"/>
      <c r="G155" s="26"/>
      <c r="H155" s="29"/>
      <c r="I155" s="29"/>
      <c r="J155" s="99"/>
    </row>
    <row r="156" spans="1:10" s="7" customFormat="1">
      <c r="A156" s="18" t="s">
        <v>5889</v>
      </c>
      <c r="B156" s="993" t="s">
        <v>2861</v>
      </c>
      <c r="C156" s="994"/>
      <c r="D156" s="994"/>
      <c r="E156" s="994"/>
      <c r="F156" s="994"/>
      <c r="G156" s="998"/>
      <c r="H156" s="29">
        <f>SUM(D157:D167)</f>
        <v>2</v>
      </c>
      <c r="I156" s="29">
        <f>COUNT(D157:D167)*2</f>
        <v>2</v>
      </c>
      <c r="J156" s="99"/>
    </row>
    <row r="157" spans="1:10" s="7" customFormat="1" ht="72.5">
      <c r="A157" s="32" t="s">
        <v>2862</v>
      </c>
      <c r="B157" s="50" t="s">
        <v>2863</v>
      </c>
      <c r="C157" s="50" t="s">
        <v>5843</v>
      </c>
      <c r="D157" s="524"/>
      <c r="E157" s="26"/>
      <c r="F157" s="50" t="s">
        <v>5844</v>
      </c>
      <c r="G157" s="468"/>
      <c r="H157" s="29"/>
      <c r="I157" s="29"/>
      <c r="J157" s="99"/>
    </row>
    <row r="158" spans="1:10" s="7" customFormat="1" ht="43.5">
      <c r="A158" s="32" t="s">
        <v>2864</v>
      </c>
      <c r="B158" s="50" t="s">
        <v>2865</v>
      </c>
      <c r="C158" s="50" t="s">
        <v>5845</v>
      </c>
      <c r="D158" s="524"/>
      <c r="E158" s="26"/>
      <c r="F158" s="50" t="s">
        <v>5846</v>
      </c>
      <c r="G158" s="468"/>
      <c r="H158" s="29"/>
      <c r="I158" s="29"/>
      <c r="J158" s="99"/>
    </row>
    <row r="159" spans="1:10" s="7" customFormat="1" ht="116">
      <c r="A159" s="32" t="s">
        <v>2866</v>
      </c>
      <c r="B159" s="50" t="s">
        <v>2867</v>
      </c>
      <c r="C159" s="50" t="s">
        <v>5847</v>
      </c>
      <c r="D159" s="524"/>
      <c r="E159" s="26"/>
      <c r="F159" s="50" t="s">
        <v>5848</v>
      </c>
      <c r="G159" s="468"/>
      <c r="H159" s="29"/>
      <c r="I159" s="29"/>
      <c r="J159" s="99"/>
    </row>
    <row r="160" spans="1:10" s="7" customFormat="1" ht="72.5">
      <c r="A160" s="32" t="s">
        <v>2868</v>
      </c>
      <c r="B160" s="50" t="s">
        <v>2869</v>
      </c>
      <c r="C160" s="50" t="s">
        <v>5849</v>
      </c>
      <c r="D160" s="524"/>
      <c r="E160" s="26"/>
      <c r="F160" s="50" t="s">
        <v>5850</v>
      </c>
      <c r="G160" s="468"/>
      <c r="H160" s="29"/>
      <c r="I160" s="29"/>
      <c r="J160" s="99"/>
    </row>
    <row r="161" spans="1:10" s="7" customFormat="1" ht="116">
      <c r="A161" s="32" t="s">
        <v>2870</v>
      </c>
      <c r="B161" s="50" t="s">
        <v>2871</v>
      </c>
      <c r="C161" s="50" t="s">
        <v>5851</v>
      </c>
      <c r="D161" s="524"/>
      <c r="E161" s="26"/>
      <c r="F161" s="50" t="s">
        <v>5852</v>
      </c>
      <c r="G161" s="468"/>
      <c r="H161" s="29"/>
      <c r="I161" s="29"/>
      <c r="J161" s="99"/>
    </row>
    <row r="162" spans="1:10" s="7" customFormat="1" ht="29">
      <c r="A162" s="32" t="s">
        <v>2872</v>
      </c>
      <c r="B162" s="50" t="s">
        <v>2873</v>
      </c>
      <c r="C162" s="26"/>
      <c r="D162" s="523"/>
      <c r="E162" s="28"/>
      <c r="F162" s="26"/>
      <c r="G162" s="468"/>
      <c r="H162" s="29"/>
      <c r="I162" s="29"/>
      <c r="J162" s="99"/>
    </row>
    <row r="163" spans="1:10" s="7" customFormat="1" ht="58">
      <c r="A163" s="18" t="s">
        <v>5890</v>
      </c>
      <c r="B163" s="50" t="s">
        <v>2875</v>
      </c>
      <c r="C163" s="50" t="s">
        <v>939</v>
      </c>
      <c r="D163" s="604">
        <v>2</v>
      </c>
      <c r="E163" s="23" t="s">
        <v>651</v>
      </c>
      <c r="F163" s="26"/>
      <c r="G163" s="931"/>
      <c r="H163" s="29"/>
      <c r="I163" s="29"/>
      <c r="J163" s="99"/>
    </row>
    <row r="164" spans="1:10" s="7" customFormat="1" ht="58">
      <c r="A164" s="32" t="s">
        <v>2876</v>
      </c>
      <c r="B164" s="50" t="s">
        <v>2877</v>
      </c>
      <c r="C164" s="50" t="s">
        <v>5853</v>
      </c>
      <c r="D164" s="524"/>
      <c r="E164" s="26"/>
      <c r="F164" s="50" t="s">
        <v>5854</v>
      </c>
      <c r="G164" s="468"/>
      <c r="H164" s="29"/>
      <c r="I164" s="29"/>
      <c r="J164" s="99"/>
    </row>
    <row r="165" spans="1:10" s="7" customFormat="1" ht="159.5">
      <c r="A165" s="32" t="s">
        <v>2878</v>
      </c>
      <c r="B165" s="50" t="s">
        <v>2879</v>
      </c>
      <c r="C165" s="50" t="s">
        <v>5855</v>
      </c>
      <c r="D165" s="524"/>
      <c r="E165" s="26"/>
      <c r="F165" s="50" t="s">
        <v>5856</v>
      </c>
      <c r="G165" s="468"/>
      <c r="H165" s="29"/>
      <c r="I165" s="29"/>
      <c r="J165" s="99"/>
    </row>
    <row r="166" spans="1:10" s="7" customFormat="1" ht="116">
      <c r="A166" s="32" t="s">
        <v>2880</v>
      </c>
      <c r="B166" s="50" t="s">
        <v>2881</v>
      </c>
      <c r="C166" s="50" t="s">
        <v>5857</v>
      </c>
      <c r="D166" s="524"/>
      <c r="E166" s="26"/>
      <c r="F166" s="50" t="s">
        <v>5858</v>
      </c>
      <c r="G166" s="468"/>
      <c r="H166" s="29"/>
      <c r="I166" s="29"/>
      <c r="J166" s="99"/>
    </row>
    <row r="167" spans="1:10" s="7" customFormat="1" ht="43.5">
      <c r="A167" s="32" t="s">
        <v>2882</v>
      </c>
      <c r="B167" s="50" t="s">
        <v>2883</v>
      </c>
      <c r="C167" s="50" t="s">
        <v>5859</v>
      </c>
      <c r="D167" s="525"/>
      <c r="F167" s="50" t="s">
        <v>5860</v>
      </c>
      <c r="G167" s="468"/>
      <c r="H167" s="29"/>
      <c r="I167" s="29"/>
      <c r="J167" s="99"/>
    </row>
    <row r="168" spans="1:10" ht="21">
      <c r="A168" s="213"/>
      <c r="B168" s="1252" t="s">
        <v>445</v>
      </c>
      <c r="C168" s="1253"/>
      <c r="D168" s="1253"/>
      <c r="E168" s="1253"/>
      <c r="F168" s="1253"/>
      <c r="G168" s="1253"/>
      <c r="H168" s="212">
        <f>H169+H194+H200+H206+H214+H227+H239</f>
        <v>144</v>
      </c>
      <c r="I168" s="212">
        <f>I169+I194+I200+I206+I214+I227+I239</f>
        <v>144</v>
      </c>
    </row>
    <row r="169" spans="1:10" ht="18.5">
      <c r="A169" s="214" t="s">
        <v>1576</v>
      </c>
      <c r="B169" s="1251" t="s">
        <v>120</v>
      </c>
      <c r="C169" s="1091"/>
      <c r="D169" s="1091"/>
      <c r="E169" s="1091"/>
      <c r="F169" s="1091"/>
      <c r="G169" s="1092"/>
      <c r="H169" s="212">
        <f>SUM(D170:D193)</f>
        <v>48</v>
      </c>
      <c r="I169" s="212">
        <f>COUNT(D170:D193)*2</f>
        <v>48</v>
      </c>
    </row>
    <row r="170" spans="1:10" ht="31">
      <c r="A170" s="215" t="s">
        <v>1577</v>
      </c>
      <c r="B170" s="114" t="s">
        <v>447</v>
      </c>
      <c r="C170" s="50" t="s">
        <v>2384</v>
      </c>
      <c r="D170" s="604">
        <v>2</v>
      </c>
      <c r="E170" s="23" t="s">
        <v>339</v>
      </c>
      <c r="F170" s="30" t="s">
        <v>2385</v>
      </c>
      <c r="G170" s="156"/>
    </row>
    <row r="171" spans="1:10" ht="58">
      <c r="A171" s="215" t="s">
        <v>1580</v>
      </c>
      <c r="B171" s="160" t="s">
        <v>452</v>
      </c>
      <c r="C171" s="50" t="s">
        <v>2386</v>
      </c>
      <c r="D171" s="604">
        <v>2</v>
      </c>
      <c r="E171" s="23" t="s">
        <v>339</v>
      </c>
      <c r="F171" s="30" t="s">
        <v>2387</v>
      </c>
      <c r="G171" s="156"/>
    </row>
    <row r="172" spans="1:10" ht="58">
      <c r="A172" s="215"/>
      <c r="B172" s="160"/>
      <c r="C172" s="50" t="s">
        <v>2388</v>
      </c>
      <c r="D172" s="604">
        <v>2</v>
      </c>
      <c r="E172" s="23" t="s">
        <v>339</v>
      </c>
      <c r="F172" s="30" t="s">
        <v>2387</v>
      </c>
      <c r="G172" s="156"/>
    </row>
    <row r="173" spans="1:10">
      <c r="A173" s="215"/>
      <c r="B173" s="160"/>
      <c r="C173" s="50" t="s">
        <v>2389</v>
      </c>
      <c r="D173" s="604">
        <v>2</v>
      </c>
      <c r="E173" s="23" t="s">
        <v>339</v>
      </c>
      <c r="F173" s="50"/>
      <c r="G173" s="156"/>
    </row>
    <row r="174" spans="1:10" ht="29">
      <c r="A174" s="215"/>
      <c r="B174" s="160"/>
      <c r="C174" s="226" t="s">
        <v>2390</v>
      </c>
      <c r="D174" s="604">
        <v>2</v>
      </c>
      <c r="E174" s="23" t="s">
        <v>339</v>
      </c>
      <c r="F174" s="50"/>
      <c r="G174" s="156"/>
    </row>
    <row r="175" spans="1:10">
      <c r="A175" s="215"/>
      <c r="B175" s="160"/>
      <c r="C175" s="50" t="s">
        <v>2391</v>
      </c>
      <c r="D175" s="604">
        <v>2</v>
      </c>
      <c r="E175" s="23" t="s">
        <v>339</v>
      </c>
      <c r="F175" s="50"/>
      <c r="G175" s="156"/>
    </row>
    <row r="176" spans="1:10" ht="29">
      <c r="A176" s="215"/>
      <c r="B176" s="160"/>
      <c r="C176" s="50" t="s">
        <v>2392</v>
      </c>
      <c r="D176" s="604">
        <v>2</v>
      </c>
      <c r="E176" s="23" t="s">
        <v>339</v>
      </c>
      <c r="F176" s="50"/>
      <c r="G176" s="156"/>
    </row>
    <row r="177" spans="1:7" ht="29">
      <c r="A177" s="215"/>
      <c r="B177" s="160"/>
      <c r="C177" s="50" t="s">
        <v>2393</v>
      </c>
      <c r="D177" s="604">
        <v>2</v>
      </c>
      <c r="E177" s="23" t="s">
        <v>339</v>
      </c>
      <c r="F177" s="50"/>
      <c r="G177" s="156"/>
    </row>
    <row r="178" spans="1:7" ht="31">
      <c r="A178" s="215" t="s">
        <v>1584</v>
      </c>
      <c r="B178" s="114" t="s">
        <v>457</v>
      </c>
      <c r="C178" s="50" t="s">
        <v>2394</v>
      </c>
      <c r="D178" s="604">
        <v>2</v>
      </c>
      <c r="E178" s="23" t="s">
        <v>339</v>
      </c>
      <c r="F178" s="50"/>
      <c r="G178" s="156"/>
    </row>
    <row r="179" spans="1:7">
      <c r="A179" s="215"/>
      <c r="B179" s="114"/>
      <c r="C179" s="50" t="s">
        <v>2395</v>
      </c>
      <c r="D179" s="604">
        <v>2</v>
      </c>
      <c r="E179" s="23" t="s">
        <v>339</v>
      </c>
      <c r="F179" s="50"/>
      <c r="G179" s="156"/>
    </row>
    <row r="180" spans="1:7">
      <c r="A180" s="215"/>
      <c r="B180" s="114"/>
      <c r="C180" s="50" t="s">
        <v>2396</v>
      </c>
      <c r="D180" s="604">
        <v>2</v>
      </c>
      <c r="E180" s="23" t="s">
        <v>339</v>
      </c>
      <c r="F180" s="50"/>
      <c r="G180" s="156"/>
    </row>
    <row r="181" spans="1:7">
      <c r="A181" s="215"/>
      <c r="B181" s="114"/>
      <c r="C181" s="50" t="s">
        <v>2397</v>
      </c>
      <c r="D181" s="604">
        <v>2</v>
      </c>
      <c r="E181" s="23" t="s">
        <v>339</v>
      </c>
      <c r="F181" s="50"/>
      <c r="G181" s="156"/>
    </row>
    <row r="182" spans="1:7">
      <c r="A182" s="215"/>
      <c r="B182" s="114"/>
      <c r="C182" s="50" t="s">
        <v>2398</v>
      </c>
      <c r="D182" s="604">
        <v>2</v>
      </c>
      <c r="E182" s="23" t="s">
        <v>339</v>
      </c>
      <c r="F182" s="50"/>
      <c r="G182" s="156"/>
    </row>
    <row r="183" spans="1:7">
      <c r="A183" s="215"/>
      <c r="B183" s="114"/>
      <c r="C183" s="50" t="s">
        <v>2399</v>
      </c>
      <c r="D183" s="604">
        <v>2</v>
      </c>
      <c r="E183" s="23" t="s">
        <v>339</v>
      </c>
      <c r="F183" s="50" t="s">
        <v>2400</v>
      </c>
      <c r="G183" s="156"/>
    </row>
    <row r="184" spans="1:7">
      <c r="A184" s="215"/>
      <c r="B184" s="114"/>
      <c r="C184" s="226" t="s">
        <v>2401</v>
      </c>
      <c r="D184" s="604">
        <v>2</v>
      </c>
      <c r="E184" s="23" t="s">
        <v>339</v>
      </c>
      <c r="F184" s="50"/>
      <c r="G184" s="156"/>
    </row>
    <row r="185" spans="1:7" ht="87">
      <c r="A185" s="215" t="s">
        <v>1599</v>
      </c>
      <c r="B185" s="114" t="s">
        <v>475</v>
      </c>
      <c r="C185" s="50" t="s">
        <v>2402</v>
      </c>
      <c r="D185" s="604">
        <v>2</v>
      </c>
      <c r="E185" s="23" t="s">
        <v>339</v>
      </c>
      <c r="F185" s="50" t="s">
        <v>2403</v>
      </c>
      <c r="G185" s="156"/>
    </row>
    <row r="186" spans="1:7" ht="43.5">
      <c r="A186" s="215"/>
      <c r="B186" s="114"/>
      <c r="C186" s="50" t="s">
        <v>2404</v>
      </c>
      <c r="D186" s="604">
        <v>2</v>
      </c>
      <c r="E186" s="23" t="s">
        <v>339</v>
      </c>
      <c r="F186" s="50" t="s">
        <v>2405</v>
      </c>
      <c r="G186" s="156"/>
    </row>
    <row r="187" spans="1:7" ht="46.5">
      <c r="A187" s="215" t="s">
        <v>1602</v>
      </c>
      <c r="B187" s="114" t="s">
        <v>479</v>
      </c>
      <c r="C187" s="50" t="s">
        <v>1603</v>
      </c>
      <c r="D187" s="604">
        <v>2</v>
      </c>
      <c r="E187" s="23" t="s">
        <v>339</v>
      </c>
      <c r="F187" s="30"/>
      <c r="G187" s="156"/>
    </row>
    <row r="188" spans="1:7" ht="31">
      <c r="A188" s="215" t="s">
        <v>1605</v>
      </c>
      <c r="B188" s="114" t="s">
        <v>483</v>
      </c>
      <c r="C188" s="50" t="s">
        <v>2406</v>
      </c>
      <c r="D188" s="604">
        <v>2</v>
      </c>
      <c r="E188" s="23" t="s">
        <v>339</v>
      </c>
      <c r="F188" s="30"/>
      <c r="G188" s="156"/>
    </row>
    <row r="189" spans="1:7" ht="29">
      <c r="A189" s="215"/>
      <c r="B189" s="114"/>
      <c r="C189" s="50" t="s">
        <v>2407</v>
      </c>
      <c r="D189" s="604">
        <v>2</v>
      </c>
      <c r="E189" s="23" t="s">
        <v>339</v>
      </c>
      <c r="F189" s="30" t="s">
        <v>2408</v>
      </c>
      <c r="G189" s="156"/>
    </row>
    <row r="190" spans="1:7" ht="77.5">
      <c r="A190" s="215" t="s">
        <v>1608</v>
      </c>
      <c r="B190" s="114" t="s">
        <v>488</v>
      </c>
      <c r="C190" s="50" t="s">
        <v>2409</v>
      </c>
      <c r="D190" s="604">
        <v>2</v>
      </c>
      <c r="E190" s="23" t="s">
        <v>339</v>
      </c>
      <c r="F190" s="30"/>
      <c r="G190" s="156"/>
    </row>
    <row r="191" spans="1:7" ht="43.5">
      <c r="A191" s="215"/>
      <c r="B191" s="227"/>
      <c r="C191" s="50" t="s">
        <v>2410</v>
      </c>
      <c r="D191" s="604">
        <v>2</v>
      </c>
      <c r="E191" s="23" t="s">
        <v>339</v>
      </c>
      <c r="F191" s="30"/>
      <c r="G191" s="156"/>
    </row>
    <row r="192" spans="1:7" ht="29">
      <c r="A192" s="215"/>
      <c r="B192" s="227"/>
      <c r="C192" s="50" t="s">
        <v>2411</v>
      </c>
      <c r="D192" s="604">
        <v>2</v>
      </c>
      <c r="E192" s="23" t="s">
        <v>658</v>
      </c>
      <c r="F192" s="30"/>
      <c r="G192" s="156"/>
    </row>
    <row r="193" spans="1:10" ht="43.5">
      <c r="A193" s="215"/>
      <c r="B193" s="227"/>
      <c r="C193" s="50" t="s">
        <v>2412</v>
      </c>
      <c r="D193" s="604">
        <v>2</v>
      </c>
      <c r="E193" s="23" t="s">
        <v>339</v>
      </c>
      <c r="F193" s="30"/>
      <c r="G193" s="156"/>
    </row>
    <row r="194" spans="1:10" ht="18.5">
      <c r="A194" s="214" t="s">
        <v>1613</v>
      </c>
      <c r="B194" s="1251" t="s">
        <v>118</v>
      </c>
      <c r="C194" s="1091"/>
      <c r="D194" s="1091"/>
      <c r="E194" s="1091"/>
      <c r="F194" s="1091"/>
      <c r="G194" s="1092"/>
      <c r="H194" s="212">
        <f>SUM(D195:D199)</f>
        <v>8</v>
      </c>
      <c r="I194" s="212">
        <f>COUNT(D195:D199)*2</f>
        <v>8</v>
      </c>
    </row>
    <row r="195" spans="1:10" ht="72.5">
      <c r="A195" s="43" t="s">
        <v>495</v>
      </c>
      <c r="B195" s="160" t="s">
        <v>496</v>
      </c>
      <c r="C195" s="23" t="s">
        <v>497</v>
      </c>
      <c r="D195" s="604">
        <v>2</v>
      </c>
      <c r="E195" s="23" t="s">
        <v>339</v>
      </c>
      <c r="F195" s="23" t="s">
        <v>498</v>
      </c>
      <c r="G195" s="156"/>
    </row>
    <row r="196" spans="1:10" s="7" customFormat="1" ht="46.5">
      <c r="A196" s="27" t="s">
        <v>499</v>
      </c>
      <c r="B196" s="160" t="s">
        <v>500</v>
      </c>
      <c r="C196" s="26"/>
      <c r="D196" s="604"/>
      <c r="E196" s="28"/>
      <c r="F196" s="26"/>
      <c r="G196" s="26"/>
      <c r="H196" s="29"/>
      <c r="I196" s="29"/>
      <c r="J196" s="99"/>
    </row>
    <row r="197" spans="1:10" ht="43.5">
      <c r="A197" s="215" t="s">
        <v>1615</v>
      </c>
      <c r="B197" s="160" t="s">
        <v>502</v>
      </c>
      <c r="C197" s="219" t="s">
        <v>2413</v>
      </c>
      <c r="D197" s="604">
        <v>2</v>
      </c>
      <c r="E197" s="23" t="s">
        <v>339</v>
      </c>
      <c r="F197" s="50" t="s">
        <v>2414</v>
      </c>
      <c r="G197" s="156"/>
    </row>
    <row r="198" spans="1:10" ht="31">
      <c r="A198" s="215" t="s">
        <v>1618</v>
      </c>
      <c r="B198" s="228" t="s">
        <v>505</v>
      </c>
      <c r="C198" s="229" t="s">
        <v>2415</v>
      </c>
      <c r="D198" s="604">
        <v>2</v>
      </c>
      <c r="E198" s="23" t="s">
        <v>339</v>
      </c>
      <c r="F198" s="30"/>
      <c r="G198" s="156"/>
    </row>
    <row r="199" spans="1:10" s="233" customFormat="1" ht="32.65" customHeight="1">
      <c r="A199" s="230"/>
      <c r="B199" s="231"/>
      <c r="C199" s="232" t="s">
        <v>507</v>
      </c>
      <c r="D199" s="624">
        <v>2</v>
      </c>
      <c r="E199" s="118" t="s">
        <v>339</v>
      </c>
      <c r="F199" s="156"/>
      <c r="G199" s="156"/>
      <c r="H199" s="893"/>
      <c r="I199" s="893"/>
      <c r="J199" s="504"/>
    </row>
    <row r="200" spans="1:10" ht="18.5">
      <c r="A200" s="214" t="s">
        <v>1621</v>
      </c>
      <c r="B200" s="1251" t="s">
        <v>116</v>
      </c>
      <c r="C200" s="1091"/>
      <c r="D200" s="1091"/>
      <c r="E200" s="1091"/>
      <c r="F200" s="1091"/>
      <c r="G200" s="1092"/>
      <c r="H200" s="212">
        <f>SUM(D201:D205)</f>
        <v>10</v>
      </c>
      <c r="I200" s="212">
        <f>COUNT(D201:D205)*2</f>
        <v>10</v>
      </c>
    </row>
    <row r="201" spans="1:10" ht="54" customHeight="1">
      <c r="A201" s="215" t="s">
        <v>1622</v>
      </c>
      <c r="B201" s="160" t="s">
        <v>509</v>
      </c>
      <c r="C201" s="234" t="s">
        <v>2416</v>
      </c>
      <c r="D201" s="604">
        <v>2</v>
      </c>
      <c r="E201" s="23" t="s">
        <v>377</v>
      </c>
      <c r="F201" s="30"/>
      <c r="G201" s="156"/>
    </row>
    <row r="202" spans="1:10" ht="39.4" customHeight="1">
      <c r="A202" s="215"/>
      <c r="B202" s="235"/>
      <c r="C202" s="234" t="s">
        <v>511</v>
      </c>
      <c r="D202" s="604">
        <v>2</v>
      </c>
      <c r="E202" s="23" t="s">
        <v>339</v>
      </c>
      <c r="F202" s="30"/>
      <c r="G202" s="156"/>
    </row>
    <row r="203" spans="1:10" ht="58.15" customHeight="1">
      <c r="A203" s="215" t="s">
        <v>1624</v>
      </c>
      <c r="B203" s="235" t="s">
        <v>513</v>
      </c>
      <c r="C203" s="234" t="s">
        <v>2417</v>
      </c>
      <c r="D203" s="604">
        <v>2</v>
      </c>
      <c r="E203" s="23" t="s">
        <v>339</v>
      </c>
      <c r="F203" s="30"/>
      <c r="G203" s="156"/>
    </row>
    <row r="204" spans="1:10" ht="58.9" customHeight="1">
      <c r="A204" s="215"/>
      <c r="B204" s="235"/>
      <c r="C204" s="234" t="s">
        <v>515</v>
      </c>
      <c r="D204" s="604">
        <v>2</v>
      </c>
      <c r="E204" s="23" t="s">
        <v>375</v>
      </c>
      <c r="F204" s="30"/>
      <c r="G204" s="156"/>
    </row>
    <row r="205" spans="1:10" ht="62">
      <c r="A205" s="215" t="s">
        <v>1627</v>
      </c>
      <c r="B205" s="160" t="s">
        <v>517</v>
      </c>
      <c r="C205" s="23" t="s">
        <v>518</v>
      </c>
      <c r="D205" s="604">
        <v>2</v>
      </c>
      <c r="E205" s="23" t="s">
        <v>253</v>
      </c>
      <c r="F205" s="30"/>
      <c r="G205" s="156"/>
    </row>
    <row r="206" spans="1:10" ht="18.5">
      <c r="A206" s="214" t="s">
        <v>1629</v>
      </c>
      <c r="B206" s="1251" t="s">
        <v>114</v>
      </c>
      <c r="C206" s="1091"/>
      <c r="D206" s="1091"/>
      <c r="E206" s="1091"/>
      <c r="F206" s="1091"/>
      <c r="G206" s="1092"/>
      <c r="H206" s="212">
        <f>SUM(D207:D213)</f>
        <v>14</v>
      </c>
      <c r="I206" s="212">
        <f>COUNT(D207:D213)*2</f>
        <v>14</v>
      </c>
    </row>
    <row r="207" spans="1:10" ht="31">
      <c r="A207" s="215" t="s">
        <v>1630</v>
      </c>
      <c r="B207" s="114" t="s">
        <v>520</v>
      </c>
      <c r="C207" s="25" t="s">
        <v>2418</v>
      </c>
      <c r="D207" s="607">
        <v>2</v>
      </c>
      <c r="E207" s="25" t="s">
        <v>375</v>
      </c>
      <c r="F207" s="50"/>
      <c r="G207" s="156"/>
    </row>
    <row r="208" spans="1:10" ht="46.5">
      <c r="A208" s="215" t="s">
        <v>1635</v>
      </c>
      <c r="B208" s="114" t="s">
        <v>524</v>
      </c>
      <c r="C208" s="50" t="s">
        <v>2419</v>
      </c>
      <c r="D208" s="607">
        <v>2</v>
      </c>
      <c r="E208" s="23" t="s">
        <v>375</v>
      </c>
      <c r="F208" s="50" t="s">
        <v>2420</v>
      </c>
      <c r="G208" s="156"/>
    </row>
    <row r="209" spans="1:9" ht="43.5">
      <c r="A209" s="215" t="s">
        <v>1638</v>
      </c>
      <c r="B209" s="114" t="s">
        <v>527</v>
      </c>
      <c r="C209" s="50" t="s">
        <v>528</v>
      </c>
      <c r="D209" s="607">
        <v>2</v>
      </c>
      <c r="E209" s="23" t="s">
        <v>529</v>
      </c>
      <c r="F209" s="50" t="s">
        <v>2421</v>
      </c>
      <c r="G209" s="156"/>
    </row>
    <row r="210" spans="1:9" ht="46.5">
      <c r="A210" s="215" t="s">
        <v>1641</v>
      </c>
      <c r="B210" s="114" t="s">
        <v>532</v>
      </c>
      <c r="C210" s="50" t="s">
        <v>2422</v>
      </c>
      <c r="D210" s="607">
        <v>2</v>
      </c>
      <c r="E210" s="23" t="s">
        <v>377</v>
      </c>
      <c r="F210" s="50" t="s">
        <v>2423</v>
      </c>
      <c r="G210" s="156"/>
    </row>
    <row r="211" spans="1:9" ht="29">
      <c r="A211" s="215"/>
      <c r="B211" s="114"/>
      <c r="C211" s="50" t="s">
        <v>2424</v>
      </c>
      <c r="D211" s="607">
        <v>2</v>
      </c>
      <c r="E211" s="23" t="s">
        <v>253</v>
      </c>
      <c r="F211" s="50"/>
      <c r="G211" s="156"/>
    </row>
    <row r="212" spans="1:9" ht="31">
      <c r="A212" s="215" t="s">
        <v>1642</v>
      </c>
      <c r="B212" s="114" t="s">
        <v>535</v>
      </c>
      <c r="C212" s="50" t="s">
        <v>2425</v>
      </c>
      <c r="D212" s="607">
        <v>2</v>
      </c>
      <c r="E212" s="23" t="s">
        <v>253</v>
      </c>
      <c r="F212" s="50" t="s">
        <v>2426</v>
      </c>
      <c r="G212" s="156"/>
    </row>
    <row r="213" spans="1:9">
      <c r="A213" s="215"/>
      <c r="B213" s="114"/>
      <c r="C213" s="50" t="s">
        <v>2427</v>
      </c>
      <c r="D213" s="607">
        <v>2</v>
      </c>
      <c r="E213" s="23" t="s">
        <v>253</v>
      </c>
      <c r="F213" s="50"/>
      <c r="G213" s="156"/>
    </row>
    <row r="214" spans="1:9" ht="18.5">
      <c r="A214" s="214" t="s">
        <v>1647</v>
      </c>
      <c r="B214" s="1251" t="s">
        <v>1648</v>
      </c>
      <c r="C214" s="1091"/>
      <c r="D214" s="1091"/>
      <c r="E214" s="1091"/>
      <c r="F214" s="1091"/>
      <c r="G214" s="1092"/>
      <c r="H214" s="212">
        <f>SUM(D215:D226)</f>
        <v>24</v>
      </c>
      <c r="I214" s="212">
        <f>COUNT(D215:D226)*2</f>
        <v>24</v>
      </c>
    </row>
    <row r="215" spans="1:9" ht="31">
      <c r="A215" s="215" t="s">
        <v>1649</v>
      </c>
      <c r="B215" s="114" t="s">
        <v>550</v>
      </c>
      <c r="C215" s="50" t="s">
        <v>2432</v>
      </c>
      <c r="D215" s="607">
        <v>2</v>
      </c>
      <c r="E215" s="23" t="s">
        <v>552</v>
      </c>
      <c r="F215" s="50" t="s">
        <v>2433</v>
      </c>
      <c r="G215" s="156"/>
    </row>
    <row r="216" spans="1:9" ht="29">
      <c r="A216" s="215"/>
      <c r="B216" s="114"/>
      <c r="C216" s="50" t="s">
        <v>554</v>
      </c>
      <c r="D216" s="607">
        <v>2</v>
      </c>
      <c r="E216" s="23" t="s">
        <v>552</v>
      </c>
      <c r="F216" s="50" t="s">
        <v>2434</v>
      </c>
      <c r="G216" s="156"/>
    </row>
    <row r="217" spans="1:9">
      <c r="A217" s="215"/>
      <c r="B217" s="114"/>
      <c r="C217" s="50" t="s">
        <v>2435</v>
      </c>
      <c r="D217" s="607">
        <v>2</v>
      </c>
      <c r="E217" s="23" t="s">
        <v>552</v>
      </c>
      <c r="F217" s="50" t="s">
        <v>2436</v>
      </c>
      <c r="G217" s="156"/>
    </row>
    <row r="218" spans="1:9" ht="29">
      <c r="A218" s="215"/>
      <c r="B218" s="114"/>
      <c r="C218" s="50" t="s">
        <v>2437</v>
      </c>
      <c r="D218" s="607">
        <v>2</v>
      </c>
      <c r="E218" s="23" t="s">
        <v>552</v>
      </c>
      <c r="F218" s="50" t="s">
        <v>2438</v>
      </c>
      <c r="G218" s="156"/>
    </row>
    <row r="219" spans="1:9" ht="29">
      <c r="A219" s="215"/>
      <c r="B219" s="114"/>
      <c r="C219" s="50" t="s">
        <v>1656</v>
      </c>
      <c r="D219" s="607">
        <v>2</v>
      </c>
      <c r="E219" s="23" t="s">
        <v>552</v>
      </c>
      <c r="F219" s="50" t="s">
        <v>1657</v>
      </c>
      <c r="G219" s="156"/>
    </row>
    <row r="220" spans="1:9" ht="72.5">
      <c r="A220" s="215"/>
      <c r="B220" s="114"/>
      <c r="C220" s="50" t="s">
        <v>2439</v>
      </c>
      <c r="D220" s="607">
        <v>2</v>
      </c>
      <c r="E220" s="23" t="s">
        <v>552</v>
      </c>
      <c r="F220" s="229" t="s">
        <v>2440</v>
      </c>
      <c r="G220" s="156"/>
    </row>
    <row r="221" spans="1:9" ht="101.5">
      <c r="A221" s="215"/>
      <c r="B221" s="114"/>
      <c r="C221" s="50" t="s">
        <v>2441</v>
      </c>
      <c r="D221" s="607">
        <v>2</v>
      </c>
      <c r="E221" s="23" t="s">
        <v>552</v>
      </c>
      <c r="F221" s="50" t="s">
        <v>2442</v>
      </c>
      <c r="G221" s="156"/>
    </row>
    <row r="222" spans="1:9" ht="58">
      <c r="A222" s="215" t="s">
        <v>1660</v>
      </c>
      <c r="B222" s="114" t="s">
        <v>571</v>
      </c>
      <c r="C222" s="50" t="s">
        <v>2443</v>
      </c>
      <c r="D222" s="607">
        <v>2</v>
      </c>
      <c r="E222" s="23" t="s">
        <v>552</v>
      </c>
      <c r="F222" s="50" t="s">
        <v>2444</v>
      </c>
      <c r="G222" s="156"/>
    </row>
    <row r="223" spans="1:9" ht="43.5">
      <c r="A223" s="215"/>
      <c r="B223" s="114"/>
      <c r="C223" s="50" t="s">
        <v>2445</v>
      </c>
      <c r="D223" s="607">
        <v>2</v>
      </c>
      <c r="E223" s="23" t="s">
        <v>552</v>
      </c>
      <c r="F223" s="50" t="s">
        <v>2446</v>
      </c>
      <c r="G223" s="156"/>
    </row>
    <row r="224" spans="1:9">
      <c r="A224" s="215"/>
      <c r="B224" s="114"/>
      <c r="C224" s="50" t="s">
        <v>1174</v>
      </c>
      <c r="D224" s="607">
        <v>2</v>
      </c>
      <c r="E224" s="23" t="s">
        <v>552</v>
      </c>
      <c r="F224" s="50" t="s">
        <v>2447</v>
      </c>
      <c r="G224" s="156"/>
    </row>
    <row r="225" spans="1:9" ht="29">
      <c r="A225" s="215"/>
      <c r="B225" s="114"/>
      <c r="C225" s="50" t="s">
        <v>2448</v>
      </c>
      <c r="D225" s="607">
        <v>2</v>
      </c>
      <c r="E225" s="23" t="s">
        <v>552</v>
      </c>
      <c r="F225" s="236" t="s">
        <v>2449</v>
      </c>
      <c r="G225" s="156"/>
    </row>
    <row r="226" spans="1:9" ht="46.5">
      <c r="A226" s="215" t="s">
        <v>1665</v>
      </c>
      <c r="B226" s="160" t="s">
        <v>578</v>
      </c>
      <c r="C226" s="30" t="s">
        <v>2450</v>
      </c>
      <c r="D226" s="607">
        <v>2</v>
      </c>
      <c r="E226" s="23" t="s">
        <v>552</v>
      </c>
      <c r="F226" s="30"/>
      <c r="G226" s="156"/>
    </row>
    <row r="227" spans="1:9" ht="18.5">
      <c r="A227" s="214" t="s">
        <v>1669</v>
      </c>
      <c r="B227" s="1251" t="s">
        <v>110</v>
      </c>
      <c r="C227" s="1091"/>
      <c r="D227" s="1091"/>
      <c r="E227" s="1091"/>
      <c r="F227" s="1091"/>
      <c r="G227" s="1092"/>
      <c r="H227" s="212">
        <f>SUM(D228:D238)</f>
        <v>22</v>
      </c>
      <c r="I227" s="212">
        <f>COUNT(D228:D238)*2</f>
        <v>22</v>
      </c>
    </row>
    <row r="228" spans="1:9" ht="58">
      <c r="A228" s="215" t="s">
        <v>1670</v>
      </c>
      <c r="B228" s="114" t="s">
        <v>581</v>
      </c>
      <c r="C228" s="19" t="s">
        <v>582</v>
      </c>
      <c r="D228" s="607">
        <v>2</v>
      </c>
      <c r="E228" s="25" t="s">
        <v>339</v>
      </c>
      <c r="F228" s="50" t="s">
        <v>2451</v>
      </c>
      <c r="G228" s="156"/>
    </row>
    <row r="229" spans="1:9" ht="46.5">
      <c r="A229" s="215" t="s">
        <v>1672</v>
      </c>
      <c r="B229" s="114" t="s">
        <v>586</v>
      </c>
      <c r="C229" s="237" t="s">
        <v>2452</v>
      </c>
      <c r="D229" s="607">
        <v>2</v>
      </c>
      <c r="E229" s="25" t="s">
        <v>339</v>
      </c>
      <c r="F229" s="50" t="s">
        <v>2453</v>
      </c>
      <c r="G229" s="156"/>
    </row>
    <row r="230" spans="1:9" ht="46.5">
      <c r="A230" s="43" t="s">
        <v>1687</v>
      </c>
      <c r="B230" s="114" t="s">
        <v>591</v>
      </c>
      <c r="C230" s="238" t="s">
        <v>2454</v>
      </c>
      <c r="D230" s="607">
        <v>2</v>
      </c>
      <c r="E230" s="25" t="s">
        <v>339</v>
      </c>
      <c r="F230" s="25" t="s">
        <v>2455</v>
      </c>
      <c r="G230" s="156"/>
    </row>
    <row r="231" spans="1:9" ht="62">
      <c r="A231" s="215" t="s">
        <v>1690</v>
      </c>
      <c r="B231" s="114" t="s">
        <v>595</v>
      </c>
      <c r="C231" s="114" t="s">
        <v>2456</v>
      </c>
      <c r="D231" s="607">
        <v>2</v>
      </c>
      <c r="E231" s="25" t="s">
        <v>339</v>
      </c>
      <c r="F231" s="50" t="s">
        <v>2457</v>
      </c>
      <c r="G231" s="156"/>
    </row>
    <row r="232" spans="1:9" ht="43.5">
      <c r="A232" s="43" t="s">
        <v>1693</v>
      </c>
      <c r="B232" s="114" t="s">
        <v>600</v>
      </c>
      <c r="C232" s="19" t="s">
        <v>601</v>
      </c>
      <c r="D232" s="607">
        <v>2</v>
      </c>
      <c r="E232" s="25" t="s">
        <v>339</v>
      </c>
      <c r="F232" s="23" t="s">
        <v>602</v>
      </c>
      <c r="G232" s="156"/>
    </row>
    <row r="233" spans="1:9" ht="31">
      <c r="A233" s="43" t="s">
        <v>603</v>
      </c>
      <c r="B233" s="114" t="s">
        <v>604</v>
      </c>
      <c r="C233" s="19" t="s">
        <v>605</v>
      </c>
      <c r="D233" s="607">
        <v>2</v>
      </c>
      <c r="E233" s="25" t="s">
        <v>339</v>
      </c>
      <c r="F233" s="23" t="s">
        <v>606</v>
      </c>
      <c r="G233" s="156"/>
    </row>
    <row r="234" spans="1:9" ht="31">
      <c r="A234" s="43"/>
      <c r="B234" s="114"/>
      <c r="C234" s="19" t="s">
        <v>607</v>
      </c>
      <c r="D234" s="607">
        <v>2</v>
      </c>
      <c r="E234" s="25" t="s">
        <v>339</v>
      </c>
      <c r="F234" s="23" t="s">
        <v>608</v>
      </c>
      <c r="G234" s="156"/>
    </row>
    <row r="235" spans="1:9" ht="46.5">
      <c r="A235" s="215" t="s">
        <v>1697</v>
      </c>
      <c r="B235" s="114" t="s">
        <v>610</v>
      </c>
      <c r="C235" s="30" t="s">
        <v>2458</v>
      </c>
      <c r="D235" s="607">
        <v>2</v>
      </c>
      <c r="E235" s="25" t="s">
        <v>339</v>
      </c>
      <c r="F235" s="50"/>
      <c r="G235" s="156"/>
    </row>
    <row r="236" spans="1:9" ht="29">
      <c r="A236" s="215"/>
      <c r="B236" s="114"/>
      <c r="C236" s="25" t="s">
        <v>2459</v>
      </c>
      <c r="D236" s="607">
        <v>2</v>
      </c>
      <c r="E236" s="25" t="s">
        <v>339</v>
      </c>
      <c r="F236" s="50" t="s">
        <v>2460</v>
      </c>
      <c r="G236" s="156"/>
    </row>
    <row r="237" spans="1:9" ht="43.5">
      <c r="A237" s="215"/>
      <c r="B237" s="114"/>
      <c r="C237" s="30" t="s">
        <v>2461</v>
      </c>
      <c r="D237" s="607">
        <v>2</v>
      </c>
      <c r="E237" s="25" t="s">
        <v>339</v>
      </c>
      <c r="F237" s="239" t="s">
        <v>2462</v>
      </c>
      <c r="G237" s="156"/>
    </row>
    <row r="238" spans="1:9" ht="43.5">
      <c r="A238" s="240"/>
      <c r="B238" s="114"/>
      <c r="C238" s="50" t="s">
        <v>2463</v>
      </c>
      <c r="D238" s="607">
        <v>2</v>
      </c>
      <c r="E238" s="25" t="s">
        <v>339</v>
      </c>
      <c r="F238" s="50" t="s">
        <v>2464</v>
      </c>
      <c r="G238" s="156"/>
    </row>
    <row r="239" spans="1:9">
      <c r="A239" s="60" t="s">
        <v>109</v>
      </c>
      <c r="B239" s="993" t="s">
        <v>5861</v>
      </c>
      <c r="C239" s="994"/>
      <c r="D239" s="994"/>
      <c r="E239" s="994"/>
      <c r="F239" s="994"/>
      <c r="G239" s="998"/>
      <c r="H239" s="212">
        <f>SUM(D240:D255)</f>
        <v>18</v>
      </c>
      <c r="I239" s="212">
        <f>COUNT(D240:D255)*2</f>
        <v>18</v>
      </c>
    </row>
    <row r="240" spans="1:9" ht="116">
      <c r="A240" s="60" t="s">
        <v>1702</v>
      </c>
      <c r="B240" s="50" t="s">
        <v>1703</v>
      </c>
      <c r="C240" s="50" t="s">
        <v>1704</v>
      </c>
      <c r="D240" s="526">
        <v>2</v>
      </c>
      <c r="E240" s="26" t="s">
        <v>651</v>
      </c>
      <c r="F240" s="50" t="s">
        <v>5862</v>
      </c>
      <c r="G240" s="494"/>
    </row>
    <row r="241" spans="1:9" ht="72.5">
      <c r="A241" s="60" t="s">
        <v>1706</v>
      </c>
      <c r="B241" s="50" t="s">
        <v>1707</v>
      </c>
      <c r="C241" s="50" t="s">
        <v>1708</v>
      </c>
      <c r="D241" s="524">
        <v>2</v>
      </c>
      <c r="E241" s="26" t="s">
        <v>651</v>
      </c>
      <c r="F241" s="50" t="s">
        <v>2975</v>
      </c>
      <c r="G241" s="494"/>
    </row>
    <row r="242" spans="1:9" ht="72.5">
      <c r="A242" s="469" t="s">
        <v>2976</v>
      </c>
      <c r="B242" s="50" t="s">
        <v>2977</v>
      </c>
      <c r="C242" s="50" t="s">
        <v>5863</v>
      </c>
      <c r="D242" s="524"/>
      <c r="E242" s="26"/>
      <c r="F242" s="50" t="s">
        <v>5864</v>
      </c>
      <c r="G242" s="468"/>
    </row>
    <row r="243" spans="1:9" ht="101.5">
      <c r="A243" s="469" t="s">
        <v>2978</v>
      </c>
      <c r="B243" s="50" t="s">
        <v>2979</v>
      </c>
      <c r="C243" s="50" t="s">
        <v>5865</v>
      </c>
      <c r="D243" s="524"/>
      <c r="E243" s="26"/>
      <c r="F243" s="50" t="s">
        <v>5866</v>
      </c>
      <c r="G243" s="468"/>
    </row>
    <row r="244" spans="1:9" ht="87">
      <c r="A244" s="469" t="s">
        <v>2980</v>
      </c>
      <c r="B244" s="487" t="s">
        <v>2981</v>
      </c>
      <c r="C244" s="487" t="s">
        <v>5867</v>
      </c>
      <c r="D244" s="524"/>
      <c r="E244" s="26"/>
      <c r="F244" s="50" t="s">
        <v>5868</v>
      </c>
      <c r="G244" s="468"/>
    </row>
    <row r="245" spans="1:9" ht="101.5">
      <c r="A245" s="469" t="s">
        <v>2982</v>
      </c>
      <c r="B245" s="50" t="s">
        <v>2983</v>
      </c>
      <c r="C245" s="50" t="s">
        <v>5869</v>
      </c>
      <c r="D245" s="524"/>
      <c r="E245" s="26"/>
      <c r="F245" s="50" t="s">
        <v>5870</v>
      </c>
      <c r="G245" s="468"/>
    </row>
    <row r="246" spans="1:9" ht="159.5">
      <c r="A246" s="469" t="s">
        <v>2984</v>
      </c>
      <c r="B246" s="50" t="s">
        <v>5871</v>
      </c>
      <c r="C246" s="50" t="s">
        <v>5872</v>
      </c>
      <c r="D246" s="524"/>
      <c r="E246" s="26"/>
      <c r="F246" s="50" t="s">
        <v>5873</v>
      </c>
      <c r="G246" s="468"/>
    </row>
    <row r="247" spans="1:9" ht="145">
      <c r="A247" s="469" t="s">
        <v>2986</v>
      </c>
      <c r="B247" s="50" t="s">
        <v>2987</v>
      </c>
      <c r="C247" s="50" t="s">
        <v>5874</v>
      </c>
      <c r="D247" s="524"/>
      <c r="E247" s="26"/>
      <c r="F247" s="50" t="s">
        <v>5875</v>
      </c>
      <c r="G247" s="468"/>
    </row>
    <row r="248" spans="1:9" ht="43.5">
      <c r="A248" s="60" t="s">
        <v>5879</v>
      </c>
      <c r="B248" s="50" t="s">
        <v>1711</v>
      </c>
      <c r="C248" s="223" t="s">
        <v>2428</v>
      </c>
      <c r="D248" s="607">
        <v>2</v>
      </c>
      <c r="E248" s="23" t="s">
        <v>538</v>
      </c>
      <c r="F248" s="50"/>
      <c r="G248" s="494"/>
    </row>
    <row r="249" spans="1:9" ht="14.5">
      <c r="A249" s="60"/>
      <c r="B249" s="50"/>
      <c r="C249" s="91" t="s">
        <v>2429</v>
      </c>
      <c r="D249" s="607">
        <v>2</v>
      </c>
      <c r="E249" s="23" t="s">
        <v>538</v>
      </c>
      <c r="F249" s="50"/>
      <c r="G249" s="494"/>
    </row>
    <row r="250" spans="1:9" ht="29">
      <c r="A250" s="60"/>
      <c r="B250" s="50"/>
      <c r="C250" s="91" t="s">
        <v>2430</v>
      </c>
      <c r="D250" s="607">
        <v>2</v>
      </c>
      <c r="E250" s="23" t="s">
        <v>538</v>
      </c>
      <c r="F250" s="50"/>
      <c r="G250" s="494"/>
    </row>
    <row r="251" spans="1:9" ht="14.5">
      <c r="A251" s="60"/>
      <c r="B251" s="50"/>
      <c r="C251" s="123" t="s">
        <v>545</v>
      </c>
      <c r="D251" s="607">
        <v>2</v>
      </c>
      <c r="E251" s="23" t="s">
        <v>538</v>
      </c>
      <c r="F251" s="50"/>
      <c r="G251" s="494"/>
    </row>
    <row r="252" spans="1:9" ht="101.5">
      <c r="A252" s="60" t="s">
        <v>2993</v>
      </c>
      <c r="B252" s="50" t="s">
        <v>1719</v>
      </c>
      <c r="C252" s="25" t="s">
        <v>2431</v>
      </c>
      <c r="D252" s="607">
        <v>2</v>
      </c>
      <c r="E252" s="23" t="s">
        <v>538</v>
      </c>
      <c r="F252" s="50" t="s">
        <v>5876</v>
      </c>
      <c r="G252" s="494"/>
    </row>
    <row r="253" spans="1:9" ht="101.5">
      <c r="A253" s="215"/>
      <c r="B253" s="114"/>
      <c r="C253" s="25" t="s">
        <v>548</v>
      </c>
      <c r="D253" s="607">
        <v>2</v>
      </c>
      <c r="E253" s="23" t="s">
        <v>538</v>
      </c>
      <c r="F253" s="50" t="s">
        <v>5876</v>
      </c>
      <c r="G253" s="494"/>
    </row>
    <row r="254" spans="1:9" ht="101.5">
      <c r="A254" s="215"/>
      <c r="B254" s="114"/>
      <c r="C254" s="50" t="s">
        <v>1646</v>
      </c>
      <c r="D254" s="607">
        <v>2</v>
      </c>
      <c r="E254" s="23" t="s">
        <v>538</v>
      </c>
      <c r="F254" s="50" t="s">
        <v>5876</v>
      </c>
      <c r="G254" s="494"/>
    </row>
    <row r="255" spans="1:9" ht="101.5">
      <c r="A255" s="469" t="s">
        <v>2994</v>
      </c>
      <c r="B255" s="50" t="s">
        <v>2995</v>
      </c>
      <c r="C255" s="50" t="s">
        <v>5877</v>
      </c>
      <c r="D255" s="524"/>
      <c r="E255" s="26"/>
      <c r="F255" s="50" t="s">
        <v>5878</v>
      </c>
      <c r="G255" s="468"/>
    </row>
    <row r="256" spans="1:9">
      <c r="A256" s="488"/>
      <c r="B256" s="1252" t="s">
        <v>618</v>
      </c>
      <c r="C256" s="1252"/>
      <c r="D256" s="1252"/>
      <c r="E256" s="1252"/>
      <c r="F256" s="1252"/>
      <c r="G256" s="1252"/>
      <c r="H256" s="212">
        <f>H257+H262+H276+H286+H299+H304+H309+H325+H330+H315+H318+H321</f>
        <v>104</v>
      </c>
      <c r="I256" s="212">
        <f>I257+I262+I276+I286+I299+I304+I309+I325+I330+I315+I318+I321</f>
        <v>104</v>
      </c>
    </row>
    <row r="257" spans="1:10" ht="18.5">
      <c r="A257" s="214" t="s">
        <v>1722</v>
      </c>
      <c r="B257" s="1251" t="s">
        <v>106</v>
      </c>
      <c r="C257" s="1091"/>
      <c r="D257" s="1091"/>
      <c r="E257" s="1091"/>
      <c r="F257" s="1091"/>
      <c r="G257" s="1092"/>
      <c r="H257" s="212">
        <f>SUM(D258:D261)</f>
        <v>6</v>
      </c>
      <c r="I257" s="212">
        <f>COUNT(D258:D261)*2</f>
        <v>6</v>
      </c>
    </row>
    <row r="258" spans="1:10" ht="43.5">
      <c r="A258" s="215" t="s">
        <v>1723</v>
      </c>
      <c r="B258" s="160" t="s">
        <v>620</v>
      </c>
      <c r="C258" s="23" t="s">
        <v>621</v>
      </c>
      <c r="D258" s="604">
        <v>2</v>
      </c>
      <c r="E258" s="23" t="s">
        <v>538</v>
      </c>
      <c r="F258" s="30"/>
      <c r="G258" s="156"/>
    </row>
    <row r="259" spans="1:10" ht="43.5">
      <c r="A259" s="215"/>
      <c r="B259" s="160"/>
      <c r="C259" s="25" t="s">
        <v>622</v>
      </c>
      <c r="D259" s="604">
        <v>2</v>
      </c>
      <c r="E259" s="23" t="s">
        <v>538</v>
      </c>
      <c r="F259" s="30"/>
      <c r="G259" s="156"/>
    </row>
    <row r="260" spans="1:10" ht="46.5">
      <c r="A260" s="215" t="s">
        <v>1726</v>
      </c>
      <c r="B260" s="114" t="s">
        <v>625</v>
      </c>
      <c r="C260" s="23" t="s">
        <v>626</v>
      </c>
      <c r="D260" s="604">
        <v>2</v>
      </c>
      <c r="E260" s="23" t="s">
        <v>627</v>
      </c>
      <c r="F260" s="50" t="s">
        <v>2465</v>
      </c>
      <c r="G260" s="156"/>
    </row>
    <row r="261" spans="1:10" s="7" customFormat="1" ht="46.5">
      <c r="A261" s="216" t="s">
        <v>1728</v>
      </c>
      <c r="B261" s="114" t="s">
        <v>629</v>
      </c>
      <c r="C261" s="50"/>
      <c r="D261" s="523"/>
      <c r="E261" s="28"/>
      <c r="F261" s="26"/>
      <c r="G261" s="26"/>
      <c r="H261" s="29"/>
      <c r="I261" s="29"/>
      <c r="J261" s="99"/>
    </row>
    <row r="262" spans="1:10" ht="18.5">
      <c r="A262" s="214" t="s">
        <v>1731</v>
      </c>
      <c r="B262" s="1251" t="s">
        <v>104</v>
      </c>
      <c r="C262" s="1091"/>
      <c r="D262" s="1091"/>
      <c r="E262" s="1091"/>
      <c r="F262" s="1091"/>
      <c r="G262" s="1092"/>
      <c r="H262" s="212">
        <f>SUM(D263:D275)</f>
        <v>24</v>
      </c>
      <c r="I262" s="212">
        <f>COUNT(D263:D275)*2</f>
        <v>24</v>
      </c>
    </row>
    <row r="263" spans="1:10" ht="46.5">
      <c r="A263" s="215" t="s">
        <v>631</v>
      </c>
      <c r="B263" s="114" t="s">
        <v>632</v>
      </c>
      <c r="C263" s="50" t="s">
        <v>2466</v>
      </c>
      <c r="D263" s="624">
        <v>2</v>
      </c>
      <c r="E263" s="23" t="s">
        <v>538</v>
      </c>
      <c r="F263" s="50" t="s">
        <v>634</v>
      </c>
      <c r="G263" s="156"/>
    </row>
    <row r="264" spans="1:10" s="7" customFormat="1" ht="31">
      <c r="A264" s="216" t="s">
        <v>635</v>
      </c>
      <c r="B264" s="160" t="s">
        <v>636</v>
      </c>
      <c r="C264" s="30"/>
      <c r="D264" s="523"/>
      <c r="E264" s="28"/>
      <c r="F264" s="26"/>
      <c r="G264" s="26"/>
      <c r="H264" s="29"/>
      <c r="I264" s="29"/>
      <c r="J264" s="99"/>
    </row>
    <row r="265" spans="1:10" ht="43.5">
      <c r="A265" s="215" t="s">
        <v>1733</v>
      </c>
      <c r="B265" s="114" t="s">
        <v>638</v>
      </c>
      <c r="C265" s="50" t="s">
        <v>639</v>
      </c>
      <c r="D265" s="624">
        <v>2</v>
      </c>
      <c r="E265" s="23" t="s">
        <v>339</v>
      </c>
      <c r="F265" s="30"/>
      <c r="G265" s="156"/>
    </row>
    <row r="266" spans="1:10" ht="29">
      <c r="A266" s="215"/>
      <c r="B266" s="114"/>
      <c r="C266" s="50" t="s">
        <v>640</v>
      </c>
      <c r="D266" s="624">
        <v>2</v>
      </c>
      <c r="E266" s="23" t="s">
        <v>339</v>
      </c>
      <c r="F266" s="30"/>
      <c r="G266" s="156"/>
    </row>
    <row r="267" spans="1:10" ht="31">
      <c r="A267" s="215" t="s">
        <v>1737</v>
      </c>
      <c r="B267" s="114" t="s">
        <v>642</v>
      </c>
      <c r="C267" s="23" t="s">
        <v>643</v>
      </c>
      <c r="D267" s="624">
        <v>2</v>
      </c>
      <c r="E267" s="23" t="s">
        <v>375</v>
      </c>
      <c r="F267" s="30"/>
      <c r="G267" s="156"/>
    </row>
    <row r="268" spans="1:10">
      <c r="A268" s="215"/>
      <c r="B268" s="114"/>
      <c r="C268" s="25" t="s">
        <v>644</v>
      </c>
      <c r="D268" s="624">
        <v>2</v>
      </c>
      <c r="E268" s="25" t="s">
        <v>375</v>
      </c>
      <c r="F268" s="30"/>
      <c r="G268" s="156"/>
    </row>
    <row r="269" spans="1:10" ht="43.5">
      <c r="A269" s="215"/>
      <c r="B269" s="114"/>
      <c r="C269" s="241" t="s">
        <v>645</v>
      </c>
      <c r="D269" s="624">
        <v>2</v>
      </c>
      <c r="E269" s="25" t="s">
        <v>646</v>
      </c>
      <c r="F269" s="30"/>
      <c r="G269" s="156"/>
    </row>
    <row r="270" spans="1:10" ht="31">
      <c r="A270" s="43" t="s">
        <v>1740</v>
      </c>
      <c r="B270" s="160" t="s">
        <v>648</v>
      </c>
      <c r="C270" s="23" t="s">
        <v>1741</v>
      </c>
      <c r="D270" s="624">
        <v>2</v>
      </c>
      <c r="E270" s="150" t="s">
        <v>538</v>
      </c>
      <c r="F270" s="30"/>
      <c r="G270" s="156"/>
    </row>
    <row r="271" spans="1:10" ht="43.5">
      <c r="A271" s="43"/>
      <c r="B271" s="160"/>
      <c r="C271" s="23" t="s">
        <v>1743</v>
      </c>
      <c r="D271" s="624">
        <v>2</v>
      </c>
      <c r="E271" s="23" t="s">
        <v>651</v>
      </c>
      <c r="F271" s="30"/>
      <c r="G271" s="156"/>
    </row>
    <row r="272" spans="1:10" ht="46.5">
      <c r="A272" s="215" t="s">
        <v>1745</v>
      </c>
      <c r="B272" s="114" t="s">
        <v>655</v>
      </c>
      <c r="C272" s="23" t="s">
        <v>1746</v>
      </c>
      <c r="D272" s="624">
        <v>2</v>
      </c>
      <c r="E272" s="23" t="s">
        <v>538</v>
      </c>
      <c r="F272" s="30"/>
      <c r="G272" s="156"/>
    </row>
    <row r="273" spans="1:9">
      <c r="A273" s="215"/>
      <c r="B273" s="114"/>
      <c r="C273" s="23" t="s">
        <v>659</v>
      </c>
      <c r="D273" s="624">
        <v>2</v>
      </c>
      <c r="E273" s="23" t="s">
        <v>658</v>
      </c>
      <c r="F273" s="30"/>
      <c r="G273" s="156"/>
    </row>
    <row r="274" spans="1:9" ht="46.5">
      <c r="A274" s="215" t="s">
        <v>1748</v>
      </c>
      <c r="B274" s="114" t="s">
        <v>661</v>
      </c>
      <c r="C274" s="25" t="s">
        <v>662</v>
      </c>
      <c r="D274" s="624">
        <v>2</v>
      </c>
      <c r="E274" s="23" t="s">
        <v>375</v>
      </c>
      <c r="F274" s="23" t="s">
        <v>663</v>
      </c>
      <c r="G274" s="156"/>
    </row>
    <row r="275" spans="1:9" ht="46.5">
      <c r="A275" s="215" t="s">
        <v>1750</v>
      </c>
      <c r="B275" s="114" t="s">
        <v>665</v>
      </c>
      <c r="C275" s="23" t="s">
        <v>666</v>
      </c>
      <c r="D275" s="624">
        <v>2</v>
      </c>
      <c r="E275" s="23" t="s">
        <v>377</v>
      </c>
      <c r="F275" s="50" t="s">
        <v>2467</v>
      </c>
      <c r="G275" s="156"/>
    </row>
    <row r="276" spans="1:9" ht="18.5">
      <c r="A276" s="214" t="s">
        <v>1751</v>
      </c>
      <c r="B276" s="1251" t="s">
        <v>102</v>
      </c>
      <c r="C276" s="1091"/>
      <c r="D276" s="1091"/>
      <c r="E276" s="1091"/>
      <c r="F276" s="1091"/>
      <c r="G276" s="1092"/>
      <c r="H276" s="212">
        <f>SUM(D277:D285)</f>
        <v>18</v>
      </c>
      <c r="I276" s="212">
        <f>COUNT(D277:D285)*2</f>
        <v>18</v>
      </c>
    </row>
    <row r="277" spans="1:9" ht="46.5">
      <c r="A277" s="215" t="s">
        <v>1752</v>
      </c>
      <c r="B277" s="114" t="s">
        <v>668</v>
      </c>
      <c r="C277" s="219" t="s">
        <v>2468</v>
      </c>
      <c r="D277" s="604">
        <v>2</v>
      </c>
      <c r="E277" s="23" t="s">
        <v>339</v>
      </c>
      <c r="F277" s="30"/>
      <c r="G277" s="156"/>
    </row>
    <row r="278" spans="1:9" ht="29">
      <c r="A278" s="215"/>
      <c r="B278" s="114"/>
      <c r="C278" s="219" t="s">
        <v>2469</v>
      </c>
      <c r="D278" s="604">
        <v>2</v>
      </c>
      <c r="E278" s="23" t="s">
        <v>339</v>
      </c>
      <c r="F278" s="30"/>
      <c r="G278" s="156"/>
    </row>
    <row r="279" spans="1:9" ht="31">
      <c r="A279" s="215" t="s">
        <v>1755</v>
      </c>
      <c r="B279" s="114" t="s">
        <v>673</v>
      </c>
      <c r="C279" s="223" t="s">
        <v>2470</v>
      </c>
      <c r="D279" s="604">
        <v>2</v>
      </c>
      <c r="E279" s="23" t="s">
        <v>405</v>
      </c>
      <c r="F279" s="30"/>
      <c r="G279" s="156"/>
    </row>
    <row r="280" spans="1:9" ht="29">
      <c r="A280" s="215"/>
      <c r="B280" s="114"/>
      <c r="C280" s="219" t="s">
        <v>2471</v>
      </c>
      <c r="D280" s="604">
        <v>2</v>
      </c>
      <c r="E280" s="23" t="s">
        <v>339</v>
      </c>
      <c r="F280" s="30"/>
      <c r="G280" s="156"/>
    </row>
    <row r="281" spans="1:9" ht="87">
      <c r="A281" s="215" t="s">
        <v>675</v>
      </c>
      <c r="B281" s="114" t="s">
        <v>676</v>
      </c>
      <c r="C281" s="23" t="s">
        <v>677</v>
      </c>
      <c r="D281" s="604">
        <v>2</v>
      </c>
      <c r="E281" s="23" t="s">
        <v>678</v>
      </c>
      <c r="F281" s="23" t="s">
        <v>2472</v>
      </c>
      <c r="G281" s="156"/>
    </row>
    <row r="282" spans="1:9" ht="58">
      <c r="A282" s="215"/>
      <c r="B282" s="114"/>
      <c r="C282" s="23" t="s">
        <v>680</v>
      </c>
      <c r="D282" s="604">
        <v>2</v>
      </c>
      <c r="E282" s="23" t="s">
        <v>269</v>
      </c>
      <c r="F282" s="23" t="s">
        <v>679</v>
      </c>
      <c r="G282" s="156"/>
    </row>
    <row r="283" spans="1:9" ht="31">
      <c r="A283" s="215" t="s">
        <v>1759</v>
      </c>
      <c r="B283" s="114" t="s">
        <v>682</v>
      </c>
      <c r="C283" s="229" t="s">
        <v>2473</v>
      </c>
      <c r="D283" s="604">
        <v>2</v>
      </c>
      <c r="E283" s="23" t="s">
        <v>375</v>
      </c>
      <c r="F283" s="30"/>
      <c r="G283" s="156"/>
    </row>
    <row r="284" spans="1:9" ht="29">
      <c r="A284" s="215"/>
      <c r="B284" s="114"/>
      <c r="C284" s="25" t="s">
        <v>2474</v>
      </c>
      <c r="D284" s="604">
        <v>2</v>
      </c>
      <c r="E284" s="150" t="s">
        <v>658</v>
      </c>
      <c r="F284" s="30"/>
      <c r="G284" s="156"/>
    </row>
    <row r="285" spans="1:9" ht="31">
      <c r="A285" s="43" t="s">
        <v>686</v>
      </c>
      <c r="B285" s="160" t="s">
        <v>687</v>
      </c>
      <c r="C285" s="23" t="s">
        <v>2475</v>
      </c>
      <c r="D285" s="604">
        <v>2</v>
      </c>
      <c r="E285" s="23" t="s">
        <v>418</v>
      </c>
      <c r="F285" s="30"/>
      <c r="G285" s="156"/>
    </row>
    <row r="286" spans="1:9" ht="18.5">
      <c r="A286" s="214" t="s">
        <v>1763</v>
      </c>
      <c r="B286" s="1251" t="s">
        <v>100</v>
      </c>
      <c r="C286" s="1091"/>
      <c r="D286" s="1091"/>
      <c r="E286" s="1091"/>
      <c r="F286" s="1091"/>
      <c r="G286" s="1092"/>
      <c r="H286" s="212">
        <f>SUM(D287:D298)</f>
        <v>22</v>
      </c>
      <c r="I286" s="212">
        <f>COUNT(D287:D298)*2</f>
        <v>22</v>
      </c>
    </row>
    <row r="287" spans="1:9" ht="31">
      <c r="A287" s="215" t="s">
        <v>689</v>
      </c>
      <c r="B287" s="160" t="s">
        <v>690</v>
      </c>
      <c r="C287" s="50" t="s">
        <v>691</v>
      </c>
      <c r="D287" s="604">
        <v>2</v>
      </c>
      <c r="E287" s="23" t="s">
        <v>339</v>
      </c>
      <c r="F287" s="30"/>
      <c r="G287" s="156"/>
    </row>
    <row r="288" spans="1:9" ht="29">
      <c r="A288" s="215"/>
      <c r="B288" s="160"/>
      <c r="C288" s="50" t="s">
        <v>692</v>
      </c>
      <c r="D288" s="604">
        <v>2</v>
      </c>
      <c r="E288" s="23" t="s">
        <v>339</v>
      </c>
      <c r="F288" s="30"/>
      <c r="G288" s="156"/>
    </row>
    <row r="289" spans="1:10" ht="43.5">
      <c r="A289" s="215" t="s">
        <v>1767</v>
      </c>
      <c r="B289" s="114" t="s">
        <v>694</v>
      </c>
      <c r="C289" s="50" t="s">
        <v>695</v>
      </c>
      <c r="D289" s="604">
        <v>2</v>
      </c>
      <c r="E289" s="23" t="s">
        <v>339</v>
      </c>
      <c r="F289" s="50" t="s">
        <v>696</v>
      </c>
      <c r="G289" s="156"/>
    </row>
    <row r="290" spans="1:10" ht="29">
      <c r="A290" s="215"/>
      <c r="B290" s="114"/>
      <c r="C290" s="23" t="s">
        <v>697</v>
      </c>
      <c r="D290" s="604">
        <v>2</v>
      </c>
      <c r="E290" s="23" t="s">
        <v>339</v>
      </c>
      <c r="F290" s="23"/>
      <c r="G290" s="156"/>
    </row>
    <row r="291" spans="1:10" ht="29">
      <c r="A291" s="215"/>
      <c r="B291" s="114"/>
      <c r="C291" s="30" t="s">
        <v>698</v>
      </c>
      <c r="D291" s="604">
        <v>2</v>
      </c>
      <c r="E291" s="23" t="s">
        <v>339</v>
      </c>
      <c r="F291" s="23"/>
      <c r="G291" s="156"/>
    </row>
    <row r="292" spans="1:10" ht="31">
      <c r="A292" s="215" t="s">
        <v>1770</v>
      </c>
      <c r="B292" s="114" t="s">
        <v>700</v>
      </c>
      <c r="C292" s="86" t="s">
        <v>701</v>
      </c>
      <c r="D292" s="604">
        <v>2</v>
      </c>
      <c r="E292" s="23" t="s">
        <v>339</v>
      </c>
      <c r="F292" s="30"/>
      <c r="G292" s="156"/>
    </row>
    <row r="293" spans="1:10" ht="29">
      <c r="A293" s="215"/>
      <c r="B293" s="114"/>
      <c r="C293" s="50" t="s">
        <v>702</v>
      </c>
      <c r="D293" s="604">
        <v>2</v>
      </c>
      <c r="E293" s="23" t="s">
        <v>339</v>
      </c>
      <c r="F293" s="30"/>
      <c r="G293" s="156"/>
    </row>
    <row r="294" spans="1:10" ht="29">
      <c r="A294" s="215"/>
      <c r="B294" s="114"/>
      <c r="C294" s="50" t="s">
        <v>703</v>
      </c>
      <c r="D294" s="604">
        <v>2</v>
      </c>
      <c r="E294" s="23" t="s">
        <v>339</v>
      </c>
      <c r="F294" s="30"/>
      <c r="G294" s="156"/>
    </row>
    <row r="295" spans="1:10">
      <c r="A295" s="215"/>
      <c r="B295" s="114"/>
      <c r="C295" s="50" t="s">
        <v>2476</v>
      </c>
      <c r="D295" s="604">
        <v>2</v>
      </c>
      <c r="E295" s="23" t="s">
        <v>339</v>
      </c>
      <c r="F295" s="30"/>
      <c r="G295" s="156"/>
    </row>
    <row r="296" spans="1:10" s="7" customFormat="1" ht="31">
      <c r="A296" s="27" t="s">
        <v>705</v>
      </c>
      <c r="B296" s="114" t="s">
        <v>706</v>
      </c>
      <c r="C296" s="26"/>
      <c r="D296" s="523"/>
      <c r="E296" s="28"/>
      <c r="F296" s="26"/>
      <c r="G296" s="26"/>
      <c r="H296" s="29"/>
      <c r="I296" s="29"/>
      <c r="J296" s="99"/>
    </row>
    <row r="297" spans="1:10" ht="31">
      <c r="A297" s="215" t="s">
        <v>1775</v>
      </c>
      <c r="B297" s="114" t="s">
        <v>708</v>
      </c>
      <c r="C297" s="50" t="s">
        <v>2477</v>
      </c>
      <c r="D297" s="604">
        <v>2</v>
      </c>
      <c r="E297" s="23" t="s">
        <v>339</v>
      </c>
      <c r="F297" s="30"/>
      <c r="G297" s="156"/>
    </row>
    <row r="298" spans="1:10" ht="46.5">
      <c r="A298" s="215" t="s">
        <v>710</v>
      </c>
      <c r="B298" s="114" t="s">
        <v>711</v>
      </c>
      <c r="C298" s="25" t="s">
        <v>712</v>
      </c>
      <c r="D298" s="604">
        <v>2</v>
      </c>
      <c r="E298" s="23" t="s">
        <v>339</v>
      </c>
      <c r="F298" s="30"/>
      <c r="G298" s="156"/>
    </row>
    <row r="299" spans="1:10" ht="18.5">
      <c r="A299" s="214" t="s">
        <v>1779</v>
      </c>
      <c r="B299" s="1251" t="s">
        <v>98</v>
      </c>
      <c r="C299" s="1091"/>
      <c r="D299" s="1091"/>
      <c r="E299" s="1091"/>
      <c r="F299" s="1091"/>
      <c r="G299" s="1092"/>
      <c r="H299" s="212">
        <f>SUM(D300:D303)</f>
        <v>6</v>
      </c>
      <c r="I299" s="212">
        <f>COUNT(D300:D303)*2</f>
        <v>6</v>
      </c>
    </row>
    <row r="300" spans="1:10" ht="46.5">
      <c r="A300" s="215" t="s">
        <v>1780</v>
      </c>
      <c r="B300" s="114" t="s">
        <v>714</v>
      </c>
      <c r="C300" s="23" t="s">
        <v>715</v>
      </c>
      <c r="D300" s="604">
        <v>2</v>
      </c>
      <c r="E300" s="23" t="s">
        <v>377</v>
      </c>
      <c r="F300" s="30"/>
      <c r="G300" s="156"/>
    </row>
    <row r="301" spans="1:10">
      <c r="A301" s="215"/>
      <c r="B301" s="114"/>
      <c r="C301" s="23" t="s">
        <v>2478</v>
      </c>
      <c r="D301" s="604">
        <v>2</v>
      </c>
      <c r="E301" s="23" t="s">
        <v>377</v>
      </c>
      <c r="F301" s="30"/>
      <c r="G301" s="156"/>
    </row>
    <row r="302" spans="1:10" ht="46.5">
      <c r="A302" s="215" t="s">
        <v>1783</v>
      </c>
      <c r="B302" s="114" t="s">
        <v>717</v>
      </c>
      <c r="C302" s="50" t="s">
        <v>2479</v>
      </c>
      <c r="D302" s="604">
        <v>2</v>
      </c>
      <c r="E302" s="23" t="s">
        <v>377</v>
      </c>
      <c r="F302" s="30"/>
      <c r="G302" s="156"/>
    </row>
    <row r="303" spans="1:10" s="7" customFormat="1" ht="43.5">
      <c r="A303" s="27" t="s">
        <v>2480</v>
      </c>
      <c r="B303" s="161" t="s">
        <v>722</v>
      </c>
      <c r="C303" s="26"/>
      <c r="D303" s="523"/>
      <c r="E303" s="28"/>
      <c r="F303" s="26"/>
      <c r="G303" s="26"/>
      <c r="H303" s="29"/>
      <c r="I303" s="29"/>
      <c r="J303" s="99"/>
    </row>
    <row r="304" spans="1:10" ht="18.5">
      <c r="A304" s="214" t="s">
        <v>97</v>
      </c>
      <c r="B304" s="1251" t="s">
        <v>96</v>
      </c>
      <c r="C304" s="1091"/>
      <c r="D304" s="1091"/>
      <c r="E304" s="1091"/>
      <c r="F304" s="1091"/>
      <c r="G304" s="1092"/>
      <c r="H304" s="212">
        <f>SUM(D305:D308)</f>
        <v>8</v>
      </c>
      <c r="I304" s="212">
        <f>COUNT(D305:D308)*2</f>
        <v>8</v>
      </c>
    </row>
    <row r="305" spans="1:10" ht="58">
      <c r="A305" s="215" t="s">
        <v>724</v>
      </c>
      <c r="B305" s="114" t="s">
        <v>725</v>
      </c>
      <c r="C305" s="50" t="s">
        <v>2481</v>
      </c>
      <c r="D305" s="607">
        <v>2</v>
      </c>
      <c r="E305" s="25" t="s">
        <v>651</v>
      </c>
      <c r="F305" s="50" t="s">
        <v>2482</v>
      </c>
      <c r="G305" s="156"/>
    </row>
    <row r="306" spans="1:10" ht="46.5">
      <c r="A306" s="215" t="s">
        <v>726</v>
      </c>
      <c r="B306" s="114" t="s">
        <v>727</v>
      </c>
      <c r="C306" s="50" t="s">
        <v>2483</v>
      </c>
      <c r="D306" s="607">
        <v>2</v>
      </c>
      <c r="E306" s="25" t="s">
        <v>375</v>
      </c>
      <c r="F306" s="50" t="s">
        <v>2484</v>
      </c>
      <c r="G306" s="156"/>
    </row>
    <row r="307" spans="1:10" ht="43.5">
      <c r="A307" s="215"/>
      <c r="B307" s="114"/>
      <c r="C307" s="50" t="s">
        <v>2485</v>
      </c>
      <c r="D307" s="607">
        <v>2</v>
      </c>
      <c r="E307" s="25" t="s">
        <v>430</v>
      </c>
      <c r="F307" s="50" t="s">
        <v>2486</v>
      </c>
      <c r="G307" s="156"/>
    </row>
    <row r="308" spans="1:10" ht="62">
      <c r="A308" s="215" t="s">
        <v>728</v>
      </c>
      <c r="B308" s="114" t="s">
        <v>729</v>
      </c>
      <c r="C308" s="50" t="s">
        <v>2487</v>
      </c>
      <c r="D308" s="607">
        <v>2</v>
      </c>
      <c r="E308" s="25" t="s">
        <v>651</v>
      </c>
      <c r="F308" s="50" t="s">
        <v>2488</v>
      </c>
      <c r="G308" s="156"/>
    </row>
    <row r="309" spans="1:10" ht="18.5">
      <c r="A309" s="214" t="s">
        <v>1786</v>
      </c>
      <c r="B309" s="1251" t="s">
        <v>94</v>
      </c>
      <c r="C309" s="1091"/>
      <c r="D309" s="1091"/>
      <c r="E309" s="1091"/>
      <c r="F309" s="1091"/>
      <c r="G309" s="1092"/>
      <c r="H309" s="212">
        <f>SUM(D310:D314)</f>
        <v>10</v>
      </c>
      <c r="I309" s="212">
        <f>COUNT(D310:D314)*2</f>
        <v>10</v>
      </c>
    </row>
    <row r="310" spans="1:10" ht="29">
      <c r="A310" s="215" t="s">
        <v>1787</v>
      </c>
      <c r="B310" s="114" t="s">
        <v>731</v>
      </c>
      <c r="C310" s="50" t="s">
        <v>2489</v>
      </c>
      <c r="D310" s="604">
        <v>2</v>
      </c>
      <c r="E310" s="23" t="s">
        <v>375</v>
      </c>
      <c r="F310" s="30"/>
      <c r="G310" s="156"/>
    </row>
    <row r="311" spans="1:10" ht="29">
      <c r="A311" s="215"/>
      <c r="B311" s="114"/>
      <c r="C311" s="50" t="s">
        <v>2490</v>
      </c>
      <c r="D311" s="604">
        <v>2</v>
      </c>
      <c r="E311" s="23" t="s">
        <v>375</v>
      </c>
      <c r="F311" s="30"/>
      <c r="G311" s="156"/>
    </row>
    <row r="312" spans="1:10" ht="43.5">
      <c r="A312" s="215"/>
      <c r="B312" s="114"/>
      <c r="C312" s="50" t="s">
        <v>2491</v>
      </c>
      <c r="D312" s="604">
        <v>2</v>
      </c>
      <c r="E312" s="23" t="s">
        <v>375</v>
      </c>
      <c r="F312" s="30"/>
      <c r="G312" s="156"/>
    </row>
    <row r="313" spans="1:10" ht="46.5">
      <c r="A313" s="215" t="s">
        <v>1790</v>
      </c>
      <c r="B313" s="114" t="s">
        <v>734</v>
      </c>
      <c r="C313" s="50" t="s">
        <v>2492</v>
      </c>
      <c r="D313" s="604">
        <v>2</v>
      </c>
      <c r="E313" s="23" t="s">
        <v>375</v>
      </c>
      <c r="F313" s="30"/>
      <c r="G313" s="156"/>
    </row>
    <row r="314" spans="1:10" ht="46.5">
      <c r="A314" s="43" t="s">
        <v>736</v>
      </c>
      <c r="B314" s="114" t="s">
        <v>737</v>
      </c>
      <c r="C314" s="50" t="s">
        <v>738</v>
      </c>
      <c r="D314" s="604">
        <v>2</v>
      </c>
      <c r="E314" s="23" t="s">
        <v>538</v>
      </c>
      <c r="F314" s="30"/>
      <c r="G314" s="156"/>
    </row>
    <row r="315" spans="1:10" s="7" customFormat="1">
      <c r="A315" s="242" t="s">
        <v>93</v>
      </c>
      <c r="B315" s="1251" t="s">
        <v>92</v>
      </c>
      <c r="C315" s="995"/>
      <c r="D315" s="995"/>
      <c r="E315" s="995"/>
      <c r="F315" s="995"/>
      <c r="G315" s="1261"/>
      <c r="H315" s="29">
        <f>SUM(D316:D317)</f>
        <v>0</v>
      </c>
      <c r="I315" s="29">
        <f>COUNT(D316:D317)*2</f>
        <v>0</v>
      </c>
      <c r="J315" s="99"/>
    </row>
    <row r="316" spans="1:10" s="7" customFormat="1" ht="46.5">
      <c r="A316" s="27" t="s">
        <v>739</v>
      </c>
      <c r="B316" s="114" t="s">
        <v>740</v>
      </c>
      <c r="C316" s="26"/>
      <c r="D316" s="523"/>
      <c r="E316" s="28"/>
      <c r="F316" s="26"/>
      <c r="G316" s="26"/>
      <c r="H316" s="29"/>
      <c r="I316" s="29"/>
      <c r="J316" s="99"/>
    </row>
    <row r="317" spans="1:10" s="7" customFormat="1" ht="46.5">
      <c r="A317" s="27" t="s">
        <v>741</v>
      </c>
      <c r="B317" s="114" t="s">
        <v>742</v>
      </c>
      <c r="C317" s="26"/>
      <c r="D317" s="523"/>
      <c r="E317" s="28"/>
      <c r="F317" s="26"/>
      <c r="G317" s="26"/>
      <c r="H317" s="29"/>
      <c r="I317" s="29"/>
      <c r="J317" s="99"/>
    </row>
    <row r="318" spans="1:10" s="7" customFormat="1">
      <c r="A318" s="243" t="s">
        <v>91</v>
      </c>
      <c r="B318" s="1251" t="s">
        <v>90</v>
      </c>
      <c r="C318" s="995"/>
      <c r="D318" s="995"/>
      <c r="E318" s="995"/>
      <c r="F318" s="995"/>
      <c r="G318" s="1261"/>
      <c r="H318" s="29">
        <f>SUM(D319:D320)</f>
        <v>0</v>
      </c>
      <c r="I318" s="29">
        <f>COUNT(D319:D320)*2</f>
        <v>0</v>
      </c>
      <c r="J318" s="99"/>
    </row>
    <row r="319" spans="1:10" s="7" customFormat="1" ht="31">
      <c r="A319" s="27" t="s">
        <v>743</v>
      </c>
      <c r="B319" s="114" t="s">
        <v>744</v>
      </c>
      <c r="C319" s="26"/>
      <c r="D319" s="523"/>
      <c r="E319" s="28"/>
      <c r="F319" s="26"/>
      <c r="G319" s="26"/>
      <c r="H319" s="29"/>
      <c r="I319" s="29"/>
      <c r="J319" s="99"/>
    </row>
    <row r="320" spans="1:10" s="7" customFormat="1" ht="46.5">
      <c r="A320" s="27" t="s">
        <v>745</v>
      </c>
      <c r="B320" s="114" t="s">
        <v>746</v>
      </c>
      <c r="C320" s="26"/>
      <c r="D320" s="523"/>
      <c r="E320" s="28"/>
      <c r="F320" s="26"/>
      <c r="G320" s="26"/>
      <c r="H320" s="29"/>
      <c r="I320" s="29"/>
      <c r="J320" s="99"/>
    </row>
    <row r="321" spans="1:10" s="7" customFormat="1" ht="31">
      <c r="A321" s="242" t="s">
        <v>1793</v>
      </c>
      <c r="B321" s="1251" t="s">
        <v>1794</v>
      </c>
      <c r="C321" s="995"/>
      <c r="D321" s="995"/>
      <c r="E321" s="995"/>
      <c r="F321" s="995"/>
      <c r="G321" s="1261"/>
      <c r="H321" s="29">
        <f>SUM(D322:D324)</f>
        <v>0</v>
      </c>
      <c r="I321" s="29">
        <f>COUNT(D322:D324)*2</f>
        <v>0</v>
      </c>
      <c r="J321" s="99"/>
    </row>
    <row r="322" spans="1:10" s="7" customFormat="1" ht="46.5">
      <c r="A322" s="27" t="s">
        <v>1795</v>
      </c>
      <c r="B322" s="114" t="s">
        <v>748</v>
      </c>
      <c r="C322" s="26"/>
      <c r="D322" s="523"/>
      <c r="E322" s="28"/>
      <c r="F322" s="26"/>
      <c r="G322" s="26"/>
      <c r="H322" s="29"/>
      <c r="I322" s="29"/>
      <c r="J322" s="99"/>
    </row>
    <row r="323" spans="1:10" s="7" customFormat="1" ht="46.5">
      <c r="A323" s="27" t="s">
        <v>750</v>
      </c>
      <c r="B323" s="114" t="s">
        <v>751</v>
      </c>
      <c r="C323" s="26"/>
      <c r="D323" s="523"/>
      <c r="E323" s="28"/>
      <c r="F323" s="26"/>
      <c r="G323" s="26"/>
      <c r="H323" s="29"/>
      <c r="I323" s="29"/>
      <c r="J323" s="99"/>
    </row>
    <row r="324" spans="1:10" s="7" customFormat="1" ht="46.5">
      <c r="A324" s="27" t="s">
        <v>1797</v>
      </c>
      <c r="B324" s="160" t="s">
        <v>753</v>
      </c>
      <c r="C324" s="26"/>
      <c r="D324" s="523"/>
      <c r="E324" s="28"/>
      <c r="F324" s="26"/>
      <c r="G324" s="26"/>
      <c r="H324" s="29"/>
      <c r="I324" s="29"/>
      <c r="J324" s="99"/>
    </row>
    <row r="325" spans="1:10" ht="31">
      <c r="A325" s="214" t="s">
        <v>1798</v>
      </c>
      <c r="B325" s="1251" t="s">
        <v>1799</v>
      </c>
      <c r="C325" s="1091"/>
      <c r="D325" s="1091"/>
      <c r="E325" s="1091"/>
      <c r="F325" s="1091"/>
      <c r="G325" s="1092"/>
      <c r="H325" s="212">
        <f>SUM(D326:D329)</f>
        <v>8</v>
      </c>
      <c r="I325" s="212">
        <f>COUNT(D326:D329)*2</f>
        <v>8</v>
      </c>
    </row>
    <row r="326" spans="1:10" ht="31">
      <c r="A326" s="215" t="s">
        <v>1800</v>
      </c>
      <c r="B326" s="114" t="s">
        <v>756</v>
      </c>
      <c r="C326" s="114" t="s">
        <v>2493</v>
      </c>
      <c r="D326" s="604">
        <v>2</v>
      </c>
      <c r="E326" s="23" t="s">
        <v>418</v>
      </c>
      <c r="F326" s="30"/>
      <c r="G326" s="156"/>
    </row>
    <row r="327" spans="1:10" ht="58">
      <c r="A327" s="215" t="s">
        <v>1801</v>
      </c>
      <c r="B327" s="114" t="s">
        <v>759</v>
      </c>
      <c r="C327" s="23" t="s">
        <v>760</v>
      </c>
      <c r="D327" s="604">
        <v>2</v>
      </c>
      <c r="E327" s="23" t="s">
        <v>651</v>
      </c>
      <c r="F327" s="23" t="s">
        <v>761</v>
      </c>
      <c r="G327" s="156"/>
    </row>
    <row r="328" spans="1:10" ht="29">
      <c r="A328" s="215"/>
      <c r="B328" s="114"/>
      <c r="C328" s="23" t="s">
        <v>762</v>
      </c>
      <c r="D328" s="604">
        <v>2</v>
      </c>
      <c r="E328" s="23" t="s">
        <v>418</v>
      </c>
      <c r="F328" s="23"/>
      <c r="G328" s="156"/>
    </row>
    <row r="329" spans="1:10" ht="62">
      <c r="A329" s="215" t="s">
        <v>1805</v>
      </c>
      <c r="B329" s="114" t="s">
        <v>764</v>
      </c>
      <c r="C329" s="161" t="s">
        <v>765</v>
      </c>
      <c r="D329" s="604">
        <v>2</v>
      </c>
      <c r="E329" s="23" t="s">
        <v>339</v>
      </c>
      <c r="F329" s="50"/>
      <c r="G329" s="156"/>
    </row>
    <row r="330" spans="1:10" ht="31">
      <c r="A330" s="215" t="s">
        <v>85</v>
      </c>
      <c r="B330" s="1251" t="s">
        <v>2494</v>
      </c>
      <c r="C330" s="1091"/>
      <c r="D330" s="1091"/>
      <c r="E330" s="1091"/>
      <c r="F330" s="1091"/>
      <c r="G330" s="1092"/>
      <c r="H330" s="212">
        <f>SUM(D331:D332)</f>
        <v>2</v>
      </c>
      <c r="I330" s="212">
        <f>COUNT(D331:D332)*2</f>
        <v>2</v>
      </c>
    </row>
    <row r="331" spans="1:10" ht="72.5">
      <c r="A331" s="43" t="s">
        <v>766</v>
      </c>
      <c r="B331" s="244" t="s">
        <v>767</v>
      </c>
      <c r="C331" s="50" t="s">
        <v>768</v>
      </c>
      <c r="D331" s="604">
        <v>2</v>
      </c>
      <c r="E331" s="23" t="s">
        <v>538</v>
      </c>
      <c r="F331" s="30" t="s">
        <v>769</v>
      </c>
      <c r="G331" s="156"/>
    </row>
    <row r="332" spans="1:10" s="7" customFormat="1" ht="29">
      <c r="A332" s="27" t="s">
        <v>770</v>
      </c>
      <c r="B332" s="236" t="s">
        <v>771</v>
      </c>
      <c r="C332" s="26"/>
      <c r="D332" s="523"/>
      <c r="E332" s="28"/>
      <c r="F332" s="26"/>
      <c r="G332" s="26"/>
      <c r="H332" s="29"/>
      <c r="I332" s="29"/>
      <c r="J332" s="99"/>
    </row>
    <row r="333" spans="1:10" ht="21">
      <c r="A333" s="213"/>
      <c r="B333" s="1252" t="s">
        <v>772</v>
      </c>
      <c r="C333" s="1253"/>
      <c r="D333" s="1253"/>
      <c r="E333" s="1253"/>
      <c r="F333" s="1253"/>
      <c r="G333" s="1260"/>
      <c r="H333" s="212">
        <f>H334+H343+H352+H364+H374+H377+H383+H395+H404+H419+H426+H430+H445+H454+H461+H484+H495+H449+H472+H506+H513+H415+H519</f>
        <v>208</v>
      </c>
      <c r="I333" s="212">
        <f>I334+I343+I352+I364+I374+I377+I383+I395+I404+I419+I426+I430+I445+I454+I461+I484+I495+I415+I449+I472+I506+I513+I519</f>
        <v>208</v>
      </c>
    </row>
    <row r="334" spans="1:10" ht="18.5">
      <c r="A334" s="214" t="s">
        <v>1807</v>
      </c>
      <c r="B334" s="1251" t="s">
        <v>82</v>
      </c>
      <c r="C334" s="1091"/>
      <c r="D334" s="1091"/>
      <c r="E334" s="1091"/>
      <c r="F334" s="1091"/>
      <c r="G334" s="1092"/>
      <c r="H334" s="212">
        <f>SUM(D335:D342)</f>
        <v>14</v>
      </c>
      <c r="I334" s="212">
        <f>COUNT(D335:D342)*2</f>
        <v>14</v>
      </c>
    </row>
    <row r="335" spans="1:10" ht="43.5">
      <c r="A335" s="215" t="s">
        <v>1808</v>
      </c>
      <c r="B335" s="114" t="s">
        <v>774</v>
      </c>
      <c r="C335" s="23" t="s">
        <v>775</v>
      </c>
      <c r="D335" s="604">
        <v>2</v>
      </c>
      <c r="E335" s="23" t="s">
        <v>646</v>
      </c>
      <c r="G335" s="156"/>
    </row>
    <row r="336" spans="1:10" ht="43.5">
      <c r="A336" s="215"/>
      <c r="B336" s="114"/>
      <c r="C336" s="23" t="s">
        <v>776</v>
      </c>
      <c r="D336" s="604">
        <v>2</v>
      </c>
      <c r="E336" s="23" t="s">
        <v>646</v>
      </c>
      <c r="F336" s="23" t="s">
        <v>2495</v>
      </c>
      <c r="G336" s="156"/>
    </row>
    <row r="337" spans="1:10" s="7" customFormat="1" ht="31">
      <c r="A337" s="27" t="s">
        <v>778</v>
      </c>
      <c r="B337" s="114" t="s">
        <v>779</v>
      </c>
      <c r="C337" s="114"/>
      <c r="D337" s="523"/>
      <c r="E337" s="28"/>
      <c r="F337" s="26"/>
      <c r="G337" s="26"/>
      <c r="H337" s="29"/>
      <c r="I337" s="29"/>
      <c r="J337" s="99"/>
    </row>
    <row r="338" spans="1:10" ht="31">
      <c r="A338" s="215" t="s">
        <v>1811</v>
      </c>
      <c r="B338" s="114" t="s">
        <v>781</v>
      </c>
      <c r="C338" s="23" t="s">
        <v>786</v>
      </c>
      <c r="D338" s="604">
        <v>2</v>
      </c>
      <c r="E338" s="23" t="s">
        <v>1747</v>
      </c>
      <c r="G338" s="156"/>
    </row>
    <row r="339" spans="1:10" ht="29">
      <c r="A339" s="215"/>
      <c r="B339" s="114"/>
      <c r="C339" s="23" t="s">
        <v>785</v>
      </c>
      <c r="D339" s="604">
        <v>2</v>
      </c>
      <c r="E339" s="23" t="s">
        <v>1747</v>
      </c>
      <c r="F339" s="30"/>
      <c r="G339" s="156"/>
    </row>
    <row r="340" spans="1:10" ht="29">
      <c r="A340" s="215"/>
      <c r="B340" s="114"/>
      <c r="C340" s="50" t="s">
        <v>2496</v>
      </c>
      <c r="D340" s="604">
        <v>2</v>
      </c>
      <c r="E340" s="23" t="s">
        <v>375</v>
      </c>
      <c r="F340" s="30"/>
      <c r="G340" s="156"/>
    </row>
    <row r="341" spans="1:10" ht="29">
      <c r="A341" s="215"/>
      <c r="B341" s="114"/>
      <c r="C341" s="23" t="s">
        <v>787</v>
      </c>
      <c r="D341" s="604">
        <v>2</v>
      </c>
      <c r="E341" s="23" t="s">
        <v>646</v>
      </c>
      <c r="F341" s="30"/>
      <c r="G341" s="156"/>
    </row>
    <row r="342" spans="1:10" ht="46.5">
      <c r="A342" s="215" t="s">
        <v>1816</v>
      </c>
      <c r="B342" s="114" t="s">
        <v>793</v>
      </c>
      <c r="C342" s="50" t="s">
        <v>2497</v>
      </c>
      <c r="D342" s="604">
        <v>2</v>
      </c>
      <c r="E342" s="23" t="s">
        <v>377</v>
      </c>
      <c r="F342" s="30"/>
      <c r="G342" s="156"/>
    </row>
    <row r="343" spans="1:10" ht="18.5">
      <c r="A343" s="214" t="s">
        <v>1819</v>
      </c>
      <c r="B343" s="1251" t="s">
        <v>80</v>
      </c>
      <c r="C343" s="1091"/>
      <c r="D343" s="1091"/>
      <c r="E343" s="1091"/>
      <c r="F343" s="1091"/>
      <c r="G343" s="1092"/>
      <c r="H343" s="212">
        <f>SUM(D344:D351)</f>
        <v>16</v>
      </c>
      <c r="I343" s="212">
        <f>COUNT(D344:D351)*2</f>
        <v>16</v>
      </c>
    </row>
    <row r="344" spans="1:10" ht="72.5">
      <c r="A344" s="215" t="s">
        <v>1820</v>
      </c>
      <c r="B344" s="114" t="s">
        <v>796</v>
      </c>
      <c r="C344" s="50" t="s">
        <v>2498</v>
      </c>
      <c r="D344" s="604">
        <v>2</v>
      </c>
      <c r="E344" s="245" t="s">
        <v>1822</v>
      </c>
      <c r="F344" s="30" t="s">
        <v>2499</v>
      </c>
      <c r="G344" s="156"/>
    </row>
    <row r="345" spans="1:10" ht="29">
      <c r="A345" s="215"/>
      <c r="B345" s="114"/>
      <c r="C345" s="50" t="s">
        <v>2500</v>
      </c>
      <c r="D345" s="604">
        <v>2</v>
      </c>
      <c r="E345" s="245" t="s">
        <v>651</v>
      </c>
      <c r="F345" s="30"/>
      <c r="G345" s="156"/>
    </row>
    <row r="346" spans="1:10" ht="72.5">
      <c r="A346" s="215"/>
      <c r="B346" s="114"/>
      <c r="C346" s="229" t="s">
        <v>2501</v>
      </c>
      <c r="D346" s="604">
        <v>2</v>
      </c>
      <c r="E346" s="245" t="s">
        <v>646</v>
      </c>
      <c r="F346" s="161" t="s">
        <v>2502</v>
      </c>
      <c r="G346" s="156"/>
    </row>
    <row r="347" spans="1:10" ht="87">
      <c r="A347" s="215"/>
      <c r="B347" s="114"/>
      <c r="C347" s="246" t="s">
        <v>2503</v>
      </c>
      <c r="D347" s="604">
        <v>2</v>
      </c>
      <c r="E347" s="245" t="s">
        <v>651</v>
      </c>
      <c r="F347" s="161" t="s">
        <v>2504</v>
      </c>
      <c r="G347" s="156"/>
    </row>
    <row r="348" spans="1:10" ht="43.5">
      <c r="A348" s="215"/>
      <c r="B348" s="114"/>
      <c r="C348" s="25" t="s">
        <v>799</v>
      </c>
      <c r="D348" s="604">
        <v>2</v>
      </c>
      <c r="E348" s="247" t="s">
        <v>651</v>
      </c>
      <c r="F348" s="30"/>
      <c r="G348" s="156"/>
    </row>
    <row r="349" spans="1:10" ht="29">
      <c r="A349" s="215"/>
      <c r="B349" s="114"/>
      <c r="C349" s="25" t="s">
        <v>800</v>
      </c>
      <c r="D349" s="604">
        <v>2</v>
      </c>
      <c r="E349" s="25" t="s">
        <v>646</v>
      </c>
      <c r="F349" s="30"/>
      <c r="G349" s="156"/>
    </row>
    <row r="350" spans="1:10" ht="31">
      <c r="A350" s="215" t="s">
        <v>1830</v>
      </c>
      <c r="B350" s="114" t="s">
        <v>802</v>
      </c>
      <c r="C350" s="50" t="s">
        <v>2505</v>
      </c>
      <c r="D350" s="604">
        <v>2</v>
      </c>
      <c r="E350" s="247" t="s">
        <v>849</v>
      </c>
      <c r="F350" s="30"/>
      <c r="G350" s="156"/>
    </row>
    <row r="351" spans="1:10" ht="43.5">
      <c r="A351" s="215"/>
      <c r="B351" s="114"/>
      <c r="C351" s="50" t="s">
        <v>2506</v>
      </c>
      <c r="D351" s="604">
        <v>2</v>
      </c>
      <c r="E351" s="25" t="s">
        <v>849</v>
      </c>
      <c r="F351" s="30"/>
      <c r="G351" s="156"/>
    </row>
    <row r="352" spans="1:10" ht="18.5">
      <c r="A352" s="214" t="s">
        <v>1833</v>
      </c>
      <c r="B352" s="1251" t="s">
        <v>1834</v>
      </c>
      <c r="C352" s="1091"/>
      <c r="D352" s="1091"/>
      <c r="E352" s="1091"/>
      <c r="F352" s="1091"/>
      <c r="G352" s="1092"/>
      <c r="H352" s="212">
        <f>SUM(D353:D363)</f>
        <v>20</v>
      </c>
      <c r="I352" s="212">
        <f>COUNT(D353:D363)*2</f>
        <v>20</v>
      </c>
    </row>
    <row r="353" spans="1:10" ht="62">
      <c r="A353" s="215" t="s">
        <v>1835</v>
      </c>
      <c r="B353" s="114" t="s">
        <v>1836</v>
      </c>
      <c r="C353" s="114" t="s">
        <v>2507</v>
      </c>
      <c r="D353" s="604">
        <v>2</v>
      </c>
      <c r="E353" s="23" t="s">
        <v>538</v>
      </c>
      <c r="F353" s="30"/>
      <c r="G353" s="156"/>
    </row>
    <row r="354" spans="1:10" ht="62">
      <c r="A354" s="215"/>
      <c r="B354" s="114"/>
      <c r="C354" s="19" t="s">
        <v>1839</v>
      </c>
      <c r="D354" s="604">
        <v>2</v>
      </c>
      <c r="E354" s="25" t="s">
        <v>538</v>
      </c>
      <c r="F354" s="30"/>
      <c r="G354" s="156"/>
    </row>
    <row r="355" spans="1:10" ht="77.5">
      <c r="A355" s="215" t="s">
        <v>1841</v>
      </c>
      <c r="B355" s="114" t="s">
        <v>1842</v>
      </c>
      <c r="C355" s="50" t="s">
        <v>811</v>
      </c>
      <c r="D355" s="604">
        <v>2</v>
      </c>
      <c r="E355" s="25" t="s">
        <v>651</v>
      </c>
      <c r="F355" s="30"/>
      <c r="G355" s="156"/>
    </row>
    <row r="356" spans="1:10" ht="29">
      <c r="A356" s="248"/>
      <c r="B356" s="114"/>
      <c r="C356" s="50" t="s">
        <v>814</v>
      </c>
      <c r="D356" s="604">
        <v>2</v>
      </c>
      <c r="E356" s="25" t="s">
        <v>651</v>
      </c>
      <c r="F356" s="30"/>
      <c r="G356" s="156"/>
    </row>
    <row r="357" spans="1:10">
      <c r="A357" s="248"/>
      <c r="B357" s="114"/>
      <c r="C357" s="50" t="s">
        <v>815</v>
      </c>
      <c r="D357" s="604">
        <v>2</v>
      </c>
      <c r="E357" s="25" t="s">
        <v>651</v>
      </c>
      <c r="F357" s="30"/>
      <c r="G357" s="156"/>
    </row>
    <row r="358" spans="1:10" ht="29">
      <c r="A358" s="248"/>
      <c r="B358" s="114"/>
      <c r="C358" s="50" t="s">
        <v>816</v>
      </c>
      <c r="D358" s="604">
        <v>2</v>
      </c>
      <c r="E358" s="25" t="s">
        <v>538</v>
      </c>
      <c r="F358" s="30"/>
      <c r="G358" s="156"/>
    </row>
    <row r="359" spans="1:10" ht="31">
      <c r="A359" s="248"/>
      <c r="B359" s="114"/>
      <c r="C359" s="224" t="s">
        <v>817</v>
      </c>
      <c r="D359" s="604">
        <v>2</v>
      </c>
      <c r="E359" s="25" t="s">
        <v>646</v>
      </c>
      <c r="F359" s="30" t="s">
        <v>819</v>
      </c>
      <c r="G359" s="156"/>
    </row>
    <row r="360" spans="1:10" ht="31">
      <c r="A360" s="248"/>
      <c r="B360" s="114"/>
      <c r="C360" s="224" t="s">
        <v>2508</v>
      </c>
      <c r="D360" s="604">
        <v>2</v>
      </c>
      <c r="E360" s="25"/>
      <c r="F360" s="30"/>
      <c r="G360" s="156"/>
    </row>
    <row r="361" spans="1:10" ht="31">
      <c r="A361" s="248"/>
      <c r="B361" s="114"/>
      <c r="C361" s="224" t="s">
        <v>2509</v>
      </c>
      <c r="D361" s="604">
        <v>2</v>
      </c>
      <c r="E361" s="44" t="s">
        <v>538</v>
      </c>
      <c r="F361" s="30"/>
      <c r="G361" s="156"/>
    </row>
    <row r="362" spans="1:10" ht="31">
      <c r="A362" s="215" t="s">
        <v>1856</v>
      </c>
      <c r="B362" s="114" t="s">
        <v>821</v>
      </c>
      <c r="C362" s="50" t="s">
        <v>2510</v>
      </c>
      <c r="D362" s="604">
        <v>2</v>
      </c>
      <c r="E362" s="23" t="s">
        <v>651</v>
      </c>
      <c r="F362" s="30"/>
      <c r="G362" s="156"/>
    </row>
    <row r="363" spans="1:10" s="7" customFormat="1" ht="46.5">
      <c r="A363" s="27" t="s">
        <v>823</v>
      </c>
      <c r="B363" s="114" t="s">
        <v>1859</v>
      </c>
      <c r="C363" s="26"/>
      <c r="D363" s="523"/>
      <c r="E363" s="28"/>
      <c r="F363" s="26"/>
      <c r="G363" s="26"/>
      <c r="H363" s="29"/>
      <c r="I363" s="29"/>
      <c r="J363" s="99"/>
    </row>
    <row r="364" spans="1:10" ht="18.5">
      <c r="A364" s="214" t="s">
        <v>1860</v>
      </c>
      <c r="B364" s="1251" t="s">
        <v>76</v>
      </c>
      <c r="C364" s="1091"/>
      <c r="D364" s="1091"/>
      <c r="E364" s="1091"/>
      <c r="F364" s="1091"/>
      <c r="G364" s="1092"/>
      <c r="H364" s="212">
        <f>SUM(D365:D373)</f>
        <v>18</v>
      </c>
      <c r="I364" s="212">
        <f>COUNT(D365:D373)*2</f>
        <v>18</v>
      </c>
    </row>
    <row r="365" spans="1:10" ht="43.5">
      <c r="A365" s="215" t="s">
        <v>1861</v>
      </c>
      <c r="B365" s="114" t="s">
        <v>826</v>
      </c>
      <c r="C365" s="23" t="s">
        <v>827</v>
      </c>
      <c r="D365" s="630">
        <v>2</v>
      </c>
      <c r="E365" s="23" t="s">
        <v>377</v>
      </c>
      <c r="F365" s="25" t="s">
        <v>2511</v>
      </c>
      <c r="G365" s="156"/>
    </row>
    <row r="366" spans="1:10" ht="62">
      <c r="A366" s="215" t="s">
        <v>1863</v>
      </c>
      <c r="B366" s="114" t="s">
        <v>830</v>
      </c>
      <c r="C366" s="19" t="s">
        <v>831</v>
      </c>
      <c r="D366" s="630">
        <v>2</v>
      </c>
      <c r="E366" s="23" t="s">
        <v>646</v>
      </c>
      <c r="F366" s="23" t="s">
        <v>832</v>
      </c>
      <c r="G366" s="156"/>
    </row>
    <row r="367" spans="1:10" ht="46.5">
      <c r="A367" s="215"/>
      <c r="B367" s="114"/>
      <c r="C367" s="19" t="s">
        <v>2512</v>
      </c>
      <c r="D367" s="630">
        <v>2</v>
      </c>
      <c r="E367" s="23" t="s">
        <v>538</v>
      </c>
      <c r="F367" s="23" t="s">
        <v>834</v>
      </c>
      <c r="G367" s="156"/>
    </row>
    <row r="368" spans="1:10" ht="46.5">
      <c r="A368" s="215" t="s">
        <v>1865</v>
      </c>
      <c r="B368" s="114" t="s">
        <v>836</v>
      </c>
      <c r="C368" s="23" t="s">
        <v>837</v>
      </c>
      <c r="D368" s="630">
        <v>2</v>
      </c>
      <c r="E368" s="23" t="s">
        <v>538</v>
      </c>
      <c r="F368" s="30"/>
      <c r="G368" s="156"/>
    </row>
    <row r="369" spans="1:9" ht="29">
      <c r="A369" s="215"/>
      <c r="B369" s="114"/>
      <c r="C369" s="23" t="s">
        <v>838</v>
      </c>
      <c r="D369" s="630">
        <v>2</v>
      </c>
      <c r="E369" s="23" t="s">
        <v>646</v>
      </c>
      <c r="F369" s="30"/>
      <c r="G369" s="156"/>
    </row>
    <row r="370" spans="1:9">
      <c r="A370" s="215"/>
      <c r="C370" s="23" t="s">
        <v>839</v>
      </c>
      <c r="D370" s="630">
        <v>2</v>
      </c>
      <c r="E370" s="23" t="s">
        <v>538</v>
      </c>
      <c r="F370" s="30"/>
      <c r="G370" s="156"/>
    </row>
    <row r="371" spans="1:9" ht="29">
      <c r="A371" s="215" t="s">
        <v>1867</v>
      </c>
      <c r="B371" s="114" t="s">
        <v>841</v>
      </c>
      <c r="C371" s="23" t="s">
        <v>842</v>
      </c>
      <c r="D371" s="630">
        <v>2</v>
      </c>
      <c r="E371" s="23" t="s">
        <v>651</v>
      </c>
      <c r="F371" s="23" t="s">
        <v>843</v>
      </c>
      <c r="G371" s="156"/>
    </row>
    <row r="372" spans="1:9" ht="31">
      <c r="A372" s="215" t="s">
        <v>1868</v>
      </c>
      <c r="B372" s="126" t="s">
        <v>845</v>
      </c>
      <c r="C372" s="250" t="s">
        <v>846</v>
      </c>
      <c r="D372" s="630">
        <v>2</v>
      </c>
      <c r="E372" s="23" t="s">
        <v>651</v>
      </c>
      <c r="F372" s="23" t="s">
        <v>847</v>
      </c>
      <c r="G372" s="251"/>
    </row>
    <row r="373" spans="1:9" ht="31">
      <c r="A373" s="215"/>
      <c r="B373" s="114"/>
      <c r="C373" s="19" t="s">
        <v>848</v>
      </c>
      <c r="D373" s="630">
        <v>2</v>
      </c>
      <c r="E373" s="23" t="s">
        <v>651</v>
      </c>
      <c r="F373" s="23"/>
      <c r="G373" s="156"/>
    </row>
    <row r="374" spans="1:9" ht="18.5">
      <c r="A374" s="214" t="s">
        <v>1870</v>
      </c>
      <c r="B374" s="1255" t="s">
        <v>1871</v>
      </c>
      <c r="C374" s="1256"/>
      <c r="D374" s="1256"/>
      <c r="E374" s="1256"/>
      <c r="F374" s="1256"/>
      <c r="G374" s="1257"/>
      <c r="H374" s="212">
        <f>SUM(D375:D376)</f>
        <v>4</v>
      </c>
      <c r="I374" s="212">
        <f>COUNT(D375:D376)*2</f>
        <v>4</v>
      </c>
    </row>
    <row r="375" spans="1:9" ht="43.5">
      <c r="A375" s="43" t="s">
        <v>1872</v>
      </c>
      <c r="B375" s="114" t="s">
        <v>852</v>
      </c>
      <c r="C375" s="150" t="s">
        <v>853</v>
      </c>
      <c r="D375" s="604">
        <v>2</v>
      </c>
      <c r="E375" s="23" t="s">
        <v>377</v>
      </c>
      <c r="F375" s="30" t="s">
        <v>1873</v>
      </c>
      <c r="G375" s="156"/>
    </row>
    <row r="376" spans="1:9" ht="58">
      <c r="A376" s="215" t="s">
        <v>1874</v>
      </c>
      <c r="B376" s="114" t="s">
        <v>856</v>
      </c>
      <c r="C376" s="50" t="s">
        <v>1875</v>
      </c>
      <c r="D376" s="604">
        <v>2</v>
      </c>
      <c r="E376" s="23" t="s">
        <v>377</v>
      </c>
      <c r="F376" s="229" t="s">
        <v>2513</v>
      </c>
      <c r="G376" s="156"/>
    </row>
    <row r="377" spans="1:9" ht="18.5">
      <c r="A377" s="214" t="s">
        <v>1877</v>
      </c>
      <c r="B377" s="1251" t="s">
        <v>1878</v>
      </c>
      <c r="C377" s="1091"/>
      <c r="D377" s="1091"/>
      <c r="E377" s="1091"/>
      <c r="F377" s="1091"/>
      <c r="G377" s="1092"/>
      <c r="H377" s="212">
        <f>SUM(D378:D382)</f>
        <v>10</v>
      </c>
      <c r="I377" s="212">
        <f>COUNT(D378:D382)*2</f>
        <v>10</v>
      </c>
    </row>
    <row r="378" spans="1:9" ht="43.5">
      <c r="A378" s="215" t="s">
        <v>1879</v>
      </c>
      <c r="B378" s="114" t="s">
        <v>1880</v>
      </c>
      <c r="C378" s="50" t="s">
        <v>2514</v>
      </c>
      <c r="D378" s="604">
        <v>2</v>
      </c>
      <c r="E378" s="23" t="s">
        <v>646</v>
      </c>
      <c r="F378" s="30"/>
      <c r="G378" s="156"/>
    </row>
    <row r="379" spans="1:9" ht="43.5">
      <c r="A379" s="215" t="s">
        <v>1883</v>
      </c>
      <c r="B379" s="114" t="s">
        <v>862</v>
      </c>
      <c r="C379" s="30" t="s">
        <v>863</v>
      </c>
      <c r="D379" s="604">
        <v>2</v>
      </c>
      <c r="E379" s="23" t="s">
        <v>646</v>
      </c>
      <c r="F379" s="50"/>
      <c r="G379" s="156"/>
    </row>
    <row r="380" spans="1:9" ht="29">
      <c r="A380" s="215"/>
      <c r="B380" s="114"/>
      <c r="C380" s="23" t="s">
        <v>864</v>
      </c>
      <c r="D380" s="604">
        <v>2</v>
      </c>
      <c r="E380" s="23" t="s">
        <v>538</v>
      </c>
      <c r="F380" s="50"/>
      <c r="G380" s="156"/>
    </row>
    <row r="381" spans="1:9" ht="29">
      <c r="A381" s="215"/>
      <c r="B381" s="114"/>
      <c r="C381" s="23" t="s">
        <v>865</v>
      </c>
      <c r="D381" s="604">
        <v>2</v>
      </c>
      <c r="E381" s="23" t="s">
        <v>646</v>
      </c>
      <c r="F381" s="50"/>
      <c r="G381" s="252"/>
    </row>
    <row r="382" spans="1:9">
      <c r="A382" s="215"/>
      <c r="B382" s="114"/>
      <c r="C382" s="23" t="s">
        <v>2515</v>
      </c>
      <c r="D382" s="604">
        <v>2</v>
      </c>
      <c r="E382" s="23" t="s">
        <v>269</v>
      </c>
      <c r="F382" s="50"/>
      <c r="G382" s="252"/>
    </row>
    <row r="383" spans="1:9" ht="18.5">
      <c r="A383" s="214" t="s">
        <v>1887</v>
      </c>
      <c r="B383" s="1251" t="s">
        <v>1888</v>
      </c>
      <c r="C383" s="1091"/>
      <c r="D383" s="1091"/>
      <c r="E383" s="1091"/>
      <c r="F383" s="1091"/>
      <c r="G383" s="1092"/>
      <c r="H383" s="212">
        <f>SUM(D384:D394)</f>
        <v>22</v>
      </c>
      <c r="I383" s="212">
        <f>COUNT(D384:D394)*2</f>
        <v>22</v>
      </c>
    </row>
    <row r="384" spans="1:9" ht="46.5">
      <c r="A384" s="215" t="s">
        <v>1889</v>
      </c>
      <c r="B384" s="253" t="s">
        <v>1890</v>
      </c>
      <c r="C384" s="23" t="s">
        <v>869</v>
      </c>
      <c r="D384" s="624">
        <v>2</v>
      </c>
      <c r="E384" s="23" t="s">
        <v>269</v>
      </c>
      <c r="F384" s="25" t="s">
        <v>2516</v>
      </c>
      <c r="G384" s="156"/>
    </row>
    <row r="385" spans="1:9" ht="58">
      <c r="A385" s="215"/>
      <c r="B385" s="253"/>
      <c r="C385" s="23" t="s">
        <v>871</v>
      </c>
      <c r="D385" s="624">
        <v>2</v>
      </c>
      <c r="E385" s="23" t="s">
        <v>538</v>
      </c>
      <c r="F385" s="23" t="s">
        <v>872</v>
      </c>
      <c r="G385" s="156"/>
    </row>
    <row r="386" spans="1:9" ht="58">
      <c r="A386" s="215"/>
      <c r="B386" s="253"/>
      <c r="C386" s="23" t="s">
        <v>873</v>
      </c>
      <c r="D386" s="624">
        <v>2</v>
      </c>
      <c r="E386" s="23" t="s">
        <v>538</v>
      </c>
      <c r="F386" s="23" t="s">
        <v>874</v>
      </c>
      <c r="G386" s="156"/>
    </row>
    <row r="387" spans="1:9" ht="46.5">
      <c r="A387" s="215" t="s">
        <v>1894</v>
      </c>
      <c r="B387" s="114" t="s">
        <v>876</v>
      </c>
      <c r="C387" s="19" t="s">
        <v>877</v>
      </c>
      <c r="D387" s="624">
        <v>2</v>
      </c>
      <c r="E387" s="23" t="s">
        <v>646</v>
      </c>
      <c r="F387" s="30"/>
      <c r="G387" s="156"/>
    </row>
    <row r="388" spans="1:9" ht="43.5">
      <c r="A388" s="215"/>
      <c r="B388" s="114"/>
      <c r="C388" s="23" t="s">
        <v>878</v>
      </c>
      <c r="D388" s="624">
        <v>2</v>
      </c>
      <c r="E388" s="23" t="s">
        <v>651</v>
      </c>
      <c r="F388" s="30"/>
      <c r="G388" s="156"/>
    </row>
    <row r="389" spans="1:9" ht="46.5">
      <c r="A389" s="215" t="s">
        <v>1896</v>
      </c>
      <c r="B389" s="114" t="s">
        <v>880</v>
      </c>
      <c r="C389" s="254" t="s">
        <v>881</v>
      </c>
      <c r="D389" s="624">
        <v>2</v>
      </c>
      <c r="E389" s="23" t="s">
        <v>377</v>
      </c>
      <c r="F389" s="23"/>
      <c r="G389" s="156"/>
    </row>
    <row r="390" spans="1:9" ht="43.5">
      <c r="A390" s="215"/>
      <c r="B390" s="114"/>
      <c r="C390" s="23" t="s">
        <v>882</v>
      </c>
      <c r="D390" s="624">
        <v>2</v>
      </c>
      <c r="E390" s="23" t="s">
        <v>339</v>
      </c>
      <c r="F390" s="23" t="s">
        <v>2517</v>
      </c>
      <c r="G390" s="156"/>
    </row>
    <row r="391" spans="1:9" ht="43.5">
      <c r="A391" s="215"/>
      <c r="B391" s="114"/>
      <c r="C391" s="23" t="s">
        <v>884</v>
      </c>
      <c r="D391" s="624">
        <v>2</v>
      </c>
      <c r="E391" s="23" t="s">
        <v>339</v>
      </c>
      <c r="F391" s="30" t="s">
        <v>885</v>
      </c>
      <c r="G391" s="156"/>
    </row>
    <row r="392" spans="1:9" ht="29">
      <c r="A392" s="215"/>
      <c r="B392" s="114"/>
      <c r="C392" s="23" t="s">
        <v>886</v>
      </c>
      <c r="D392" s="624">
        <v>2</v>
      </c>
      <c r="E392" s="23" t="s">
        <v>651</v>
      </c>
      <c r="F392" s="23"/>
      <c r="G392" s="156"/>
    </row>
    <row r="393" spans="1:9" ht="62">
      <c r="A393" s="215" t="s">
        <v>1899</v>
      </c>
      <c r="B393" s="114" t="s">
        <v>888</v>
      </c>
      <c r="C393" s="191" t="s">
        <v>889</v>
      </c>
      <c r="D393" s="624">
        <v>2</v>
      </c>
      <c r="E393" s="23" t="s">
        <v>269</v>
      </c>
      <c r="F393" s="30"/>
      <c r="G393" s="156"/>
    </row>
    <row r="394" spans="1:9" ht="43.5">
      <c r="A394" s="215" t="s">
        <v>1902</v>
      </c>
      <c r="B394" s="114" t="s">
        <v>891</v>
      </c>
      <c r="C394" s="23" t="s">
        <v>892</v>
      </c>
      <c r="D394" s="624">
        <v>2</v>
      </c>
      <c r="E394" s="23" t="s">
        <v>651</v>
      </c>
      <c r="F394" s="30"/>
      <c r="G394" s="156"/>
    </row>
    <row r="395" spans="1:9" ht="18.5">
      <c r="A395" s="214" t="s">
        <v>1903</v>
      </c>
      <c r="B395" s="1251" t="s">
        <v>1904</v>
      </c>
      <c r="C395" s="1091"/>
      <c r="D395" s="1091"/>
      <c r="E395" s="1091"/>
      <c r="F395" s="1091"/>
      <c r="G395" s="1092"/>
      <c r="H395" s="212">
        <f>SUM(D396:D403)</f>
        <v>16</v>
      </c>
      <c r="I395" s="212">
        <f>COUNT(D396:D403)*2</f>
        <v>16</v>
      </c>
    </row>
    <row r="396" spans="1:9" ht="46.5">
      <c r="A396" s="215" t="s">
        <v>1905</v>
      </c>
      <c r="B396" s="114" t="s">
        <v>895</v>
      </c>
      <c r="C396" s="50" t="s">
        <v>897</v>
      </c>
      <c r="D396" s="604">
        <v>2</v>
      </c>
      <c r="E396" s="23" t="s">
        <v>646</v>
      </c>
      <c r="F396" s="30"/>
      <c r="G396" s="156"/>
    </row>
    <row r="397" spans="1:9" ht="31">
      <c r="A397" s="215" t="s">
        <v>1908</v>
      </c>
      <c r="B397" s="114" t="s">
        <v>899</v>
      </c>
      <c r="C397" s="23" t="s">
        <v>900</v>
      </c>
      <c r="D397" s="604">
        <v>2</v>
      </c>
      <c r="E397" s="23" t="s">
        <v>646</v>
      </c>
      <c r="F397" s="23" t="s">
        <v>2518</v>
      </c>
      <c r="G397" s="156"/>
    </row>
    <row r="398" spans="1:9" ht="31">
      <c r="A398" s="215" t="s">
        <v>1910</v>
      </c>
      <c r="B398" s="114" t="s">
        <v>903</v>
      </c>
      <c r="C398" s="23" t="s">
        <v>2519</v>
      </c>
      <c r="D398" s="604">
        <v>2</v>
      </c>
      <c r="E398" s="23" t="s">
        <v>646</v>
      </c>
      <c r="F398" s="23" t="s">
        <v>905</v>
      </c>
      <c r="G398" s="156"/>
    </row>
    <row r="399" spans="1:9" ht="31">
      <c r="A399" s="215" t="s">
        <v>1911</v>
      </c>
      <c r="B399" s="160" t="s">
        <v>907</v>
      </c>
      <c r="C399" s="23" t="s">
        <v>908</v>
      </c>
      <c r="D399" s="604">
        <v>2</v>
      </c>
      <c r="E399" s="23" t="s">
        <v>646</v>
      </c>
      <c r="F399" s="23" t="s">
        <v>2520</v>
      </c>
      <c r="G399" s="156"/>
    </row>
    <row r="400" spans="1:9" ht="43.5">
      <c r="A400" s="215" t="s">
        <v>1916</v>
      </c>
      <c r="B400" s="114" t="s">
        <v>911</v>
      </c>
      <c r="C400" s="50" t="s">
        <v>2521</v>
      </c>
      <c r="D400" s="604">
        <v>2</v>
      </c>
      <c r="E400" s="23" t="s">
        <v>367</v>
      </c>
      <c r="F400" s="50" t="s">
        <v>2522</v>
      </c>
      <c r="G400" s="156"/>
    </row>
    <row r="401" spans="1:10" ht="116">
      <c r="A401" s="215" t="s">
        <v>1919</v>
      </c>
      <c r="B401" s="114" t="s">
        <v>915</v>
      </c>
      <c r="C401" s="50" t="s">
        <v>1920</v>
      </c>
      <c r="D401" s="604">
        <v>2</v>
      </c>
      <c r="E401" s="23" t="s">
        <v>646</v>
      </c>
      <c r="F401" s="50" t="s">
        <v>2523</v>
      </c>
      <c r="G401" s="156"/>
    </row>
    <row r="402" spans="1:10" ht="29">
      <c r="A402" s="215"/>
      <c r="B402" s="114"/>
      <c r="C402" s="30" t="s">
        <v>918</v>
      </c>
      <c r="D402" s="604">
        <v>2</v>
      </c>
      <c r="E402" s="23" t="s">
        <v>646</v>
      </c>
      <c r="F402" s="30"/>
      <c r="G402" s="156"/>
    </row>
    <row r="403" spans="1:10" ht="46.5">
      <c r="A403" s="43" t="s">
        <v>1923</v>
      </c>
      <c r="B403" s="114" t="s">
        <v>920</v>
      </c>
      <c r="C403" s="69" t="s">
        <v>2524</v>
      </c>
      <c r="D403" s="604">
        <v>2</v>
      </c>
      <c r="E403" s="23" t="s">
        <v>339</v>
      </c>
      <c r="F403" s="30"/>
      <c r="G403" s="156"/>
    </row>
    <row r="404" spans="1:10" ht="18.5">
      <c r="A404" s="214" t="s">
        <v>1924</v>
      </c>
      <c r="B404" s="1251" t="s">
        <v>66</v>
      </c>
      <c r="C404" s="1091"/>
      <c r="D404" s="1091"/>
      <c r="E404" s="1091"/>
      <c r="F404" s="1091"/>
      <c r="G404" s="1092"/>
      <c r="H404" s="212">
        <f>SUM(D405:D414)</f>
        <v>20</v>
      </c>
      <c r="I404" s="212">
        <f>COUNT(D405:D414)*2</f>
        <v>20</v>
      </c>
    </row>
    <row r="405" spans="1:10" ht="31">
      <c r="A405" s="215" t="s">
        <v>1925</v>
      </c>
      <c r="B405" s="114" t="s">
        <v>923</v>
      </c>
      <c r="C405" s="23" t="s">
        <v>2525</v>
      </c>
      <c r="D405" s="604">
        <v>2</v>
      </c>
      <c r="E405" s="23" t="s">
        <v>538</v>
      </c>
      <c r="F405" s="30"/>
      <c r="G405" s="156"/>
    </row>
    <row r="406" spans="1:10" ht="29">
      <c r="A406" s="215"/>
      <c r="B406" s="114"/>
      <c r="C406" s="219" t="s">
        <v>926</v>
      </c>
      <c r="D406" s="604">
        <v>2</v>
      </c>
      <c r="E406" s="23" t="s">
        <v>538</v>
      </c>
      <c r="F406" s="30"/>
      <c r="G406" s="156"/>
    </row>
    <row r="407" spans="1:10" ht="29">
      <c r="A407" s="215"/>
      <c r="B407" s="114"/>
      <c r="C407" s="219" t="s">
        <v>927</v>
      </c>
      <c r="D407" s="604">
        <v>2</v>
      </c>
      <c r="E407" s="23" t="s">
        <v>430</v>
      </c>
      <c r="F407" s="30"/>
      <c r="G407" s="156"/>
    </row>
    <row r="408" spans="1:10" ht="43.5">
      <c r="A408" s="215"/>
      <c r="B408" s="114"/>
      <c r="C408" s="223" t="s">
        <v>928</v>
      </c>
      <c r="D408" s="604">
        <v>2</v>
      </c>
      <c r="E408" s="23" t="s">
        <v>538</v>
      </c>
      <c r="F408" s="30"/>
      <c r="G408" s="156"/>
    </row>
    <row r="409" spans="1:10" ht="46.5">
      <c r="A409" s="215" t="s">
        <v>1926</v>
      </c>
      <c r="B409" s="114" t="s">
        <v>930</v>
      </c>
      <c r="C409" s="23" t="s">
        <v>931</v>
      </c>
      <c r="D409" s="604">
        <v>2</v>
      </c>
      <c r="E409" s="23" t="s">
        <v>932</v>
      </c>
      <c r="F409" s="23" t="s">
        <v>933</v>
      </c>
      <c r="G409" s="156"/>
    </row>
    <row r="410" spans="1:10" ht="58">
      <c r="A410" s="215"/>
      <c r="B410" s="114"/>
      <c r="C410" s="50" t="s">
        <v>934</v>
      </c>
      <c r="D410" s="604">
        <v>2</v>
      </c>
      <c r="E410" s="23" t="s">
        <v>646</v>
      </c>
      <c r="F410" s="50"/>
      <c r="G410" s="156"/>
    </row>
    <row r="411" spans="1:10" ht="29">
      <c r="A411" s="215"/>
      <c r="B411" s="114"/>
      <c r="C411" s="23" t="s">
        <v>935</v>
      </c>
      <c r="D411" s="604">
        <v>2</v>
      </c>
      <c r="E411" s="23" t="s">
        <v>538</v>
      </c>
      <c r="F411" s="23"/>
      <c r="G411" s="156"/>
    </row>
    <row r="412" spans="1:10" ht="31">
      <c r="A412" s="215" t="s">
        <v>1927</v>
      </c>
      <c r="B412" s="114" t="s">
        <v>937</v>
      </c>
      <c r="C412" s="223" t="s">
        <v>2526</v>
      </c>
      <c r="D412" s="604">
        <v>2</v>
      </c>
      <c r="E412" s="23" t="s">
        <v>893</v>
      </c>
      <c r="F412" s="30"/>
      <c r="G412" s="156"/>
    </row>
    <row r="413" spans="1:10" ht="43.5">
      <c r="A413" s="215"/>
      <c r="B413" s="114"/>
      <c r="C413" s="50" t="s">
        <v>2527</v>
      </c>
      <c r="D413" s="604">
        <v>2</v>
      </c>
      <c r="E413" s="23" t="s">
        <v>651</v>
      </c>
      <c r="F413" s="30"/>
      <c r="G413" s="156"/>
    </row>
    <row r="414" spans="1:10" ht="29">
      <c r="A414" s="215"/>
      <c r="B414" s="114"/>
      <c r="C414" s="50" t="s">
        <v>2528</v>
      </c>
      <c r="D414" s="604">
        <v>2</v>
      </c>
      <c r="E414" s="23" t="s">
        <v>430</v>
      </c>
      <c r="F414" s="30"/>
      <c r="G414" s="156"/>
    </row>
    <row r="415" spans="1:10" s="7" customFormat="1" ht="31">
      <c r="A415" s="242" t="s">
        <v>1928</v>
      </c>
      <c r="B415" s="1078" t="s">
        <v>64</v>
      </c>
      <c r="C415" s="1091"/>
      <c r="D415" s="1091"/>
      <c r="E415" s="1091"/>
      <c r="F415" s="1091"/>
      <c r="G415" s="1092"/>
      <c r="H415" s="29">
        <f>SUM(D416:D418)</f>
        <v>0</v>
      </c>
      <c r="I415" s="29">
        <f>COUNT(D416:D418)*2</f>
        <v>0</v>
      </c>
      <c r="J415" s="99"/>
    </row>
    <row r="416" spans="1:10" s="7" customFormat="1" ht="43.5">
      <c r="A416" s="27" t="s">
        <v>1929</v>
      </c>
      <c r="B416" s="30" t="s">
        <v>941</v>
      </c>
      <c r="C416" s="26"/>
      <c r="D416" s="523"/>
      <c r="E416" s="28"/>
      <c r="F416" s="26"/>
      <c r="G416" s="26"/>
      <c r="H416" s="29"/>
      <c r="I416" s="29"/>
      <c r="J416" s="99"/>
    </row>
    <row r="417" spans="1:10" s="7" customFormat="1" ht="29">
      <c r="A417" s="27" t="s">
        <v>942</v>
      </c>
      <c r="B417" s="30" t="s">
        <v>943</v>
      </c>
      <c r="C417" s="26"/>
      <c r="D417" s="523"/>
      <c r="E417" s="28"/>
      <c r="F417" s="26"/>
      <c r="G417" s="26"/>
      <c r="H417" s="29"/>
      <c r="I417" s="29"/>
      <c r="J417" s="99"/>
    </row>
    <row r="418" spans="1:10" s="7" customFormat="1" ht="62">
      <c r="A418" s="27" t="s">
        <v>1930</v>
      </c>
      <c r="B418" s="114" t="s">
        <v>945</v>
      </c>
      <c r="C418" s="26"/>
      <c r="D418" s="523"/>
      <c r="E418" s="28"/>
      <c r="F418" s="26"/>
      <c r="G418" s="26"/>
      <c r="H418" s="29"/>
      <c r="I418" s="29"/>
      <c r="J418" s="99"/>
    </row>
    <row r="419" spans="1:10" ht="31">
      <c r="A419" s="214" t="s">
        <v>2529</v>
      </c>
      <c r="B419" s="1251" t="s">
        <v>62</v>
      </c>
      <c r="C419" s="1091"/>
      <c r="D419" s="1091"/>
      <c r="E419" s="1091"/>
      <c r="F419" s="1091"/>
      <c r="G419" s="1092"/>
      <c r="H419" s="212">
        <f>SUM(D420:D425)</f>
        <v>4</v>
      </c>
      <c r="I419" s="212">
        <f>COUNT(D420:D425)*2</f>
        <v>4</v>
      </c>
    </row>
    <row r="420" spans="1:10" s="7" customFormat="1" ht="31">
      <c r="A420" s="27" t="s">
        <v>1932</v>
      </c>
      <c r="B420" s="114" t="s">
        <v>947</v>
      </c>
      <c r="C420" s="26"/>
      <c r="D420" s="523"/>
      <c r="E420" s="28"/>
      <c r="F420" s="26"/>
      <c r="G420" s="26"/>
      <c r="H420" s="29"/>
      <c r="I420" s="29"/>
      <c r="J420" s="99"/>
    </row>
    <row r="421" spans="1:10" s="7" customFormat="1" ht="31">
      <c r="A421" s="27" t="s">
        <v>1933</v>
      </c>
      <c r="B421" s="114" t="s">
        <v>954</v>
      </c>
      <c r="C421" s="26"/>
      <c r="D421" s="523"/>
      <c r="E421" s="28"/>
      <c r="F421" s="26"/>
      <c r="G421" s="26"/>
      <c r="H421" s="29"/>
      <c r="I421" s="29"/>
      <c r="J421" s="99"/>
    </row>
    <row r="422" spans="1:10" ht="31">
      <c r="A422" s="215" t="s">
        <v>2530</v>
      </c>
      <c r="B422" s="114" t="s">
        <v>960</v>
      </c>
      <c r="C422" s="23" t="s">
        <v>966</v>
      </c>
      <c r="D422" s="604">
        <v>2</v>
      </c>
      <c r="E422" s="150" t="s">
        <v>538</v>
      </c>
      <c r="F422" s="30"/>
      <c r="G422" s="156"/>
    </row>
    <row r="423" spans="1:10" ht="29">
      <c r="A423" s="215"/>
      <c r="B423" s="114"/>
      <c r="C423" s="23" t="s">
        <v>965</v>
      </c>
      <c r="D423" s="604">
        <v>2</v>
      </c>
      <c r="E423" s="23" t="s">
        <v>538</v>
      </c>
      <c r="F423" s="30"/>
      <c r="G423" s="156"/>
    </row>
    <row r="424" spans="1:10" s="7" customFormat="1" ht="62">
      <c r="A424" s="27" t="s">
        <v>1934</v>
      </c>
      <c r="B424" s="160" t="s">
        <v>968</v>
      </c>
      <c r="C424" s="26"/>
      <c r="D424" s="523"/>
      <c r="E424" s="28"/>
      <c r="F424" s="26"/>
      <c r="G424" s="26"/>
      <c r="H424" s="29"/>
      <c r="I424" s="29"/>
      <c r="J424" s="99"/>
    </row>
    <row r="425" spans="1:10" s="7" customFormat="1" ht="31">
      <c r="A425" s="27" t="s">
        <v>1936</v>
      </c>
      <c r="B425" s="114" t="s">
        <v>979</v>
      </c>
      <c r="C425" s="26"/>
      <c r="D425" s="523"/>
      <c r="E425" s="28"/>
      <c r="F425" s="26"/>
      <c r="G425" s="26"/>
      <c r="H425" s="29"/>
      <c r="I425" s="29"/>
      <c r="J425" s="99"/>
    </row>
    <row r="426" spans="1:10" ht="31">
      <c r="A426" s="214" t="s">
        <v>1937</v>
      </c>
      <c r="B426" s="1251" t="s">
        <v>60</v>
      </c>
      <c r="C426" s="1091"/>
      <c r="D426" s="1091"/>
      <c r="E426" s="1091"/>
      <c r="F426" s="1091"/>
      <c r="G426" s="1092"/>
      <c r="H426" s="212">
        <f>SUM(D427:D429)</f>
        <v>4</v>
      </c>
      <c r="I426" s="212">
        <f>COUNT(D427:D429)*2</f>
        <v>4</v>
      </c>
    </row>
    <row r="427" spans="1:10" ht="31">
      <c r="A427" s="215" t="s">
        <v>1938</v>
      </c>
      <c r="B427" s="114" t="s">
        <v>988</v>
      </c>
      <c r="C427" s="23" t="s">
        <v>989</v>
      </c>
      <c r="D427" s="604">
        <v>2</v>
      </c>
      <c r="E427" s="23" t="s">
        <v>339</v>
      </c>
      <c r="F427" s="30"/>
      <c r="G427" s="156"/>
    </row>
    <row r="428" spans="1:10" s="7" customFormat="1" ht="31">
      <c r="A428" s="27" t="s">
        <v>990</v>
      </c>
      <c r="B428" s="114" t="s">
        <v>991</v>
      </c>
      <c r="C428" s="26"/>
      <c r="D428" s="523"/>
      <c r="E428" s="28"/>
      <c r="F428" s="26"/>
      <c r="G428" s="26"/>
      <c r="H428" s="29"/>
      <c r="I428" s="29"/>
      <c r="J428" s="99"/>
    </row>
    <row r="429" spans="1:10" ht="31">
      <c r="A429" s="215" t="s">
        <v>1939</v>
      </c>
      <c r="B429" s="114" t="s">
        <v>993</v>
      </c>
      <c r="C429" s="50" t="s">
        <v>994</v>
      </c>
      <c r="D429" s="604">
        <v>2</v>
      </c>
      <c r="E429" s="23" t="s">
        <v>538</v>
      </c>
      <c r="F429" s="30"/>
      <c r="G429" s="156"/>
    </row>
    <row r="430" spans="1:10" ht="31">
      <c r="A430" s="214" t="s">
        <v>1942</v>
      </c>
      <c r="B430" s="1251" t="s">
        <v>58</v>
      </c>
      <c r="C430" s="1091"/>
      <c r="D430" s="1091"/>
      <c r="E430" s="1091"/>
      <c r="F430" s="1091"/>
      <c r="G430" s="1092"/>
      <c r="H430" s="212">
        <f>SUM(D431:D444)</f>
        <v>12</v>
      </c>
      <c r="I430" s="212">
        <f>COUNT(D431:D444)*2</f>
        <v>12</v>
      </c>
    </row>
    <row r="431" spans="1:10" s="7" customFormat="1" ht="31">
      <c r="A431" s="27" t="s">
        <v>995</v>
      </c>
      <c r="B431" s="114" t="s">
        <v>996</v>
      </c>
      <c r="C431" s="26"/>
      <c r="D431" s="523"/>
      <c r="E431" s="28"/>
      <c r="F431" s="26"/>
      <c r="G431" s="26"/>
      <c r="H431" s="29"/>
      <c r="I431" s="29"/>
      <c r="J431" s="99"/>
    </row>
    <row r="432" spans="1:10" s="7" customFormat="1" ht="31">
      <c r="A432" s="27" t="s">
        <v>997</v>
      </c>
      <c r="B432" s="114" t="s">
        <v>998</v>
      </c>
      <c r="C432" s="26"/>
      <c r="D432" s="523"/>
      <c r="E432" s="28"/>
      <c r="F432" s="26"/>
      <c r="G432" s="26"/>
      <c r="H432" s="29"/>
      <c r="I432" s="29"/>
      <c r="J432" s="99"/>
    </row>
    <row r="433" spans="1:10" s="7" customFormat="1" ht="31">
      <c r="A433" s="27" t="s">
        <v>999</v>
      </c>
      <c r="B433" s="114" t="s">
        <v>1000</v>
      </c>
      <c r="C433" s="26"/>
      <c r="D433" s="523"/>
      <c r="E433" s="28"/>
      <c r="F433" s="26"/>
      <c r="G433" s="26"/>
      <c r="H433" s="29"/>
      <c r="I433" s="29"/>
      <c r="J433" s="99"/>
    </row>
    <row r="434" spans="1:10" s="7" customFormat="1" ht="31">
      <c r="A434" s="27" t="s">
        <v>1001</v>
      </c>
      <c r="B434" s="114" t="s">
        <v>1002</v>
      </c>
      <c r="C434" s="26"/>
      <c r="D434" s="523"/>
      <c r="E434" s="28"/>
      <c r="F434" s="26"/>
      <c r="G434" s="26"/>
      <c r="H434" s="29"/>
      <c r="I434" s="29"/>
      <c r="J434" s="99"/>
    </row>
    <row r="435" spans="1:10" s="7" customFormat="1" ht="46.5">
      <c r="A435" s="27" t="s">
        <v>1943</v>
      </c>
      <c r="B435" s="114" t="s">
        <v>1004</v>
      </c>
      <c r="C435" s="26"/>
      <c r="D435" s="523"/>
      <c r="E435" s="28"/>
      <c r="F435" s="26"/>
      <c r="G435" s="26"/>
      <c r="H435" s="29"/>
      <c r="I435" s="29"/>
      <c r="J435" s="99"/>
    </row>
    <row r="436" spans="1:10" s="7" customFormat="1" ht="31">
      <c r="A436" s="27" t="s">
        <v>1005</v>
      </c>
      <c r="B436" s="114" t="s">
        <v>1006</v>
      </c>
      <c r="C436" s="26"/>
      <c r="D436" s="523"/>
      <c r="E436" s="28"/>
      <c r="F436" s="26"/>
      <c r="G436" s="26"/>
      <c r="H436" s="29"/>
      <c r="I436" s="29"/>
      <c r="J436" s="99"/>
    </row>
    <row r="437" spans="1:10" s="7" customFormat="1" ht="31">
      <c r="A437" s="27" t="s">
        <v>1007</v>
      </c>
      <c r="B437" s="114" t="s">
        <v>1008</v>
      </c>
      <c r="C437" s="26"/>
      <c r="D437" s="523"/>
      <c r="E437" s="28"/>
      <c r="F437" s="26"/>
      <c r="G437" s="26"/>
      <c r="H437" s="29"/>
      <c r="I437" s="29"/>
      <c r="J437" s="99"/>
    </row>
    <row r="438" spans="1:10" s="7" customFormat="1" ht="31">
      <c r="A438" s="27" t="s">
        <v>1009</v>
      </c>
      <c r="B438" s="114" t="s">
        <v>1010</v>
      </c>
      <c r="C438" s="26"/>
      <c r="D438" s="523"/>
      <c r="E438" s="28"/>
      <c r="F438" s="26"/>
      <c r="G438" s="26"/>
      <c r="H438" s="29"/>
      <c r="I438" s="29"/>
      <c r="J438" s="99"/>
    </row>
    <row r="439" spans="1:10" ht="31">
      <c r="A439" s="215" t="s">
        <v>1012</v>
      </c>
      <c r="B439" s="114" t="s">
        <v>1013</v>
      </c>
      <c r="C439" s="50" t="s">
        <v>1014</v>
      </c>
      <c r="D439" s="604">
        <v>2</v>
      </c>
      <c r="E439" s="23" t="s">
        <v>646</v>
      </c>
      <c r="F439" s="30"/>
      <c r="G439" s="156"/>
    </row>
    <row r="440" spans="1:10" ht="29">
      <c r="A440" s="215"/>
      <c r="B440" s="19"/>
      <c r="C440" s="50" t="s">
        <v>1015</v>
      </c>
      <c r="D440" s="604">
        <v>2</v>
      </c>
      <c r="E440" s="23" t="s">
        <v>269</v>
      </c>
      <c r="F440" s="30"/>
      <c r="G440" s="156"/>
    </row>
    <row r="441" spans="1:10" ht="29">
      <c r="A441" s="215"/>
      <c r="B441" s="19"/>
      <c r="C441" s="50" t="s">
        <v>2531</v>
      </c>
      <c r="D441" s="604">
        <v>2</v>
      </c>
      <c r="E441" s="23" t="s">
        <v>646</v>
      </c>
      <c r="F441" s="30"/>
      <c r="G441" s="156"/>
    </row>
    <row r="442" spans="1:10" ht="29">
      <c r="A442" s="215"/>
      <c r="B442" s="19"/>
      <c r="C442" s="50" t="s">
        <v>1017</v>
      </c>
      <c r="D442" s="604">
        <v>2</v>
      </c>
      <c r="E442" s="23" t="s">
        <v>538</v>
      </c>
      <c r="F442" s="30"/>
      <c r="G442" s="156"/>
    </row>
    <row r="443" spans="1:10" ht="29">
      <c r="A443" s="215"/>
      <c r="C443" s="223" t="s">
        <v>2532</v>
      </c>
      <c r="D443" s="604">
        <v>2</v>
      </c>
      <c r="E443" s="23" t="s">
        <v>646</v>
      </c>
      <c r="F443" s="30"/>
      <c r="G443" s="156"/>
    </row>
    <row r="444" spans="1:10" ht="46.5">
      <c r="A444" s="215" t="s">
        <v>1019</v>
      </c>
      <c r="B444" s="114" t="s">
        <v>1020</v>
      </c>
      <c r="C444" s="50" t="s">
        <v>1021</v>
      </c>
      <c r="D444" s="604">
        <v>2</v>
      </c>
      <c r="E444" s="23" t="s">
        <v>646</v>
      </c>
      <c r="F444" s="30"/>
      <c r="G444" s="156"/>
    </row>
    <row r="445" spans="1:10" ht="31">
      <c r="A445" s="215" t="s">
        <v>57</v>
      </c>
      <c r="B445" s="1251" t="s">
        <v>2533</v>
      </c>
      <c r="C445" s="1091"/>
      <c r="D445" s="1091"/>
      <c r="E445" s="1091"/>
      <c r="F445" s="1091"/>
      <c r="G445" s="1092"/>
      <c r="H445" s="212">
        <f>SUM(D446:D448)</f>
        <v>2</v>
      </c>
      <c r="I445" s="212">
        <f>COUNT(D446:D448)*2</f>
        <v>2</v>
      </c>
    </row>
    <row r="446" spans="1:10" ht="46.5">
      <c r="A446" s="215" t="s">
        <v>1022</v>
      </c>
      <c r="B446" s="114" t="s">
        <v>2534</v>
      </c>
      <c r="C446" s="50" t="s">
        <v>2535</v>
      </c>
      <c r="D446" s="604">
        <v>2</v>
      </c>
      <c r="E446" s="23" t="s">
        <v>538</v>
      </c>
      <c r="F446" s="30"/>
      <c r="G446" s="156"/>
    </row>
    <row r="447" spans="1:10" s="7" customFormat="1" ht="62">
      <c r="A447" s="216" t="s">
        <v>1024</v>
      </c>
      <c r="B447" s="114" t="s">
        <v>2536</v>
      </c>
      <c r="C447" s="26"/>
      <c r="D447" s="523"/>
      <c r="E447" s="28"/>
      <c r="F447" s="26"/>
      <c r="G447" s="26"/>
      <c r="H447" s="29"/>
      <c r="I447" s="29"/>
      <c r="J447" s="99"/>
    </row>
    <row r="448" spans="1:10" s="7" customFormat="1" ht="31">
      <c r="A448" s="216" t="s">
        <v>1026</v>
      </c>
      <c r="B448" s="114" t="s">
        <v>2537</v>
      </c>
      <c r="C448" s="26"/>
      <c r="D448" s="523"/>
      <c r="E448" s="28"/>
      <c r="F448" s="26"/>
      <c r="G448" s="26"/>
      <c r="H448" s="29"/>
      <c r="I448" s="29"/>
      <c r="J448" s="99"/>
    </row>
    <row r="449" spans="1:10" s="7" customFormat="1" ht="34.5" customHeight="1">
      <c r="A449" s="255" t="s">
        <v>1950</v>
      </c>
      <c r="B449" s="1251" t="s">
        <v>1951</v>
      </c>
      <c r="C449" s="1091"/>
      <c r="D449" s="1091"/>
      <c r="E449" s="1091"/>
      <c r="F449" s="1091"/>
      <c r="G449" s="1092"/>
      <c r="H449" s="29">
        <f>SUM(D450:D453)</f>
        <v>0</v>
      </c>
      <c r="I449" s="29">
        <f>COUNT(D450:D453)*2</f>
        <v>0</v>
      </c>
      <c r="J449" s="99"/>
    </row>
    <row r="450" spans="1:10" s="7" customFormat="1" ht="31">
      <c r="A450" s="216" t="s">
        <v>1952</v>
      </c>
      <c r="B450" s="114" t="s">
        <v>1953</v>
      </c>
      <c r="C450" s="26"/>
      <c r="D450" s="523"/>
      <c r="E450" s="28"/>
      <c r="F450" s="26"/>
      <c r="G450" s="26"/>
      <c r="H450" s="29"/>
      <c r="I450" s="29"/>
      <c r="J450" s="99"/>
    </row>
    <row r="451" spans="1:10" s="7" customFormat="1" ht="31">
      <c r="A451" s="216" t="s">
        <v>1034</v>
      </c>
      <c r="B451" s="114" t="s">
        <v>1954</v>
      </c>
      <c r="C451" s="26"/>
      <c r="D451" s="523"/>
      <c r="E451" s="28"/>
      <c r="F451" s="26"/>
      <c r="G451" s="26"/>
      <c r="H451" s="29"/>
      <c r="I451" s="29"/>
      <c r="J451" s="99"/>
    </row>
    <row r="452" spans="1:10" s="7" customFormat="1" ht="31">
      <c r="A452" s="216" t="s">
        <v>1036</v>
      </c>
      <c r="B452" s="114" t="s">
        <v>1955</v>
      </c>
      <c r="C452" s="26"/>
      <c r="D452" s="523"/>
      <c r="E452" s="28"/>
      <c r="F452" s="26"/>
      <c r="G452" s="26"/>
      <c r="H452" s="29"/>
      <c r="I452" s="29"/>
      <c r="J452" s="99"/>
    </row>
    <row r="453" spans="1:10" s="7" customFormat="1" ht="31">
      <c r="A453" s="216" t="s">
        <v>1038</v>
      </c>
      <c r="B453" s="114" t="s">
        <v>1956</v>
      </c>
      <c r="C453" s="26"/>
      <c r="D453" s="523"/>
      <c r="E453" s="28"/>
      <c r="F453" s="26"/>
      <c r="G453" s="26"/>
      <c r="H453" s="29"/>
      <c r="I453" s="29"/>
      <c r="J453" s="99"/>
    </row>
    <row r="454" spans="1:10" ht="31">
      <c r="A454" s="256" t="s">
        <v>1957</v>
      </c>
      <c r="B454" s="1251" t="s">
        <v>52</v>
      </c>
      <c r="C454" s="1091"/>
      <c r="D454" s="1091"/>
      <c r="E454" s="1091"/>
      <c r="F454" s="1091"/>
      <c r="G454" s="1092"/>
      <c r="H454" s="212">
        <f>SUM(D455:D459)</f>
        <v>8</v>
      </c>
      <c r="I454" s="212">
        <f>COUNT(D455:D459)*2</f>
        <v>8</v>
      </c>
    </row>
    <row r="455" spans="1:10" ht="62">
      <c r="A455" s="215" t="s">
        <v>2538</v>
      </c>
      <c r="B455" s="114" t="s">
        <v>1041</v>
      </c>
      <c r="C455" s="19" t="s">
        <v>1042</v>
      </c>
      <c r="D455" s="604">
        <v>2</v>
      </c>
      <c r="E455" s="23" t="s">
        <v>418</v>
      </c>
      <c r="F455" s="30"/>
      <c r="G455" s="156"/>
    </row>
    <row r="456" spans="1:10" ht="29">
      <c r="A456" s="215"/>
      <c r="B456" s="114"/>
      <c r="C456" s="23" t="s">
        <v>1043</v>
      </c>
      <c r="D456" s="604">
        <v>2</v>
      </c>
      <c r="E456" s="76" t="s">
        <v>646</v>
      </c>
      <c r="G456" s="156"/>
    </row>
    <row r="457" spans="1:10" ht="58">
      <c r="A457" s="257" t="s">
        <v>1958</v>
      </c>
      <c r="B457" s="126" t="s">
        <v>1045</v>
      </c>
      <c r="C457" s="258" t="s">
        <v>2539</v>
      </c>
      <c r="D457" s="631">
        <v>2</v>
      </c>
      <c r="E457" s="69" t="s">
        <v>538</v>
      </c>
      <c r="F457" s="259" t="s">
        <v>2540</v>
      </c>
      <c r="G457" s="251"/>
    </row>
    <row r="458" spans="1:10" ht="43.5">
      <c r="A458" s="43"/>
      <c r="B458" s="114"/>
      <c r="C458" s="50" t="s">
        <v>2541</v>
      </c>
      <c r="D458" s="604">
        <v>2</v>
      </c>
      <c r="E458" s="23" t="s">
        <v>646</v>
      </c>
      <c r="F458" s="50" t="s">
        <v>2542</v>
      </c>
      <c r="G458" s="156"/>
    </row>
    <row r="459" spans="1:10" s="7" customFormat="1" ht="62">
      <c r="A459" s="32" t="s">
        <v>1052</v>
      </c>
      <c r="B459" s="126" t="s">
        <v>1057</v>
      </c>
      <c r="C459" s="127"/>
      <c r="D459" s="632"/>
      <c r="E459" s="34"/>
      <c r="F459" s="127"/>
      <c r="G459" s="127"/>
      <c r="H459" s="29"/>
      <c r="I459" s="29"/>
      <c r="J459" s="99"/>
    </row>
    <row r="460" spans="1:10" ht="21">
      <c r="A460" s="43"/>
      <c r="B460" s="1258" t="s">
        <v>2543</v>
      </c>
      <c r="C460" s="1259"/>
      <c r="D460" s="1259"/>
      <c r="E460" s="1259"/>
      <c r="F460" s="1259"/>
      <c r="G460" s="1259"/>
    </row>
    <row r="461" spans="1:10" ht="31">
      <c r="A461" s="263" t="s">
        <v>51</v>
      </c>
      <c r="B461" s="1255" t="s">
        <v>1963</v>
      </c>
      <c r="C461" s="1256"/>
      <c r="D461" s="1256"/>
      <c r="E461" s="1256"/>
      <c r="F461" s="1256"/>
      <c r="G461" s="1257"/>
      <c r="H461" s="212">
        <f>SUM(D462:D470)</f>
        <v>14</v>
      </c>
      <c r="I461" s="212">
        <f>COUNT(D462:D470)*2</f>
        <v>14</v>
      </c>
    </row>
    <row r="462" spans="1:10" ht="46.5">
      <c r="A462" s="215" t="s">
        <v>1058</v>
      </c>
      <c r="B462" s="114" t="s">
        <v>1059</v>
      </c>
      <c r="C462" s="114" t="s">
        <v>2544</v>
      </c>
      <c r="D462" s="604">
        <v>2</v>
      </c>
      <c r="E462" s="23" t="s">
        <v>651</v>
      </c>
      <c r="F462" s="30"/>
      <c r="G462" s="156"/>
    </row>
    <row r="463" spans="1:10" s="7" customFormat="1" ht="62">
      <c r="A463" s="27" t="s">
        <v>1060</v>
      </c>
      <c r="B463" s="114" t="s">
        <v>1964</v>
      </c>
      <c r="C463" s="26"/>
      <c r="D463" s="523"/>
      <c r="E463" s="28"/>
      <c r="F463" s="26"/>
      <c r="G463" s="26"/>
      <c r="H463" s="29"/>
      <c r="I463" s="29"/>
      <c r="J463" s="99"/>
    </row>
    <row r="464" spans="1:10" s="7" customFormat="1" ht="46.5">
      <c r="A464" s="27" t="s">
        <v>1062</v>
      </c>
      <c r="B464" s="114" t="s">
        <v>1965</v>
      </c>
      <c r="C464" s="26"/>
      <c r="D464" s="523"/>
      <c r="E464" s="28"/>
      <c r="F464" s="26"/>
      <c r="G464" s="26"/>
      <c r="H464" s="29"/>
      <c r="I464" s="29"/>
      <c r="J464" s="99"/>
    </row>
    <row r="465" spans="1:10" ht="62">
      <c r="A465" s="215" t="s">
        <v>1064</v>
      </c>
      <c r="B465" s="114" t="s">
        <v>1065</v>
      </c>
      <c r="C465" s="30" t="s">
        <v>2545</v>
      </c>
      <c r="D465" s="604">
        <v>2</v>
      </c>
      <c r="E465" s="23" t="s">
        <v>651</v>
      </c>
      <c r="F465" s="30"/>
      <c r="G465" s="156"/>
    </row>
    <row r="466" spans="1:10">
      <c r="A466" s="215"/>
      <c r="B466" s="114"/>
      <c r="C466" s="30" t="s">
        <v>2546</v>
      </c>
      <c r="D466" s="604">
        <v>2</v>
      </c>
      <c r="E466" s="23" t="s">
        <v>651</v>
      </c>
      <c r="F466" s="30"/>
      <c r="G466" s="156"/>
    </row>
    <row r="467" spans="1:10" ht="29">
      <c r="A467" s="215"/>
      <c r="B467" s="114"/>
      <c r="C467" s="30" t="s">
        <v>2547</v>
      </c>
      <c r="D467" s="604">
        <v>2</v>
      </c>
      <c r="E467" s="23" t="s">
        <v>651</v>
      </c>
      <c r="F467" s="30"/>
      <c r="G467" s="156"/>
    </row>
    <row r="468" spans="1:10">
      <c r="A468" s="215"/>
      <c r="B468" s="114"/>
      <c r="C468" s="30" t="s">
        <v>2548</v>
      </c>
      <c r="D468" s="604">
        <v>2</v>
      </c>
      <c r="E468" s="23" t="s">
        <v>651</v>
      </c>
      <c r="F468" s="30"/>
      <c r="G468" s="156"/>
    </row>
    <row r="469" spans="1:10">
      <c r="A469" s="215"/>
      <c r="B469" s="114"/>
      <c r="C469" s="30" t="s">
        <v>2549</v>
      </c>
      <c r="D469" s="604">
        <v>2</v>
      </c>
      <c r="E469" s="23" t="s">
        <v>651</v>
      </c>
      <c r="F469" s="30"/>
      <c r="G469" s="156"/>
    </row>
    <row r="470" spans="1:10" ht="46.5">
      <c r="A470" s="215" t="s">
        <v>1066</v>
      </c>
      <c r="B470" s="114" t="s">
        <v>1067</v>
      </c>
      <c r="C470" s="30" t="s">
        <v>2550</v>
      </c>
      <c r="D470" s="604">
        <v>2</v>
      </c>
      <c r="E470" s="23" t="s">
        <v>651</v>
      </c>
      <c r="F470" s="50" t="s">
        <v>2551</v>
      </c>
      <c r="G470" s="156"/>
    </row>
    <row r="471" spans="1:10" s="7" customFormat="1" ht="43.5">
      <c r="A471" s="27" t="s">
        <v>1068</v>
      </c>
      <c r="B471" s="30" t="s">
        <v>1069</v>
      </c>
      <c r="C471" s="26"/>
      <c r="D471" s="523"/>
      <c r="E471" s="28"/>
      <c r="F471" s="26"/>
      <c r="G471" s="26"/>
      <c r="H471" s="29"/>
      <c r="I471" s="29"/>
      <c r="J471" s="99"/>
    </row>
    <row r="472" spans="1:10" s="7" customFormat="1" ht="46.5" customHeight="1">
      <c r="A472" s="255" t="s">
        <v>49</v>
      </c>
      <c r="B472" s="1251" t="s">
        <v>1966</v>
      </c>
      <c r="C472" s="1091"/>
      <c r="D472" s="1091"/>
      <c r="E472" s="1091"/>
      <c r="F472" s="1091"/>
      <c r="G472" s="1092"/>
      <c r="H472" s="29">
        <f>SUM(D473:D483)</f>
        <v>0</v>
      </c>
      <c r="I472" s="29">
        <f>COUNT(D473:D483)*2</f>
        <v>0</v>
      </c>
      <c r="J472" s="99"/>
    </row>
    <row r="473" spans="1:10" s="7" customFormat="1" ht="72.5">
      <c r="A473" s="27" t="s">
        <v>1070</v>
      </c>
      <c r="B473" s="23" t="s">
        <v>1967</v>
      </c>
      <c r="C473" s="28"/>
      <c r="D473" s="52"/>
      <c r="E473" s="28"/>
      <c r="F473" s="28"/>
      <c r="G473" s="465"/>
      <c r="H473" s="29"/>
      <c r="I473" s="29"/>
      <c r="J473" s="99"/>
    </row>
    <row r="474" spans="1:10" s="7" customFormat="1" ht="43.5">
      <c r="A474" s="27" t="s">
        <v>1071</v>
      </c>
      <c r="B474" s="23" t="s">
        <v>1978</v>
      </c>
      <c r="C474" s="28"/>
      <c r="D474" s="52"/>
      <c r="E474" s="28"/>
      <c r="F474" s="28"/>
      <c r="G474" s="465"/>
      <c r="H474" s="29"/>
      <c r="I474" s="29"/>
      <c r="J474" s="99"/>
    </row>
    <row r="475" spans="1:10" s="7" customFormat="1" ht="43.5">
      <c r="A475" s="27" t="s">
        <v>1073</v>
      </c>
      <c r="B475" s="172" t="s">
        <v>1988</v>
      </c>
      <c r="C475" s="28"/>
      <c r="D475" s="52"/>
      <c r="E475" s="28"/>
      <c r="F475" s="28"/>
      <c r="G475" s="465"/>
      <c r="H475" s="29"/>
      <c r="I475" s="29"/>
      <c r="J475" s="99"/>
    </row>
    <row r="476" spans="1:10" s="7" customFormat="1" ht="43.5">
      <c r="A476" s="27" t="s">
        <v>1074</v>
      </c>
      <c r="B476" s="23" t="s">
        <v>1072</v>
      </c>
      <c r="C476" s="28"/>
      <c r="D476" s="52"/>
      <c r="E476" s="28"/>
      <c r="F476" s="28"/>
      <c r="G476" s="465"/>
      <c r="H476" s="29"/>
      <c r="I476" s="29"/>
      <c r="J476" s="99"/>
    </row>
    <row r="477" spans="1:10" s="7" customFormat="1" ht="58">
      <c r="A477" s="27" t="s">
        <v>1998</v>
      </c>
      <c r="B477" s="23" t="s">
        <v>1999</v>
      </c>
      <c r="C477" s="28"/>
      <c r="D477" s="52"/>
      <c r="E477" s="28"/>
      <c r="F477" s="28"/>
      <c r="G477" s="465"/>
      <c r="H477" s="29"/>
      <c r="I477" s="29"/>
      <c r="J477" s="99"/>
    </row>
    <row r="478" spans="1:10" s="7" customFormat="1" ht="43.5">
      <c r="A478" s="27" t="s">
        <v>2004</v>
      </c>
      <c r="B478" s="23" t="s">
        <v>2005</v>
      </c>
      <c r="C478" s="28"/>
      <c r="D478" s="52"/>
      <c r="E478" s="28"/>
      <c r="F478" s="28"/>
      <c r="G478" s="465"/>
      <c r="H478" s="29"/>
      <c r="I478" s="29"/>
      <c r="J478" s="99"/>
    </row>
    <row r="479" spans="1:10" s="7" customFormat="1" ht="43.5">
      <c r="A479" s="27" t="s">
        <v>2016</v>
      </c>
      <c r="B479" s="23" t="s">
        <v>2017</v>
      </c>
      <c r="C479" s="28"/>
      <c r="D479" s="52"/>
      <c r="E479" s="28"/>
      <c r="F479" s="28"/>
      <c r="G479" s="465"/>
      <c r="H479" s="29"/>
      <c r="I479" s="29"/>
      <c r="J479" s="99"/>
    </row>
    <row r="480" spans="1:10" s="7" customFormat="1" ht="43.5">
      <c r="A480" s="27" t="s">
        <v>2021</v>
      </c>
      <c r="B480" s="23" t="s">
        <v>2022</v>
      </c>
      <c r="C480" s="28"/>
      <c r="D480" s="52"/>
      <c r="E480" s="28"/>
      <c r="F480" s="28"/>
      <c r="G480" s="465"/>
      <c r="H480" s="29"/>
      <c r="I480" s="29"/>
      <c r="J480" s="99"/>
    </row>
    <row r="481" spans="1:10" s="7" customFormat="1" ht="29">
      <c r="A481" s="27" t="s">
        <v>2029</v>
      </c>
      <c r="B481" s="23" t="s">
        <v>2030</v>
      </c>
      <c r="C481" s="28"/>
      <c r="D481" s="52"/>
      <c r="E481" s="28"/>
      <c r="F481" s="28"/>
      <c r="G481" s="465"/>
      <c r="H481" s="29"/>
      <c r="I481" s="29"/>
      <c r="J481" s="99"/>
    </row>
    <row r="482" spans="1:10" s="7" customFormat="1" ht="43.5">
      <c r="A482" s="27" t="s">
        <v>2033</v>
      </c>
      <c r="B482" s="23" t="s">
        <v>2034</v>
      </c>
      <c r="C482" s="28"/>
      <c r="D482" s="52"/>
      <c r="E482" s="28"/>
      <c r="F482" s="28"/>
      <c r="G482" s="465"/>
      <c r="H482" s="29"/>
      <c r="I482" s="29"/>
      <c r="J482" s="99"/>
    </row>
    <row r="483" spans="1:10" s="7" customFormat="1" ht="43.5">
      <c r="A483" s="27" t="s">
        <v>2041</v>
      </c>
      <c r="B483" s="23" t="s">
        <v>2042</v>
      </c>
      <c r="C483" s="28"/>
      <c r="D483" s="52"/>
      <c r="E483" s="28"/>
      <c r="F483" s="28"/>
      <c r="G483" s="465"/>
      <c r="H483" s="29"/>
      <c r="I483" s="29"/>
      <c r="J483" s="99"/>
    </row>
    <row r="484" spans="1:10" ht="31">
      <c r="A484" s="256" t="s">
        <v>47</v>
      </c>
      <c r="B484" s="1251" t="s">
        <v>2045</v>
      </c>
      <c r="C484" s="1091"/>
      <c r="D484" s="1091"/>
      <c r="E484" s="1091"/>
      <c r="F484" s="1091"/>
      <c r="G484" s="1092"/>
      <c r="H484" s="212">
        <f>SUM(D485:D494)</f>
        <v>20</v>
      </c>
      <c r="I484" s="212">
        <f>COUNT(D485:D494)*2</f>
        <v>20</v>
      </c>
    </row>
    <row r="485" spans="1:10" ht="87">
      <c r="A485" s="215" t="s">
        <v>1075</v>
      </c>
      <c r="B485" s="23" t="s">
        <v>2046</v>
      </c>
      <c r="C485" s="229" t="s">
        <v>2552</v>
      </c>
      <c r="D485" s="633">
        <v>2</v>
      </c>
      <c r="E485" s="245" t="s">
        <v>538</v>
      </c>
      <c r="F485" s="229" t="s">
        <v>2553</v>
      </c>
      <c r="G485" s="447" t="s">
        <v>6291</v>
      </c>
    </row>
    <row r="486" spans="1:10" ht="87">
      <c r="A486" s="215"/>
      <c r="B486" s="114"/>
      <c r="C486" s="264" t="s">
        <v>2554</v>
      </c>
      <c r="D486" s="633">
        <v>2</v>
      </c>
      <c r="E486" s="245" t="s">
        <v>422</v>
      </c>
      <c r="F486" s="229" t="s">
        <v>2555</v>
      </c>
      <c r="G486" s="447"/>
    </row>
    <row r="487" spans="1:10" ht="72.5">
      <c r="A487" s="215"/>
      <c r="B487" s="114"/>
      <c r="C487" s="229" t="s">
        <v>2556</v>
      </c>
      <c r="D487" s="633">
        <v>2</v>
      </c>
      <c r="E487" s="245" t="s">
        <v>422</v>
      </c>
      <c r="F487" s="229" t="s">
        <v>2557</v>
      </c>
      <c r="G487" s="447"/>
    </row>
    <row r="488" spans="1:10" ht="87">
      <c r="A488" s="215" t="s">
        <v>1076</v>
      </c>
      <c r="B488" s="23" t="s">
        <v>2055</v>
      </c>
      <c r="C488" s="20" t="s">
        <v>2056</v>
      </c>
      <c r="D488" s="520">
        <v>2</v>
      </c>
      <c r="E488" s="28" t="s">
        <v>430</v>
      </c>
      <c r="F488" s="23" t="s">
        <v>2057</v>
      </c>
      <c r="G488" s="447"/>
    </row>
    <row r="489" spans="1:10" ht="43.5">
      <c r="A489" s="215" t="s">
        <v>1077</v>
      </c>
      <c r="B489" s="23" t="s">
        <v>2058</v>
      </c>
      <c r="C489" s="20" t="s">
        <v>2059</v>
      </c>
      <c r="D489" s="520">
        <v>2</v>
      </c>
      <c r="E489" s="28" t="s">
        <v>538</v>
      </c>
      <c r="F489" s="23" t="s">
        <v>2060</v>
      </c>
      <c r="G489" s="447"/>
    </row>
    <row r="490" spans="1:10" ht="29">
      <c r="A490" s="215"/>
      <c r="B490" s="23"/>
      <c r="C490" s="20" t="s">
        <v>2061</v>
      </c>
      <c r="D490" s="520">
        <v>2</v>
      </c>
      <c r="E490" s="28" t="s">
        <v>2048</v>
      </c>
      <c r="F490" s="23"/>
      <c r="G490" s="447"/>
    </row>
    <row r="491" spans="1:10" ht="29">
      <c r="A491" s="215"/>
      <c r="B491" s="23"/>
      <c r="C491" s="20" t="s">
        <v>2062</v>
      </c>
      <c r="D491" s="520">
        <v>2</v>
      </c>
      <c r="E491" s="28" t="s">
        <v>2048</v>
      </c>
      <c r="F491" s="23"/>
      <c r="G491" s="447"/>
    </row>
    <row r="492" spans="1:10" ht="43.5">
      <c r="A492" s="215" t="s">
        <v>1078</v>
      </c>
      <c r="B492" s="23" t="s">
        <v>2064</v>
      </c>
      <c r="C492" s="50" t="s">
        <v>2065</v>
      </c>
      <c r="D492" s="633">
        <v>2</v>
      </c>
      <c r="E492" s="71" t="s">
        <v>538</v>
      </c>
      <c r="F492" s="30"/>
      <c r="G492" s="447"/>
    </row>
    <row r="493" spans="1:10" ht="43.5">
      <c r="A493" s="215" t="s">
        <v>1079</v>
      </c>
      <c r="B493" s="23" t="s">
        <v>5882</v>
      </c>
      <c r="C493" s="229" t="s">
        <v>2558</v>
      </c>
      <c r="D493" s="602">
        <v>2</v>
      </c>
      <c r="E493" s="30"/>
      <c r="F493" s="30"/>
      <c r="G493" s="447"/>
    </row>
    <row r="494" spans="1:10" ht="58">
      <c r="A494" s="215" t="s">
        <v>5880</v>
      </c>
      <c r="B494" s="116" t="s">
        <v>1080</v>
      </c>
      <c r="C494" s="229" t="s">
        <v>2559</v>
      </c>
      <c r="D494" s="633">
        <v>2</v>
      </c>
      <c r="E494" s="71" t="s">
        <v>932</v>
      </c>
      <c r="F494" s="30"/>
      <c r="G494" s="447"/>
    </row>
    <row r="495" spans="1:10" ht="31">
      <c r="A495" s="256" t="s">
        <v>45</v>
      </c>
      <c r="B495" s="1251" t="s">
        <v>44</v>
      </c>
      <c r="C495" s="1091"/>
      <c r="D495" s="1091"/>
      <c r="E495" s="1091"/>
      <c r="F495" s="1091"/>
      <c r="G495" s="1092"/>
      <c r="H495" s="212">
        <f>SUM(D496:D505)</f>
        <v>4</v>
      </c>
      <c r="I495" s="212">
        <f>COUNT(D496:D505)*2</f>
        <v>4</v>
      </c>
    </row>
    <row r="496" spans="1:10" ht="37.15" customHeight="1">
      <c r="A496" s="43" t="s">
        <v>1081</v>
      </c>
      <c r="B496" s="114" t="s">
        <v>1082</v>
      </c>
      <c r="C496" s="30" t="s">
        <v>2560</v>
      </c>
      <c r="D496" s="604">
        <v>2</v>
      </c>
      <c r="E496" s="23" t="s">
        <v>646</v>
      </c>
      <c r="F496" s="30" t="s">
        <v>2561</v>
      </c>
      <c r="G496" s="156"/>
    </row>
    <row r="497" spans="1:10" s="7" customFormat="1" ht="58">
      <c r="A497" s="27" t="s">
        <v>1083</v>
      </c>
      <c r="B497" s="30" t="s">
        <v>1084</v>
      </c>
      <c r="C497" s="26"/>
      <c r="D497" s="523"/>
      <c r="E497" s="28"/>
      <c r="F497" s="26"/>
      <c r="G497" s="26"/>
      <c r="H497" s="29"/>
      <c r="I497" s="29"/>
      <c r="J497" s="99"/>
    </row>
    <row r="498" spans="1:10" ht="89.65" customHeight="1">
      <c r="A498" s="43" t="s">
        <v>1085</v>
      </c>
      <c r="B498" s="114" t="s">
        <v>1086</v>
      </c>
      <c r="C498" s="161" t="s">
        <v>2562</v>
      </c>
      <c r="D498" s="604">
        <v>2</v>
      </c>
      <c r="E498" s="55" t="s">
        <v>538</v>
      </c>
      <c r="F498" s="161" t="s">
        <v>2563</v>
      </c>
      <c r="G498" s="156"/>
    </row>
    <row r="499" spans="1:10" s="7" customFormat="1" ht="31">
      <c r="A499" s="27" t="s">
        <v>1087</v>
      </c>
      <c r="B499" s="114" t="s">
        <v>5883</v>
      </c>
      <c r="C499" s="26"/>
      <c r="D499" s="523"/>
      <c r="E499" s="28"/>
      <c r="F499" s="26"/>
      <c r="G499" s="26"/>
      <c r="H499" s="29"/>
      <c r="I499" s="29"/>
      <c r="J499" s="99"/>
    </row>
    <row r="500" spans="1:10" s="7" customFormat="1" ht="31">
      <c r="A500" s="27" t="s">
        <v>1088</v>
      </c>
      <c r="B500" s="114" t="s">
        <v>5884</v>
      </c>
      <c r="C500" s="26"/>
      <c r="D500" s="523"/>
      <c r="E500" s="28"/>
      <c r="F500" s="26"/>
      <c r="G500" s="26"/>
      <c r="H500" s="29"/>
      <c r="I500" s="29"/>
      <c r="J500" s="99"/>
    </row>
    <row r="501" spans="1:10" s="7" customFormat="1" ht="31">
      <c r="A501" s="27" t="s">
        <v>1090</v>
      </c>
      <c r="B501" s="19" t="s">
        <v>5885</v>
      </c>
      <c r="C501" s="26"/>
      <c r="D501" s="523"/>
      <c r="E501" s="28"/>
      <c r="F501" s="26"/>
      <c r="G501" s="26"/>
      <c r="H501" s="29"/>
      <c r="I501" s="29"/>
      <c r="J501" s="99"/>
    </row>
    <row r="502" spans="1:10" s="7" customFormat="1" ht="46.5">
      <c r="A502" s="27" t="s">
        <v>1092</v>
      </c>
      <c r="B502" s="114" t="s">
        <v>1089</v>
      </c>
      <c r="C502" s="26"/>
      <c r="D502" s="523"/>
      <c r="E502" s="28"/>
      <c r="F502" s="26"/>
      <c r="G502" s="26"/>
      <c r="H502" s="29"/>
      <c r="I502" s="29"/>
      <c r="J502" s="99"/>
    </row>
    <row r="503" spans="1:10" s="7" customFormat="1" ht="46.5">
      <c r="A503" s="27" t="s">
        <v>3190</v>
      </c>
      <c r="B503" s="114" t="s">
        <v>1091</v>
      </c>
      <c r="C503" s="26"/>
      <c r="D503" s="523"/>
      <c r="E503" s="28"/>
      <c r="F503" s="26"/>
      <c r="G503" s="26"/>
      <c r="H503" s="29"/>
      <c r="I503" s="29"/>
      <c r="J503" s="99"/>
    </row>
    <row r="504" spans="1:10" s="7" customFormat="1" ht="31">
      <c r="A504" s="27" t="s">
        <v>3191</v>
      </c>
      <c r="B504" s="114" t="s">
        <v>1093</v>
      </c>
      <c r="C504" s="26"/>
      <c r="D504" s="523"/>
      <c r="E504" s="28"/>
      <c r="F504" s="26"/>
      <c r="G504" s="26"/>
      <c r="H504" s="29"/>
      <c r="I504" s="29"/>
      <c r="J504" s="99"/>
    </row>
    <row r="505" spans="1:10" s="7" customFormat="1" ht="46.5">
      <c r="A505" s="27" t="s">
        <v>5887</v>
      </c>
      <c r="B505" s="19" t="s">
        <v>5888</v>
      </c>
      <c r="C505" s="26"/>
      <c r="D505" s="523"/>
      <c r="E505" s="28"/>
      <c r="F505" s="26"/>
      <c r="G505" s="317"/>
      <c r="H505" s="29"/>
      <c r="I505" s="29"/>
      <c r="J505" s="99"/>
    </row>
    <row r="506" spans="1:10" s="7" customFormat="1" ht="37.5" customHeight="1">
      <c r="A506" s="255" t="s">
        <v>43</v>
      </c>
      <c r="B506" s="1251" t="s">
        <v>2067</v>
      </c>
      <c r="C506" s="1091"/>
      <c r="D506" s="1091"/>
      <c r="E506" s="1091"/>
      <c r="F506" s="1091"/>
      <c r="G506" s="1092"/>
      <c r="H506" s="29">
        <f>SUM(D507:D512)</f>
        <v>0</v>
      </c>
      <c r="I506" s="29">
        <f>COUNT(D507:D512)*2</f>
        <v>0</v>
      </c>
      <c r="J506" s="99"/>
    </row>
    <row r="507" spans="1:10" s="7" customFormat="1" ht="31">
      <c r="A507" s="27" t="s">
        <v>1094</v>
      </c>
      <c r="B507" s="114" t="s">
        <v>1095</v>
      </c>
      <c r="C507" s="26"/>
      <c r="D507" s="523"/>
      <c r="E507" s="28"/>
      <c r="F507" s="26"/>
      <c r="G507" s="26"/>
      <c r="H507" s="29"/>
      <c r="I507" s="29"/>
      <c r="J507" s="99"/>
    </row>
    <row r="508" spans="1:10" s="7" customFormat="1" ht="31">
      <c r="A508" s="27" t="s">
        <v>1096</v>
      </c>
      <c r="B508" s="114" t="s">
        <v>2068</v>
      </c>
      <c r="C508" s="26"/>
      <c r="D508" s="523"/>
      <c r="E508" s="28"/>
      <c r="F508" s="26"/>
      <c r="G508" s="26"/>
      <c r="H508" s="29"/>
      <c r="I508" s="29"/>
      <c r="J508" s="99"/>
    </row>
    <row r="509" spans="1:10" s="7" customFormat="1" ht="31">
      <c r="A509" s="27" t="s">
        <v>1098</v>
      </c>
      <c r="B509" s="114" t="s">
        <v>2069</v>
      </c>
      <c r="C509" s="26"/>
      <c r="D509" s="523"/>
      <c r="E509" s="28"/>
      <c r="F509" s="26"/>
      <c r="G509" s="26"/>
      <c r="H509" s="29"/>
      <c r="I509" s="29"/>
      <c r="J509" s="99"/>
    </row>
    <row r="510" spans="1:10" s="7" customFormat="1" ht="31">
      <c r="A510" s="27" t="s">
        <v>1100</v>
      </c>
      <c r="B510" s="114" t="s">
        <v>2070</v>
      </c>
      <c r="C510" s="26"/>
      <c r="D510" s="523"/>
      <c r="E510" s="28"/>
      <c r="F510" s="26"/>
      <c r="G510" s="26"/>
      <c r="H510" s="29"/>
      <c r="I510" s="29"/>
      <c r="J510" s="99"/>
    </row>
    <row r="511" spans="1:10" s="7" customFormat="1" ht="31">
      <c r="A511" s="27" t="s">
        <v>1102</v>
      </c>
      <c r="B511" s="114" t="s">
        <v>2071</v>
      </c>
      <c r="C511" s="26"/>
      <c r="D511" s="523"/>
      <c r="E511" s="28"/>
      <c r="F511" s="26"/>
      <c r="G511" s="26"/>
      <c r="H511" s="29"/>
      <c r="I511" s="29"/>
      <c r="J511" s="99"/>
    </row>
    <row r="512" spans="1:10" s="7" customFormat="1" ht="31">
      <c r="A512" s="27" t="s">
        <v>1104</v>
      </c>
      <c r="B512" s="114" t="s">
        <v>2072</v>
      </c>
      <c r="C512" s="26"/>
      <c r="D512" s="523"/>
      <c r="E512" s="28"/>
      <c r="F512" s="26"/>
      <c r="G512" s="26"/>
      <c r="H512" s="29"/>
      <c r="I512" s="29"/>
      <c r="J512" s="99"/>
    </row>
    <row r="513" spans="1:10" s="7" customFormat="1" ht="33" customHeight="1">
      <c r="A513" s="255" t="s">
        <v>41</v>
      </c>
      <c r="B513" s="1251" t="s">
        <v>2073</v>
      </c>
      <c r="C513" s="1091"/>
      <c r="D513" s="1091"/>
      <c r="E513" s="1091"/>
      <c r="F513" s="1091"/>
      <c r="G513" s="1092"/>
      <c r="H513" s="29">
        <f>SUM(D514:D517)</f>
        <v>0</v>
      </c>
      <c r="I513" s="29">
        <f>COUNT(D514:D517)*2</f>
        <v>0</v>
      </c>
      <c r="J513" s="99"/>
    </row>
    <row r="514" spans="1:10" s="7" customFormat="1" ht="31">
      <c r="A514" s="27" t="s">
        <v>1106</v>
      </c>
      <c r="B514" s="114" t="s">
        <v>2074</v>
      </c>
      <c r="C514" s="26"/>
      <c r="D514" s="523"/>
      <c r="E514" s="28"/>
      <c r="F514" s="26"/>
      <c r="G514" s="26"/>
      <c r="H514" s="29"/>
      <c r="I514" s="29"/>
      <c r="J514" s="99"/>
    </row>
    <row r="515" spans="1:10" s="7" customFormat="1" ht="31">
      <c r="A515" s="27" t="s">
        <v>1108</v>
      </c>
      <c r="B515" s="114" t="s">
        <v>2075</v>
      </c>
      <c r="C515" s="26"/>
      <c r="D515" s="523"/>
      <c r="E515" s="28"/>
      <c r="F515" s="26"/>
      <c r="G515" s="26"/>
      <c r="H515" s="29"/>
      <c r="I515" s="29"/>
      <c r="J515" s="99"/>
    </row>
    <row r="516" spans="1:10" s="7" customFormat="1" ht="31">
      <c r="A516" s="27" t="s">
        <v>1110</v>
      </c>
      <c r="B516" s="114" t="s">
        <v>2076</v>
      </c>
      <c r="C516" s="26"/>
      <c r="D516" s="523"/>
      <c r="E516" s="28"/>
      <c r="F516" s="26"/>
      <c r="G516" s="26"/>
      <c r="H516" s="29"/>
      <c r="I516" s="29"/>
      <c r="J516" s="99"/>
    </row>
    <row r="517" spans="1:10" s="7" customFormat="1" ht="31">
      <c r="A517" s="27" t="s">
        <v>1112</v>
      </c>
      <c r="B517" s="114" t="s">
        <v>2077</v>
      </c>
      <c r="C517" s="26"/>
      <c r="D517" s="523"/>
      <c r="E517" s="28"/>
      <c r="F517" s="26"/>
      <c r="G517" s="26"/>
      <c r="H517" s="29"/>
      <c r="I517" s="29"/>
      <c r="J517" s="99"/>
    </row>
    <row r="518" spans="1:10" s="7" customFormat="1" ht="21">
      <c r="A518" s="265"/>
      <c r="B518" s="1195" t="s">
        <v>2564</v>
      </c>
      <c r="C518" s="1197"/>
      <c r="D518" s="1197"/>
      <c r="E518" s="1197"/>
      <c r="F518" s="1197"/>
      <c r="G518" s="1197"/>
      <c r="H518" s="29"/>
      <c r="I518" s="29"/>
      <c r="J518" s="99"/>
    </row>
    <row r="519" spans="1:10" s="7" customFormat="1" ht="18" customHeight="1">
      <c r="A519" s="255" t="s">
        <v>39</v>
      </c>
      <c r="B519" s="1251" t="s">
        <v>2078</v>
      </c>
      <c r="C519" s="1091"/>
      <c r="D519" s="1091"/>
      <c r="E519" s="1091"/>
      <c r="F519" s="1091"/>
      <c r="G519" s="1092"/>
      <c r="H519" s="29">
        <f>SUM(D520:D529)</f>
        <v>0</v>
      </c>
      <c r="I519" s="29">
        <f>COUNT(D520:D529)*2</f>
        <v>0</v>
      </c>
      <c r="J519" s="99"/>
    </row>
    <row r="520" spans="1:10" s="7" customFormat="1" ht="46.5">
      <c r="A520" s="27" t="s">
        <v>1114</v>
      </c>
      <c r="B520" s="114" t="s">
        <v>291</v>
      </c>
      <c r="C520" s="26"/>
      <c r="D520" s="523"/>
      <c r="E520" s="28"/>
      <c r="F520" s="26"/>
      <c r="G520" s="26"/>
      <c r="H520" s="29"/>
      <c r="I520" s="29"/>
      <c r="J520" s="99"/>
    </row>
    <row r="521" spans="1:10" s="7" customFormat="1" ht="46.5">
      <c r="A521" s="27" t="s">
        <v>1116</v>
      </c>
      <c r="B521" s="114" t="s">
        <v>293</v>
      </c>
      <c r="C521" s="26"/>
      <c r="D521" s="523"/>
      <c r="E521" s="28"/>
      <c r="F521" s="26"/>
      <c r="G521" s="26"/>
      <c r="H521" s="29"/>
      <c r="I521" s="29"/>
      <c r="J521" s="99"/>
    </row>
    <row r="522" spans="1:10" s="7" customFormat="1" ht="46.5">
      <c r="A522" s="27" t="s">
        <v>1118</v>
      </c>
      <c r="B522" s="114" t="s">
        <v>295</v>
      </c>
      <c r="C522" s="26"/>
      <c r="D522" s="523"/>
      <c r="E522" s="28"/>
      <c r="F522" s="26"/>
      <c r="G522" s="26"/>
      <c r="H522" s="29"/>
      <c r="I522" s="29"/>
      <c r="J522" s="99"/>
    </row>
    <row r="523" spans="1:10" s="7" customFormat="1" ht="46.5">
      <c r="A523" s="27" t="s">
        <v>1120</v>
      </c>
      <c r="B523" s="114" t="s">
        <v>297</v>
      </c>
      <c r="C523" s="26"/>
      <c r="D523" s="523"/>
      <c r="E523" s="28"/>
      <c r="F523" s="26"/>
      <c r="G523" s="26"/>
      <c r="H523" s="29"/>
      <c r="I523" s="29"/>
      <c r="J523" s="99"/>
    </row>
    <row r="524" spans="1:10" s="7" customFormat="1" ht="46.5">
      <c r="A524" s="27" t="s">
        <v>1122</v>
      </c>
      <c r="B524" s="114" t="s">
        <v>2079</v>
      </c>
      <c r="C524" s="26"/>
      <c r="D524" s="523"/>
      <c r="E524" s="28"/>
      <c r="F524" s="26"/>
      <c r="G524" s="26"/>
      <c r="H524" s="29"/>
      <c r="I524" s="29"/>
      <c r="J524" s="99"/>
    </row>
    <row r="525" spans="1:10" s="7" customFormat="1" ht="46.5">
      <c r="A525" s="27" t="s">
        <v>1124</v>
      </c>
      <c r="B525" s="114" t="s">
        <v>301</v>
      </c>
      <c r="C525" s="26"/>
      <c r="D525" s="523"/>
      <c r="E525" s="28"/>
      <c r="F525" s="26"/>
      <c r="G525" s="26"/>
      <c r="H525" s="29"/>
      <c r="I525" s="29"/>
      <c r="J525" s="99"/>
    </row>
    <row r="526" spans="1:10" s="7" customFormat="1" ht="46.5">
      <c r="A526" s="27" t="s">
        <v>1126</v>
      </c>
      <c r="B526" s="114" t="s">
        <v>303</v>
      </c>
      <c r="C526" s="26"/>
      <c r="D526" s="523"/>
      <c r="E526" s="28"/>
      <c r="F526" s="26"/>
      <c r="G526" s="26"/>
      <c r="H526" s="29"/>
      <c r="I526" s="29"/>
      <c r="J526" s="99"/>
    </row>
    <row r="527" spans="1:10" s="7" customFormat="1" ht="77.5">
      <c r="A527" s="27" t="s">
        <v>1128</v>
      </c>
      <c r="B527" s="114" t="s">
        <v>2080</v>
      </c>
      <c r="C527" s="26"/>
      <c r="D527" s="523"/>
      <c r="E527" s="28"/>
      <c r="F527" s="26"/>
      <c r="G527" s="26"/>
      <c r="H527" s="29"/>
      <c r="I527" s="29"/>
      <c r="J527" s="99"/>
    </row>
    <row r="528" spans="1:10" s="7" customFormat="1" ht="46.5">
      <c r="A528" s="27" t="s">
        <v>1130</v>
      </c>
      <c r="B528" s="114" t="s">
        <v>2081</v>
      </c>
      <c r="C528" s="26"/>
      <c r="D528" s="523"/>
      <c r="E528" s="28"/>
      <c r="F528" s="26"/>
      <c r="G528" s="26"/>
      <c r="H528" s="29"/>
      <c r="I528" s="29"/>
      <c r="J528" s="99"/>
    </row>
    <row r="529" spans="1:10" s="7" customFormat="1" ht="46.5">
      <c r="A529" s="27" t="s">
        <v>1132</v>
      </c>
      <c r="B529" s="114" t="s">
        <v>2082</v>
      </c>
      <c r="C529" s="262"/>
      <c r="D529" s="523"/>
      <c r="E529" s="28"/>
      <c r="F529" s="26"/>
      <c r="G529" s="26"/>
      <c r="H529" s="29"/>
      <c r="I529" s="29"/>
      <c r="J529" s="99"/>
    </row>
    <row r="530" spans="1:10" ht="21">
      <c r="A530" s="266"/>
      <c r="B530" s="1252" t="s">
        <v>1134</v>
      </c>
      <c r="C530" s="1253"/>
      <c r="D530" s="1253"/>
      <c r="E530" s="1253"/>
      <c r="F530" s="1253"/>
      <c r="G530" s="1253"/>
      <c r="H530" s="212">
        <f>H531+H539+H549+H554+H564+H575</f>
        <v>98</v>
      </c>
      <c r="I530" s="212">
        <f>I531+I539+I549+I554+I564+I575</f>
        <v>98</v>
      </c>
    </row>
    <row r="531" spans="1:10" ht="18.5">
      <c r="A531" s="3" t="s">
        <v>2083</v>
      </c>
      <c r="B531" s="1251" t="s">
        <v>2084</v>
      </c>
      <c r="C531" s="1091"/>
      <c r="D531" s="1091"/>
      <c r="E531" s="1091"/>
      <c r="F531" s="1091"/>
      <c r="G531" s="1092"/>
      <c r="H531" s="212">
        <f>SUM(D532:D538)</f>
        <v>10</v>
      </c>
      <c r="I531" s="212">
        <f>COUNT(D532:D538)*2</f>
        <v>10</v>
      </c>
    </row>
    <row r="532" spans="1:10" s="7" customFormat="1" ht="31">
      <c r="A532" s="79" t="s">
        <v>1135</v>
      </c>
      <c r="B532" s="114" t="s">
        <v>2085</v>
      </c>
      <c r="C532" s="66"/>
      <c r="D532" s="609"/>
      <c r="E532" s="22"/>
      <c r="F532" s="66"/>
      <c r="G532" s="66"/>
      <c r="H532" s="29"/>
      <c r="I532" s="29"/>
      <c r="J532" s="99"/>
    </row>
    <row r="533" spans="1:10" s="7" customFormat="1" ht="46.5">
      <c r="A533" s="79" t="s">
        <v>2086</v>
      </c>
      <c r="B533" s="114" t="s">
        <v>2087</v>
      </c>
      <c r="C533" s="26"/>
      <c r="D533" s="523"/>
      <c r="E533" s="28"/>
      <c r="F533" s="26"/>
      <c r="G533" s="66"/>
      <c r="H533" s="29"/>
      <c r="I533" s="29"/>
      <c r="J533" s="99"/>
    </row>
    <row r="534" spans="1:10" ht="58">
      <c r="A534" s="3" t="s">
        <v>1141</v>
      </c>
      <c r="B534" s="114" t="s">
        <v>2090</v>
      </c>
      <c r="C534" s="25" t="s">
        <v>2565</v>
      </c>
      <c r="D534" s="630">
        <v>2</v>
      </c>
      <c r="E534" s="25" t="s">
        <v>538</v>
      </c>
      <c r="F534" s="25" t="s">
        <v>2566</v>
      </c>
      <c r="G534" s="267"/>
    </row>
    <row r="535" spans="1:10" ht="31">
      <c r="A535" s="3" t="s">
        <v>2091</v>
      </c>
      <c r="B535" s="114" t="s">
        <v>2092</v>
      </c>
      <c r="C535" s="23" t="s">
        <v>1145</v>
      </c>
      <c r="D535" s="630">
        <v>2</v>
      </c>
      <c r="E535" s="25" t="s">
        <v>538</v>
      </c>
      <c r="F535" s="25" t="s">
        <v>2567</v>
      </c>
      <c r="G535" s="267"/>
    </row>
    <row r="536" spans="1:10" ht="29">
      <c r="A536" s="3"/>
      <c r="B536" s="114"/>
      <c r="C536" s="23" t="s">
        <v>1147</v>
      </c>
      <c r="D536" s="630">
        <v>2</v>
      </c>
      <c r="E536" s="25" t="s">
        <v>538</v>
      </c>
      <c r="F536" s="25"/>
      <c r="G536" s="267"/>
    </row>
    <row r="537" spans="1:10" ht="46.5">
      <c r="A537" s="3" t="s">
        <v>2095</v>
      </c>
      <c r="B537" s="114" t="s">
        <v>2096</v>
      </c>
      <c r="C537" s="247" t="s">
        <v>1150</v>
      </c>
      <c r="D537" s="630">
        <v>2</v>
      </c>
      <c r="E537" s="25" t="s">
        <v>538</v>
      </c>
      <c r="F537" s="30" t="s">
        <v>1151</v>
      </c>
      <c r="G537" s="267"/>
    </row>
    <row r="538" spans="1:10" ht="31">
      <c r="A538" s="3" t="s">
        <v>1152</v>
      </c>
      <c r="B538" s="184" t="s">
        <v>2097</v>
      </c>
      <c r="C538" s="25" t="s">
        <v>1154</v>
      </c>
      <c r="D538" s="630">
        <v>2</v>
      </c>
      <c r="E538" s="25" t="s">
        <v>538</v>
      </c>
      <c r="F538" s="50"/>
      <c r="G538" s="267"/>
    </row>
    <row r="539" spans="1:10" ht="18.5">
      <c r="A539" s="214" t="s">
        <v>2098</v>
      </c>
      <c r="B539" s="1251" t="s">
        <v>2099</v>
      </c>
      <c r="C539" s="1091"/>
      <c r="D539" s="1091"/>
      <c r="E539" s="1091"/>
      <c r="F539" s="1091"/>
      <c r="G539" s="1092"/>
      <c r="H539" s="212">
        <f>SUM(D540:D548)</f>
        <v>18</v>
      </c>
      <c r="I539" s="212">
        <f>COUNT(D540:D548)*2</f>
        <v>18</v>
      </c>
    </row>
    <row r="540" spans="1:10" ht="31">
      <c r="A540" s="268" t="s">
        <v>2100</v>
      </c>
      <c r="B540" s="114" t="s">
        <v>1156</v>
      </c>
      <c r="C540" s="23" t="s">
        <v>1157</v>
      </c>
      <c r="D540" s="607">
        <v>2</v>
      </c>
      <c r="E540" s="25" t="s">
        <v>339</v>
      </c>
      <c r="F540" s="50" t="s">
        <v>1158</v>
      </c>
      <c r="G540" s="267"/>
    </row>
    <row r="541" spans="1:10" ht="29">
      <c r="A541" s="268"/>
      <c r="B541" s="114"/>
      <c r="C541" s="23" t="s">
        <v>1159</v>
      </c>
      <c r="D541" s="607">
        <v>2</v>
      </c>
      <c r="E541" s="25" t="s">
        <v>377</v>
      </c>
      <c r="F541" s="50" t="s">
        <v>1160</v>
      </c>
      <c r="G541" s="267"/>
    </row>
    <row r="542" spans="1:10" ht="43.5">
      <c r="A542" s="268"/>
      <c r="B542" s="114"/>
      <c r="C542" s="23" t="s">
        <v>1161</v>
      </c>
      <c r="D542" s="607">
        <v>2</v>
      </c>
      <c r="E542" s="25" t="s">
        <v>377</v>
      </c>
      <c r="F542" s="50" t="s">
        <v>1162</v>
      </c>
      <c r="G542" s="267"/>
    </row>
    <row r="543" spans="1:10" ht="29">
      <c r="A543" s="268"/>
      <c r="B543" s="114"/>
      <c r="C543" s="23" t="s">
        <v>2568</v>
      </c>
      <c r="D543" s="607">
        <v>2</v>
      </c>
      <c r="E543" s="25" t="s">
        <v>377</v>
      </c>
      <c r="F543" s="50" t="s">
        <v>1164</v>
      </c>
      <c r="G543" s="267"/>
    </row>
    <row r="544" spans="1:10" ht="43.5">
      <c r="A544" s="268"/>
      <c r="B544" s="114"/>
      <c r="C544" s="23" t="s">
        <v>1165</v>
      </c>
      <c r="D544" s="607">
        <v>2</v>
      </c>
      <c r="E544" s="25" t="s">
        <v>339</v>
      </c>
      <c r="F544" s="50" t="s">
        <v>1166</v>
      </c>
      <c r="G544" s="267"/>
    </row>
    <row r="545" spans="1:9" ht="46.5">
      <c r="A545" s="268" t="s">
        <v>2106</v>
      </c>
      <c r="B545" s="114" t="s">
        <v>2107</v>
      </c>
      <c r="C545" s="23" t="s">
        <v>1169</v>
      </c>
      <c r="D545" s="607">
        <v>2</v>
      </c>
      <c r="E545" s="25" t="s">
        <v>269</v>
      </c>
      <c r="F545" s="50" t="s">
        <v>1170</v>
      </c>
      <c r="G545" s="267"/>
    </row>
    <row r="546" spans="1:9" ht="29">
      <c r="A546" s="268"/>
      <c r="B546" s="114"/>
      <c r="C546" s="23" t="s">
        <v>1171</v>
      </c>
      <c r="D546" s="607">
        <v>2</v>
      </c>
      <c r="E546" s="25" t="s">
        <v>418</v>
      </c>
      <c r="F546" s="25"/>
      <c r="G546" s="267"/>
    </row>
    <row r="547" spans="1:9" ht="31">
      <c r="A547" s="268" t="s">
        <v>2110</v>
      </c>
      <c r="B547" s="114" t="s">
        <v>2111</v>
      </c>
      <c r="C547" s="23" t="s">
        <v>1174</v>
      </c>
      <c r="D547" s="607">
        <v>2</v>
      </c>
      <c r="E547" s="25" t="s">
        <v>339</v>
      </c>
      <c r="F547" s="25"/>
      <c r="G547" s="267"/>
    </row>
    <row r="548" spans="1:9" ht="43.5">
      <c r="A548" s="268"/>
      <c r="B548" s="114"/>
      <c r="C548" s="30" t="s">
        <v>2569</v>
      </c>
      <c r="D548" s="607">
        <v>2</v>
      </c>
      <c r="E548" s="23" t="s">
        <v>377</v>
      </c>
      <c r="F548" s="25" t="s">
        <v>2570</v>
      </c>
      <c r="G548" s="267"/>
    </row>
    <row r="549" spans="1:9" ht="18.5">
      <c r="A549" s="214" t="s">
        <v>2116</v>
      </c>
      <c r="B549" s="1251" t="s">
        <v>2117</v>
      </c>
      <c r="C549" s="1091"/>
      <c r="D549" s="1091"/>
      <c r="E549" s="1091"/>
      <c r="F549" s="1091"/>
      <c r="G549" s="1092"/>
      <c r="H549" s="212">
        <f>SUM(D550:D553)</f>
        <v>8</v>
      </c>
      <c r="I549" s="212">
        <f>COUNT(D550:D553)*2</f>
        <v>8</v>
      </c>
    </row>
    <row r="550" spans="1:9" ht="46.5">
      <c r="A550" s="268" t="s">
        <v>2118</v>
      </c>
      <c r="B550" s="114" t="s">
        <v>2119</v>
      </c>
      <c r="C550" s="50" t="s">
        <v>1179</v>
      </c>
      <c r="D550" s="607">
        <v>2</v>
      </c>
      <c r="E550" s="25" t="s">
        <v>377</v>
      </c>
      <c r="F550" s="50"/>
      <c r="G550" s="267"/>
    </row>
    <row r="551" spans="1:9">
      <c r="A551" s="268"/>
      <c r="B551" s="191"/>
      <c r="C551" s="50" t="s">
        <v>1180</v>
      </c>
      <c r="D551" s="607">
        <v>2</v>
      </c>
      <c r="E551" s="25" t="s">
        <v>377</v>
      </c>
      <c r="F551" s="50"/>
      <c r="G551" s="267"/>
    </row>
    <row r="552" spans="1:9" ht="31">
      <c r="A552" s="268" t="s">
        <v>2130</v>
      </c>
      <c r="B552" s="114" t="s">
        <v>2131</v>
      </c>
      <c r="C552" s="25" t="s">
        <v>1184</v>
      </c>
      <c r="D552" s="607">
        <v>2</v>
      </c>
      <c r="E552" s="25" t="s">
        <v>377</v>
      </c>
      <c r="F552" s="50"/>
      <c r="G552" s="267"/>
    </row>
    <row r="553" spans="1:9" ht="29">
      <c r="A553" s="268"/>
      <c r="B553" s="114"/>
      <c r="C553" s="25" t="s">
        <v>1185</v>
      </c>
      <c r="D553" s="607">
        <v>2</v>
      </c>
      <c r="E553" s="25" t="s">
        <v>418</v>
      </c>
      <c r="F553" s="50"/>
      <c r="G553" s="267"/>
    </row>
    <row r="554" spans="1:9" ht="18.5">
      <c r="A554" s="214" t="s">
        <v>2133</v>
      </c>
      <c r="B554" s="1251" t="s">
        <v>2134</v>
      </c>
      <c r="C554" s="1091"/>
      <c r="D554" s="1091"/>
      <c r="E554" s="1091"/>
      <c r="F554" s="1091"/>
      <c r="G554" s="1092"/>
      <c r="H554" s="212">
        <f>SUM(D555:D563)</f>
        <v>18</v>
      </c>
      <c r="I554" s="212">
        <f>COUNT(D555:D563)*2</f>
        <v>18</v>
      </c>
    </row>
    <row r="555" spans="1:9" ht="101.5">
      <c r="A555" s="268" t="s">
        <v>2135</v>
      </c>
      <c r="B555" s="114" t="s">
        <v>2136</v>
      </c>
      <c r="C555" s="23" t="s">
        <v>1188</v>
      </c>
      <c r="D555" s="630">
        <v>2</v>
      </c>
      <c r="E555" s="71" t="s">
        <v>269</v>
      </c>
      <c r="F555" s="236" t="s">
        <v>2571</v>
      </c>
      <c r="G555" s="220"/>
    </row>
    <row r="556" spans="1:9" ht="159.5">
      <c r="A556" s="268"/>
      <c r="B556" s="114"/>
      <c r="C556" s="71" t="s">
        <v>2572</v>
      </c>
      <c r="D556" s="630">
        <v>2</v>
      </c>
      <c r="E556" s="71" t="s">
        <v>269</v>
      </c>
      <c r="F556" s="236" t="s">
        <v>2573</v>
      </c>
      <c r="G556" s="220"/>
    </row>
    <row r="557" spans="1:9" ht="29">
      <c r="A557" s="268"/>
      <c r="B557" s="114"/>
      <c r="C557" s="30" t="s">
        <v>2574</v>
      </c>
      <c r="D557" s="630">
        <v>2</v>
      </c>
      <c r="E557" s="71" t="s">
        <v>269</v>
      </c>
      <c r="F557" s="30" t="s">
        <v>1193</v>
      </c>
      <c r="G557" s="220"/>
    </row>
    <row r="558" spans="1:9" ht="43.5">
      <c r="A558" s="268"/>
      <c r="B558" s="114"/>
      <c r="C558" s="30" t="s">
        <v>1194</v>
      </c>
      <c r="D558" s="630">
        <v>2</v>
      </c>
      <c r="E558" s="71" t="s">
        <v>269</v>
      </c>
      <c r="F558" s="71" t="s">
        <v>1195</v>
      </c>
      <c r="G558" s="220"/>
    </row>
    <row r="559" spans="1:9" ht="29">
      <c r="A559" s="268"/>
      <c r="B559" s="114"/>
      <c r="C559" s="71" t="s">
        <v>1196</v>
      </c>
      <c r="D559" s="630">
        <v>2</v>
      </c>
      <c r="E559" s="71" t="s">
        <v>269</v>
      </c>
      <c r="F559" s="236" t="s">
        <v>1197</v>
      </c>
      <c r="G559" s="220"/>
    </row>
    <row r="560" spans="1:9" ht="29">
      <c r="A560" s="268"/>
      <c r="B560" s="114"/>
      <c r="C560" s="269" t="s">
        <v>1198</v>
      </c>
      <c r="D560" s="630">
        <v>2</v>
      </c>
      <c r="E560" s="71" t="s">
        <v>269</v>
      </c>
      <c r="F560" s="236"/>
      <c r="G560" s="220"/>
    </row>
    <row r="561" spans="1:10" ht="62">
      <c r="A561" s="268" t="s">
        <v>2141</v>
      </c>
      <c r="B561" s="114" t="s">
        <v>2142</v>
      </c>
      <c r="C561" s="76" t="s">
        <v>2143</v>
      </c>
      <c r="D561" s="630">
        <v>2</v>
      </c>
      <c r="E561" s="269" t="s">
        <v>377</v>
      </c>
      <c r="F561" s="30" t="s">
        <v>2575</v>
      </c>
      <c r="G561" s="220"/>
    </row>
    <row r="562" spans="1:10" ht="43.5">
      <c r="A562" s="268"/>
      <c r="B562" s="114"/>
      <c r="C562" s="76" t="s">
        <v>1203</v>
      </c>
      <c r="D562" s="630">
        <v>2</v>
      </c>
      <c r="E562" s="269" t="s">
        <v>377</v>
      </c>
      <c r="F562" s="30" t="s">
        <v>1204</v>
      </c>
      <c r="G562" s="220"/>
    </row>
    <row r="563" spans="1:10" ht="29">
      <c r="A563" s="268"/>
      <c r="B563" s="114"/>
      <c r="C563" s="71" t="s">
        <v>1207</v>
      </c>
      <c r="D563" s="630">
        <v>2</v>
      </c>
      <c r="E563" s="269" t="s">
        <v>377</v>
      </c>
      <c r="F563" s="30"/>
      <c r="G563" s="220"/>
    </row>
    <row r="564" spans="1:10" ht="18.5">
      <c r="A564" s="214" t="s">
        <v>2149</v>
      </c>
      <c r="B564" s="1251" t="s">
        <v>28</v>
      </c>
      <c r="C564" s="1091"/>
      <c r="D564" s="1091"/>
      <c r="E564" s="1091"/>
      <c r="F564" s="1091"/>
      <c r="G564" s="1092"/>
      <c r="H564" s="212">
        <f>SUM(D565:D574)</f>
        <v>16</v>
      </c>
      <c r="I564" s="212">
        <f>COUNT(D565:D573)*2</f>
        <v>16</v>
      </c>
    </row>
    <row r="565" spans="1:10" s="7" customFormat="1" ht="29">
      <c r="A565" s="270" t="s">
        <v>2150</v>
      </c>
      <c r="B565" s="30" t="s">
        <v>1209</v>
      </c>
      <c r="C565" s="50"/>
      <c r="D565" s="609"/>
      <c r="E565" s="22"/>
      <c r="F565" s="66"/>
      <c r="G565" s="66"/>
      <c r="H565" s="29"/>
      <c r="I565" s="29"/>
      <c r="J565" s="99"/>
    </row>
    <row r="566" spans="1:10" ht="46.5">
      <c r="A566" s="268" t="s">
        <v>2152</v>
      </c>
      <c r="B566" s="114" t="s">
        <v>2153</v>
      </c>
      <c r="C566" s="23" t="s">
        <v>1213</v>
      </c>
      <c r="D566" s="630">
        <v>2</v>
      </c>
      <c r="E566" s="71" t="s">
        <v>377</v>
      </c>
      <c r="F566" s="71" t="s">
        <v>1214</v>
      </c>
      <c r="G566" s="220"/>
    </row>
    <row r="567" spans="1:10" ht="29">
      <c r="A567" s="268"/>
      <c r="B567" s="114"/>
      <c r="C567" s="23" t="s">
        <v>1215</v>
      </c>
      <c r="D567" s="630">
        <v>2</v>
      </c>
      <c r="E567" s="71" t="s">
        <v>377</v>
      </c>
      <c r="F567" s="71" t="s">
        <v>2576</v>
      </c>
      <c r="G567" s="220"/>
    </row>
    <row r="568" spans="1:10" ht="46.5">
      <c r="A568" s="268" t="s">
        <v>2156</v>
      </c>
      <c r="B568" s="114" t="s">
        <v>2157</v>
      </c>
      <c r="C568" s="23" t="s">
        <v>1219</v>
      </c>
      <c r="D568" s="630">
        <v>2</v>
      </c>
      <c r="E568" s="71" t="s">
        <v>538</v>
      </c>
      <c r="F568" s="71"/>
      <c r="G568" s="220"/>
    </row>
    <row r="569" spans="1:10" ht="29">
      <c r="A569" s="268"/>
      <c r="B569" s="114"/>
      <c r="C569" s="23" t="s">
        <v>2160</v>
      </c>
      <c r="D569" s="630">
        <v>2</v>
      </c>
      <c r="E569" s="71" t="s">
        <v>538</v>
      </c>
      <c r="F569" s="71"/>
      <c r="G569" s="220"/>
    </row>
    <row r="570" spans="1:10" ht="43.5">
      <c r="A570" s="268"/>
      <c r="B570" s="114"/>
      <c r="C570" s="30" t="s">
        <v>1221</v>
      </c>
      <c r="D570" s="630">
        <v>2</v>
      </c>
      <c r="E570" s="71" t="s">
        <v>538</v>
      </c>
      <c r="F570" s="71"/>
      <c r="G570" s="220"/>
    </row>
    <row r="571" spans="1:10" ht="29">
      <c r="A571" s="268"/>
      <c r="B571" s="271"/>
      <c r="C571" s="23" t="s">
        <v>1222</v>
      </c>
      <c r="D571" s="630">
        <v>2</v>
      </c>
      <c r="E571" s="71" t="s">
        <v>377</v>
      </c>
      <c r="F571" s="71" t="s">
        <v>1223</v>
      </c>
      <c r="G571" s="220"/>
    </row>
    <row r="572" spans="1:10" ht="43.5">
      <c r="A572" s="268"/>
      <c r="B572" s="244"/>
      <c r="C572" s="23" t="s">
        <v>1224</v>
      </c>
      <c r="D572" s="630">
        <v>2</v>
      </c>
      <c r="E572" s="71" t="s">
        <v>377</v>
      </c>
      <c r="F572" s="71" t="s">
        <v>1225</v>
      </c>
      <c r="G572" s="220"/>
    </row>
    <row r="573" spans="1:10" ht="43.5">
      <c r="A573" s="268" t="s">
        <v>2163</v>
      </c>
      <c r="B573" s="114" t="s">
        <v>2164</v>
      </c>
      <c r="C573" s="236" t="s">
        <v>2577</v>
      </c>
      <c r="D573" s="630">
        <v>2</v>
      </c>
      <c r="E573" s="71" t="s">
        <v>377</v>
      </c>
      <c r="F573" s="236"/>
      <c r="G573" s="220"/>
    </row>
    <row r="574" spans="1:10" s="7" customFormat="1" ht="29">
      <c r="A574" s="79" t="s">
        <v>1230</v>
      </c>
      <c r="B574" s="30" t="s">
        <v>2165</v>
      </c>
      <c r="C574" s="66"/>
      <c r="D574" s="609"/>
      <c r="E574" s="22"/>
      <c r="F574" s="66"/>
      <c r="G574" s="66"/>
      <c r="H574" s="29"/>
      <c r="I574" s="29"/>
      <c r="J574" s="99"/>
    </row>
    <row r="575" spans="1:10" ht="33" customHeight="1">
      <c r="A575" s="214" t="s">
        <v>2166</v>
      </c>
      <c r="B575" s="1251" t="s">
        <v>2167</v>
      </c>
      <c r="C575" s="1091"/>
      <c r="D575" s="1091"/>
      <c r="E575" s="1091"/>
      <c r="F575" s="1091"/>
      <c r="G575" s="1092"/>
      <c r="H575" s="212">
        <f>SUM(D576:D589)</f>
        <v>28</v>
      </c>
      <c r="I575" s="212">
        <f>COUNT(D576:D589)*2</f>
        <v>28</v>
      </c>
    </row>
    <row r="576" spans="1:10" ht="62">
      <c r="A576" s="268" t="s">
        <v>2168</v>
      </c>
      <c r="B576" s="114" t="s">
        <v>2169</v>
      </c>
      <c r="C576" s="20" t="s">
        <v>2804</v>
      </c>
      <c r="D576" s="607">
        <v>2</v>
      </c>
      <c r="E576" s="71" t="s">
        <v>339</v>
      </c>
      <c r="F576" s="42" t="s">
        <v>3266</v>
      </c>
      <c r="G576" s="220"/>
    </row>
    <row r="577" spans="1:9" ht="29">
      <c r="A577" s="268"/>
      <c r="B577" s="114"/>
      <c r="C577" s="25" t="s">
        <v>6306</v>
      </c>
      <c r="D577" s="607">
        <v>2</v>
      </c>
      <c r="E577" s="71" t="s">
        <v>339</v>
      </c>
      <c r="F577" s="236"/>
      <c r="G577" s="220"/>
    </row>
    <row r="578" spans="1:9" ht="101.5">
      <c r="A578" s="268"/>
      <c r="B578" s="114"/>
      <c r="C578" s="25" t="s">
        <v>6305</v>
      </c>
      <c r="D578" s="607">
        <v>2</v>
      </c>
      <c r="E578" s="71" t="s">
        <v>377</v>
      </c>
      <c r="F578" s="25" t="s">
        <v>6316</v>
      </c>
      <c r="G578" s="220"/>
    </row>
    <row r="579" spans="1:9" ht="101.5">
      <c r="A579" s="268"/>
      <c r="B579" s="114"/>
      <c r="C579" s="25" t="s">
        <v>2172</v>
      </c>
      <c r="D579" s="607">
        <v>2</v>
      </c>
      <c r="E579" s="71" t="s">
        <v>339</v>
      </c>
      <c r="F579" s="25" t="s">
        <v>6315</v>
      </c>
      <c r="G579" s="220"/>
    </row>
    <row r="580" spans="1:9" ht="43.5">
      <c r="A580" s="268"/>
      <c r="B580" s="114"/>
      <c r="C580" s="20" t="s">
        <v>1235</v>
      </c>
      <c r="D580" s="607">
        <v>2</v>
      </c>
      <c r="E580" s="71" t="s">
        <v>339</v>
      </c>
      <c r="F580" s="42" t="s">
        <v>3267</v>
      </c>
      <c r="G580" s="220"/>
    </row>
    <row r="581" spans="1:9" ht="29">
      <c r="A581" s="268"/>
      <c r="B581" s="114"/>
      <c r="C581" s="23" t="s">
        <v>1236</v>
      </c>
      <c r="D581" s="607">
        <v>2</v>
      </c>
      <c r="E581" s="71"/>
      <c r="F581" s="236"/>
      <c r="G581" s="220"/>
    </row>
    <row r="582" spans="1:9" ht="31">
      <c r="A582" s="268" t="s">
        <v>2173</v>
      </c>
      <c r="B582" s="114" t="s">
        <v>2174</v>
      </c>
      <c r="C582" s="23" t="s">
        <v>1239</v>
      </c>
      <c r="D582" s="612">
        <v>2</v>
      </c>
      <c r="E582" s="31" t="s">
        <v>339</v>
      </c>
      <c r="F582" s="20" t="s">
        <v>6313</v>
      </c>
      <c r="G582" s="220"/>
    </row>
    <row r="583" spans="1:9" ht="145">
      <c r="A583" s="268"/>
      <c r="B583" s="114"/>
      <c r="C583" s="23" t="s">
        <v>6308</v>
      </c>
      <c r="D583" s="52">
        <v>2</v>
      </c>
      <c r="E583" s="31" t="s">
        <v>339</v>
      </c>
      <c r="F583" s="20" t="s">
        <v>6314</v>
      </c>
      <c r="G583" s="220"/>
    </row>
    <row r="584" spans="1:9" ht="29">
      <c r="A584" s="268"/>
      <c r="B584" s="114"/>
      <c r="C584" s="23" t="s">
        <v>1241</v>
      </c>
      <c r="D584" s="52">
        <v>2</v>
      </c>
      <c r="E584" s="31" t="s">
        <v>269</v>
      </c>
      <c r="F584" s="20" t="s">
        <v>1242</v>
      </c>
      <c r="G584" s="220"/>
    </row>
    <row r="585" spans="1:9" ht="58">
      <c r="A585" s="268"/>
      <c r="B585" s="114"/>
      <c r="C585" s="23" t="s">
        <v>1243</v>
      </c>
      <c r="D585" s="52">
        <v>2</v>
      </c>
      <c r="E585" s="31" t="s">
        <v>418</v>
      </c>
      <c r="F585" s="20" t="s">
        <v>1244</v>
      </c>
      <c r="G585" s="220"/>
    </row>
    <row r="586" spans="1:9" ht="58">
      <c r="A586" s="268"/>
      <c r="B586" s="114"/>
      <c r="C586" s="23" t="s">
        <v>6309</v>
      </c>
      <c r="D586" s="52">
        <v>2</v>
      </c>
      <c r="E586" s="22" t="s">
        <v>339</v>
      </c>
      <c r="F586" s="30" t="s">
        <v>6312</v>
      </c>
      <c r="G586" s="220"/>
    </row>
    <row r="587" spans="1:9" ht="46.5">
      <c r="A587" s="268" t="s">
        <v>2178</v>
      </c>
      <c r="B587" s="114" t="s">
        <v>2179</v>
      </c>
      <c r="C587" s="535" t="s">
        <v>1247</v>
      </c>
      <c r="D587" s="607">
        <v>2</v>
      </c>
      <c r="E587" s="273" t="s">
        <v>269</v>
      </c>
      <c r="F587" s="236"/>
      <c r="G587" s="220"/>
    </row>
    <row r="588" spans="1:9" ht="43.5">
      <c r="A588" s="268"/>
      <c r="B588" s="274"/>
      <c r="C588" s="537" t="s">
        <v>1249</v>
      </c>
      <c r="D588" s="607">
        <v>2</v>
      </c>
      <c r="E588" s="71"/>
      <c r="F588" s="236"/>
      <c r="G588" s="220"/>
    </row>
    <row r="589" spans="1:9" ht="29">
      <c r="A589" s="268"/>
      <c r="B589" s="114"/>
      <c r="C589" s="538" t="s">
        <v>6307</v>
      </c>
      <c r="D589" s="607">
        <v>2</v>
      </c>
      <c r="E589" s="71" t="s">
        <v>538</v>
      </c>
      <c r="F589" s="236"/>
      <c r="G589" s="220"/>
    </row>
    <row r="590" spans="1:9" ht="21">
      <c r="A590" s="213"/>
      <c r="B590" s="1252" t="s">
        <v>2181</v>
      </c>
      <c r="C590" s="1253"/>
      <c r="D590" s="1253"/>
      <c r="E590" s="1253"/>
      <c r="F590" s="1253"/>
      <c r="G590" s="1253"/>
      <c r="H590" s="212">
        <f>H591+H594+H598+H602+H625+H629+H638+H646+H650+H657</f>
        <v>88</v>
      </c>
      <c r="I590" s="212">
        <f>I591+I594+I598+I602+I625+I629+I638+I646+I650+I657</f>
        <v>88</v>
      </c>
    </row>
    <row r="591" spans="1:9" ht="18.5">
      <c r="A591" s="214" t="s">
        <v>25</v>
      </c>
      <c r="B591" s="1251" t="s">
        <v>2578</v>
      </c>
      <c r="C591" s="1091"/>
      <c r="D591" s="1091"/>
      <c r="E591" s="1091"/>
      <c r="F591" s="1091"/>
      <c r="G591" s="1092"/>
      <c r="H591" s="212">
        <f>SUM(D592:D593)</f>
        <v>2</v>
      </c>
      <c r="I591" s="212">
        <f>COUNT(D592:D593)*2</f>
        <v>2</v>
      </c>
    </row>
    <row r="592" spans="1:9" ht="62">
      <c r="A592" s="215" t="s">
        <v>1252</v>
      </c>
      <c r="B592" s="114" t="s">
        <v>2579</v>
      </c>
      <c r="C592" s="19" t="s">
        <v>1254</v>
      </c>
      <c r="D592" s="604">
        <v>2</v>
      </c>
      <c r="E592" s="71" t="s">
        <v>538</v>
      </c>
      <c r="F592" s="30"/>
      <c r="G592" s="156"/>
    </row>
    <row r="593" spans="1:10" s="7" customFormat="1" ht="38.25" customHeight="1">
      <c r="A593" s="68" t="s">
        <v>1255</v>
      </c>
      <c r="B593" s="30" t="s">
        <v>1256</v>
      </c>
      <c r="C593" s="26"/>
      <c r="D593" s="523"/>
      <c r="E593" s="28"/>
      <c r="F593" s="26"/>
      <c r="G593" s="26"/>
      <c r="H593" s="29"/>
      <c r="I593" s="29"/>
      <c r="J593" s="99"/>
    </row>
    <row r="594" spans="1:10" ht="18.5">
      <c r="A594" s="214" t="s">
        <v>23</v>
      </c>
      <c r="B594" s="1251" t="s">
        <v>2184</v>
      </c>
      <c r="C594" s="1091"/>
      <c r="D594" s="1091"/>
      <c r="E594" s="1091"/>
      <c r="F594" s="1091"/>
      <c r="G594" s="1092"/>
      <c r="H594" s="212">
        <f>SUM(D595:D597)</f>
        <v>2</v>
      </c>
      <c r="I594" s="212">
        <f>COUNT(D595:D597)*2</f>
        <v>2</v>
      </c>
    </row>
    <row r="595" spans="1:10" ht="31">
      <c r="A595" s="215" t="s">
        <v>1257</v>
      </c>
      <c r="B595" s="114" t="s">
        <v>2185</v>
      </c>
      <c r="C595" s="236" t="s">
        <v>2580</v>
      </c>
      <c r="D595" s="604">
        <v>2</v>
      </c>
      <c r="E595" s="23" t="s">
        <v>646</v>
      </c>
      <c r="F595" s="30"/>
      <c r="G595" s="156"/>
    </row>
    <row r="596" spans="1:10" s="7" customFormat="1" ht="37.5" customHeight="1">
      <c r="A596" s="68" t="s">
        <v>1259</v>
      </c>
      <c r="B596" s="114" t="s">
        <v>2187</v>
      </c>
      <c r="C596" s="26"/>
      <c r="D596" s="523"/>
      <c r="E596" s="28"/>
      <c r="F596" s="26"/>
      <c r="G596" s="26"/>
      <c r="H596" s="29"/>
      <c r="I596" s="29"/>
      <c r="J596" s="99"/>
    </row>
    <row r="597" spans="1:10" s="7" customFormat="1" ht="53.25" customHeight="1">
      <c r="A597" s="68" t="s">
        <v>1261</v>
      </c>
      <c r="B597" s="114" t="s">
        <v>2189</v>
      </c>
      <c r="C597" s="26"/>
      <c r="D597" s="523"/>
      <c r="E597" s="28"/>
      <c r="F597" s="26"/>
      <c r="G597" s="26"/>
      <c r="H597" s="29"/>
      <c r="I597" s="29"/>
      <c r="J597" s="99"/>
    </row>
    <row r="598" spans="1:10" ht="18.5">
      <c r="A598" s="214" t="s">
        <v>2191</v>
      </c>
      <c r="B598" s="1251" t="s">
        <v>2192</v>
      </c>
      <c r="C598" s="1091"/>
      <c r="D598" s="1091"/>
      <c r="E598" s="1091"/>
      <c r="F598" s="1091"/>
      <c r="G598" s="1092"/>
      <c r="H598" s="212">
        <f>SUM(D599:D601)</f>
        <v>4</v>
      </c>
      <c r="I598" s="212">
        <f>COUNT(D599:D601)*2</f>
        <v>4</v>
      </c>
    </row>
    <row r="599" spans="1:10" ht="72.5">
      <c r="A599" s="215" t="s">
        <v>2193</v>
      </c>
      <c r="B599" s="114" t="s">
        <v>2194</v>
      </c>
      <c r="C599" s="71" t="s">
        <v>2581</v>
      </c>
      <c r="D599" s="604">
        <v>2</v>
      </c>
      <c r="E599" s="23" t="s">
        <v>538</v>
      </c>
      <c r="F599" s="30"/>
      <c r="G599" s="156"/>
    </row>
    <row r="600" spans="1:10" s="7" customFormat="1" ht="55.5" customHeight="1">
      <c r="A600" s="27" t="s">
        <v>2197</v>
      </c>
      <c r="B600" s="114" t="s">
        <v>2198</v>
      </c>
      <c r="C600" s="26"/>
      <c r="D600" s="523"/>
      <c r="E600" s="28"/>
      <c r="F600" s="26"/>
      <c r="G600" s="26"/>
      <c r="H600" s="29"/>
      <c r="I600" s="29"/>
      <c r="J600" s="99"/>
    </row>
    <row r="601" spans="1:10" ht="46.5">
      <c r="A601" s="215" t="s">
        <v>2199</v>
      </c>
      <c r="B601" s="160" t="s">
        <v>2200</v>
      </c>
      <c r="C601" s="114" t="s">
        <v>1272</v>
      </c>
      <c r="D601" s="604">
        <v>2</v>
      </c>
      <c r="E601" s="23" t="s">
        <v>538</v>
      </c>
      <c r="F601" s="114" t="s">
        <v>1273</v>
      </c>
      <c r="G601" s="156"/>
    </row>
    <row r="602" spans="1:10" ht="18.5">
      <c r="A602" s="214" t="s">
        <v>2202</v>
      </c>
      <c r="B602" s="1251" t="s">
        <v>2203</v>
      </c>
      <c r="C602" s="1091"/>
      <c r="D602" s="1091"/>
      <c r="E602" s="1091"/>
      <c r="F602" s="1091"/>
      <c r="G602" s="1092"/>
      <c r="H602" s="212">
        <f>SUM(D603:D624)</f>
        <v>44</v>
      </c>
      <c r="I602" s="212">
        <f>COUNT(D603:D624)*2</f>
        <v>44</v>
      </c>
    </row>
    <row r="603" spans="1:10" ht="43.5">
      <c r="A603" s="215" t="s">
        <v>2204</v>
      </c>
      <c r="B603" s="114" t="s">
        <v>1275</v>
      </c>
      <c r="C603" s="123" t="s">
        <v>1276</v>
      </c>
      <c r="D603" s="604">
        <v>2</v>
      </c>
      <c r="E603" s="23" t="s">
        <v>646</v>
      </c>
      <c r="F603" s="30"/>
      <c r="G603" s="156"/>
    </row>
    <row r="604" spans="1:10" ht="29">
      <c r="A604" s="215"/>
      <c r="B604" s="114"/>
      <c r="C604" s="23" t="s">
        <v>1277</v>
      </c>
      <c r="D604" s="604">
        <v>2</v>
      </c>
      <c r="E604" s="23" t="s">
        <v>375</v>
      </c>
      <c r="F604" s="30"/>
      <c r="G604" s="156"/>
    </row>
    <row r="605" spans="1:10" ht="58">
      <c r="A605" s="215" t="s">
        <v>2207</v>
      </c>
      <c r="B605" s="114" t="s">
        <v>1279</v>
      </c>
      <c r="C605" s="123" t="s">
        <v>2582</v>
      </c>
      <c r="D605" s="604">
        <v>2</v>
      </c>
      <c r="E605" s="23" t="s">
        <v>646</v>
      </c>
      <c r="F605" s="30"/>
      <c r="G605" s="118"/>
    </row>
    <row r="606" spans="1:10" ht="43.5">
      <c r="A606" s="215"/>
      <c r="B606" s="114"/>
      <c r="C606" s="30" t="s">
        <v>2583</v>
      </c>
      <c r="D606" s="604">
        <v>2</v>
      </c>
      <c r="E606" s="23" t="s">
        <v>646</v>
      </c>
      <c r="F606" s="30"/>
      <c r="G606" s="118"/>
    </row>
    <row r="607" spans="1:10" ht="43.5">
      <c r="A607" s="215"/>
      <c r="B607" s="114"/>
      <c r="C607" s="30" t="s">
        <v>2584</v>
      </c>
      <c r="D607" s="604">
        <v>2</v>
      </c>
      <c r="E607" s="23" t="s">
        <v>646</v>
      </c>
      <c r="F607" s="30"/>
      <c r="G607" s="118"/>
    </row>
    <row r="608" spans="1:10" ht="58">
      <c r="A608" s="215"/>
      <c r="B608" s="114"/>
      <c r="C608" s="30" t="s">
        <v>2585</v>
      </c>
      <c r="D608" s="604">
        <v>2</v>
      </c>
      <c r="E608" s="23" t="s">
        <v>646</v>
      </c>
      <c r="F608" s="30"/>
      <c r="G608" s="118"/>
    </row>
    <row r="609" spans="1:7" ht="43.5">
      <c r="A609" s="215"/>
      <c r="B609" s="114"/>
      <c r="C609" s="236" t="s">
        <v>2586</v>
      </c>
      <c r="D609" s="604">
        <v>2</v>
      </c>
      <c r="E609" s="23" t="s">
        <v>646</v>
      </c>
      <c r="F609" s="30"/>
      <c r="G609" s="118"/>
    </row>
    <row r="610" spans="1:7" ht="43.5">
      <c r="A610" s="215"/>
      <c r="B610" s="114"/>
      <c r="C610" s="236" t="s">
        <v>2587</v>
      </c>
      <c r="D610" s="604">
        <v>2</v>
      </c>
      <c r="E610" s="23" t="s">
        <v>646</v>
      </c>
      <c r="F610" s="30"/>
      <c r="G610" s="118"/>
    </row>
    <row r="611" spans="1:7" ht="58">
      <c r="A611" s="215"/>
      <c r="B611" s="114"/>
      <c r="C611" s="71" t="s">
        <v>2588</v>
      </c>
      <c r="D611" s="604">
        <v>2</v>
      </c>
      <c r="E611" s="23" t="s">
        <v>646</v>
      </c>
      <c r="F611" s="30"/>
      <c r="G611" s="118"/>
    </row>
    <row r="612" spans="1:7" ht="58">
      <c r="A612" s="215"/>
      <c r="B612" s="114"/>
      <c r="C612" s="71" t="s">
        <v>2589</v>
      </c>
      <c r="D612" s="604">
        <v>2</v>
      </c>
      <c r="E612" s="23" t="s">
        <v>646</v>
      </c>
      <c r="F612" s="30"/>
      <c r="G612" s="118"/>
    </row>
    <row r="613" spans="1:7" ht="43.5">
      <c r="A613" s="215"/>
      <c r="B613" s="114"/>
      <c r="C613" s="236" t="s">
        <v>2590</v>
      </c>
      <c r="D613" s="604">
        <v>2</v>
      </c>
      <c r="E613" s="23" t="s">
        <v>646</v>
      </c>
      <c r="F613" s="30"/>
      <c r="G613" s="156"/>
    </row>
    <row r="614" spans="1:7" ht="43.5">
      <c r="A614" s="215"/>
      <c r="B614" s="114"/>
      <c r="C614" s="236" t="s">
        <v>2591</v>
      </c>
      <c r="D614" s="604">
        <v>2</v>
      </c>
      <c r="E614" s="23" t="s">
        <v>646</v>
      </c>
      <c r="F614" s="30"/>
      <c r="G614" s="156"/>
    </row>
    <row r="615" spans="1:7" ht="43.5">
      <c r="A615" s="215"/>
      <c r="B615" s="114"/>
      <c r="C615" s="236" t="s">
        <v>2592</v>
      </c>
      <c r="D615" s="604">
        <v>2</v>
      </c>
      <c r="E615" s="23" t="s">
        <v>646</v>
      </c>
      <c r="F615" s="30"/>
      <c r="G615" s="156"/>
    </row>
    <row r="616" spans="1:7" ht="43.5">
      <c r="A616" s="215"/>
      <c r="B616" s="114"/>
      <c r="C616" s="236" t="s">
        <v>2593</v>
      </c>
      <c r="D616" s="604">
        <v>2</v>
      </c>
      <c r="E616" s="23" t="s">
        <v>646</v>
      </c>
      <c r="F616" s="30"/>
      <c r="G616" s="156"/>
    </row>
    <row r="617" spans="1:7" ht="43.5">
      <c r="A617" s="215"/>
      <c r="B617" s="114"/>
      <c r="C617" s="236" t="s">
        <v>2594</v>
      </c>
      <c r="D617" s="604">
        <v>2</v>
      </c>
      <c r="E617" s="23" t="s">
        <v>646</v>
      </c>
      <c r="F617" s="30"/>
      <c r="G617" s="156"/>
    </row>
    <row r="618" spans="1:7" ht="58">
      <c r="A618" s="215"/>
      <c r="B618" s="114"/>
      <c r="C618" s="71" t="s">
        <v>2595</v>
      </c>
      <c r="D618" s="604">
        <v>2</v>
      </c>
      <c r="E618" s="23" t="s">
        <v>646</v>
      </c>
      <c r="F618" s="30"/>
      <c r="G618" s="156"/>
    </row>
    <row r="619" spans="1:7" ht="43.5">
      <c r="A619" s="215"/>
      <c r="B619" s="114"/>
      <c r="C619" s="71" t="s">
        <v>2596</v>
      </c>
      <c r="D619" s="604">
        <v>2</v>
      </c>
      <c r="E619" s="23" t="s">
        <v>646</v>
      </c>
      <c r="F619" s="30"/>
      <c r="G619" s="156"/>
    </row>
    <row r="620" spans="1:7" ht="58">
      <c r="A620" s="215"/>
      <c r="B620" s="114"/>
      <c r="C620" s="236" t="s">
        <v>2597</v>
      </c>
      <c r="D620" s="604">
        <v>2</v>
      </c>
      <c r="E620" s="23" t="s">
        <v>646</v>
      </c>
      <c r="F620" s="30"/>
      <c r="G620" s="156"/>
    </row>
    <row r="621" spans="1:7" ht="58">
      <c r="A621" s="215"/>
      <c r="B621" s="114"/>
      <c r="C621" s="236" t="s">
        <v>2598</v>
      </c>
      <c r="D621" s="604">
        <v>2</v>
      </c>
      <c r="E621" s="23" t="s">
        <v>646</v>
      </c>
      <c r="F621" s="30"/>
      <c r="G621" s="156"/>
    </row>
    <row r="622" spans="1:7" ht="29">
      <c r="A622" s="215"/>
      <c r="B622" s="114"/>
      <c r="C622" s="236" t="s">
        <v>2599</v>
      </c>
      <c r="D622" s="604">
        <v>2</v>
      </c>
      <c r="E622" s="23" t="s">
        <v>646</v>
      </c>
      <c r="F622" s="30"/>
      <c r="G622" s="156"/>
    </row>
    <row r="623" spans="1:7" ht="31">
      <c r="A623" s="215" t="s">
        <v>2224</v>
      </c>
      <c r="B623" s="114" t="s">
        <v>2225</v>
      </c>
      <c r="C623" s="236" t="s">
        <v>2600</v>
      </c>
      <c r="D623" s="604">
        <v>2</v>
      </c>
      <c r="E623" s="23" t="s">
        <v>538</v>
      </c>
      <c r="F623" s="30"/>
      <c r="G623" s="447"/>
    </row>
    <row r="624" spans="1:7" ht="43.5">
      <c r="A624" s="215" t="s">
        <v>2228</v>
      </c>
      <c r="B624" s="114" t="s">
        <v>1297</v>
      </c>
      <c r="C624" s="272" t="s">
        <v>1298</v>
      </c>
      <c r="D624" s="604">
        <v>2</v>
      </c>
      <c r="E624" s="23" t="s">
        <v>339</v>
      </c>
      <c r="F624" s="236" t="s">
        <v>2601</v>
      </c>
      <c r="G624" s="447"/>
    </row>
    <row r="625" spans="1:9" ht="18.5">
      <c r="A625" s="214" t="s">
        <v>2235</v>
      </c>
      <c r="B625" s="1251" t="s">
        <v>2236</v>
      </c>
      <c r="C625" s="1091"/>
      <c r="D625" s="1091"/>
      <c r="E625" s="1091"/>
      <c r="F625" s="1091"/>
      <c r="G625" s="1092"/>
      <c r="H625" s="212">
        <f>SUM(D626:D628)</f>
        <v>6</v>
      </c>
      <c r="I625" s="212">
        <f>COUNT(D626:D628)*2</f>
        <v>6</v>
      </c>
    </row>
    <row r="626" spans="1:9" ht="29">
      <c r="A626" s="215" t="s">
        <v>2237</v>
      </c>
      <c r="B626" s="114" t="s">
        <v>2238</v>
      </c>
      <c r="C626" s="236" t="s">
        <v>1303</v>
      </c>
      <c r="D626" s="604">
        <v>2</v>
      </c>
      <c r="E626" s="23" t="s">
        <v>538</v>
      </c>
      <c r="F626" s="30"/>
      <c r="G626" s="447"/>
    </row>
    <row r="627" spans="1:9" ht="46.5">
      <c r="A627" s="215" t="s">
        <v>2240</v>
      </c>
      <c r="B627" s="114" t="s">
        <v>2602</v>
      </c>
      <c r="C627" s="71" t="s">
        <v>1306</v>
      </c>
      <c r="D627" s="604">
        <v>2</v>
      </c>
      <c r="E627" s="23" t="s">
        <v>538</v>
      </c>
      <c r="F627" s="30"/>
      <c r="G627" s="447"/>
    </row>
    <row r="628" spans="1:9" ht="31">
      <c r="A628" s="215" t="s">
        <v>1307</v>
      </c>
      <c r="B628" s="114" t="s">
        <v>2603</v>
      </c>
      <c r="C628" s="23" t="s">
        <v>1309</v>
      </c>
      <c r="D628" s="604">
        <v>2</v>
      </c>
      <c r="E628" s="23" t="s">
        <v>538</v>
      </c>
      <c r="F628" s="30"/>
      <c r="G628" s="447"/>
    </row>
    <row r="629" spans="1:9" ht="18.5">
      <c r="A629" s="214" t="s">
        <v>2244</v>
      </c>
      <c r="B629" s="1251" t="s">
        <v>14</v>
      </c>
      <c r="C629" s="1091"/>
      <c r="D629" s="1091"/>
      <c r="E629" s="1091"/>
      <c r="F629" s="1091"/>
      <c r="G629" s="1092"/>
      <c r="H629" s="212">
        <f>SUM(D630:D637)</f>
        <v>16</v>
      </c>
      <c r="I629" s="212">
        <f>COUNT(D630:D637)*2</f>
        <v>16</v>
      </c>
    </row>
    <row r="630" spans="1:9" ht="31">
      <c r="A630" s="215" t="s">
        <v>2245</v>
      </c>
      <c r="B630" s="114" t="s">
        <v>1311</v>
      </c>
      <c r="C630" s="71" t="s">
        <v>1312</v>
      </c>
      <c r="D630" s="604">
        <v>2</v>
      </c>
      <c r="E630" s="23" t="s">
        <v>651</v>
      </c>
      <c r="F630" s="30"/>
      <c r="G630" s="156"/>
    </row>
    <row r="631" spans="1:9" ht="31">
      <c r="A631" s="215" t="s">
        <v>1313</v>
      </c>
      <c r="B631" s="114" t="s">
        <v>1314</v>
      </c>
      <c r="C631" s="71" t="s">
        <v>1315</v>
      </c>
      <c r="D631" s="604">
        <v>2</v>
      </c>
      <c r="E631" s="23" t="s">
        <v>651</v>
      </c>
      <c r="F631" s="30"/>
      <c r="G631" s="156"/>
    </row>
    <row r="632" spans="1:9" ht="29">
      <c r="A632" s="215"/>
      <c r="B632" s="114"/>
      <c r="C632" s="275" t="s">
        <v>1316</v>
      </c>
      <c r="D632" s="604">
        <v>2</v>
      </c>
      <c r="E632" s="23" t="s">
        <v>651</v>
      </c>
      <c r="F632" s="30"/>
      <c r="G632" s="156"/>
    </row>
    <row r="633" spans="1:9" ht="29">
      <c r="A633" s="215"/>
      <c r="B633" s="114"/>
      <c r="C633" s="71" t="s">
        <v>2604</v>
      </c>
      <c r="D633" s="604">
        <v>2</v>
      </c>
      <c r="E633" s="23" t="s">
        <v>651</v>
      </c>
      <c r="F633" s="30"/>
      <c r="G633" s="156"/>
    </row>
    <row r="634" spans="1:9" ht="29">
      <c r="A634" s="215"/>
      <c r="B634" s="114"/>
      <c r="C634" s="71" t="s">
        <v>2605</v>
      </c>
      <c r="D634" s="604">
        <v>2</v>
      </c>
      <c r="E634" s="23" t="s">
        <v>651</v>
      </c>
      <c r="F634" s="30"/>
      <c r="G634" s="156"/>
    </row>
    <row r="635" spans="1:9" ht="46.5">
      <c r="A635" s="43" t="s">
        <v>1318</v>
      </c>
      <c r="B635" s="160" t="s">
        <v>1319</v>
      </c>
      <c r="C635" s="123" t="s">
        <v>1320</v>
      </c>
      <c r="D635" s="604">
        <v>2</v>
      </c>
      <c r="E635" s="23" t="s">
        <v>651</v>
      </c>
      <c r="F635" s="30"/>
      <c r="G635" s="156"/>
    </row>
    <row r="636" spans="1:9" ht="31">
      <c r="A636" s="215" t="s">
        <v>2255</v>
      </c>
      <c r="B636" s="114" t="s">
        <v>1322</v>
      </c>
      <c r="C636" s="236" t="s">
        <v>1323</v>
      </c>
      <c r="D636" s="604">
        <v>2</v>
      </c>
      <c r="E636" s="23" t="s">
        <v>651</v>
      </c>
      <c r="F636" s="30"/>
      <c r="G636" s="156"/>
    </row>
    <row r="637" spans="1:9" ht="46.5">
      <c r="A637" s="215" t="s">
        <v>2257</v>
      </c>
      <c r="B637" s="114" t="s">
        <v>1325</v>
      </c>
      <c r="C637" s="50" t="s">
        <v>2259</v>
      </c>
      <c r="D637" s="604">
        <v>2</v>
      </c>
      <c r="E637" s="23" t="s">
        <v>651</v>
      </c>
      <c r="F637" s="30" t="s">
        <v>2606</v>
      </c>
      <c r="G637" s="156"/>
    </row>
    <row r="638" spans="1:9" ht="31.5" customHeight="1">
      <c r="A638" s="214" t="s">
        <v>2261</v>
      </c>
      <c r="B638" s="996" t="s">
        <v>1327</v>
      </c>
      <c r="C638" s="997"/>
      <c r="D638" s="997"/>
      <c r="E638" s="997"/>
      <c r="F638" s="997"/>
      <c r="G638" s="1079"/>
      <c r="H638" s="212">
        <f>SUM(D639:D645)</f>
        <v>6</v>
      </c>
      <c r="I638" s="212">
        <f>COUNT(D639:D645)*2</f>
        <v>6</v>
      </c>
    </row>
    <row r="639" spans="1:9" ht="159.5">
      <c r="A639" s="27" t="s">
        <v>1328</v>
      </c>
      <c r="B639" s="50" t="s">
        <v>1329</v>
      </c>
      <c r="C639" s="50" t="s">
        <v>1330</v>
      </c>
      <c r="D639" s="530"/>
      <c r="E639" s="26" t="s">
        <v>538</v>
      </c>
      <c r="F639" s="91" t="s">
        <v>1331</v>
      </c>
      <c r="G639" s="26"/>
    </row>
    <row r="640" spans="1:9" ht="87">
      <c r="A640" s="27" t="s">
        <v>1332</v>
      </c>
      <c r="B640" s="50" t="s">
        <v>1333</v>
      </c>
      <c r="C640" s="50" t="s">
        <v>1334</v>
      </c>
      <c r="D640" s="530"/>
      <c r="E640" s="26" t="s">
        <v>538</v>
      </c>
      <c r="F640" s="91" t="s">
        <v>1335</v>
      </c>
      <c r="G640" s="156"/>
    </row>
    <row r="641" spans="1:9" ht="116">
      <c r="A641" s="27" t="s">
        <v>1336</v>
      </c>
      <c r="B641" s="50" t="s">
        <v>1337</v>
      </c>
      <c r="C641" s="50" t="s">
        <v>1338</v>
      </c>
      <c r="D641" s="530"/>
      <c r="E641" s="26" t="s">
        <v>538</v>
      </c>
      <c r="F641" s="91" t="s">
        <v>1339</v>
      </c>
      <c r="G641" s="156"/>
    </row>
    <row r="642" spans="1:9" ht="116">
      <c r="A642" s="63" t="s">
        <v>1340</v>
      </c>
      <c r="B642" s="50" t="s">
        <v>1341</v>
      </c>
      <c r="C642" s="50" t="s">
        <v>1342</v>
      </c>
      <c r="D642" s="530">
        <v>2</v>
      </c>
      <c r="E642" s="26" t="s">
        <v>538</v>
      </c>
      <c r="F642" s="91" t="s">
        <v>1343</v>
      </c>
      <c r="G642" s="156"/>
    </row>
    <row r="643" spans="1:9" ht="87">
      <c r="A643" s="63" t="s">
        <v>1344</v>
      </c>
      <c r="B643" s="50" t="s">
        <v>1345</v>
      </c>
      <c r="C643" s="50" t="s">
        <v>1346</v>
      </c>
      <c r="D643" s="530">
        <v>2</v>
      </c>
      <c r="E643" s="26" t="s">
        <v>538</v>
      </c>
      <c r="F643" s="91" t="s">
        <v>1347</v>
      </c>
      <c r="G643" s="156"/>
    </row>
    <row r="644" spans="1:9" ht="101.5">
      <c r="A644" s="27" t="s">
        <v>1348</v>
      </c>
      <c r="B644" s="50" t="s">
        <v>1349</v>
      </c>
      <c r="C644" s="50" t="s">
        <v>1350</v>
      </c>
      <c r="D644" s="530"/>
      <c r="E644" s="26" t="s">
        <v>538</v>
      </c>
      <c r="F644" s="91" t="s">
        <v>1351</v>
      </c>
      <c r="G644" s="156"/>
    </row>
    <row r="645" spans="1:9" ht="116">
      <c r="A645" s="214" t="s">
        <v>1352</v>
      </c>
      <c r="B645" s="50" t="s">
        <v>1353</v>
      </c>
      <c r="C645" s="50" t="s">
        <v>1354</v>
      </c>
      <c r="D645" s="530">
        <v>2</v>
      </c>
      <c r="E645" s="26" t="s">
        <v>538</v>
      </c>
      <c r="F645" s="91" t="s">
        <v>1355</v>
      </c>
      <c r="G645" s="156"/>
    </row>
    <row r="646" spans="1:9" ht="18.5">
      <c r="A646" s="214" t="s">
        <v>2264</v>
      </c>
      <c r="B646" s="1251" t="s">
        <v>2265</v>
      </c>
      <c r="C646" s="1091"/>
      <c r="D646" s="1091"/>
      <c r="E646" s="1091"/>
      <c r="F646" s="1091"/>
      <c r="G646" s="1092"/>
      <c r="H646" s="212">
        <f>SUM(D647:D649)</f>
        <v>6</v>
      </c>
      <c r="I646" s="212">
        <f>COUNT(D647:D649)*2</f>
        <v>6</v>
      </c>
    </row>
    <row r="647" spans="1:9" ht="31">
      <c r="A647" s="215" t="s">
        <v>2266</v>
      </c>
      <c r="B647" s="114" t="s">
        <v>2267</v>
      </c>
      <c r="C647" s="23" t="s">
        <v>1358</v>
      </c>
      <c r="D647" s="520">
        <v>2</v>
      </c>
      <c r="E647" s="28" t="s">
        <v>269</v>
      </c>
      <c r="F647" s="28" t="s">
        <v>1359</v>
      </c>
      <c r="G647" s="156"/>
    </row>
    <row r="648" spans="1:9" ht="29">
      <c r="A648" s="248"/>
      <c r="C648" s="23" t="s">
        <v>1360</v>
      </c>
      <c r="D648" s="520">
        <v>2</v>
      </c>
      <c r="E648" s="28" t="s">
        <v>269</v>
      </c>
      <c r="F648" s="28" t="s">
        <v>1361</v>
      </c>
      <c r="G648" s="156"/>
    </row>
    <row r="649" spans="1:9" ht="31">
      <c r="A649" s="215" t="s">
        <v>2268</v>
      </c>
      <c r="B649" s="114" t="s">
        <v>2269</v>
      </c>
      <c r="C649" s="28" t="s">
        <v>2270</v>
      </c>
      <c r="D649" s="520">
        <v>2</v>
      </c>
      <c r="E649" s="34" t="s">
        <v>538</v>
      </c>
      <c r="F649" s="23" t="s">
        <v>1364</v>
      </c>
      <c r="G649" s="156"/>
    </row>
    <row r="650" spans="1:9">
      <c r="A650" s="92" t="s">
        <v>10</v>
      </c>
      <c r="B650" s="993" t="s">
        <v>1365</v>
      </c>
      <c r="C650" s="994"/>
      <c r="D650" s="994"/>
      <c r="E650" s="994"/>
      <c r="F650" s="994"/>
      <c r="G650" s="998"/>
      <c r="H650" s="212">
        <f>SUM(D651:D656)</f>
        <v>0</v>
      </c>
      <c r="I650" s="212">
        <f>COUNT(D651:D656)*2</f>
        <v>0</v>
      </c>
    </row>
    <row r="651" spans="1:9" ht="43.5">
      <c r="A651" s="92" t="s">
        <v>1366</v>
      </c>
      <c r="B651" s="50" t="s">
        <v>1367</v>
      </c>
      <c r="C651" s="50"/>
      <c r="D651" s="531"/>
      <c r="E651" s="50"/>
      <c r="F651" s="50"/>
      <c r="G651" s="50"/>
    </row>
    <row r="652" spans="1:9" ht="43.5">
      <c r="A652" s="92" t="s">
        <v>1368</v>
      </c>
      <c r="B652" s="50" t="s">
        <v>1369</v>
      </c>
      <c r="C652" s="50"/>
      <c r="D652" s="531"/>
      <c r="E652" s="50"/>
      <c r="F652" s="50"/>
      <c r="G652" s="50"/>
    </row>
    <row r="653" spans="1:9" ht="43.5">
      <c r="A653" s="92" t="s">
        <v>1370</v>
      </c>
      <c r="B653" s="50" t="s">
        <v>1371</v>
      </c>
      <c r="C653" s="50"/>
      <c r="D653" s="531"/>
      <c r="E653" s="50"/>
      <c r="F653" s="50"/>
      <c r="G653" s="50"/>
    </row>
    <row r="654" spans="1:9" ht="72.5">
      <c r="A654" s="92" t="s">
        <v>1372</v>
      </c>
      <c r="B654" s="50" t="s">
        <v>1373</v>
      </c>
      <c r="C654" s="50"/>
      <c r="D654" s="531"/>
      <c r="E654" s="50"/>
      <c r="F654" s="50"/>
      <c r="G654" s="50"/>
    </row>
    <row r="655" spans="1:9" ht="29">
      <c r="A655" s="92" t="s">
        <v>1374</v>
      </c>
      <c r="B655" s="50" t="s">
        <v>1375</v>
      </c>
      <c r="C655" s="50"/>
      <c r="D655" s="531"/>
      <c r="E655" s="50"/>
      <c r="F655" s="50"/>
      <c r="G655" s="50"/>
    </row>
    <row r="656" spans="1:9" ht="29">
      <c r="A656" s="92" t="s">
        <v>1376</v>
      </c>
      <c r="B656" s="50" t="s">
        <v>1377</v>
      </c>
      <c r="C656" s="50"/>
      <c r="D656" s="531"/>
      <c r="E656" s="50"/>
      <c r="F656" s="50"/>
      <c r="G656" s="50"/>
    </row>
    <row r="657" spans="1:9">
      <c r="A657" s="60" t="s">
        <v>1378</v>
      </c>
      <c r="B657" s="993" t="s">
        <v>8</v>
      </c>
      <c r="C657" s="994"/>
      <c r="D657" s="994"/>
      <c r="E657" s="994"/>
      <c r="F657" s="994"/>
      <c r="G657" s="998"/>
      <c r="H657" s="212">
        <f>SUM(D658:D667)</f>
        <v>2</v>
      </c>
      <c r="I657" s="212">
        <f>COUNT(D658:D667)*2</f>
        <v>2</v>
      </c>
    </row>
    <row r="658" spans="1:9" ht="72.5">
      <c r="A658" s="92" t="s">
        <v>1379</v>
      </c>
      <c r="B658" s="50" t="s">
        <v>1380</v>
      </c>
      <c r="C658" s="276"/>
      <c r="D658" s="276"/>
      <c r="E658" s="276"/>
      <c r="F658" s="276"/>
      <c r="G658" s="276"/>
    </row>
    <row r="659" spans="1:9" ht="58">
      <c r="A659" s="92" t="s">
        <v>1381</v>
      </c>
      <c r="B659" s="50" t="s">
        <v>1382</v>
      </c>
      <c r="C659" s="276"/>
      <c r="D659" s="276"/>
      <c r="E659" s="276"/>
      <c r="F659" s="276"/>
      <c r="G659" s="276"/>
    </row>
    <row r="660" spans="1:9" ht="43.5">
      <c r="A660" s="92" t="s">
        <v>1383</v>
      </c>
      <c r="B660" s="50" t="s">
        <v>1384</v>
      </c>
      <c r="C660" s="276"/>
      <c r="D660" s="276"/>
      <c r="E660" s="276"/>
      <c r="F660" s="276"/>
      <c r="G660" s="276"/>
    </row>
    <row r="661" spans="1:9" ht="43.5">
      <c r="A661" s="92" t="s">
        <v>1385</v>
      </c>
      <c r="B661" s="50" t="s">
        <v>1386</v>
      </c>
      <c r="C661" s="276"/>
      <c r="D661" s="276"/>
      <c r="E661" s="276"/>
      <c r="F661" s="276"/>
      <c r="G661" s="276"/>
    </row>
    <row r="662" spans="1:9" ht="43.5">
      <c r="A662" s="92" t="s">
        <v>1387</v>
      </c>
      <c r="B662" s="50" t="s">
        <v>1388</v>
      </c>
      <c r="C662" s="276"/>
      <c r="D662" s="276"/>
      <c r="E662" s="276"/>
      <c r="F662" s="276"/>
      <c r="G662" s="276"/>
    </row>
    <row r="663" spans="1:9" ht="72.5">
      <c r="A663" s="60" t="s">
        <v>1389</v>
      </c>
      <c r="B663" s="50" t="s">
        <v>2271</v>
      </c>
      <c r="C663" s="50" t="s">
        <v>1391</v>
      </c>
      <c r="D663" s="613">
        <v>2</v>
      </c>
      <c r="E663" s="34" t="s">
        <v>538</v>
      </c>
      <c r="F663" s="50" t="s">
        <v>1392</v>
      </c>
      <c r="G663" s="21"/>
    </row>
    <row r="664" spans="1:9" ht="58">
      <c r="A664" s="27" t="s">
        <v>1393</v>
      </c>
      <c r="B664" s="50" t="s">
        <v>1394</v>
      </c>
      <c r="C664" s="50"/>
      <c r="D664" s="520"/>
      <c r="E664" s="28"/>
      <c r="F664" s="50"/>
      <c r="G664" s="21"/>
    </row>
    <row r="665" spans="1:9" ht="29">
      <c r="A665" s="27" t="s">
        <v>1395</v>
      </c>
      <c r="B665" s="50" t="s">
        <v>1396</v>
      </c>
      <c r="C665" s="50"/>
      <c r="D665" s="520"/>
      <c r="E665" s="28"/>
      <c r="F665" s="50"/>
      <c r="G665" s="21"/>
    </row>
    <row r="666" spans="1:9" ht="29">
      <c r="A666" s="27" t="s">
        <v>1397</v>
      </c>
      <c r="B666" s="50" t="s">
        <v>1398</v>
      </c>
      <c r="C666" s="50"/>
      <c r="D666" s="520"/>
      <c r="E666" s="28"/>
      <c r="F666" s="50"/>
      <c r="G666" s="21"/>
    </row>
    <row r="667" spans="1:9" ht="43.5">
      <c r="A667" s="27" t="s">
        <v>1399</v>
      </c>
      <c r="B667" s="50" t="s">
        <v>1400</v>
      </c>
      <c r="C667" s="50"/>
      <c r="D667" s="520"/>
      <c r="E667" s="28"/>
      <c r="F667" s="50"/>
      <c r="G667" s="21"/>
    </row>
    <row r="668" spans="1:9" ht="21">
      <c r="A668" s="213"/>
      <c r="B668" s="1254" t="s">
        <v>1401</v>
      </c>
      <c r="C668" s="1253"/>
      <c r="D668" s="1253"/>
      <c r="E668" s="1253"/>
      <c r="F668" s="1253"/>
      <c r="G668" s="1253"/>
      <c r="H668" s="212">
        <f>H669+H675+H681+H690</f>
        <v>36</v>
      </c>
      <c r="I668" s="212">
        <f>I669+I675+I681+I690</f>
        <v>36</v>
      </c>
    </row>
    <row r="669" spans="1:9" ht="18.5">
      <c r="A669" s="256" t="s">
        <v>2274</v>
      </c>
      <c r="B669" s="1251" t="s">
        <v>6</v>
      </c>
      <c r="C669" s="1091"/>
      <c r="D669" s="1091"/>
      <c r="E669" s="1091"/>
      <c r="F669" s="1091"/>
      <c r="G669" s="1092"/>
      <c r="H669" s="212">
        <f>SUM(D670:D674)</f>
        <v>8</v>
      </c>
      <c r="I669" s="212">
        <f>COUNT(D670:D674)*2</f>
        <v>8</v>
      </c>
    </row>
    <row r="670" spans="1:9" ht="31">
      <c r="A670" s="215" t="s">
        <v>2275</v>
      </c>
      <c r="B670" s="114" t="s">
        <v>1403</v>
      </c>
      <c r="C670" s="30" t="s">
        <v>2607</v>
      </c>
      <c r="D670" s="607">
        <v>2</v>
      </c>
      <c r="E670" s="71" t="s">
        <v>646</v>
      </c>
      <c r="F670" s="236"/>
      <c r="G670" s="220"/>
    </row>
    <row r="671" spans="1:9" ht="29">
      <c r="A671" s="215"/>
      <c r="B671" s="114"/>
      <c r="C671" s="30" t="s">
        <v>6296</v>
      </c>
      <c r="D671" s="607">
        <v>2</v>
      </c>
      <c r="E671" s="71"/>
      <c r="F671" s="236"/>
      <c r="G671" s="220"/>
    </row>
    <row r="672" spans="1:9" ht="43.5">
      <c r="A672" s="215"/>
      <c r="B672" s="114"/>
      <c r="C672" s="30" t="s">
        <v>6297</v>
      </c>
      <c r="D672" s="607">
        <v>2</v>
      </c>
      <c r="E672" s="71" t="s">
        <v>646</v>
      </c>
      <c r="F672" s="236"/>
      <c r="G672" s="220"/>
    </row>
    <row r="673" spans="1:10" ht="43.5">
      <c r="A673" s="215"/>
      <c r="B673" s="114"/>
      <c r="C673" s="277" t="s">
        <v>1276</v>
      </c>
      <c r="D673" s="607">
        <v>2</v>
      </c>
      <c r="E673" s="71" t="s">
        <v>646</v>
      </c>
      <c r="F673" s="236"/>
      <c r="G673" s="220"/>
    </row>
    <row r="674" spans="1:10" s="7" customFormat="1" ht="33.75" customHeight="1">
      <c r="A674" s="27" t="s">
        <v>2279</v>
      </c>
      <c r="B674" s="30" t="s">
        <v>2608</v>
      </c>
      <c r="C674" s="66"/>
      <c r="D674" s="609"/>
      <c r="E674" s="22"/>
      <c r="F674" s="66"/>
      <c r="G674" s="66"/>
      <c r="H674" s="29"/>
      <c r="I674" s="29"/>
      <c r="J674" s="99"/>
    </row>
    <row r="675" spans="1:10" ht="18.5">
      <c r="A675" s="256" t="s">
        <v>2281</v>
      </c>
      <c r="B675" s="1251" t="s">
        <v>4</v>
      </c>
      <c r="C675" s="1091"/>
      <c r="D675" s="1091"/>
      <c r="E675" s="1091"/>
      <c r="F675" s="1091"/>
      <c r="G675" s="1092"/>
      <c r="H675" s="212">
        <f>SUM(D676:D680)</f>
        <v>8</v>
      </c>
      <c r="I675" s="212">
        <f>COUNT(D676:D680)*2</f>
        <v>8</v>
      </c>
    </row>
    <row r="676" spans="1:10" ht="31">
      <c r="A676" s="215" t="s">
        <v>2282</v>
      </c>
      <c r="B676" s="114" t="s">
        <v>1417</v>
      </c>
      <c r="C676" s="30" t="s">
        <v>2609</v>
      </c>
      <c r="D676" s="607">
        <v>2</v>
      </c>
      <c r="E676" s="71" t="s">
        <v>646</v>
      </c>
      <c r="F676" s="236"/>
      <c r="G676" s="220"/>
    </row>
    <row r="677" spans="1:10">
      <c r="A677" s="215"/>
      <c r="B677" s="114"/>
      <c r="C677" s="272" t="s">
        <v>2610</v>
      </c>
      <c r="D677" s="607">
        <v>2</v>
      </c>
      <c r="E677" s="71" t="s">
        <v>646</v>
      </c>
      <c r="F677" s="236"/>
      <c r="G677" s="220"/>
    </row>
    <row r="678" spans="1:10">
      <c r="A678" s="215"/>
      <c r="B678" s="114"/>
      <c r="C678" s="637" t="s">
        <v>2611</v>
      </c>
      <c r="D678" s="607">
        <v>2</v>
      </c>
      <c r="E678" s="71" t="s">
        <v>646</v>
      </c>
      <c r="F678" s="236"/>
      <c r="G678" s="220"/>
    </row>
    <row r="679" spans="1:10" ht="29">
      <c r="A679" s="215"/>
      <c r="B679" s="114"/>
      <c r="C679" s="272" t="s">
        <v>2612</v>
      </c>
      <c r="D679" s="607">
        <v>2</v>
      </c>
      <c r="E679" s="71" t="s">
        <v>646</v>
      </c>
      <c r="F679" s="236"/>
      <c r="G679" s="220"/>
    </row>
    <row r="680" spans="1:10" s="7" customFormat="1" ht="75" customHeight="1">
      <c r="A680" s="27" t="s">
        <v>1425</v>
      </c>
      <c r="B680" s="30" t="s">
        <v>2613</v>
      </c>
      <c r="C680" s="66"/>
      <c r="D680" s="609"/>
      <c r="E680" s="22"/>
      <c r="F680" s="66"/>
      <c r="G680" s="66"/>
      <c r="H680" s="29"/>
      <c r="I680" s="29"/>
      <c r="J680" s="99"/>
    </row>
    <row r="681" spans="1:10" ht="18.5">
      <c r="A681" s="256" t="s">
        <v>2288</v>
      </c>
      <c r="B681" s="1251" t="s">
        <v>2</v>
      </c>
      <c r="C681" s="1091"/>
      <c r="D681" s="1091"/>
      <c r="E681" s="1091"/>
      <c r="F681" s="1091"/>
      <c r="G681" s="1092"/>
      <c r="H681" s="212">
        <f>SUM(D682:D689)</f>
        <v>14</v>
      </c>
      <c r="I681" s="212">
        <f>COUNT(D682:D689)*2</f>
        <v>14</v>
      </c>
    </row>
    <row r="682" spans="1:10" ht="31">
      <c r="A682" s="215" t="s">
        <v>2289</v>
      </c>
      <c r="B682" s="114" t="s">
        <v>1428</v>
      </c>
      <c r="C682" s="30" t="s">
        <v>6298</v>
      </c>
      <c r="D682" s="607">
        <v>2</v>
      </c>
      <c r="E682" s="71" t="s">
        <v>646</v>
      </c>
      <c r="F682" s="236"/>
      <c r="G682" s="220"/>
    </row>
    <row r="683" spans="1:10" ht="29">
      <c r="A683" s="215"/>
      <c r="B683" s="114"/>
      <c r="C683" s="30" t="s">
        <v>6299</v>
      </c>
      <c r="D683" s="607">
        <v>2</v>
      </c>
      <c r="E683" s="71"/>
      <c r="F683" s="236"/>
      <c r="G683" s="220"/>
    </row>
    <row r="684" spans="1:10" ht="29">
      <c r="A684" s="215"/>
      <c r="B684" s="114"/>
      <c r="C684" s="278" t="s">
        <v>2615</v>
      </c>
      <c r="D684" s="607">
        <v>2</v>
      </c>
      <c r="E684" s="71" t="s">
        <v>646</v>
      </c>
      <c r="F684" s="236"/>
      <c r="G684" s="220"/>
    </row>
    <row r="685" spans="1:10" ht="29">
      <c r="A685" s="215"/>
      <c r="B685" s="114"/>
      <c r="C685" s="150" t="s">
        <v>2616</v>
      </c>
      <c r="D685" s="607">
        <v>2</v>
      </c>
      <c r="E685" s="71" t="s">
        <v>646</v>
      </c>
      <c r="F685" s="236"/>
      <c r="G685" s="220"/>
    </row>
    <row r="686" spans="1:10" ht="29">
      <c r="A686" s="215"/>
      <c r="B686" s="114"/>
      <c r="C686" s="30" t="s">
        <v>1429</v>
      </c>
      <c r="D686" s="607">
        <v>2</v>
      </c>
      <c r="E686" s="71" t="s">
        <v>646</v>
      </c>
      <c r="F686" s="236"/>
      <c r="G686" s="220"/>
    </row>
    <row r="687" spans="1:10" ht="29">
      <c r="A687" s="215"/>
      <c r="B687" s="114"/>
      <c r="C687" s="161" t="s">
        <v>2617</v>
      </c>
      <c r="D687" s="607">
        <v>2</v>
      </c>
      <c r="E687" s="71" t="s">
        <v>646</v>
      </c>
      <c r="F687" s="236"/>
      <c r="G687" s="220"/>
    </row>
    <row r="688" spans="1:10" ht="27.75" customHeight="1">
      <c r="A688" s="215"/>
      <c r="B688" s="114"/>
      <c r="C688" s="272" t="s">
        <v>2618</v>
      </c>
      <c r="D688" s="607">
        <v>2</v>
      </c>
      <c r="E688" s="71" t="s">
        <v>646</v>
      </c>
      <c r="F688" s="236"/>
      <c r="G688" s="220"/>
    </row>
    <row r="689" spans="1:10" s="7" customFormat="1" ht="64.5" customHeight="1">
      <c r="A689" s="27" t="s">
        <v>1432</v>
      </c>
      <c r="B689" s="30" t="s">
        <v>2619</v>
      </c>
      <c r="C689" s="66"/>
      <c r="D689" s="609"/>
      <c r="E689" s="22"/>
      <c r="F689" s="66"/>
      <c r="G689" s="66"/>
      <c r="H689" s="29"/>
      <c r="I689" s="29"/>
      <c r="J689" s="99"/>
    </row>
    <row r="690" spans="1:10" ht="18.5">
      <c r="A690" s="256" t="s">
        <v>2305</v>
      </c>
      <c r="B690" s="1251" t="s">
        <v>0</v>
      </c>
      <c r="C690" s="1091"/>
      <c r="D690" s="1091"/>
      <c r="E690" s="1091"/>
      <c r="F690" s="1091"/>
      <c r="G690" s="1092"/>
      <c r="H690" s="212">
        <f>SUM(D691:D694)</f>
        <v>6</v>
      </c>
      <c r="I690" s="212">
        <f>COUNT(D691:D694)*2</f>
        <v>6</v>
      </c>
    </row>
    <row r="691" spans="1:10" ht="31">
      <c r="A691" s="215" t="s">
        <v>2307</v>
      </c>
      <c r="B691" s="114" t="s">
        <v>1435</v>
      </c>
      <c r="C691" s="30" t="s">
        <v>2620</v>
      </c>
      <c r="D691" s="607">
        <v>2</v>
      </c>
      <c r="E691" s="71" t="s">
        <v>646</v>
      </c>
      <c r="F691" s="236"/>
      <c r="G691" s="220"/>
    </row>
    <row r="692" spans="1:10">
      <c r="A692" s="215"/>
      <c r="B692" s="114"/>
      <c r="C692" s="30" t="s">
        <v>2621</v>
      </c>
      <c r="D692" s="607">
        <v>2</v>
      </c>
      <c r="E692" s="71" t="s">
        <v>646</v>
      </c>
      <c r="F692" s="236"/>
      <c r="G692" s="220"/>
    </row>
    <row r="693" spans="1:10" ht="29">
      <c r="A693" s="215"/>
      <c r="B693" s="114"/>
      <c r="C693" s="30" t="s">
        <v>2622</v>
      </c>
      <c r="D693" s="607">
        <v>2</v>
      </c>
      <c r="E693" s="71" t="s">
        <v>646</v>
      </c>
      <c r="F693" s="236"/>
      <c r="G693" s="220"/>
    </row>
    <row r="694" spans="1:10" ht="29">
      <c r="A694" s="27" t="s">
        <v>1440</v>
      </c>
      <c r="B694" s="30" t="s">
        <v>2623</v>
      </c>
      <c r="C694" s="30"/>
      <c r="D694" s="607"/>
      <c r="E694" s="71" t="s">
        <v>646</v>
      </c>
      <c r="F694" s="236"/>
      <c r="G694" s="220"/>
    </row>
    <row r="695" spans="1:10">
      <c r="A695" s="280"/>
      <c r="B695" s="281"/>
      <c r="C695" s="212"/>
      <c r="D695" s="635"/>
      <c r="E695" s="212"/>
      <c r="F695" s="212"/>
      <c r="G695" s="202"/>
    </row>
    <row r="696" spans="1:10">
      <c r="A696" s="903"/>
      <c r="B696" s="904" t="s">
        <v>2624</v>
      </c>
      <c r="C696" s="905" t="s">
        <v>1444</v>
      </c>
      <c r="D696" s="906" t="s">
        <v>1445</v>
      </c>
      <c r="E696" s="905">
        <f>H2</f>
        <v>4</v>
      </c>
      <c r="F696" s="905"/>
      <c r="G696" s="202"/>
    </row>
    <row r="697" spans="1:10">
      <c r="A697" s="903" t="s">
        <v>174</v>
      </c>
      <c r="B697" s="904">
        <f>IF(E696=0,0,H43)</f>
        <v>28</v>
      </c>
      <c r="C697" s="905">
        <f>IF(E696=0,0,I43)</f>
        <v>28</v>
      </c>
      <c r="D697" s="907">
        <f>IF(D705=0,0,B697/C697)</f>
        <v>1</v>
      </c>
      <c r="E697" s="905"/>
      <c r="F697" s="905"/>
      <c r="G697" s="202"/>
    </row>
    <row r="698" spans="1:10">
      <c r="A698" s="903" t="s">
        <v>176</v>
      </c>
      <c r="B698" s="904">
        <f>IF(E696=0,0,H102)</f>
        <v>80</v>
      </c>
      <c r="C698" s="905">
        <f>IF(E696=0,0,I102)</f>
        <v>80</v>
      </c>
      <c r="D698" s="907">
        <f>IF(D705=0,0,B698/C698)</f>
        <v>1</v>
      </c>
      <c r="E698" s="905"/>
      <c r="F698" s="905"/>
      <c r="G698" s="202"/>
    </row>
    <row r="699" spans="1:10">
      <c r="A699" s="903" t="s">
        <v>178</v>
      </c>
      <c r="B699" s="904">
        <f>IF(E696=0,0,H168)</f>
        <v>144</v>
      </c>
      <c r="C699" s="905">
        <f>IF(E696=0,0,I168)</f>
        <v>144</v>
      </c>
      <c r="D699" s="907">
        <f>IF(D705=0,0,B699/C699)</f>
        <v>1</v>
      </c>
      <c r="E699" s="905"/>
      <c r="F699" s="905"/>
      <c r="G699" s="202"/>
    </row>
    <row r="700" spans="1:10">
      <c r="A700" s="903" t="s">
        <v>180</v>
      </c>
      <c r="B700" s="883">
        <f>IF(E696=0,0,H256)</f>
        <v>104</v>
      </c>
      <c r="C700" s="883">
        <f>IF(E696=0,0,I256)</f>
        <v>104</v>
      </c>
      <c r="D700" s="907">
        <f>IF(D705=0,0,B700/C700)</f>
        <v>1</v>
      </c>
      <c r="E700" s="905"/>
      <c r="F700" s="905"/>
      <c r="G700" s="202"/>
    </row>
    <row r="701" spans="1:10">
      <c r="A701" s="903" t="s">
        <v>182</v>
      </c>
      <c r="B701" s="883">
        <f>IF(E696=0,0,H333)</f>
        <v>208</v>
      </c>
      <c r="C701" s="883">
        <f>IF(E696=0,0,I333)</f>
        <v>208</v>
      </c>
      <c r="D701" s="907">
        <f>IF(D705=0,0,B701/C701)</f>
        <v>1</v>
      </c>
      <c r="E701" s="905"/>
      <c r="F701" s="905"/>
      <c r="G701" s="202"/>
    </row>
    <row r="702" spans="1:10">
      <c r="A702" s="903" t="s">
        <v>184</v>
      </c>
      <c r="B702" s="883">
        <f>IF(E696=0,0,H530)</f>
        <v>98</v>
      </c>
      <c r="C702" s="883">
        <f>IF(E696=0,0,I530)</f>
        <v>98</v>
      </c>
      <c r="D702" s="907">
        <f>IF(D705=0,0,B702/C702)</f>
        <v>1</v>
      </c>
      <c r="E702" s="905"/>
      <c r="F702" s="905"/>
      <c r="G702" s="202"/>
    </row>
    <row r="703" spans="1:10">
      <c r="A703" s="903" t="s">
        <v>185</v>
      </c>
      <c r="B703" s="883">
        <f>IF(E696=0,0,H590)</f>
        <v>88</v>
      </c>
      <c r="C703" s="883">
        <f>IF(E696=0,0,I590)</f>
        <v>88</v>
      </c>
      <c r="D703" s="907">
        <f>IF(D705=0,0,B703/C703)</f>
        <v>1</v>
      </c>
      <c r="E703" s="905"/>
      <c r="F703" s="905"/>
      <c r="G703" s="202"/>
    </row>
    <row r="704" spans="1:10">
      <c r="A704" s="903" t="s">
        <v>187</v>
      </c>
      <c r="B704" s="883">
        <f>IF(E696=0,0,H668)</f>
        <v>36</v>
      </c>
      <c r="C704" s="883">
        <f>IF(E696=0,0,I668)</f>
        <v>36</v>
      </c>
      <c r="D704" s="907">
        <f>IF(D705=0,0,B704/C704)</f>
        <v>1</v>
      </c>
      <c r="E704" s="905"/>
      <c r="F704" s="905"/>
      <c r="G704" s="202"/>
    </row>
    <row r="705" spans="1:7">
      <c r="A705" s="903" t="s">
        <v>1446</v>
      </c>
      <c r="B705" s="904">
        <f>IF(E696=0,0,SUM(B697:B704))</f>
        <v>786</v>
      </c>
      <c r="C705" s="905">
        <f>IF(E696=0,0,SUM(C697:C704))</f>
        <v>786</v>
      </c>
      <c r="D705" s="907">
        <f>IF(E696=0,0,B705/C705)</f>
        <v>1</v>
      </c>
      <c r="E705" s="905"/>
      <c r="F705" s="905"/>
      <c r="G705" s="202"/>
    </row>
    <row r="706" spans="1:7">
      <c r="A706" s="903"/>
      <c r="B706" s="904"/>
      <c r="C706" s="905"/>
      <c r="D706" s="906"/>
      <c r="E706" s="905"/>
      <c r="F706" s="905"/>
      <c r="G706" s="202"/>
    </row>
    <row r="707" spans="1:7">
      <c r="A707" s="903">
        <v>0</v>
      </c>
      <c r="B707" s="904"/>
      <c r="C707" s="905"/>
      <c r="D707" s="906"/>
      <c r="E707" s="905"/>
      <c r="F707" s="905"/>
      <c r="G707" s="202"/>
    </row>
    <row r="708" spans="1:7">
      <c r="A708" s="903">
        <v>1</v>
      </c>
      <c r="B708" s="904"/>
      <c r="C708" s="905"/>
      <c r="D708" s="906"/>
      <c r="E708" s="905"/>
      <c r="F708" s="905"/>
      <c r="G708" s="202"/>
    </row>
    <row r="709" spans="1:7">
      <c r="A709" s="903">
        <v>2</v>
      </c>
      <c r="B709" s="904"/>
      <c r="C709" s="905"/>
      <c r="D709" s="906"/>
      <c r="E709" s="905"/>
      <c r="F709" s="905"/>
      <c r="G709" s="202"/>
    </row>
    <row r="710" spans="1:7">
      <c r="A710" s="903"/>
      <c r="B710" s="904"/>
      <c r="C710" s="905"/>
      <c r="D710" s="906"/>
      <c r="E710" s="905"/>
      <c r="F710" s="905"/>
      <c r="G710" s="202"/>
    </row>
    <row r="711" spans="1:7">
      <c r="A711" s="903"/>
      <c r="B711" s="904"/>
      <c r="C711" s="905"/>
      <c r="D711" s="906"/>
      <c r="E711" s="905"/>
      <c r="F711" s="905"/>
      <c r="G711" s="202"/>
    </row>
    <row r="712" spans="1:7">
      <c r="A712" s="903"/>
      <c r="B712" s="904"/>
      <c r="C712" s="905"/>
      <c r="D712" s="906"/>
      <c r="E712" s="905"/>
      <c r="F712" s="905"/>
      <c r="G712" s="202"/>
    </row>
    <row r="713" spans="1:7">
      <c r="A713" s="903"/>
      <c r="B713" s="904"/>
      <c r="C713" s="905"/>
      <c r="D713" s="906"/>
      <c r="E713" s="905"/>
      <c r="F713" s="905"/>
      <c r="G713" s="202"/>
    </row>
    <row r="714" spans="1:7">
      <c r="A714" s="280"/>
      <c r="B714" s="281"/>
      <c r="C714" s="212"/>
      <c r="D714" s="635"/>
      <c r="E714" s="212"/>
      <c r="F714" s="212"/>
      <c r="G714" s="202"/>
    </row>
    <row r="715" spans="1:7">
      <c r="A715" s="280"/>
      <c r="B715" s="281"/>
      <c r="C715" s="212"/>
      <c r="D715" s="635"/>
      <c r="E715" s="212"/>
      <c r="F715" s="212"/>
    </row>
    <row r="716" spans="1:7">
      <c r="A716" s="280"/>
      <c r="B716" s="281"/>
      <c r="C716" s="212"/>
      <c r="D716" s="635"/>
      <c r="E716" s="212"/>
      <c r="F716" s="212"/>
    </row>
    <row r="717" spans="1:7">
      <c r="A717" s="280"/>
      <c r="B717" s="281"/>
      <c r="C717" s="212"/>
      <c r="D717" s="635"/>
      <c r="E717" s="212"/>
      <c r="F717" s="212"/>
    </row>
    <row r="718" spans="1:7">
      <c r="A718" s="280"/>
      <c r="B718" s="281"/>
      <c r="C718" s="212"/>
      <c r="D718" s="635"/>
      <c r="E718" s="212"/>
      <c r="F718" s="212"/>
    </row>
    <row r="719" spans="1:7">
      <c r="A719" s="280"/>
      <c r="B719" s="281"/>
      <c r="C719" s="212"/>
      <c r="D719" s="635"/>
      <c r="E719" s="212"/>
      <c r="F719" s="212"/>
    </row>
    <row r="720" spans="1:7">
      <c r="A720" s="280"/>
      <c r="B720" s="281"/>
      <c r="C720" s="212"/>
      <c r="D720" s="635"/>
      <c r="E720" s="212"/>
      <c r="F720" s="212"/>
    </row>
    <row r="721" spans="1:6">
      <c r="A721" s="505"/>
      <c r="B721" s="506"/>
      <c r="C721" s="202"/>
      <c r="D721" s="497"/>
      <c r="E721" s="202"/>
      <c r="F721" s="202"/>
    </row>
    <row r="722" spans="1:6">
      <c r="A722" s="280"/>
      <c r="B722" s="281"/>
      <c r="C722" s="212"/>
      <c r="D722" s="635"/>
      <c r="E722" s="212"/>
      <c r="F722" s="212"/>
    </row>
    <row r="723" spans="1:6">
      <c r="A723" s="280"/>
      <c r="B723" s="281"/>
      <c r="C723" s="212"/>
      <c r="D723" s="635"/>
      <c r="E723" s="212"/>
      <c r="F723" s="212"/>
    </row>
    <row r="724" spans="1:6">
      <c r="A724" s="280"/>
      <c r="B724" s="281"/>
      <c r="C724" s="212"/>
      <c r="D724" s="635"/>
      <c r="E724" s="212"/>
      <c r="F724" s="212"/>
    </row>
    <row r="725" spans="1:6">
      <c r="A725" s="282"/>
      <c r="B725" s="250"/>
      <c r="C725" s="150"/>
      <c r="D725" s="636"/>
      <c r="F725" s="150"/>
    </row>
    <row r="726" spans="1:6">
      <c r="A726" s="282"/>
      <c r="B726" s="250"/>
      <c r="C726" s="150"/>
      <c r="D726" s="636"/>
      <c r="F726" s="150"/>
    </row>
    <row r="727" spans="1:6">
      <c r="A727" s="282"/>
      <c r="B727" s="250"/>
      <c r="C727" s="150"/>
      <c r="D727" s="636"/>
      <c r="F727" s="150"/>
    </row>
    <row r="728" spans="1:6">
      <c r="A728" s="282"/>
      <c r="B728" s="250"/>
      <c r="C728" s="150"/>
      <c r="D728" s="636"/>
      <c r="F728" s="150"/>
    </row>
    <row r="729" spans="1:6">
      <c r="A729" s="282"/>
      <c r="B729" s="250"/>
      <c r="C729" s="150"/>
      <c r="D729" s="636"/>
      <c r="F729" s="150"/>
    </row>
    <row r="730" spans="1:6">
      <c r="A730" s="282"/>
      <c r="B730" s="250"/>
      <c r="C730" s="150"/>
      <c r="D730" s="636"/>
      <c r="F730" s="150"/>
    </row>
    <row r="731" spans="1:6">
      <c r="A731" s="282"/>
      <c r="B731" s="250"/>
      <c r="C731" s="150"/>
      <c r="D731" s="636"/>
      <c r="F731" s="150"/>
    </row>
    <row r="732" spans="1:6">
      <c r="A732" s="282"/>
      <c r="B732" s="250"/>
      <c r="C732" s="150"/>
      <c r="D732" s="636"/>
      <c r="F732" s="150"/>
    </row>
    <row r="733" spans="1:6">
      <c r="A733" s="282"/>
      <c r="B733" s="250"/>
      <c r="C733" s="150"/>
      <c r="D733" s="636"/>
      <c r="F733" s="150"/>
    </row>
    <row r="734" spans="1:6">
      <c r="A734" s="282"/>
      <c r="B734" s="250"/>
      <c r="C734" s="150"/>
      <c r="D734" s="636"/>
      <c r="F734" s="150"/>
    </row>
    <row r="735" spans="1:6">
      <c r="A735" s="282"/>
      <c r="B735" s="250"/>
      <c r="C735" s="150"/>
      <c r="D735" s="636"/>
      <c r="F735" s="150"/>
    </row>
    <row r="736" spans="1:6">
      <c r="A736" s="282"/>
      <c r="B736" s="250"/>
      <c r="C736" s="150"/>
      <c r="D736" s="636"/>
      <c r="F736" s="150"/>
    </row>
    <row r="737" spans="1:6">
      <c r="A737" s="282"/>
      <c r="B737" s="250"/>
      <c r="C737" s="150"/>
      <c r="D737" s="636"/>
      <c r="F737" s="150"/>
    </row>
    <row r="738" spans="1:6">
      <c r="A738" s="282"/>
      <c r="B738" s="250"/>
      <c r="C738" s="150"/>
      <c r="D738" s="636"/>
      <c r="F738" s="150"/>
    </row>
  </sheetData>
  <protectedRanges>
    <protectedRange sqref="D642:D645" name="Range6"/>
    <protectedRange sqref="D493" name="Range4"/>
    <protectedRange sqref="G240:G254" name="Range2"/>
    <protectedRange sqref="D583:D586" name="Range1_4"/>
    <protectedRange sqref="D240:D254" name="Range3"/>
    <protectedRange sqref="D582:D589" name="Range5"/>
  </protectedRanges>
  <autoFilter ref="A42:G694"/>
  <mergeCells count="125">
    <mergeCell ref="C6:E6"/>
    <mergeCell ref="G6:I6"/>
    <mergeCell ref="B27:I27"/>
    <mergeCell ref="B28:I28"/>
    <mergeCell ref="G1:I1"/>
    <mergeCell ref="A1:F1"/>
    <mergeCell ref="B21:I21"/>
    <mergeCell ref="B22:I22"/>
    <mergeCell ref="B23:I23"/>
    <mergeCell ref="B24:I24"/>
    <mergeCell ref="D9:I16"/>
    <mergeCell ref="A17:I17"/>
    <mergeCell ref="B18:I18"/>
    <mergeCell ref="A2:G2"/>
    <mergeCell ref="H2:I2"/>
    <mergeCell ref="A3:I3"/>
    <mergeCell ref="A4:B4"/>
    <mergeCell ref="C4:E4"/>
    <mergeCell ref="G4:I4"/>
    <mergeCell ref="B19:I19"/>
    <mergeCell ref="B20:I20"/>
    <mergeCell ref="A7:I7"/>
    <mergeCell ref="B8:C8"/>
    <mergeCell ref="D8:I8"/>
    <mergeCell ref="A5:B5"/>
    <mergeCell ref="C5:E5"/>
    <mergeCell ref="G5:I5"/>
    <mergeCell ref="A6:B6"/>
    <mergeCell ref="B29:I29"/>
    <mergeCell ref="B30:I30"/>
    <mergeCell ref="B103:G103"/>
    <mergeCell ref="B37:I37"/>
    <mergeCell ref="A38:I40"/>
    <mergeCell ref="A41:G41"/>
    <mergeCell ref="B43:G43"/>
    <mergeCell ref="B44:G44"/>
    <mergeCell ref="B63:G63"/>
    <mergeCell ref="B31:I31"/>
    <mergeCell ref="B32:I32"/>
    <mergeCell ref="B33:I33"/>
    <mergeCell ref="B34:I34"/>
    <mergeCell ref="B35:I35"/>
    <mergeCell ref="B36:I36"/>
    <mergeCell ref="B73:G73"/>
    <mergeCell ref="B77:G77"/>
    <mergeCell ref="B90:G90"/>
    <mergeCell ref="B99:G99"/>
    <mergeCell ref="B102:G102"/>
    <mergeCell ref="B25:I25"/>
    <mergeCell ref="B26:I26"/>
    <mergeCell ref="B194:G194"/>
    <mergeCell ref="B200:G200"/>
    <mergeCell ref="B206:G206"/>
    <mergeCell ref="B214:G214"/>
    <mergeCell ref="B227:G227"/>
    <mergeCell ref="B256:G256"/>
    <mergeCell ref="B239:G239"/>
    <mergeCell ref="B117:G117"/>
    <mergeCell ref="B127:G127"/>
    <mergeCell ref="B136:G136"/>
    <mergeCell ref="B142:G142"/>
    <mergeCell ref="B168:G168"/>
    <mergeCell ref="B169:G169"/>
    <mergeCell ref="B156:G156"/>
    <mergeCell ref="B309:G309"/>
    <mergeCell ref="B315:G315"/>
    <mergeCell ref="B318:G318"/>
    <mergeCell ref="B321:G321"/>
    <mergeCell ref="B325:G325"/>
    <mergeCell ref="B330:G330"/>
    <mergeCell ref="B257:G257"/>
    <mergeCell ref="B262:G262"/>
    <mergeCell ref="B276:G276"/>
    <mergeCell ref="B286:G286"/>
    <mergeCell ref="B299:G299"/>
    <mergeCell ref="B304:G304"/>
    <mergeCell ref="B377:G377"/>
    <mergeCell ref="B383:G383"/>
    <mergeCell ref="B395:G395"/>
    <mergeCell ref="B404:G404"/>
    <mergeCell ref="B415:G415"/>
    <mergeCell ref="B419:G419"/>
    <mergeCell ref="B333:G333"/>
    <mergeCell ref="B334:G334"/>
    <mergeCell ref="B343:G343"/>
    <mergeCell ref="B352:G352"/>
    <mergeCell ref="B364:G364"/>
    <mergeCell ref="B374:G374"/>
    <mergeCell ref="B461:G461"/>
    <mergeCell ref="B472:G472"/>
    <mergeCell ref="B484:G484"/>
    <mergeCell ref="B495:G495"/>
    <mergeCell ref="B506:G506"/>
    <mergeCell ref="B513:G513"/>
    <mergeCell ref="B426:G426"/>
    <mergeCell ref="B430:G430"/>
    <mergeCell ref="B445:G445"/>
    <mergeCell ref="B449:G449"/>
    <mergeCell ref="B454:G454"/>
    <mergeCell ref="B460:G460"/>
    <mergeCell ref="B690:G690"/>
    <mergeCell ref="B650:G650"/>
    <mergeCell ref="B657:G657"/>
    <mergeCell ref="B668:G668"/>
    <mergeCell ref="B669:G669"/>
    <mergeCell ref="B675:G675"/>
    <mergeCell ref="B681:G681"/>
    <mergeCell ref="B598:G598"/>
    <mergeCell ref="B602:G602"/>
    <mergeCell ref="B625:G625"/>
    <mergeCell ref="B629:G629"/>
    <mergeCell ref="B638:G638"/>
    <mergeCell ref="B646:G646"/>
    <mergeCell ref="B554:G554"/>
    <mergeCell ref="B564:G564"/>
    <mergeCell ref="B575:G575"/>
    <mergeCell ref="B590:G590"/>
    <mergeCell ref="B591:G591"/>
    <mergeCell ref="B594:G594"/>
    <mergeCell ref="B518:G518"/>
    <mergeCell ref="B519:G519"/>
    <mergeCell ref="B530:G530"/>
    <mergeCell ref="B531:G531"/>
    <mergeCell ref="B539:G539"/>
    <mergeCell ref="B549:G549"/>
  </mergeCells>
  <dataValidations count="7">
    <dataValidation type="list" allowBlank="1" showInputMessage="1" showErrorMessage="1" sqref="D651:D656 D706:D1048576 D240:D472 D168:D238 D90:D97 D41:D88 D99:D155 D162:D163 D658:D696 D484:D637 D639:D649">
      <formula1>$A$707:$A$709</formula1>
    </dataValidation>
    <dataValidation type="list" allowBlank="1" showInputMessage="1" showErrorMessage="1" sqref="D651:D656">
      <formula1>$A$732:$A$734</formula1>
    </dataValidation>
    <dataValidation type="list" allowBlank="1" showInputMessage="1" showErrorMessage="1" sqref="D638">
      <formula1>$A$695:$A$697</formula1>
    </dataValidation>
    <dataValidation type="list" allowBlank="1" showInputMessage="1" showErrorMessage="1" sqref="D89">
      <formula1>$A$795:$A$797</formula1>
    </dataValidation>
    <dataValidation type="list" allowBlank="1" showInputMessage="1" showErrorMessage="1" sqref="D98">
      <formula1>$A$794:$A$796</formula1>
    </dataValidation>
    <dataValidation type="list" allowBlank="1" showInputMessage="1" showErrorMessage="1" sqref="D157:D161 D164:D167">
      <formula1>$A$782:$A$784</formula1>
    </dataValidation>
    <dataValidation type="list" allowBlank="1" showInputMessage="1" showErrorMessage="1" sqref="D473:D483">
      <formula1>$A$756:$A$758</formula1>
    </dataValidation>
  </dataValidations>
  <pageMargins left="0.70866141732283472" right="0.96250000000000002" top="0.74803149606299213" bottom="0.74803149606299213" header="0.31496062992125984" footer="0.31496062992125984"/>
  <pageSetup paperSize="9" scale="52" orientation="portrait" r:id="rId1"/>
  <headerFooter>
    <oddHeader>&amp;LChecklist No.  4 &amp;CMaternity Ward &amp;RVersion - NHSRC 3.0</oddHeader>
    <oddFooter>&amp;CPage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sheetPr>
  <dimension ref="A1:S758"/>
  <sheetViews>
    <sheetView topLeftCell="A86" zoomScale="70" zoomScaleNormal="70" zoomScaleSheetLayoutView="61" zoomScalePageLayoutView="73" workbookViewId="0">
      <selection activeCell="B107" sqref="B107"/>
    </sheetView>
  </sheetViews>
  <sheetFormatPr defaultColWidth="9.1796875" defaultRowHeight="14.5"/>
  <cols>
    <col min="1" max="1" width="18.26953125" style="483" customWidth="1"/>
    <col min="2" max="2" width="31.1796875" style="7" customWidth="1"/>
    <col min="3" max="3" width="30.453125" style="7" customWidth="1"/>
    <col min="4" max="4" width="9.26953125" style="587" customWidth="1"/>
    <col min="5" max="5" width="17.26953125" style="620" customWidth="1"/>
    <col min="6" max="6" width="36" style="123" customWidth="1"/>
    <col min="7" max="7" width="22.453125" style="7" customWidth="1"/>
    <col min="8" max="8" width="17.26953125" style="29" customWidth="1"/>
    <col min="9" max="9" width="18.26953125" style="29" customWidth="1"/>
    <col min="10" max="11" width="9.1796875" style="99"/>
    <col min="12" max="16" width="9.1796875" style="29"/>
    <col min="17" max="16384" width="9.1796875" style="7"/>
  </cols>
  <sheetData>
    <row r="1" spans="1:19" ht="59.25" customHeight="1">
      <c r="A1" s="1040" t="s">
        <v>6644</v>
      </c>
      <c r="B1" s="1041"/>
      <c r="C1" s="1041"/>
      <c r="D1" s="1041"/>
      <c r="E1" s="1041"/>
      <c r="F1" s="1041"/>
      <c r="G1" s="1041"/>
      <c r="H1" s="1322"/>
      <c r="I1" s="1323"/>
      <c r="J1" s="925"/>
    </row>
    <row r="2" spans="1:19" ht="33.5">
      <c r="A2" s="1040" t="s">
        <v>8021</v>
      </c>
      <c r="B2" s="1041"/>
      <c r="C2" s="1041"/>
      <c r="D2" s="1291"/>
      <c r="E2" s="1041"/>
      <c r="F2" s="1041"/>
      <c r="G2" s="1041"/>
      <c r="H2" s="1139">
        <v>5</v>
      </c>
      <c r="I2" s="1140"/>
    </row>
    <row r="3" spans="1:19" s="295" customFormat="1" ht="26.25" customHeight="1">
      <c r="A3" s="1292"/>
      <c r="B3" s="1292"/>
      <c r="C3" s="1295"/>
      <c r="D3" s="1295"/>
      <c r="E3" s="1295"/>
      <c r="F3" s="1298"/>
      <c r="G3" s="1299"/>
      <c r="H3" s="944"/>
      <c r="I3" s="944"/>
      <c r="J3" s="201"/>
      <c r="K3" s="201"/>
      <c r="L3" s="449"/>
      <c r="M3" s="449"/>
      <c r="N3" s="449"/>
      <c r="O3" s="449"/>
      <c r="P3" s="449"/>
      <c r="Q3" s="449"/>
      <c r="R3" s="449"/>
      <c r="S3" s="449"/>
    </row>
    <row r="4" spans="1:19" s="295" customFormat="1" ht="26.25" customHeight="1">
      <c r="A4" s="1293"/>
      <c r="B4" s="1293"/>
      <c r="C4" s="1296"/>
      <c r="D4" s="1296"/>
      <c r="E4" s="1296"/>
      <c r="F4" s="1300"/>
      <c r="G4" s="1301"/>
      <c r="H4" s="944"/>
      <c r="I4" s="944"/>
      <c r="J4" s="201"/>
      <c r="K4" s="201"/>
      <c r="L4" s="449"/>
      <c r="M4" s="449"/>
      <c r="N4" s="449"/>
      <c r="O4" s="449"/>
      <c r="P4" s="449"/>
      <c r="Q4" s="449"/>
      <c r="R4" s="449"/>
      <c r="S4" s="449"/>
    </row>
    <row r="5" spans="1:19" s="295" customFormat="1" ht="26.25" customHeight="1">
      <c r="A5" s="1293"/>
      <c r="B5" s="1293"/>
      <c r="C5" s="1296"/>
      <c r="D5" s="1296"/>
      <c r="E5" s="1296"/>
      <c r="F5" s="1300"/>
      <c r="G5" s="1301"/>
      <c r="H5" s="944"/>
      <c r="I5" s="944"/>
      <c r="J5" s="201"/>
      <c r="K5" s="201"/>
      <c r="L5" s="449"/>
      <c r="M5" s="449"/>
      <c r="N5" s="449"/>
      <c r="O5" s="449"/>
      <c r="P5" s="449"/>
      <c r="Q5" s="449"/>
      <c r="R5" s="449"/>
      <c r="S5" s="449"/>
    </row>
    <row r="6" spans="1:19" s="295" customFormat="1" ht="26.25" customHeight="1">
      <c r="A6" s="1293"/>
      <c r="B6" s="1293"/>
      <c r="C6" s="1296"/>
      <c r="D6" s="1296"/>
      <c r="E6" s="1296"/>
      <c r="F6" s="1300"/>
      <c r="G6" s="1301"/>
      <c r="H6" s="944"/>
      <c r="I6" s="944"/>
      <c r="J6" s="201"/>
      <c r="K6" s="201"/>
      <c r="L6" s="449"/>
      <c r="M6" s="449"/>
      <c r="N6" s="449"/>
      <c r="O6" s="449"/>
      <c r="P6" s="449"/>
      <c r="Q6" s="449"/>
      <c r="R6" s="449"/>
      <c r="S6" s="449"/>
    </row>
    <row r="7" spans="1:19" s="295" customFormat="1" ht="26.25" customHeight="1">
      <c r="A7" s="1293"/>
      <c r="B7" s="1293"/>
      <c r="C7" s="1296"/>
      <c r="D7" s="1296"/>
      <c r="E7" s="1296"/>
      <c r="F7" s="1300"/>
      <c r="G7" s="1301"/>
      <c r="H7" s="944"/>
      <c r="I7" s="944"/>
      <c r="J7" s="201"/>
      <c r="K7" s="201"/>
      <c r="L7" s="449"/>
      <c r="M7" s="449"/>
      <c r="N7" s="449"/>
      <c r="O7" s="449"/>
      <c r="P7" s="449"/>
      <c r="Q7" s="449"/>
      <c r="R7" s="449"/>
      <c r="S7" s="449"/>
    </row>
    <row r="8" spans="1:19" s="295" customFormat="1" ht="26.25" customHeight="1">
      <c r="A8" s="1293"/>
      <c r="B8" s="1293"/>
      <c r="C8" s="1296"/>
      <c r="D8" s="1296"/>
      <c r="E8" s="1296"/>
      <c r="F8" s="1300"/>
      <c r="G8" s="1301"/>
      <c r="H8" s="944"/>
      <c r="I8" s="944"/>
      <c r="J8" s="201"/>
      <c r="K8" s="201"/>
      <c r="L8" s="449"/>
      <c r="M8" s="449"/>
      <c r="N8" s="449"/>
      <c r="O8" s="449"/>
      <c r="P8" s="449"/>
      <c r="Q8" s="449"/>
      <c r="R8" s="449"/>
      <c r="S8" s="449"/>
    </row>
    <row r="9" spans="1:19" s="295" customFormat="1" ht="26.25" customHeight="1">
      <c r="A9" s="1293"/>
      <c r="B9" s="1293"/>
      <c r="C9" s="1296"/>
      <c r="D9" s="1296"/>
      <c r="E9" s="1296"/>
      <c r="F9" s="1300"/>
      <c r="G9" s="1301"/>
      <c r="H9" s="944"/>
      <c r="I9" s="944"/>
      <c r="J9" s="201"/>
      <c r="K9" s="201"/>
      <c r="L9" s="449"/>
      <c r="M9" s="449"/>
      <c r="N9" s="449"/>
      <c r="O9" s="449"/>
      <c r="P9" s="449"/>
      <c r="Q9" s="449"/>
      <c r="R9" s="449"/>
      <c r="S9" s="449"/>
    </row>
    <row r="10" spans="1:19" s="295" customFormat="1" ht="26.25" customHeight="1">
      <c r="A10" s="1293"/>
      <c r="B10" s="1293"/>
      <c r="C10" s="1296"/>
      <c r="D10" s="1296"/>
      <c r="E10" s="1296"/>
      <c r="F10" s="1300"/>
      <c r="G10" s="1301"/>
      <c r="H10" s="944"/>
      <c r="I10" s="944"/>
      <c r="J10" s="201"/>
      <c r="K10" s="201"/>
      <c r="L10" s="449"/>
      <c r="M10" s="449"/>
      <c r="N10" s="449"/>
      <c r="O10" s="449"/>
      <c r="P10" s="449"/>
      <c r="Q10" s="449"/>
      <c r="R10" s="449"/>
      <c r="S10" s="449"/>
    </row>
    <row r="11" spans="1:19" s="295" customFormat="1" ht="26.25" customHeight="1">
      <c r="A11" s="1293"/>
      <c r="B11" s="1293"/>
      <c r="C11" s="1296"/>
      <c r="D11" s="1296"/>
      <c r="E11" s="1296"/>
      <c r="F11" s="1300"/>
      <c r="G11" s="1301"/>
      <c r="H11" s="944"/>
      <c r="I11" s="944"/>
      <c r="J11" s="201"/>
      <c r="K11" s="201"/>
      <c r="L11" s="449"/>
      <c r="M11" s="449"/>
      <c r="N11" s="449"/>
      <c r="O11" s="449"/>
      <c r="P11" s="449"/>
      <c r="Q11" s="449"/>
      <c r="R11" s="449"/>
      <c r="S11" s="449"/>
    </row>
    <row r="12" spans="1:19" s="295" customFormat="1" ht="26.25" customHeight="1">
      <c r="A12" s="1294"/>
      <c r="B12" s="1294"/>
      <c r="C12" s="1297"/>
      <c r="D12" s="1297"/>
      <c r="E12" s="1297"/>
      <c r="F12" s="1302"/>
      <c r="G12" s="1303"/>
      <c r="H12" s="944"/>
      <c r="I12" s="944"/>
      <c r="J12" s="201"/>
      <c r="K12" s="201"/>
      <c r="L12" s="449"/>
      <c r="M12" s="449"/>
      <c r="N12" s="449"/>
      <c r="O12" s="449"/>
      <c r="P12" s="449"/>
      <c r="Q12" s="449"/>
      <c r="R12" s="449"/>
      <c r="S12" s="449"/>
    </row>
    <row r="13" spans="1:19" ht="28.5">
      <c r="A13" s="1074" t="s">
        <v>164</v>
      </c>
      <c r="B13" s="1074"/>
      <c r="C13" s="1074"/>
      <c r="D13" s="1075"/>
      <c r="E13" s="1074"/>
      <c r="F13" s="1074"/>
      <c r="G13" s="1074"/>
      <c r="H13" s="1141"/>
      <c r="I13" s="1141"/>
    </row>
    <row r="14" spans="1:19" ht="53.15" customHeight="1">
      <c r="A14" s="1142" t="s">
        <v>165</v>
      </c>
      <c r="B14" s="1142"/>
      <c r="C14" s="1018"/>
      <c r="D14" s="1067"/>
      <c r="E14" s="1018"/>
      <c r="F14" s="8" t="s">
        <v>166</v>
      </c>
      <c r="G14" s="1018"/>
      <c r="H14" s="1138"/>
      <c r="I14" s="1138"/>
    </row>
    <row r="15" spans="1:19" ht="44.15" customHeight="1">
      <c r="A15" s="1062" t="s">
        <v>167</v>
      </c>
      <c r="B15" s="1063"/>
      <c r="C15" s="1064"/>
      <c r="D15" s="1065"/>
      <c r="E15" s="1064"/>
      <c r="F15" s="744" t="s">
        <v>2816</v>
      </c>
      <c r="G15" s="1018"/>
      <c r="H15" s="1138"/>
      <c r="I15" s="1138"/>
    </row>
    <row r="16" spans="1:19" ht="59.5" customHeight="1">
      <c r="A16" s="1066" t="s">
        <v>169</v>
      </c>
      <c r="B16" s="1066"/>
      <c r="C16" s="1067"/>
      <c r="D16" s="1067"/>
      <c r="E16" s="1018"/>
      <c r="F16" s="744" t="s">
        <v>170</v>
      </c>
      <c r="G16" s="1018"/>
      <c r="H16" s="1138"/>
      <c r="I16" s="1138"/>
    </row>
    <row r="17" spans="1:11" s="29" customFormat="1" ht="36.65" customHeight="1">
      <c r="A17" s="1119" t="s">
        <v>5892</v>
      </c>
      <c r="B17" s="1120"/>
      <c r="C17" s="1120"/>
      <c r="D17" s="1120"/>
      <c r="E17" s="1230"/>
      <c r="F17" s="1120"/>
      <c r="G17" s="1120"/>
      <c r="H17" s="1120"/>
      <c r="I17" s="1121"/>
      <c r="J17" s="99"/>
      <c r="K17" s="99"/>
    </row>
    <row r="18" spans="1:11" s="29" customFormat="1" ht="33.65" customHeight="1">
      <c r="A18" s="472"/>
      <c r="B18" s="1115" t="s">
        <v>172</v>
      </c>
      <c r="C18" s="1122"/>
      <c r="D18" s="1304"/>
      <c r="E18" s="1123"/>
      <c r="F18" s="1124" t="s">
        <v>8022</v>
      </c>
      <c r="G18" s="1124"/>
      <c r="H18" s="1125"/>
      <c r="I18" s="1125"/>
      <c r="J18" s="99"/>
      <c r="K18" s="99"/>
    </row>
    <row r="19" spans="1:11" s="29" customFormat="1" ht="28.4" customHeight="1">
      <c r="A19" s="207" t="s">
        <v>174</v>
      </c>
      <c r="B19" s="104" t="s">
        <v>175</v>
      </c>
      <c r="C19" s="1110">
        <f>Paed_OPD_MusQan!D739</f>
        <v>1</v>
      </c>
      <c r="D19" s="1110"/>
      <c r="E19" s="1305"/>
      <c r="F19" s="1126">
        <f>D747</f>
        <v>1</v>
      </c>
      <c r="G19" s="1127"/>
      <c r="H19" s="1128"/>
      <c r="I19" s="1129"/>
      <c r="J19" s="99"/>
      <c r="K19" s="99"/>
    </row>
    <row r="20" spans="1:11" s="29" customFormat="1" ht="28.4" customHeight="1">
      <c r="A20" s="207" t="s">
        <v>176</v>
      </c>
      <c r="B20" s="104" t="s">
        <v>177</v>
      </c>
      <c r="C20" s="1110">
        <f>Paed_OPD_MusQan!D740</f>
        <v>1</v>
      </c>
      <c r="D20" s="1110"/>
      <c r="E20" s="1305"/>
      <c r="F20" s="1130"/>
      <c r="G20" s="1131"/>
      <c r="H20" s="1132"/>
      <c r="I20" s="1133"/>
      <c r="J20" s="99"/>
      <c r="K20" s="99"/>
    </row>
    <row r="21" spans="1:11" s="29" customFormat="1" ht="28.4" customHeight="1">
      <c r="A21" s="207" t="s">
        <v>178</v>
      </c>
      <c r="B21" s="104" t="s">
        <v>179</v>
      </c>
      <c r="C21" s="1110">
        <f>Paed_OPD_MusQan!D741</f>
        <v>1</v>
      </c>
      <c r="D21" s="1110"/>
      <c r="E21" s="1305"/>
      <c r="F21" s="1130"/>
      <c r="G21" s="1131"/>
      <c r="H21" s="1132"/>
      <c r="I21" s="1133"/>
      <c r="J21" s="99"/>
      <c r="K21" s="99"/>
    </row>
    <row r="22" spans="1:11" s="29" customFormat="1" ht="28.4" customHeight="1">
      <c r="A22" s="207" t="s">
        <v>180</v>
      </c>
      <c r="B22" s="104" t="s">
        <v>181</v>
      </c>
      <c r="C22" s="1110">
        <f>Paed_OPD_MusQan!D742</f>
        <v>1</v>
      </c>
      <c r="D22" s="1110"/>
      <c r="E22" s="1305"/>
      <c r="F22" s="1130"/>
      <c r="G22" s="1131"/>
      <c r="H22" s="1132"/>
      <c r="I22" s="1133"/>
      <c r="J22" s="99"/>
      <c r="K22" s="99"/>
    </row>
    <row r="23" spans="1:11" s="29" customFormat="1" ht="28.4" customHeight="1">
      <c r="A23" s="207" t="s">
        <v>182</v>
      </c>
      <c r="B23" s="104" t="s">
        <v>183</v>
      </c>
      <c r="C23" s="1110">
        <f>Paed_OPD_MusQan!D743</f>
        <v>1</v>
      </c>
      <c r="D23" s="1110"/>
      <c r="E23" s="1305"/>
      <c r="F23" s="1130"/>
      <c r="G23" s="1131"/>
      <c r="H23" s="1132"/>
      <c r="I23" s="1133"/>
      <c r="J23" s="99"/>
      <c r="K23" s="99"/>
    </row>
    <row r="24" spans="1:11" s="29" customFormat="1" ht="28.4" customHeight="1">
      <c r="A24" s="207" t="s">
        <v>184</v>
      </c>
      <c r="B24" s="104" t="s">
        <v>146</v>
      </c>
      <c r="C24" s="1110">
        <f>Paed_OPD_MusQan!D744</f>
        <v>1</v>
      </c>
      <c r="D24" s="1110"/>
      <c r="E24" s="1305"/>
      <c r="F24" s="1130"/>
      <c r="G24" s="1131"/>
      <c r="H24" s="1132"/>
      <c r="I24" s="1133"/>
      <c r="J24" s="99"/>
      <c r="K24" s="99"/>
    </row>
    <row r="25" spans="1:11" s="29" customFormat="1" ht="58.4" customHeight="1">
      <c r="A25" s="207" t="s">
        <v>185</v>
      </c>
      <c r="B25" s="104" t="s">
        <v>1451</v>
      </c>
      <c r="C25" s="1110">
        <f>Paed_OPD_MusQan!D745</f>
        <v>1</v>
      </c>
      <c r="D25" s="1110"/>
      <c r="E25" s="1305"/>
      <c r="F25" s="1130"/>
      <c r="G25" s="1131"/>
      <c r="H25" s="1132"/>
      <c r="I25" s="1133"/>
      <c r="J25" s="99"/>
      <c r="K25" s="99"/>
    </row>
    <row r="26" spans="1:11" s="29" customFormat="1" ht="28.4" customHeight="1">
      <c r="A26" s="207" t="s">
        <v>187</v>
      </c>
      <c r="B26" s="104" t="s">
        <v>188</v>
      </c>
      <c r="C26" s="1110">
        <f>Paed_OPD_MusQan!D746</f>
        <v>1</v>
      </c>
      <c r="D26" s="1110"/>
      <c r="E26" s="1305"/>
      <c r="F26" s="1134"/>
      <c r="G26" s="1135"/>
      <c r="H26" s="1136"/>
      <c r="I26" s="1137"/>
      <c r="J26" s="99"/>
      <c r="K26" s="99"/>
    </row>
    <row r="27" spans="1:11" s="29" customFormat="1" ht="20.149999999999999" customHeight="1">
      <c r="A27" s="1111"/>
      <c r="B27" s="1112"/>
      <c r="C27" s="1112"/>
      <c r="D27" s="1112"/>
      <c r="E27" s="1309"/>
      <c r="F27" s="1112"/>
      <c r="G27" s="1112"/>
      <c r="H27" s="1113"/>
      <c r="I27" s="1114"/>
      <c r="J27" s="99"/>
      <c r="K27" s="99"/>
    </row>
    <row r="28" spans="1:11" s="29" customFormat="1" ht="34" customHeight="1">
      <c r="A28" s="757"/>
      <c r="B28" s="1106" t="s">
        <v>189</v>
      </c>
      <c r="C28" s="1107"/>
      <c r="D28" s="1307"/>
      <c r="E28" s="1308"/>
      <c r="F28" s="1107"/>
      <c r="G28" s="1107"/>
      <c r="H28" s="1108"/>
      <c r="I28" s="1109"/>
      <c r="J28" s="99"/>
      <c r="K28" s="99"/>
    </row>
    <row r="29" spans="1:11" s="29" customFormat="1" ht="34" customHeight="1">
      <c r="A29" s="13">
        <v>1</v>
      </c>
      <c r="B29" s="1093"/>
      <c r="C29" s="1094"/>
      <c r="D29" s="1306"/>
      <c r="E29" s="1094"/>
      <c r="F29" s="1094"/>
      <c r="G29" s="1094"/>
      <c r="H29" s="1095"/>
      <c r="I29" s="1096"/>
      <c r="J29" s="99"/>
      <c r="K29" s="99"/>
    </row>
    <row r="30" spans="1:11" s="29" customFormat="1" ht="34" customHeight="1">
      <c r="A30" s="13">
        <v>2</v>
      </c>
      <c r="B30" s="1093"/>
      <c r="C30" s="1094"/>
      <c r="D30" s="1306"/>
      <c r="E30" s="1094"/>
      <c r="F30" s="1094"/>
      <c r="G30" s="1094"/>
      <c r="H30" s="1095"/>
      <c r="I30" s="1096"/>
      <c r="J30" s="99"/>
      <c r="K30" s="99"/>
    </row>
    <row r="31" spans="1:11" s="29" customFormat="1" ht="34" customHeight="1">
      <c r="A31" s="13">
        <v>3</v>
      </c>
      <c r="B31" s="1093"/>
      <c r="C31" s="1094"/>
      <c r="D31" s="1306"/>
      <c r="E31" s="1094"/>
      <c r="F31" s="1094"/>
      <c r="G31" s="1094"/>
      <c r="H31" s="1095"/>
      <c r="I31" s="1096"/>
      <c r="J31" s="99"/>
      <c r="K31" s="99"/>
    </row>
    <row r="32" spans="1:11" s="29" customFormat="1" ht="34" customHeight="1">
      <c r="A32" s="13">
        <v>4</v>
      </c>
      <c r="B32" s="1093"/>
      <c r="C32" s="1094"/>
      <c r="D32" s="1306"/>
      <c r="E32" s="1094"/>
      <c r="F32" s="1094"/>
      <c r="G32" s="1094"/>
      <c r="H32" s="1095"/>
      <c r="I32" s="1096"/>
      <c r="J32" s="99"/>
      <c r="K32" s="99"/>
    </row>
    <row r="33" spans="1:11" s="29" customFormat="1" ht="34" customHeight="1">
      <c r="A33" s="13">
        <v>5</v>
      </c>
      <c r="B33" s="1093"/>
      <c r="C33" s="1094"/>
      <c r="D33" s="1306"/>
      <c r="E33" s="1094"/>
      <c r="F33" s="1094"/>
      <c r="G33" s="1094"/>
      <c r="H33" s="1095"/>
      <c r="I33" s="1096"/>
      <c r="J33" s="99"/>
      <c r="K33" s="99"/>
    </row>
    <row r="34" spans="1:11" s="29" customFormat="1" ht="34" customHeight="1">
      <c r="A34" s="757"/>
      <c r="B34" s="1106" t="s">
        <v>190</v>
      </c>
      <c r="C34" s="1107"/>
      <c r="D34" s="1307"/>
      <c r="E34" s="1308"/>
      <c r="F34" s="1107"/>
      <c r="G34" s="1107"/>
      <c r="H34" s="1108"/>
      <c r="I34" s="1109"/>
      <c r="J34" s="99"/>
      <c r="K34" s="99"/>
    </row>
    <row r="35" spans="1:11" s="29" customFormat="1" ht="34" customHeight="1">
      <c r="A35" s="13">
        <v>1</v>
      </c>
      <c r="B35" s="1093"/>
      <c r="C35" s="1094"/>
      <c r="D35" s="1306"/>
      <c r="E35" s="1094"/>
      <c r="F35" s="1094"/>
      <c r="G35" s="1094"/>
      <c r="H35" s="1095"/>
      <c r="I35" s="1096"/>
      <c r="J35" s="99"/>
      <c r="K35" s="99"/>
    </row>
    <row r="36" spans="1:11" s="29" customFormat="1" ht="34" customHeight="1">
      <c r="A36" s="13">
        <v>2</v>
      </c>
      <c r="B36" s="1093"/>
      <c r="C36" s="1094"/>
      <c r="D36" s="1306"/>
      <c r="E36" s="1094"/>
      <c r="F36" s="1094"/>
      <c r="G36" s="1094"/>
      <c r="H36" s="1095"/>
      <c r="I36" s="1096"/>
      <c r="J36" s="99"/>
      <c r="K36" s="99"/>
    </row>
    <row r="37" spans="1:11" s="29" customFormat="1" ht="34" customHeight="1">
      <c r="A37" s="13">
        <v>3</v>
      </c>
      <c r="B37" s="1093"/>
      <c r="C37" s="1094"/>
      <c r="D37" s="1306"/>
      <c r="E37" s="1094"/>
      <c r="F37" s="1094"/>
      <c r="G37" s="1094"/>
      <c r="H37" s="1095"/>
      <c r="I37" s="1096"/>
      <c r="J37" s="99"/>
      <c r="K37" s="99"/>
    </row>
    <row r="38" spans="1:11" s="29" customFormat="1" ht="34" customHeight="1">
      <c r="A38" s="13">
        <v>4</v>
      </c>
      <c r="B38" s="1093"/>
      <c r="C38" s="1094"/>
      <c r="D38" s="1306"/>
      <c r="E38" s="1094"/>
      <c r="F38" s="1094"/>
      <c r="G38" s="1094"/>
      <c r="H38" s="1095"/>
      <c r="I38" s="1096"/>
      <c r="J38" s="99"/>
      <c r="K38" s="99"/>
    </row>
    <row r="39" spans="1:11" s="29" customFormat="1" ht="34" customHeight="1">
      <c r="A39" s="13">
        <v>5</v>
      </c>
      <c r="B39" s="1093"/>
      <c r="C39" s="1094"/>
      <c r="D39" s="1306"/>
      <c r="E39" s="1094"/>
      <c r="F39" s="1094"/>
      <c r="G39" s="1094"/>
      <c r="H39" s="1095"/>
      <c r="I39" s="1096"/>
      <c r="J39" s="99"/>
      <c r="K39" s="99"/>
    </row>
    <row r="40" spans="1:11" s="29" customFormat="1" ht="34" customHeight="1">
      <c r="A40" s="757"/>
      <c r="B40" s="1106" t="s">
        <v>1452</v>
      </c>
      <c r="C40" s="1107"/>
      <c r="D40" s="1307"/>
      <c r="E40" s="1308"/>
      <c r="F40" s="1107"/>
      <c r="G40" s="1107"/>
      <c r="H40" s="1108"/>
      <c r="I40" s="1109"/>
      <c r="J40" s="99"/>
      <c r="K40" s="99"/>
    </row>
    <row r="41" spans="1:11" s="29" customFormat="1" ht="34" customHeight="1">
      <c r="A41" s="13">
        <v>1</v>
      </c>
      <c r="B41" s="1093"/>
      <c r="C41" s="1094"/>
      <c r="D41" s="1306"/>
      <c r="E41" s="1094"/>
      <c r="F41" s="1094"/>
      <c r="G41" s="1094"/>
      <c r="H41" s="1095"/>
      <c r="I41" s="1096"/>
      <c r="J41" s="99"/>
      <c r="K41" s="99"/>
    </row>
    <row r="42" spans="1:11" s="29" customFormat="1" ht="34" customHeight="1">
      <c r="A42" s="13">
        <v>2</v>
      </c>
      <c r="B42" s="1093"/>
      <c r="C42" s="1094"/>
      <c r="D42" s="1306"/>
      <c r="E42" s="1094"/>
      <c r="F42" s="1094"/>
      <c r="G42" s="1094"/>
      <c r="H42" s="1095"/>
      <c r="I42" s="1096"/>
      <c r="J42" s="99"/>
      <c r="K42" s="99"/>
    </row>
    <row r="43" spans="1:11" s="29" customFormat="1" ht="34" customHeight="1">
      <c r="A43" s="13">
        <v>3</v>
      </c>
      <c r="B43" s="1093"/>
      <c r="C43" s="1094"/>
      <c r="D43" s="1306"/>
      <c r="E43" s="1094"/>
      <c r="F43" s="1094"/>
      <c r="G43" s="1094"/>
      <c r="H43" s="1095"/>
      <c r="I43" s="1096"/>
      <c r="J43" s="99"/>
      <c r="K43" s="99"/>
    </row>
    <row r="44" spans="1:11" s="29" customFormat="1" ht="34" customHeight="1">
      <c r="A44" s="13">
        <v>4</v>
      </c>
      <c r="B44" s="1093"/>
      <c r="C44" s="1094"/>
      <c r="D44" s="1306"/>
      <c r="E44" s="1094"/>
      <c r="F44" s="1094"/>
      <c r="G44" s="1094"/>
      <c r="H44" s="1095"/>
      <c r="I44" s="1096"/>
      <c r="J44" s="99"/>
      <c r="K44" s="99"/>
    </row>
    <row r="45" spans="1:11" s="29" customFormat="1" ht="34" customHeight="1">
      <c r="A45" s="13">
        <v>5</v>
      </c>
      <c r="B45" s="1093"/>
      <c r="C45" s="1094"/>
      <c r="D45" s="1306"/>
      <c r="E45" s="1094"/>
      <c r="F45" s="1094"/>
      <c r="G45" s="1094"/>
      <c r="H45" s="1095"/>
      <c r="I45" s="1096"/>
      <c r="J45" s="99"/>
      <c r="K45" s="99"/>
    </row>
    <row r="46" spans="1:11" s="29" customFormat="1" ht="34" customHeight="1">
      <c r="A46" s="757"/>
      <c r="B46" s="1101" t="s">
        <v>192</v>
      </c>
      <c r="C46" s="1102"/>
      <c r="D46" s="1306"/>
      <c r="E46" s="1094"/>
      <c r="F46" s="1102"/>
      <c r="G46" s="1102"/>
      <c r="H46" s="1103"/>
      <c r="I46" s="1104"/>
      <c r="J46" s="99"/>
      <c r="K46" s="99"/>
    </row>
    <row r="47" spans="1:11" s="29" customFormat="1" ht="34" customHeight="1">
      <c r="A47" s="757"/>
      <c r="B47" s="1101" t="s">
        <v>193</v>
      </c>
      <c r="C47" s="1102"/>
      <c r="D47" s="1306"/>
      <c r="E47" s="1094"/>
      <c r="F47" s="1102"/>
      <c r="G47" s="1102"/>
      <c r="H47" s="1103"/>
      <c r="I47" s="1104"/>
      <c r="J47" s="99"/>
      <c r="K47" s="99"/>
    </row>
    <row r="48" spans="1:11" s="29" customFormat="1" ht="34" customHeight="1">
      <c r="A48" s="1027"/>
      <c r="B48" s="1027"/>
      <c r="C48" s="1027"/>
      <c r="D48" s="1027"/>
      <c r="E48" s="1310"/>
      <c r="F48" s="1027"/>
      <c r="G48" s="1027"/>
      <c r="H48" s="1105"/>
      <c r="I48" s="1105"/>
      <c r="J48" s="99"/>
      <c r="K48" s="99"/>
    </row>
    <row r="49" spans="1:16" ht="34" customHeight="1">
      <c r="A49" s="1027"/>
      <c r="B49" s="1027"/>
      <c r="C49" s="1027"/>
      <c r="D49" s="1027"/>
      <c r="E49" s="1310"/>
      <c r="F49" s="1027"/>
      <c r="G49" s="1027"/>
      <c r="H49" s="1105"/>
      <c r="I49" s="1105"/>
    </row>
    <row r="50" spans="1:16" ht="34" customHeight="1">
      <c r="A50" s="1087" t="s">
        <v>8023</v>
      </c>
      <c r="B50" s="1088"/>
      <c r="C50" s="1088"/>
      <c r="D50" s="1088"/>
      <c r="E50" s="1311"/>
      <c r="F50" s="1088"/>
      <c r="G50" s="1089"/>
      <c r="H50" s="887"/>
      <c r="I50" s="934"/>
    </row>
    <row r="51" spans="1:16" ht="39" customHeight="1">
      <c r="A51" s="473" t="s">
        <v>195</v>
      </c>
      <c r="B51" s="474" t="s">
        <v>196</v>
      </c>
      <c r="C51" s="475" t="s">
        <v>1454</v>
      </c>
      <c r="D51" s="850" t="s">
        <v>198</v>
      </c>
      <c r="E51" s="476" t="s">
        <v>199</v>
      </c>
      <c r="F51" s="475" t="s">
        <v>3412</v>
      </c>
      <c r="G51" s="477" t="s">
        <v>201</v>
      </c>
      <c r="H51" s="889" t="s">
        <v>1443</v>
      </c>
      <c r="I51" s="890" t="s">
        <v>1444</v>
      </c>
      <c r="J51" s="201"/>
    </row>
    <row r="52" spans="1:16" ht="26.25" customHeight="1">
      <c r="A52" s="298"/>
      <c r="B52" s="1077" t="s">
        <v>202</v>
      </c>
      <c r="C52" s="1077"/>
      <c r="D52" s="1312"/>
      <c r="E52" s="1077"/>
      <c r="F52" s="1077"/>
      <c r="G52" s="1090"/>
      <c r="H52" s="889">
        <f>H53+H79+H86+H90+H104+H113</f>
        <v>58</v>
      </c>
      <c r="I52" s="29">
        <f>I53+I79+I86+I90+I104+I113</f>
        <v>58</v>
      </c>
    </row>
    <row r="53" spans="1:16" ht="40.4" customHeight="1">
      <c r="A53" s="117" t="s">
        <v>1456</v>
      </c>
      <c r="B53" s="1078" t="s">
        <v>142</v>
      </c>
      <c r="C53" s="1091"/>
      <c r="D53" s="1091"/>
      <c r="E53" s="1144"/>
      <c r="F53" s="1091"/>
      <c r="G53" s="1092"/>
      <c r="H53" s="889">
        <f>SUM(D54:D78)</f>
        <v>36</v>
      </c>
      <c r="I53" s="29">
        <f>COUNT(D54:D78)*2</f>
        <v>36</v>
      </c>
    </row>
    <row r="54" spans="1:16" ht="31" hidden="1">
      <c r="A54" s="27" t="s">
        <v>1458</v>
      </c>
      <c r="B54" s="19" t="s">
        <v>204</v>
      </c>
      <c r="C54" s="261"/>
      <c r="D54" s="53"/>
      <c r="E54" s="22"/>
      <c r="F54" s="30"/>
      <c r="G54" s="464"/>
      <c r="H54" s="496"/>
      <c r="I54" s="99"/>
      <c r="L54" s="7"/>
      <c r="M54" s="7"/>
      <c r="N54" s="7"/>
      <c r="O54" s="7"/>
      <c r="P54" s="7"/>
    </row>
    <row r="55" spans="1:16" ht="33.65" hidden="1" customHeight="1">
      <c r="A55" s="27" t="s">
        <v>1459</v>
      </c>
      <c r="B55" s="19" t="s">
        <v>209</v>
      </c>
      <c r="C55" s="30"/>
      <c r="D55" s="53"/>
      <c r="E55" s="22"/>
      <c r="F55" s="30"/>
      <c r="G55" s="464"/>
      <c r="H55" s="496"/>
      <c r="I55" s="99"/>
      <c r="L55" s="7"/>
      <c r="M55" s="7"/>
      <c r="N55" s="7"/>
      <c r="O55" s="7"/>
      <c r="P55" s="7"/>
    </row>
    <row r="56" spans="1:16" ht="80.150000000000006" hidden="1" customHeight="1">
      <c r="A56" s="27" t="s">
        <v>1460</v>
      </c>
      <c r="B56" s="19" t="s">
        <v>213</v>
      </c>
      <c r="C56" s="30"/>
      <c r="D56" s="53"/>
      <c r="E56" s="22"/>
      <c r="F56" s="30"/>
      <c r="G56" s="464"/>
      <c r="H56" s="496"/>
      <c r="I56" s="99"/>
      <c r="L56" s="7"/>
      <c r="M56" s="7"/>
      <c r="N56" s="7"/>
      <c r="O56" s="7"/>
      <c r="P56" s="7"/>
    </row>
    <row r="57" spans="1:16" ht="87">
      <c r="A57" s="18" t="s">
        <v>1461</v>
      </c>
      <c r="B57" s="19" t="s">
        <v>1462</v>
      </c>
      <c r="C57" s="30" t="s">
        <v>5901</v>
      </c>
      <c r="D57" s="582">
        <v>2</v>
      </c>
      <c r="E57" s="52" t="s">
        <v>206</v>
      </c>
      <c r="F57" s="30" t="s">
        <v>8024</v>
      </c>
      <c r="G57" s="53"/>
    </row>
    <row r="58" spans="1:16" ht="43.5">
      <c r="A58" s="18"/>
      <c r="B58" s="19"/>
      <c r="C58" s="30" t="s">
        <v>8025</v>
      </c>
      <c r="D58" s="582">
        <v>2</v>
      </c>
      <c r="E58" s="52" t="s">
        <v>206</v>
      </c>
      <c r="F58" s="30" t="s">
        <v>8026</v>
      </c>
      <c r="G58" s="53"/>
    </row>
    <row r="59" spans="1:16" ht="72.5">
      <c r="A59" s="18" t="s">
        <v>1463</v>
      </c>
      <c r="B59" s="75" t="s">
        <v>221</v>
      </c>
      <c r="C59" s="261" t="s">
        <v>5903</v>
      </c>
      <c r="D59" s="787">
        <v>2</v>
      </c>
      <c r="E59" s="522" t="s">
        <v>206</v>
      </c>
      <c r="F59" s="30" t="s">
        <v>8027</v>
      </c>
      <c r="G59" s="851"/>
      <c r="H59" s="889"/>
    </row>
    <row r="60" spans="1:16" ht="72.5">
      <c r="A60" s="18" t="s">
        <v>1464</v>
      </c>
      <c r="B60" s="33" t="s">
        <v>225</v>
      </c>
      <c r="C60" s="69" t="s">
        <v>8028</v>
      </c>
      <c r="D60" s="115">
        <v>2</v>
      </c>
      <c r="E60" s="52" t="s">
        <v>206</v>
      </c>
      <c r="F60" s="23" t="s">
        <v>8029</v>
      </c>
      <c r="G60" s="478"/>
      <c r="H60" s="889"/>
    </row>
    <row r="61" spans="1:16" ht="101.5">
      <c r="A61" s="18"/>
      <c r="B61" s="19"/>
      <c r="C61" s="23" t="s">
        <v>5907</v>
      </c>
      <c r="D61" s="115">
        <v>2</v>
      </c>
      <c r="E61" s="52" t="s">
        <v>206</v>
      </c>
      <c r="F61" s="23" t="s">
        <v>8030</v>
      </c>
      <c r="G61" s="464"/>
      <c r="H61" s="889"/>
    </row>
    <row r="62" spans="1:16" ht="72.5">
      <c r="A62" s="18" t="s">
        <v>1465</v>
      </c>
      <c r="B62" s="19" t="s">
        <v>229</v>
      </c>
      <c r="C62" s="23" t="s">
        <v>5909</v>
      </c>
      <c r="D62" s="115">
        <v>2</v>
      </c>
      <c r="E62" s="52" t="s">
        <v>206</v>
      </c>
      <c r="F62" s="23" t="s">
        <v>8031</v>
      </c>
      <c r="G62" s="464"/>
      <c r="H62" s="889"/>
    </row>
    <row r="63" spans="1:16" ht="43.5" customHeight="1">
      <c r="A63" s="18"/>
      <c r="B63" s="19"/>
      <c r="C63" s="23" t="s">
        <v>5911</v>
      </c>
      <c r="D63" s="115">
        <v>2</v>
      </c>
      <c r="E63" s="52" t="s">
        <v>206</v>
      </c>
      <c r="F63" s="23" t="s">
        <v>8032</v>
      </c>
      <c r="G63" s="464"/>
      <c r="H63" s="889"/>
    </row>
    <row r="64" spans="1:16" ht="72.5">
      <c r="A64" s="18" t="s">
        <v>232</v>
      </c>
      <c r="B64" s="19" t="s">
        <v>233</v>
      </c>
      <c r="C64" s="23" t="s">
        <v>5913</v>
      </c>
      <c r="D64" s="115">
        <v>2</v>
      </c>
      <c r="E64" s="52" t="s">
        <v>206</v>
      </c>
      <c r="F64" s="23" t="s">
        <v>8033</v>
      </c>
      <c r="G64" s="464"/>
      <c r="H64" s="889"/>
    </row>
    <row r="65" spans="1:16" ht="31" hidden="1">
      <c r="A65" s="27" t="s">
        <v>1466</v>
      </c>
      <c r="B65" s="19" t="s">
        <v>235</v>
      </c>
      <c r="C65" s="30"/>
      <c r="D65" s="53"/>
      <c r="E65" s="22"/>
      <c r="F65" s="30"/>
      <c r="G65" s="464"/>
      <c r="H65" s="496"/>
      <c r="I65" s="99"/>
      <c r="L65" s="7"/>
      <c r="M65" s="7"/>
      <c r="N65" s="7"/>
      <c r="O65" s="7"/>
      <c r="P65" s="7"/>
    </row>
    <row r="66" spans="1:16" ht="58">
      <c r="A66" s="18" t="s">
        <v>238</v>
      </c>
      <c r="B66" s="19" t="s">
        <v>239</v>
      </c>
      <c r="C66" s="23" t="s">
        <v>5916</v>
      </c>
      <c r="D66" s="115">
        <v>2</v>
      </c>
      <c r="E66" s="52" t="s">
        <v>206</v>
      </c>
      <c r="F66" s="23" t="s">
        <v>8034</v>
      </c>
      <c r="G66" s="464"/>
      <c r="H66" s="889"/>
    </row>
    <row r="67" spans="1:16" ht="72.5">
      <c r="A67" s="18"/>
      <c r="B67" s="19"/>
      <c r="C67" s="23" t="s">
        <v>5917</v>
      </c>
      <c r="D67" s="115">
        <v>2</v>
      </c>
      <c r="E67" s="52" t="s">
        <v>206</v>
      </c>
      <c r="F67" s="23" t="s">
        <v>8035</v>
      </c>
      <c r="G67" s="464"/>
      <c r="H67" s="889"/>
    </row>
    <row r="68" spans="1:16" ht="72.5">
      <c r="A68" s="18" t="s">
        <v>240</v>
      </c>
      <c r="B68" s="19" t="s">
        <v>241</v>
      </c>
      <c r="C68" s="23" t="s">
        <v>5919</v>
      </c>
      <c r="D68" s="115">
        <v>2</v>
      </c>
      <c r="E68" s="52" t="s">
        <v>206</v>
      </c>
      <c r="F68" s="23" t="s">
        <v>8036</v>
      </c>
      <c r="G68" s="464"/>
      <c r="H68" s="889"/>
    </row>
    <row r="69" spans="1:16" ht="72.5">
      <c r="A69" s="18" t="s">
        <v>242</v>
      </c>
      <c r="B69" s="19" t="s">
        <v>243</v>
      </c>
      <c r="C69" s="23" t="s">
        <v>5921</v>
      </c>
      <c r="D69" s="115">
        <v>2</v>
      </c>
      <c r="E69" s="52" t="s">
        <v>206</v>
      </c>
      <c r="F69" s="23" t="s">
        <v>8037</v>
      </c>
      <c r="G69" s="193"/>
      <c r="H69" s="891"/>
      <c r="I69" s="212"/>
      <c r="J69" s="202"/>
      <c r="K69" s="202"/>
      <c r="L69" s="212"/>
      <c r="M69" s="212"/>
      <c r="N69" s="212"/>
    </row>
    <row r="70" spans="1:16" ht="31">
      <c r="A70" s="18" t="s">
        <v>1467</v>
      </c>
      <c r="B70" s="19" t="s">
        <v>245</v>
      </c>
      <c r="C70" s="23" t="s">
        <v>5923</v>
      </c>
      <c r="D70" s="115">
        <v>2</v>
      </c>
      <c r="E70" s="52" t="s">
        <v>206</v>
      </c>
      <c r="F70" s="23"/>
      <c r="G70" s="464"/>
      <c r="H70" s="889"/>
    </row>
    <row r="71" spans="1:16" ht="29">
      <c r="A71" s="18"/>
      <c r="B71" s="19"/>
      <c r="C71" s="23" t="s">
        <v>5925</v>
      </c>
      <c r="D71" s="115">
        <v>2</v>
      </c>
      <c r="E71" s="52" t="s">
        <v>206</v>
      </c>
      <c r="F71" s="23"/>
      <c r="G71" s="464"/>
      <c r="H71" s="889"/>
    </row>
    <row r="72" spans="1:16" ht="42" customHeight="1">
      <c r="A72" s="18" t="s">
        <v>1468</v>
      </c>
      <c r="B72" s="19" t="s">
        <v>251</v>
      </c>
      <c r="C72" s="23" t="s">
        <v>8038</v>
      </c>
      <c r="D72" s="115">
        <v>2</v>
      </c>
      <c r="E72" s="52" t="s">
        <v>253</v>
      </c>
      <c r="F72" s="23"/>
      <c r="G72" s="464"/>
      <c r="H72" s="889"/>
    </row>
    <row r="73" spans="1:16" ht="89.25" customHeight="1">
      <c r="A73" s="18"/>
      <c r="B73" s="19"/>
      <c r="C73" s="23" t="s">
        <v>8039</v>
      </c>
      <c r="D73" s="115">
        <v>2</v>
      </c>
      <c r="E73" s="52" t="s">
        <v>253</v>
      </c>
      <c r="F73" s="23" t="s">
        <v>8040</v>
      </c>
      <c r="G73" s="852"/>
      <c r="H73" s="889"/>
    </row>
    <row r="74" spans="1:16" ht="48" hidden="1" customHeight="1">
      <c r="A74" s="27" t="s">
        <v>254</v>
      </c>
      <c r="B74" s="19" t="s">
        <v>255</v>
      </c>
      <c r="C74" s="30"/>
      <c r="D74" s="53"/>
      <c r="E74" s="22"/>
      <c r="F74" s="30"/>
      <c r="G74" s="464"/>
      <c r="H74" s="496" t="s">
        <v>2420</v>
      </c>
      <c r="I74" s="99"/>
      <c r="L74" s="7"/>
      <c r="M74" s="7"/>
      <c r="N74" s="7"/>
      <c r="O74" s="7"/>
      <c r="P74" s="7"/>
    </row>
    <row r="75" spans="1:16" ht="31">
      <c r="A75" s="18" t="s">
        <v>1471</v>
      </c>
      <c r="B75" s="19" t="s">
        <v>257</v>
      </c>
      <c r="C75" s="23" t="s">
        <v>8041</v>
      </c>
      <c r="D75" s="115">
        <v>2</v>
      </c>
      <c r="E75" s="52" t="s">
        <v>206</v>
      </c>
      <c r="F75" s="23" t="s">
        <v>8042</v>
      </c>
      <c r="G75" s="53"/>
    </row>
    <row r="76" spans="1:16" ht="29">
      <c r="A76" s="18"/>
      <c r="B76" s="19"/>
      <c r="C76" s="23" t="s">
        <v>8043</v>
      </c>
      <c r="D76" s="115">
        <v>2</v>
      </c>
      <c r="E76" s="52" t="s">
        <v>206</v>
      </c>
      <c r="F76" s="23" t="s">
        <v>8044</v>
      </c>
      <c r="G76" s="53"/>
    </row>
    <row r="77" spans="1:16" ht="31" hidden="1">
      <c r="A77" s="27" t="s">
        <v>260</v>
      </c>
      <c r="B77" s="19" t="s">
        <v>261</v>
      </c>
      <c r="C77" s="26"/>
      <c r="D77" s="26"/>
      <c r="E77" s="28"/>
      <c r="F77" s="30"/>
      <c r="G77" s="26"/>
      <c r="H77" s="99"/>
      <c r="I77" s="99"/>
      <c r="L77" s="7"/>
      <c r="M77" s="7"/>
      <c r="N77" s="7"/>
      <c r="O77" s="7"/>
      <c r="P77" s="7"/>
    </row>
    <row r="78" spans="1:16" ht="31" hidden="1">
      <c r="A78" s="27" t="s">
        <v>262</v>
      </c>
      <c r="B78" s="19" t="s">
        <v>263</v>
      </c>
      <c r="C78" s="26"/>
      <c r="D78" s="26"/>
      <c r="E78" s="28"/>
      <c r="F78" s="30"/>
      <c r="G78" s="26"/>
      <c r="H78" s="99"/>
      <c r="I78" s="99"/>
      <c r="L78" s="7"/>
      <c r="M78" s="7"/>
      <c r="N78" s="7"/>
      <c r="O78" s="7"/>
      <c r="P78" s="7"/>
    </row>
    <row r="79" spans="1:16" ht="40.4" customHeight="1">
      <c r="A79" s="18" t="s">
        <v>141</v>
      </c>
      <c r="B79" s="1078" t="s">
        <v>140</v>
      </c>
      <c r="C79" s="1009"/>
      <c r="D79" s="1313"/>
      <c r="E79" s="1314"/>
      <c r="F79" s="1009"/>
      <c r="G79" s="1009"/>
      <c r="H79" s="889">
        <f>SUM(D80:D85)</f>
        <v>6</v>
      </c>
      <c r="I79" s="29">
        <f>COUNT(D80:D85)*2</f>
        <v>6</v>
      </c>
    </row>
    <row r="80" spans="1:16" ht="31" hidden="1">
      <c r="A80" s="27" t="s">
        <v>264</v>
      </c>
      <c r="B80" s="114" t="s">
        <v>265</v>
      </c>
      <c r="C80" s="30"/>
      <c r="D80" s="30"/>
      <c r="E80" s="23"/>
      <c r="F80" s="30"/>
      <c r="G80" s="26"/>
      <c r="H80" s="99"/>
      <c r="I80" s="99"/>
      <c r="L80" s="7"/>
      <c r="M80" s="7"/>
      <c r="N80" s="7"/>
      <c r="O80" s="7"/>
      <c r="P80" s="7"/>
    </row>
    <row r="81" spans="1:16" ht="31" hidden="1">
      <c r="A81" s="27" t="s">
        <v>266</v>
      </c>
      <c r="B81" s="114" t="s">
        <v>267</v>
      </c>
      <c r="C81" s="30"/>
      <c r="D81" s="53"/>
      <c r="E81" s="22"/>
      <c r="F81" s="30"/>
      <c r="G81" s="464"/>
      <c r="H81" s="496"/>
      <c r="I81" s="99"/>
      <c r="L81" s="7"/>
      <c r="M81" s="7"/>
      <c r="N81" s="7"/>
      <c r="O81" s="7"/>
      <c r="P81" s="7"/>
    </row>
    <row r="82" spans="1:16" ht="31">
      <c r="A82" s="18" t="s">
        <v>270</v>
      </c>
      <c r="B82" s="114" t="s">
        <v>271</v>
      </c>
      <c r="C82" s="30" t="s">
        <v>8045</v>
      </c>
      <c r="D82" s="582">
        <v>2</v>
      </c>
      <c r="E82" s="52" t="s">
        <v>206</v>
      </c>
      <c r="F82" s="30" t="s">
        <v>5935</v>
      </c>
      <c r="G82" s="464"/>
      <c r="H82" s="889"/>
    </row>
    <row r="83" spans="1:16" ht="43.5">
      <c r="A83" s="18" t="s">
        <v>272</v>
      </c>
      <c r="B83" s="114" t="s">
        <v>273</v>
      </c>
      <c r="C83" s="30" t="s">
        <v>8046</v>
      </c>
      <c r="D83" s="582">
        <v>2</v>
      </c>
      <c r="E83" s="52" t="s">
        <v>206</v>
      </c>
      <c r="F83" s="30" t="s">
        <v>8047</v>
      </c>
      <c r="G83" s="464"/>
      <c r="H83" s="889"/>
    </row>
    <row r="84" spans="1:16" ht="43.5">
      <c r="A84" s="18"/>
      <c r="C84" s="30" t="s">
        <v>8048</v>
      </c>
      <c r="D84" s="582">
        <v>2</v>
      </c>
      <c r="E84" s="52" t="s">
        <v>206</v>
      </c>
      <c r="F84" s="30" t="s">
        <v>8049</v>
      </c>
      <c r="G84" s="464"/>
      <c r="H84" s="889"/>
    </row>
    <row r="85" spans="1:16" ht="31" hidden="1">
      <c r="A85" s="27" t="s">
        <v>275</v>
      </c>
      <c r="B85" s="114" t="s">
        <v>276</v>
      </c>
      <c r="C85" s="30"/>
      <c r="D85" s="297"/>
      <c r="E85" s="22"/>
      <c r="F85" s="30"/>
      <c r="G85" s="464"/>
      <c r="H85" s="496"/>
      <c r="I85" s="99"/>
      <c r="L85" s="7"/>
      <c r="M85" s="7"/>
      <c r="N85" s="7"/>
      <c r="O85" s="7"/>
      <c r="P85" s="7"/>
    </row>
    <row r="86" spans="1:16" ht="40.4" customHeight="1">
      <c r="A86" s="18" t="s">
        <v>277</v>
      </c>
      <c r="B86" s="1078" t="s">
        <v>138</v>
      </c>
      <c r="C86" s="1009"/>
      <c r="D86" s="1313"/>
      <c r="E86" s="1314"/>
      <c r="F86" s="1009"/>
      <c r="G86" s="1009"/>
      <c r="H86" s="889">
        <f>SUM(D87:D89)</f>
        <v>4</v>
      </c>
      <c r="I86" s="29">
        <f>COUNT(D87:D89)*2</f>
        <v>4</v>
      </c>
    </row>
    <row r="87" spans="1:16" ht="31">
      <c r="A87" s="18" t="s">
        <v>1492</v>
      </c>
      <c r="B87" s="114" t="s">
        <v>279</v>
      </c>
      <c r="C87" s="30" t="s">
        <v>8050</v>
      </c>
      <c r="D87" s="582">
        <v>2</v>
      </c>
      <c r="E87" s="52" t="s">
        <v>206</v>
      </c>
      <c r="F87" s="30" t="s">
        <v>8051</v>
      </c>
      <c r="G87" s="53"/>
    </row>
    <row r="88" spans="1:16" ht="31">
      <c r="A88" s="18" t="s">
        <v>1493</v>
      </c>
      <c r="B88" s="114" t="s">
        <v>284</v>
      </c>
      <c r="C88" s="30" t="s">
        <v>8052</v>
      </c>
      <c r="D88" s="582">
        <v>2</v>
      </c>
      <c r="E88" s="52" t="s">
        <v>206</v>
      </c>
      <c r="F88" s="30" t="s">
        <v>8053</v>
      </c>
      <c r="G88" s="464"/>
      <c r="H88" s="889"/>
    </row>
    <row r="89" spans="1:16" ht="31" hidden="1">
      <c r="A89" s="27" t="s">
        <v>1496</v>
      </c>
      <c r="B89" s="114" t="s">
        <v>288</v>
      </c>
      <c r="C89" s="30"/>
      <c r="D89" s="53"/>
      <c r="E89" s="28"/>
      <c r="G89" s="464"/>
      <c r="H89" s="496"/>
      <c r="I89" s="99"/>
      <c r="L89" s="7"/>
      <c r="M89" s="7"/>
      <c r="N89" s="7"/>
      <c r="O89" s="7"/>
      <c r="P89" s="7"/>
    </row>
    <row r="90" spans="1:16" ht="40.4" customHeight="1">
      <c r="A90" s="18" t="s">
        <v>137</v>
      </c>
      <c r="B90" s="1078" t="s">
        <v>136</v>
      </c>
      <c r="C90" s="1009"/>
      <c r="D90" s="1313"/>
      <c r="E90" s="1314"/>
      <c r="F90" s="1009"/>
      <c r="G90" s="1009"/>
      <c r="H90" s="889">
        <f>SUM(D91:D103)</f>
        <v>4</v>
      </c>
      <c r="I90" s="29">
        <f>COUNT(D91:D103)*2</f>
        <v>4</v>
      </c>
    </row>
    <row r="91" spans="1:16" ht="71.25" hidden="1" customHeight="1">
      <c r="A91" s="27" t="s">
        <v>290</v>
      </c>
      <c r="B91" s="19" t="s">
        <v>291</v>
      </c>
      <c r="C91" s="42"/>
      <c r="D91" s="156"/>
      <c r="E91" s="23"/>
      <c r="F91" s="30"/>
      <c r="G91" s="464"/>
      <c r="H91" s="496"/>
      <c r="I91" s="99"/>
      <c r="L91" s="7"/>
      <c r="M91" s="7"/>
      <c r="N91" s="7"/>
      <c r="O91" s="7"/>
      <c r="P91" s="7"/>
    </row>
    <row r="92" spans="1:16" ht="62" hidden="1">
      <c r="A92" s="27" t="s">
        <v>292</v>
      </c>
      <c r="B92" s="19" t="s">
        <v>293</v>
      </c>
      <c r="C92" s="30"/>
      <c r="D92" s="156"/>
      <c r="E92" s="23"/>
      <c r="F92" s="30"/>
      <c r="G92" s="464"/>
      <c r="H92" s="496"/>
      <c r="I92" s="99"/>
      <c r="L92" s="7"/>
      <c r="M92" s="7"/>
      <c r="N92" s="7"/>
      <c r="O92" s="7"/>
      <c r="P92" s="7"/>
    </row>
    <row r="93" spans="1:16" ht="66.75" hidden="1" customHeight="1">
      <c r="A93" s="27" t="s">
        <v>294</v>
      </c>
      <c r="B93" s="19" t="s">
        <v>295</v>
      </c>
      <c r="C93" s="30"/>
      <c r="D93" s="53"/>
      <c r="E93" s="23"/>
      <c r="F93" s="30"/>
      <c r="G93" s="464"/>
      <c r="H93" s="496"/>
      <c r="I93" s="99"/>
      <c r="L93" s="7"/>
      <c r="M93" s="7"/>
      <c r="N93" s="7"/>
      <c r="O93" s="7"/>
      <c r="P93" s="7"/>
    </row>
    <row r="94" spans="1:16" ht="54" hidden="1" customHeight="1">
      <c r="A94" s="27" t="s">
        <v>296</v>
      </c>
      <c r="B94" s="19" t="s">
        <v>297</v>
      </c>
      <c r="C94" s="30"/>
      <c r="D94" s="53"/>
      <c r="E94" s="28"/>
      <c r="F94" s="30"/>
      <c r="G94" s="464"/>
      <c r="H94" s="496"/>
      <c r="I94" s="99"/>
      <c r="L94" s="7"/>
      <c r="M94" s="7"/>
      <c r="N94" s="7"/>
      <c r="O94" s="7"/>
      <c r="P94" s="7"/>
    </row>
    <row r="95" spans="1:16" ht="62" hidden="1">
      <c r="A95" s="27" t="s">
        <v>298</v>
      </c>
      <c r="B95" s="19" t="s">
        <v>1498</v>
      </c>
      <c r="C95" s="30"/>
      <c r="D95" s="53"/>
      <c r="E95" s="28"/>
      <c r="F95" s="30"/>
      <c r="G95" s="464"/>
      <c r="H95" s="496"/>
      <c r="I95" s="99"/>
      <c r="L95" s="7"/>
      <c r="M95" s="7"/>
      <c r="N95" s="7"/>
      <c r="O95" s="7"/>
      <c r="P95" s="7"/>
    </row>
    <row r="96" spans="1:16" ht="46.5" hidden="1">
      <c r="A96" s="27" t="s">
        <v>300</v>
      </c>
      <c r="B96" s="19" t="s">
        <v>301</v>
      </c>
      <c r="C96" s="30"/>
      <c r="D96" s="53"/>
      <c r="E96" s="28"/>
      <c r="F96" s="30"/>
      <c r="G96" s="464"/>
      <c r="H96" s="496"/>
      <c r="I96" s="99"/>
      <c r="L96" s="7"/>
      <c r="M96" s="7"/>
      <c r="N96" s="7"/>
      <c r="O96" s="7"/>
      <c r="P96" s="7"/>
    </row>
    <row r="97" spans="1:16" ht="66.75" hidden="1" customHeight="1">
      <c r="A97" s="27" t="s">
        <v>302</v>
      </c>
      <c r="B97" s="19" t="s">
        <v>303</v>
      </c>
      <c r="C97" s="42"/>
      <c r="D97" s="53"/>
      <c r="E97" s="28"/>
      <c r="F97" s="30"/>
      <c r="G97" s="464"/>
      <c r="H97" s="496"/>
      <c r="I97" s="99"/>
      <c r="L97" s="7"/>
      <c r="M97" s="7"/>
      <c r="N97" s="7"/>
      <c r="O97" s="7"/>
      <c r="P97" s="7"/>
    </row>
    <row r="98" spans="1:16" ht="93" hidden="1">
      <c r="A98" s="27" t="s">
        <v>304</v>
      </c>
      <c r="B98" s="19" t="s">
        <v>305</v>
      </c>
      <c r="C98" s="30"/>
      <c r="D98" s="53"/>
      <c r="E98" s="28"/>
      <c r="F98" s="30"/>
      <c r="G98" s="464"/>
      <c r="H98" s="496"/>
      <c r="I98" s="99"/>
      <c r="L98" s="7"/>
      <c r="M98" s="7"/>
      <c r="N98" s="7"/>
      <c r="O98" s="7"/>
      <c r="P98" s="7"/>
    </row>
    <row r="99" spans="1:16" ht="62" hidden="1">
      <c r="A99" s="27" t="s">
        <v>306</v>
      </c>
      <c r="B99" s="19" t="s">
        <v>307</v>
      </c>
      <c r="C99" s="42"/>
      <c r="D99" s="26"/>
      <c r="E99" s="28"/>
      <c r="F99" s="30"/>
      <c r="G99" s="26"/>
      <c r="H99" s="99"/>
      <c r="I99" s="99"/>
      <c r="L99" s="7"/>
      <c r="M99" s="7"/>
      <c r="N99" s="7"/>
      <c r="O99" s="7"/>
      <c r="P99" s="7"/>
    </row>
    <row r="100" spans="1:16" ht="61.5" hidden="1" customHeight="1">
      <c r="A100" s="27" t="s">
        <v>308</v>
      </c>
      <c r="B100" s="19" t="s">
        <v>309</v>
      </c>
      <c r="C100" s="30"/>
      <c r="D100" s="53"/>
      <c r="E100" s="28"/>
      <c r="F100" s="30"/>
      <c r="G100" s="464"/>
      <c r="H100" s="496"/>
      <c r="I100" s="99"/>
      <c r="L100" s="7"/>
      <c r="M100" s="7"/>
      <c r="N100" s="7"/>
      <c r="O100" s="7"/>
      <c r="P100" s="7"/>
    </row>
    <row r="101" spans="1:16" ht="29" hidden="1">
      <c r="A101" s="27" t="s">
        <v>310</v>
      </c>
      <c r="B101" s="23" t="s">
        <v>311</v>
      </c>
      <c r="C101" s="30"/>
      <c r="D101" s="53"/>
      <c r="E101" s="28"/>
      <c r="F101" s="30"/>
      <c r="G101" s="464"/>
      <c r="H101" s="496"/>
      <c r="I101" s="99"/>
      <c r="L101" s="7"/>
      <c r="M101" s="7"/>
      <c r="N101" s="7"/>
      <c r="O101" s="7"/>
      <c r="P101" s="7"/>
    </row>
    <row r="102" spans="1:16" ht="43.5">
      <c r="A102" s="18" t="s">
        <v>2836</v>
      </c>
      <c r="B102" s="42" t="s">
        <v>6678</v>
      </c>
      <c r="C102" s="30" t="s">
        <v>8054</v>
      </c>
      <c r="D102" s="582">
        <v>2</v>
      </c>
      <c r="E102" s="52" t="s">
        <v>538</v>
      </c>
      <c r="F102" s="30" t="s">
        <v>8055</v>
      </c>
      <c r="G102" s="352"/>
    </row>
    <row r="103" spans="1:16" ht="58">
      <c r="A103" s="18"/>
      <c r="B103" s="42"/>
      <c r="C103" s="30" t="s">
        <v>8056</v>
      </c>
      <c r="D103" s="582">
        <v>2</v>
      </c>
      <c r="E103" s="52" t="s">
        <v>538</v>
      </c>
      <c r="F103" s="30" t="s">
        <v>8057</v>
      </c>
      <c r="G103" s="352"/>
    </row>
    <row r="104" spans="1:16" ht="31.5" customHeight="1">
      <c r="A104" s="18" t="s">
        <v>1499</v>
      </c>
      <c r="B104" s="1078" t="s">
        <v>134</v>
      </c>
      <c r="C104" s="1009"/>
      <c r="D104" s="1313"/>
      <c r="E104" s="1009"/>
      <c r="F104" s="1009"/>
      <c r="G104" s="1082"/>
      <c r="H104" s="29">
        <f>SUM(D105:D112)</f>
        <v>6</v>
      </c>
      <c r="I104" s="29">
        <f>COUNT(D105:D112)*2</f>
        <v>6</v>
      </c>
    </row>
    <row r="105" spans="1:16" ht="26.5" hidden="1" customHeight="1">
      <c r="A105" s="27" t="s">
        <v>312</v>
      </c>
      <c r="B105" s="19" t="s">
        <v>313</v>
      </c>
      <c r="C105" s="26"/>
      <c r="D105" s="26"/>
      <c r="E105" s="28"/>
      <c r="F105" s="30"/>
      <c r="G105" s="26"/>
      <c r="H105" s="99"/>
      <c r="I105" s="99"/>
      <c r="L105" s="7"/>
      <c r="M105" s="7"/>
      <c r="N105" s="7"/>
      <c r="O105" s="7"/>
      <c r="P105" s="7"/>
    </row>
    <row r="106" spans="1:16" ht="35.15" hidden="1" customHeight="1">
      <c r="A106" s="27" t="s">
        <v>314</v>
      </c>
      <c r="B106" s="19" t="s">
        <v>315</v>
      </c>
      <c r="C106" s="26"/>
      <c r="D106" s="26"/>
      <c r="E106" s="28"/>
      <c r="F106" s="30"/>
      <c r="G106" s="26"/>
      <c r="H106" s="99"/>
      <c r="I106" s="99"/>
      <c r="L106" s="7"/>
      <c r="M106" s="7"/>
      <c r="N106" s="7"/>
      <c r="O106" s="7"/>
      <c r="P106" s="7"/>
    </row>
    <row r="107" spans="1:16" ht="31">
      <c r="A107" s="18" t="s">
        <v>1501</v>
      </c>
      <c r="B107" s="19" t="s">
        <v>317</v>
      </c>
      <c r="C107" s="50" t="s">
        <v>5221</v>
      </c>
      <c r="D107" s="582">
        <v>2</v>
      </c>
      <c r="E107" s="52" t="s">
        <v>269</v>
      </c>
      <c r="F107" s="30" t="s">
        <v>8058</v>
      </c>
      <c r="G107" s="53"/>
    </row>
    <row r="108" spans="1:16" ht="31">
      <c r="A108" s="18" t="s">
        <v>319</v>
      </c>
      <c r="B108" s="19" t="s">
        <v>320</v>
      </c>
      <c r="C108" s="50" t="s">
        <v>5223</v>
      </c>
      <c r="D108" s="582">
        <v>2</v>
      </c>
      <c r="E108" s="52" t="s">
        <v>269</v>
      </c>
      <c r="F108" s="30" t="s">
        <v>8058</v>
      </c>
      <c r="G108" s="53"/>
    </row>
    <row r="109" spans="1:16" ht="31" hidden="1">
      <c r="A109" s="27" t="s">
        <v>321</v>
      </c>
      <c r="B109" s="19" t="s">
        <v>322</v>
      </c>
      <c r="C109" s="26"/>
      <c r="D109" s="26"/>
      <c r="E109" s="28"/>
      <c r="F109" s="30"/>
      <c r="G109" s="26"/>
      <c r="H109" s="99"/>
      <c r="I109" s="99"/>
      <c r="L109" s="7"/>
      <c r="M109" s="7"/>
      <c r="N109" s="7"/>
      <c r="O109" s="7"/>
      <c r="P109" s="7"/>
    </row>
    <row r="110" spans="1:16" ht="31">
      <c r="A110" s="18" t="s">
        <v>323</v>
      </c>
      <c r="B110" s="19" t="s">
        <v>324</v>
      </c>
      <c r="C110" s="30" t="s">
        <v>5227</v>
      </c>
      <c r="D110" s="582">
        <v>2</v>
      </c>
      <c r="E110" s="52" t="s">
        <v>269</v>
      </c>
      <c r="F110" s="30" t="s">
        <v>8059</v>
      </c>
      <c r="G110" s="53"/>
    </row>
    <row r="111" spans="1:16" ht="33" hidden="1" customHeight="1">
      <c r="A111" s="27" t="s">
        <v>1502</v>
      </c>
      <c r="B111" s="19" t="s">
        <v>326</v>
      </c>
      <c r="C111" s="26"/>
      <c r="D111" s="26"/>
      <c r="E111" s="28"/>
      <c r="F111" s="30"/>
      <c r="G111" s="26"/>
      <c r="H111" s="99"/>
      <c r="I111" s="99"/>
      <c r="L111" s="7"/>
      <c r="M111" s="7"/>
      <c r="N111" s="7"/>
      <c r="O111" s="7"/>
      <c r="P111" s="7"/>
    </row>
    <row r="112" spans="1:16" ht="56.5" hidden="1" customHeight="1">
      <c r="A112" s="27" t="s">
        <v>2838</v>
      </c>
      <c r="B112" s="114" t="s">
        <v>2839</v>
      </c>
      <c r="C112" s="26"/>
      <c r="D112" s="26"/>
      <c r="E112" s="28"/>
      <c r="F112" s="30"/>
      <c r="G112" s="26"/>
      <c r="H112" s="99"/>
      <c r="I112" s="99"/>
      <c r="L112" s="7"/>
      <c r="M112" s="7"/>
      <c r="N112" s="7"/>
      <c r="O112" s="7"/>
      <c r="P112" s="7"/>
    </row>
    <row r="113" spans="1:16" ht="40.4" customHeight="1">
      <c r="A113" s="18" t="s">
        <v>1503</v>
      </c>
      <c r="B113" s="992" t="s">
        <v>132</v>
      </c>
      <c r="C113" s="1009"/>
      <c r="D113" s="1313"/>
      <c r="E113" s="1314"/>
      <c r="F113" s="1009"/>
      <c r="G113" s="1009"/>
      <c r="H113" s="889">
        <f>SUM(D114:D115)</f>
        <v>2</v>
      </c>
      <c r="I113" s="29">
        <f>COUNT(D114:D115)*2</f>
        <v>2</v>
      </c>
    </row>
    <row r="114" spans="1:16" ht="85">
      <c r="A114" s="18" t="s">
        <v>1504</v>
      </c>
      <c r="B114" s="19" t="s">
        <v>329</v>
      </c>
      <c r="C114" s="20" t="s">
        <v>8060</v>
      </c>
      <c r="D114" s="582">
        <v>2</v>
      </c>
      <c r="E114" s="52" t="s">
        <v>269</v>
      </c>
      <c r="F114" s="25" t="s">
        <v>8061</v>
      </c>
      <c r="G114" s="464"/>
      <c r="H114" s="889"/>
    </row>
    <row r="115" spans="1:16" ht="77.5" hidden="1">
      <c r="A115" s="27" t="s">
        <v>332</v>
      </c>
      <c r="B115" s="19" t="s">
        <v>333</v>
      </c>
      <c r="C115" s="26"/>
      <c r="D115" s="26"/>
      <c r="E115" s="28"/>
      <c r="F115" s="30"/>
      <c r="G115" s="26"/>
      <c r="H115" s="853"/>
      <c r="I115" s="99"/>
      <c r="L115" s="7"/>
      <c r="M115" s="7"/>
      <c r="N115" s="7"/>
      <c r="O115" s="7"/>
      <c r="P115" s="7"/>
    </row>
    <row r="116" spans="1:16" ht="18.5">
      <c r="A116" s="18"/>
      <c r="B116" s="1084" t="s">
        <v>335</v>
      </c>
      <c r="C116" s="1009"/>
      <c r="D116" s="1313"/>
      <c r="E116" s="1314"/>
      <c r="F116" s="1009"/>
      <c r="G116" s="1009"/>
      <c r="H116" s="889">
        <f>H117+H133+H147+H155+H162+H169</f>
        <v>88</v>
      </c>
      <c r="I116" s="29">
        <f>I117+I133+I147+I155+I162+I169</f>
        <v>88</v>
      </c>
    </row>
    <row r="117" spans="1:16" ht="40.4" customHeight="1">
      <c r="A117" s="18" t="s">
        <v>1505</v>
      </c>
      <c r="B117" s="1078" t="s">
        <v>130</v>
      </c>
      <c r="C117" s="1009"/>
      <c r="D117" s="1313"/>
      <c r="E117" s="1314"/>
      <c r="F117" s="1009"/>
      <c r="G117" s="1009"/>
      <c r="H117" s="889">
        <f>SUM(D118:D132)</f>
        <v>30</v>
      </c>
      <c r="I117" s="29">
        <f>COUNT(D118:D132)*2</f>
        <v>30</v>
      </c>
    </row>
    <row r="118" spans="1:16" s="739" customFormat="1" ht="101.5">
      <c r="A118" s="18" t="s">
        <v>1507</v>
      </c>
      <c r="B118" s="854" t="s">
        <v>337</v>
      </c>
      <c r="C118" s="219" t="s">
        <v>8062</v>
      </c>
      <c r="D118" s="582">
        <v>2</v>
      </c>
      <c r="E118" s="52" t="s">
        <v>339</v>
      </c>
      <c r="F118" s="50" t="s">
        <v>8063</v>
      </c>
      <c r="G118" s="855"/>
      <c r="H118" s="945"/>
      <c r="I118" s="738"/>
      <c r="J118" s="737"/>
      <c r="K118" s="737"/>
      <c r="L118" s="738"/>
      <c r="M118" s="738"/>
      <c r="N118" s="738"/>
      <c r="O118" s="738"/>
      <c r="P118" s="738"/>
    </row>
    <row r="119" spans="1:16" s="739" customFormat="1" ht="87">
      <c r="A119" s="18"/>
      <c r="B119" s="854"/>
      <c r="C119" s="417" t="s">
        <v>3873</v>
      </c>
      <c r="D119" s="582">
        <v>2</v>
      </c>
      <c r="E119" s="52" t="s">
        <v>339</v>
      </c>
      <c r="F119" s="50" t="s">
        <v>8064</v>
      </c>
      <c r="G119" s="855"/>
      <c r="H119" s="945"/>
      <c r="I119" s="738"/>
      <c r="J119" s="737"/>
      <c r="K119" s="737"/>
      <c r="L119" s="738"/>
      <c r="M119" s="738"/>
      <c r="N119" s="738"/>
      <c r="O119" s="738"/>
      <c r="P119" s="738"/>
    </row>
    <row r="120" spans="1:16" s="739" customFormat="1" ht="101.5">
      <c r="A120" s="18" t="s">
        <v>1510</v>
      </c>
      <c r="B120" s="854" t="s">
        <v>345</v>
      </c>
      <c r="C120" s="71" t="s">
        <v>2841</v>
      </c>
      <c r="D120" s="582">
        <v>2</v>
      </c>
      <c r="E120" s="52" t="s">
        <v>339</v>
      </c>
      <c r="F120" s="50" t="s">
        <v>8065</v>
      </c>
      <c r="G120" s="326"/>
      <c r="H120" s="945"/>
      <c r="I120" s="738"/>
      <c r="J120" s="737"/>
      <c r="K120" s="737"/>
      <c r="L120" s="738"/>
      <c r="M120" s="738"/>
      <c r="N120" s="738"/>
      <c r="O120" s="738"/>
      <c r="P120" s="738"/>
    </row>
    <row r="121" spans="1:16" s="739" customFormat="1" ht="29">
      <c r="A121" s="18"/>
      <c r="B121" s="854"/>
      <c r="C121" s="856" t="s">
        <v>5964</v>
      </c>
      <c r="D121" s="582">
        <v>2</v>
      </c>
      <c r="E121" s="52" t="s">
        <v>339</v>
      </c>
      <c r="F121" s="236" t="s">
        <v>8066</v>
      </c>
      <c r="G121" s="855"/>
      <c r="H121" s="945"/>
      <c r="I121" s="738"/>
      <c r="J121" s="737"/>
      <c r="K121" s="737"/>
      <c r="L121" s="738"/>
      <c r="M121" s="738"/>
      <c r="N121" s="738"/>
      <c r="O121" s="738"/>
      <c r="P121" s="738"/>
    </row>
    <row r="122" spans="1:16" s="739" customFormat="1" ht="43.5">
      <c r="A122" s="18"/>
      <c r="B122" s="854"/>
      <c r="C122" s="219" t="s">
        <v>8067</v>
      </c>
      <c r="D122" s="582">
        <v>2</v>
      </c>
      <c r="E122" s="52" t="s">
        <v>339</v>
      </c>
      <c r="F122" s="236" t="s">
        <v>8068</v>
      </c>
      <c r="G122" s="855"/>
      <c r="H122" s="945"/>
      <c r="I122" s="738"/>
      <c r="J122" s="737"/>
      <c r="K122" s="737"/>
      <c r="L122" s="738"/>
      <c r="M122" s="738"/>
      <c r="N122" s="738"/>
      <c r="O122" s="738"/>
      <c r="P122" s="738"/>
    </row>
    <row r="123" spans="1:16" s="739" customFormat="1" ht="213.75" customHeight="1">
      <c r="A123" s="18" t="s">
        <v>350</v>
      </c>
      <c r="B123" s="854" t="s">
        <v>351</v>
      </c>
      <c r="C123" s="219" t="s">
        <v>8069</v>
      </c>
      <c r="D123" s="582">
        <v>2</v>
      </c>
      <c r="E123" s="52" t="s">
        <v>339</v>
      </c>
      <c r="F123" s="71" t="s">
        <v>8070</v>
      </c>
      <c r="G123" s="855"/>
      <c r="H123" s="945"/>
      <c r="I123" s="738"/>
      <c r="J123" s="737"/>
      <c r="K123" s="737"/>
      <c r="L123" s="738"/>
      <c r="M123" s="738"/>
      <c r="N123" s="738"/>
      <c r="O123" s="738"/>
      <c r="P123" s="738"/>
    </row>
    <row r="124" spans="1:16" s="739" customFormat="1" ht="72" customHeight="1">
      <c r="A124" s="18" t="s">
        <v>1513</v>
      </c>
      <c r="B124" s="857" t="s">
        <v>353</v>
      </c>
      <c r="C124" s="219" t="s">
        <v>5969</v>
      </c>
      <c r="D124" s="582">
        <v>2</v>
      </c>
      <c r="E124" s="52" t="s">
        <v>339</v>
      </c>
      <c r="F124" s="236" t="s">
        <v>6692</v>
      </c>
      <c r="G124" s="855"/>
      <c r="H124" s="945"/>
      <c r="I124" s="738"/>
      <c r="J124" s="737"/>
      <c r="K124" s="737"/>
      <c r="L124" s="738"/>
      <c r="M124" s="738"/>
      <c r="N124" s="738"/>
      <c r="O124" s="738"/>
      <c r="P124" s="738"/>
    </row>
    <row r="125" spans="1:16" s="739" customFormat="1" ht="72.5">
      <c r="A125" s="18" t="s">
        <v>354</v>
      </c>
      <c r="B125" s="854" t="s">
        <v>355</v>
      </c>
      <c r="C125" s="50" t="s">
        <v>356</v>
      </c>
      <c r="D125" s="582">
        <v>2</v>
      </c>
      <c r="E125" s="52" t="s">
        <v>339</v>
      </c>
      <c r="F125" s="277" t="s">
        <v>8071</v>
      </c>
      <c r="G125" s="855"/>
      <c r="H125" s="945"/>
      <c r="I125" s="738"/>
      <c r="J125" s="737"/>
      <c r="K125" s="737"/>
      <c r="L125" s="738"/>
      <c r="M125" s="738"/>
      <c r="N125" s="738"/>
      <c r="O125" s="738"/>
      <c r="P125" s="738"/>
    </row>
    <row r="126" spans="1:16" s="739" customFormat="1" ht="43.5">
      <c r="A126" s="18"/>
      <c r="B126" s="854"/>
      <c r="C126" s="277" t="s">
        <v>3436</v>
      </c>
      <c r="D126" s="582">
        <v>2</v>
      </c>
      <c r="E126" s="52" t="s">
        <v>339</v>
      </c>
      <c r="F126" s="236" t="s">
        <v>8072</v>
      </c>
      <c r="G126" s="855"/>
      <c r="H126" s="945"/>
      <c r="I126" s="738"/>
      <c r="J126" s="737"/>
      <c r="K126" s="737"/>
      <c r="L126" s="738"/>
      <c r="M126" s="738"/>
      <c r="N126" s="738"/>
      <c r="O126" s="738"/>
      <c r="P126" s="738"/>
    </row>
    <row r="127" spans="1:16" s="739" customFormat="1" ht="101.5">
      <c r="A127" s="18"/>
      <c r="B127" s="858"/>
      <c r="C127" s="768" t="s">
        <v>6694</v>
      </c>
      <c r="D127" s="582">
        <v>2</v>
      </c>
      <c r="E127" s="52" t="s">
        <v>339</v>
      </c>
      <c r="F127" s="768" t="s">
        <v>8073</v>
      </c>
      <c r="G127" s="299"/>
      <c r="H127" s="945"/>
      <c r="I127" s="738"/>
      <c r="J127" s="737"/>
      <c r="K127" s="737"/>
      <c r="L127" s="738"/>
      <c r="M127" s="738"/>
      <c r="N127" s="738"/>
      <c r="O127" s="738"/>
      <c r="P127" s="738"/>
    </row>
    <row r="128" spans="1:16" s="739" customFormat="1" ht="87">
      <c r="A128" s="18"/>
      <c r="B128" s="854"/>
      <c r="C128" s="768" t="s">
        <v>6696</v>
      </c>
      <c r="D128" s="582">
        <v>2</v>
      </c>
      <c r="E128" s="52" t="s">
        <v>339</v>
      </c>
      <c r="F128" s="768" t="s">
        <v>8074</v>
      </c>
      <c r="G128" s="299"/>
      <c r="H128" s="945"/>
      <c r="I128" s="738"/>
      <c r="J128" s="737"/>
      <c r="K128" s="737"/>
      <c r="L128" s="738"/>
      <c r="M128" s="738"/>
      <c r="N128" s="738"/>
      <c r="O128" s="738"/>
      <c r="P128" s="738"/>
    </row>
    <row r="129" spans="1:16" s="739" customFormat="1" ht="63" customHeight="1" thickBot="1">
      <c r="A129" s="18"/>
      <c r="B129" s="854"/>
      <c r="C129" s="770" t="s">
        <v>6698</v>
      </c>
      <c r="D129" s="582">
        <v>2</v>
      </c>
      <c r="E129" s="52" t="s">
        <v>339</v>
      </c>
      <c r="F129" s="770" t="s">
        <v>8075</v>
      </c>
      <c r="G129" s="299"/>
      <c r="H129" s="945"/>
      <c r="I129" s="738"/>
      <c r="J129" s="737"/>
      <c r="K129" s="737"/>
      <c r="L129" s="738"/>
      <c r="M129" s="738"/>
      <c r="N129" s="738"/>
      <c r="O129" s="738"/>
      <c r="P129" s="738"/>
    </row>
    <row r="130" spans="1:16" s="739" customFormat="1" ht="31">
      <c r="A130" s="18" t="s">
        <v>1515</v>
      </c>
      <c r="B130" s="854" t="s">
        <v>358</v>
      </c>
      <c r="C130" s="71" t="s">
        <v>6700</v>
      </c>
      <c r="D130" s="582">
        <v>2</v>
      </c>
      <c r="E130" s="52" t="s">
        <v>339</v>
      </c>
      <c r="F130" s="236" t="s">
        <v>8076</v>
      </c>
      <c r="G130" s="299"/>
      <c r="H130" s="945"/>
      <c r="I130" s="738"/>
      <c r="J130" s="737"/>
      <c r="K130" s="737"/>
      <c r="L130" s="738"/>
      <c r="M130" s="738"/>
      <c r="N130" s="738"/>
      <c r="O130" s="738"/>
      <c r="P130" s="738"/>
    </row>
    <row r="131" spans="1:16" s="739" customFormat="1" ht="46.5">
      <c r="A131" s="18" t="s">
        <v>1517</v>
      </c>
      <c r="B131" s="854" t="s">
        <v>361</v>
      </c>
      <c r="C131" s="219" t="s">
        <v>2358</v>
      </c>
      <c r="D131" s="582">
        <v>2</v>
      </c>
      <c r="E131" s="52" t="s">
        <v>377</v>
      </c>
      <c r="F131" s="236" t="s">
        <v>8077</v>
      </c>
      <c r="G131" s="855"/>
      <c r="H131" s="945"/>
      <c r="I131" s="738"/>
      <c r="J131" s="737"/>
      <c r="K131" s="737"/>
      <c r="L131" s="738"/>
      <c r="M131" s="738"/>
      <c r="N131" s="738"/>
      <c r="O131" s="738"/>
      <c r="P131" s="738"/>
    </row>
    <row r="132" spans="1:16" s="739" customFormat="1" ht="46.5">
      <c r="A132" s="18" t="s">
        <v>364</v>
      </c>
      <c r="B132" s="854" t="s">
        <v>365</v>
      </c>
      <c r="C132" s="371" t="s">
        <v>8078</v>
      </c>
      <c r="D132" s="582">
        <v>2</v>
      </c>
      <c r="E132" s="52" t="s">
        <v>367</v>
      </c>
      <c r="F132" s="236"/>
      <c r="G132" s="855"/>
      <c r="H132" s="945"/>
      <c r="I132" s="738"/>
      <c r="J132" s="737"/>
      <c r="K132" s="737"/>
      <c r="L132" s="738"/>
      <c r="M132" s="738"/>
      <c r="N132" s="738"/>
      <c r="O132" s="738"/>
      <c r="P132" s="738"/>
    </row>
    <row r="133" spans="1:16" s="739" customFormat="1" ht="40.4" customHeight="1">
      <c r="A133" s="18" t="s">
        <v>1518</v>
      </c>
      <c r="B133" s="1315" t="s">
        <v>5971</v>
      </c>
      <c r="C133" s="1009"/>
      <c r="D133" s="1313"/>
      <c r="E133" s="1314"/>
      <c r="F133" s="1009"/>
      <c r="G133" s="1009"/>
      <c r="H133" s="945">
        <f>SUM(D134:D146)</f>
        <v>20</v>
      </c>
      <c r="I133" s="738">
        <f>COUNT(D134:D146)*2</f>
        <v>20</v>
      </c>
      <c r="J133" s="737"/>
      <c r="K133" s="737"/>
      <c r="L133" s="738"/>
      <c r="M133" s="738"/>
      <c r="N133" s="738"/>
      <c r="O133" s="738"/>
      <c r="P133" s="738"/>
    </row>
    <row r="134" spans="1:16" s="739" customFormat="1" ht="43.5">
      <c r="A134" s="18" t="s">
        <v>1520</v>
      </c>
      <c r="B134" s="857" t="s">
        <v>369</v>
      </c>
      <c r="C134" s="219" t="s">
        <v>2363</v>
      </c>
      <c r="D134" s="582">
        <v>2</v>
      </c>
      <c r="E134" s="52" t="s">
        <v>339</v>
      </c>
      <c r="F134" s="71" t="s">
        <v>8079</v>
      </c>
      <c r="G134" s="855"/>
      <c r="H134" s="945"/>
      <c r="I134" s="738"/>
      <c r="J134" s="737"/>
      <c r="K134" s="737"/>
      <c r="L134" s="738"/>
      <c r="M134" s="738"/>
      <c r="N134" s="738"/>
      <c r="O134" s="738"/>
      <c r="P134" s="738"/>
    </row>
    <row r="135" spans="1:16" s="739" customFormat="1" ht="101.5">
      <c r="A135" s="18"/>
      <c r="B135" s="857"/>
      <c r="C135" s="131" t="s">
        <v>8080</v>
      </c>
      <c r="D135" s="582">
        <v>2</v>
      </c>
      <c r="E135" s="52" t="s">
        <v>339</v>
      </c>
      <c r="F135" s="371" t="s">
        <v>8081</v>
      </c>
      <c r="G135" s="855"/>
      <c r="H135" s="945"/>
      <c r="I135" s="738"/>
      <c r="J135" s="737"/>
      <c r="K135" s="737"/>
      <c r="L135" s="738"/>
      <c r="M135" s="738"/>
      <c r="N135" s="738"/>
      <c r="O135" s="738"/>
      <c r="P135" s="738"/>
    </row>
    <row r="136" spans="1:16" s="739" customFormat="1" ht="29">
      <c r="A136" s="18"/>
      <c r="B136" s="857"/>
      <c r="C136" s="219" t="s">
        <v>5974</v>
      </c>
      <c r="D136" s="582">
        <v>2</v>
      </c>
      <c r="E136" s="52" t="s">
        <v>339</v>
      </c>
      <c r="F136" s="71" t="s">
        <v>8082</v>
      </c>
      <c r="G136" s="855"/>
      <c r="H136" s="945"/>
      <c r="I136" s="738"/>
      <c r="J136" s="737"/>
      <c r="K136" s="737"/>
      <c r="L136" s="738"/>
      <c r="M136" s="738"/>
      <c r="N136" s="738"/>
      <c r="O136" s="738"/>
      <c r="P136" s="738"/>
    </row>
    <row r="137" spans="1:16" s="739" customFormat="1" ht="99.75" hidden="1" customHeight="1">
      <c r="A137" s="859" t="s">
        <v>380</v>
      </c>
      <c r="B137" s="857" t="s">
        <v>381</v>
      </c>
      <c r="C137" s="373"/>
      <c r="D137" s="373"/>
      <c r="E137" s="350"/>
      <c r="F137" s="236"/>
      <c r="G137" s="373"/>
      <c r="H137" s="737"/>
      <c r="I137" s="737"/>
      <c r="J137" s="737"/>
      <c r="K137" s="737"/>
    </row>
    <row r="138" spans="1:16" s="739" customFormat="1" ht="87">
      <c r="A138" s="18" t="s">
        <v>1523</v>
      </c>
      <c r="B138" s="46" t="s">
        <v>8083</v>
      </c>
      <c r="C138" s="50" t="s">
        <v>8084</v>
      </c>
      <c r="D138" s="582">
        <v>2</v>
      </c>
      <c r="E138" s="52" t="s">
        <v>339</v>
      </c>
      <c r="F138" s="71" t="s">
        <v>8085</v>
      </c>
      <c r="G138" s="855"/>
      <c r="H138" s="945"/>
      <c r="I138" s="738"/>
      <c r="J138" s="737"/>
      <c r="K138" s="737"/>
      <c r="L138" s="738"/>
      <c r="M138" s="738"/>
      <c r="N138" s="738"/>
      <c r="O138" s="738"/>
      <c r="P138" s="738"/>
    </row>
    <row r="139" spans="1:16" s="739" customFormat="1" ht="72.5">
      <c r="A139" s="18"/>
      <c r="B139" s="46"/>
      <c r="C139" s="50" t="s">
        <v>8086</v>
      </c>
      <c r="D139" s="582">
        <v>2</v>
      </c>
      <c r="E139" s="52" t="s">
        <v>339</v>
      </c>
      <c r="F139" s="236" t="s">
        <v>8087</v>
      </c>
      <c r="G139" s="855"/>
      <c r="H139" s="945"/>
      <c r="I139" s="738"/>
      <c r="J139" s="737"/>
      <c r="K139" s="737"/>
      <c r="L139" s="738"/>
      <c r="M139" s="738"/>
      <c r="N139" s="738"/>
      <c r="O139" s="738"/>
      <c r="P139" s="738"/>
    </row>
    <row r="140" spans="1:16" s="739" customFormat="1" ht="43.5">
      <c r="A140" s="18"/>
      <c r="B140" s="46"/>
      <c r="C140" s="50" t="s">
        <v>5975</v>
      </c>
      <c r="D140" s="582">
        <v>2</v>
      </c>
      <c r="E140" s="52" t="s">
        <v>339</v>
      </c>
      <c r="F140" s="236" t="s">
        <v>8088</v>
      </c>
      <c r="G140" s="855"/>
      <c r="H140" s="945"/>
      <c r="I140" s="738"/>
      <c r="J140" s="737"/>
      <c r="K140" s="737"/>
      <c r="L140" s="738"/>
      <c r="M140" s="738"/>
      <c r="N140" s="738"/>
      <c r="O140" s="738"/>
      <c r="P140" s="738"/>
    </row>
    <row r="141" spans="1:16" s="739" customFormat="1" ht="29">
      <c r="A141" s="18"/>
      <c r="B141" s="857"/>
      <c r="C141" s="50" t="s">
        <v>385</v>
      </c>
      <c r="D141" s="582">
        <v>2</v>
      </c>
      <c r="E141" s="52" t="s">
        <v>339</v>
      </c>
      <c r="F141" s="236" t="s">
        <v>8089</v>
      </c>
      <c r="G141" s="855"/>
      <c r="H141" s="945"/>
      <c r="I141" s="738"/>
      <c r="J141" s="737"/>
      <c r="K141" s="737"/>
      <c r="L141" s="738"/>
      <c r="M141" s="738"/>
      <c r="N141" s="738"/>
      <c r="O141" s="738"/>
      <c r="P141" s="738"/>
    </row>
    <row r="142" spans="1:16" s="739" customFormat="1" ht="29">
      <c r="A142" s="18"/>
      <c r="B142" s="857"/>
      <c r="C142" s="50" t="s">
        <v>5976</v>
      </c>
      <c r="D142" s="582">
        <v>2</v>
      </c>
      <c r="E142" s="52" t="s">
        <v>339</v>
      </c>
      <c r="F142" s="236" t="s">
        <v>8090</v>
      </c>
      <c r="G142" s="855"/>
      <c r="H142" s="945"/>
      <c r="I142" s="738"/>
      <c r="J142" s="737"/>
      <c r="K142" s="737"/>
      <c r="L142" s="738"/>
      <c r="M142" s="738"/>
      <c r="N142" s="738"/>
      <c r="O142" s="738"/>
      <c r="P142" s="738"/>
    </row>
    <row r="143" spans="1:16" s="739" customFormat="1" ht="43.5">
      <c r="A143" s="18"/>
      <c r="B143" s="857"/>
      <c r="C143" s="50" t="s">
        <v>8091</v>
      </c>
      <c r="D143" s="582">
        <v>2</v>
      </c>
      <c r="E143" s="52" t="s">
        <v>339</v>
      </c>
      <c r="F143" s="236" t="s">
        <v>8092</v>
      </c>
      <c r="G143" s="855"/>
      <c r="H143" s="945"/>
      <c r="I143" s="738"/>
      <c r="J143" s="737"/>
      <c r="K143" s="737"/>
      <c r="L143" s="738"/>
      <c r="M143" s="738"/>
      <c r="N143" s="738"/>
      <c r="O143" s="738"/>
      <c r="P143" s="738"/>
    </row>
    <row r="144" spans="1:16" s="739" customFormat="1" ht="101.25" customHeight="1">
      <c r="A144" s="18"/>
      <c r="B144" s="857"/>
      <c r="C144" s="23" t="s">
        <v>6710</v>
      </c>
      <c r="D144" s="582">
        <v>2</v>
      </c>
      <c r="E144" s="52" t="s">
        <v>339</v>
      </c>
      <c r="F144" s="30" t="s">
        <v>8093</v>
      </c>
      <c r="G144" s="855"/>
      <c r="H144" s="945"/>
      <c r="I144" s="738"/>
      <c r="J144" s="737"/>
      <c r="K144" s="737"/>
      <c r="L144" s="738"/>
      <c r="M144" s="738"/>
      <c r="N144" s="738"/>
      <c r="O144" s="738"/>
      <c r="P144" s="738"/>
    </row>
    <row r="145" spans="1:16" s="739" customFormat="1" ht="75" hidden="1" customHeight="1">
      <c r="A145" s="859" t="s">
        <v>1528</v>
      </c>
      <c r="B145" s="857" t="s">
        <v>391</v>
      </c>
      <c r="D145" s="373"/>
      <c r="E145" s="350"/>
      <c r="F145" s="236"/>
      <c r="G145" s="373"/>
      <c r="H145" s="737"/>
      <c r="I145" s="737"/>
      <c r="J145" s="737"/>
      <c r="K145" s="737"/>
    </row>
    <row r="146" spans="1:16" s="739" customFormat="1" ht="72" hidden="1" customHeight="1">
      <c r="A146" s="859" t="s">
        <v>392</v>
      </c>
      <c r="B146" s="225" t="s">
        <v>393</v>
      </c>
      <c r="C146" s="373"/>
      <c r="D146" s="373"/>
      <c r="E146" s="350"/>
      <c r="F146" s="236"/>
      <c r="G146" s="373"/>
      <c r="H146" s="737"/>
      <c r="I146" s="737"/>
      <c r="J146" s="737"/>
      <c r="K146" s="737"/>
    </row>
    <row r="147" spans="1:16" s="739" customFormat="1" ht="40.4" customHeight="1">
      <c r="A147" s="18" t="s">
        <v>1531</v>
      </c>
      <c r="B147" s="1316" t="s">
        <v>8094</v>
      </c>
      <c r="C147" s="1009"/>
      <c r="D147" s="1313"/>
      <c r="E147" s="1314"/>
      <c r="F147" s="1009"/>
      <c r="G147" s="1009"/>
      <c r="H147" s="945">
        <f>SUM(D148:D154)</f>
        <v>14</v>
      </c>
      <c r="I147" s="738">
        <f>COUNT(D148:D154)*2</f>
        <v>14</v>
      </c>
      <c r="J147" s="737"/>
      <c r="K147" s="737"/>
      <c r="L147" s="738"/>
      <c r="M147" s="738"/>
      <c r="N147" s="738"/>
      <c r="O147" s="738"/>
      <c r="P147" s="738"/>
    </row>
    <row r="148" spans="1:16" s="739" customFormat="1" ht="31">
      <c r="A148" s="18" t="s">
        <v>1533</v>
      </c>
      <c r="B148" s="857" t="s">
        <v>395</v>
      </c>
      <c r="C148" s="219" t="s">
        <v>8095</v>
      </c>
      <c r="D148" s="582">
        <v>2</v>
      </c>
      <c r="E148" s="52" t="s">
        <v>339</v>
      </c>
      <c r="F148" s="236" t="s">
        <v>8096</v>
      </c>
      <c r="G148" s="855"/>
      <c r="H148" s="945"/>
      <c r="I148" s="738"/>
      <c r="J148" s="737"/>
      <c r="K148" s="737"/>
      <c r="L148" s="738"/>
      <c r="M148" s="738"/>
      <c r="N148" s="738"/>
      <c r="O148" s="738"/>
      <c r="P148" s="738"/>
    </row>
    <row r="149" spans="1:16" s="739" customFormat="1" ht="87" customHeight="1">
      <c r="A149" s="18"/>
      <c r="B149" s="857"/>
      <c r="C149" s="131" t="s">
        <v>6714</v>
      </c>
      <c r="D149" s="582">
        <v>2</v>
      </c>
      <c r="E149" s="52" t="s">
        <v>339</v>
      </c>
      <c r="F149" s="30" t="s">
        <v>8097</v>
      </c>
      <c r="G149" s="855"/>
      <c r="H149" s="945"/>
      <c r="I149" s="738"/>
      <c r="J149" s="737"/>
      <c r="K149" s="737"/>
      <c r="L149" s="738"/>
      <c r="M149" s="738"/>
      <c r="N149" s="738"/>
      <c r="O149" s="738"/>
      <c r="P149" s="738"/>
    </row>
    <row r="150" spans="1:16" s="739" customFormat="1" ht="29">
      <c r="A150" s="18"/>
      <c r="B150" s="857"/>
      <c r="C150" s="219" t="s">
        <v>5977</v>
      </c>
      <c r="D150" s="582">
        <v>2</v>
      </c>
      <c r="E150" s="52" t="s">
        <v>339</v>
      </c>
      <c r="F150" s="236" t="s">
        <v>8098</v>
      </c>
      <c r="G150" s="855"/>
      <c r="H150" s="945"/>
      <c r="I150" s="738"/>
      <c r="J150" s="737"/>
      <c r="K150" s="737"/>
      <c r="L150" s="738"/>
      <c r="M150" s="738"/>
      <c r="N150" s="738"/>
      <c r="O150" s="738"/>
      <c r="P150" s="738"/>
    </row>
    <row r="151" spans="1:16" s="739" customFormat="1" ht="43.5">
      <c r="A151" s="18"/>
      <c r="B151" s="857"/>
      <c r="C151" s="219" t="s">
        <v>3443</v>
      </c>
      <c r="D151" s="582">
        <v>2</v>
      </c>
      <c r="E151" s="52" t="s">
        <v>339</v>
      </c>
      <c r="F151" s="277" t="s">
        <v>8099</v>
      </c>
      <c r="G151" s="855"/>
      <c r="H151" s="945"/>
      <c r="I151" s="738"/>
      <c r="J151" s="737"/>
      <c r="K151" s="737"/>
      <c r="L151" s="738"/>
      <c r="M151" s="738"/>
      <c r="N151" s="738"/>
      <c r="O151" s="738"/>
      <c r="P151" s="738"/>
    </row>
    <row r="152" spans="1:16" s="739" customFormat="1" ht="72.5">
      <c r="A152" s="18" t="s">
        <v>1540</v>
      </c>
      <c r="B152" s="19" t="s">
        <v>399</v>
      </c>
      <c r="C152" s="131" t="s">
        <v>8100</v>
      </c>
      <c r="D152" s="582">
        <v>2</v>
      </c>
      <c r="E152" s="52" t="s">
        <v>206</v>
      </c>
      <c r="F152" s="23" t="s">
        <v>8101</v>
      </c>
      <c r="G152" s="855"/>
      <c r="H152" s="945"/>
      <c r="I152" s="738"/>
      <c r="J152" s="737"/>
      <c r="K152" s="737"/>
      <c r="L152" s="738"/>
      <c r="M152" s="738"/>
      <c r="N152" s="738"/>
      <c r="O152" s="738"/>
      <c r="P152" s="738"/>
    </row>
    <row r="153" spans="1:16" s="739" customFormat="1" ht="62">
      <c r="A153" s="18" t="s">
        <v>1543</v>
      </c>
      <c r="B153" s="19" t="s">
        <v>403</v>
      </c>
      <c r="C153" s="23" t="s">
        <v>404</v>
      </c>
      <c r="D153" s="582">
        <v>2</v>
      </c>
      <c r="E153" s="52" t="s">
        <v>3325</v>
      </c>
      <c r="F153" s="42" t="s">
        <v>8102</v>
      </c>
      <c r="G153" s="855"/>
      <c r="H153" s="945"/>
      <c r="I153" s="738"/>
      <c r="J153" s="737"/>
      <c r="K153" s="737"/>
      <c r="L153" s="738"/>
      <c r="M153" s="738"/>
      <c r="N153" s="738"/>
      <c r="O153" s="738"/>
      <c r="P153" s="738"/>
    </row>
    <row r="154" spans="1:16" s="739" customFormat="1" ht="103.5" customHeight="1">
      <c r="A154" s="18" t="s">
        <v>1554</v>
      </c>
      <c r="B154" s="19" t="s">
        <v>407</v>
      </c>
      <c r="C154" s="131" t="s">
        <v>8103</v>
      </c>
      <c r="D154" s="582">
        <v>2</v>
      </c>
      <c r="E154" s="52" t="s">
        <v>3325</v>
      </c>
      <c r="F154" s="23" t="s">
        <v>8104</v>
      </c>
      <c r="G154" s="855"/>
      <c r="H154" s="945"/>
      <c r="I154" s="738"/>
      <c r="J154" s="737"/>
      <c r="K154" s="737"/>
      <c r="L154" s="738"/>
      <c r="M154" s="738"/>
      <c r="N154" s="738"/>
      <c r="O154" s="738"/>
      <c r="P154" s="738"/>
    </row>
    <row r="155" spans="1:16" s="739" customFormat="1" ht="40.4" customHeight="1">
      <c r="A155" s="18" t="s">
        <v>1557</v>
      </c>
      <c r="B155" s="1316" t="s">
        <v>124</v>
      </c>
      <c r="C155" s="1009"/>
      <c r="D155" s="1313"/>
      <c r="E155" s="1314"/>
      <c r="F155" s="1009"/>
      <c r="G155" s="1009"/>
      <c r="H155" s="945">
        <f>SUM(D156:D161)</f>
        <v>10</v>
      </c>
      <c r="I155" s="738">
        <f>COUNT(D156:D161)*2</f>
        <v>10</v>
      </c>
      <c r="J155" s="737"/>
      <c r="K155" s="737"/>
      <c r="L155" s="738"/>
      <c r="M155" s="738"/>
      <c r="N155" s="738"/>
      <c r="O155" s="738"/>
      <c r="P155" s="738"/>
    </row>
    <row r="156" spans="1:16" s="739" customFormat="1" ht="46.5">
      <c r="A156" s="18" t="s">
        <v>1559</v>
      </c>
      <c r="B156" s="244" t="s">
        <v>410</v>
      </c>
      <c r="C156" s="219" t="s">
        <v>8105</v>
      </c>
      <c r="D156" s="582">
        <v>2</v>
      </c>
      <c r="E156" s="52" t="s">
        <v>8106</v>
      </c>
      <c r="F156" s="236" t="s">
        <v>8107</v>
      </c>
      <c r="G156" s="855"/>
      <c r="H156" s="945"/>
      <c r="I156" s="738"/>
      <c r="J156" s="737"/>
      <c r="K156" s="737"/>
      <c r="L156" s="738"/>
      <c r="M156" s="738"/>
      <c r="N156" s="738"/>
      <c r="O156" s="738"/>
      <c r="P156" s="738"/>
    </row>
    <row r="157" spans="1:16" s="739" customFormat="1" ht="43.5">
      <c r="A157" s="18" t="s">
        <v>1563</v>
      </c>
      <c r="B157" s="244" t="s">
        <v>413</v>
      </c>
      <c r="C157" s="219" t="s">
        <v>414</v>
      </c>
      <c r="D157" s="582">
        <v>2</v>
      </c>
      <c r="E157" s="52" t="s">
        <v>339</v>
      </c>
      <c r="F157" s="236" t="s">
        <v>8108</v>
      </c>
      <c r="G157" s="855"/>
      <c r="H157" s="945"/>
      <c r="I157" s="738"/>
      <c r="J157" s="737"/>
      <c r="K157" s="737"/>
      <c r="L157" s="738"/>
      <c r="M157" s="738"/>
      <c r="N157" s="738"/>
      <c r="O157" s="738"/>
      <c r="P157" s="738"/>
    </row>
    <row r="158" spans="1:16" s="739" customFormat="1" ht="31" hidden="1">
      <c r="A158" s="859" t="s">
        <v>1564</v>
      </c>
      <c r="B158" s="244" t="s">
        <v>416</v>
      </c>
      <c r="C158" s="219"/>
      <c r="D158" s="373"/>
      <c r="E158" s="350"/>
      <c r="F158" s="236"/>
      <c r="G158" s="373"/>
      <c r="H158" s="737" t="s">
        <v>8109</v>
      </c>
      <c r="I158" s="737"/>
      <c r="J158" s="737"/>
      <c r="K158" s="737"/>
    </row>
    <row r="159" spans="1:16" s="739" customFormat="1" ht="87" customHeight="1">
      <c r="A159" s="18" t="s">
        <v>1565</v>
      </c>
      <c r="B159" s="244" t="s">
        <v>420</v>
      </c>
      <c r="C159" s="42" t="s">
        <v>8110</v>
      </c>
      <c r="D159" s="582">
        <v>2</v>
      </c>
      <c r="E159" s="52" t="s">
        <v>422</v>
      </c>
      <c r="F159" s="131" t="s">
        <v>8111</v>
      </c>
      <c r="G159" s="855"/>
      <c r="H159" s="945"/>
      <c r="I159" s="738"/>
      <c r="J159" s="737"/>
      <c r="K159" s="737"/>
      <c r="L159" s="738"/>
      <c r="M159" s="738"/>
      <c r="N159" s="738"/>
      <c r="O159" s="738"/>
      <c r="P159" s="738"/>
    </row>
    <row r="160" spans="1:16" s="739" customFormat="1" ht="76" customHeight="1">
      <c r="A160" s="18"/>
      <c r="B160" s="244"/>
      <c r="C160" s="131" t="s">
        <v>8112</v>
      </c>
      <c r="D160" s="582">
        <v>2</v>
      </c>
      <c r="E160" s="620" t="s">
        <v>2637</v>
      </c>
      <c r="F160" s="30" t="s">
        <v>8113</v>
      </c>
      <c r="G160" s="855"/>
      <c r="H160" s="945"/>
      <c r="I160" s="738"/>
      <c r="J160" s="737"/>
      <c r="K160" s="737"/>
      <c r="L160" s="738"/>
      <c r="M160" s="738"/>
      <c r="N160" s="738"/>
      <c r="O160" s="738"/>
      <c r="P160" s="738"/>
    </row>
    <row r="161" spans="1:16" s="739" customFormat="1" ht="58">
      <c r="A161" s="18" t="s">
        <v>1568</v>
      </c>
      <c r="B161" s="244" t="s">
        <v>425</v>
      </c>
      <c r="C161" s="25" t="s">
        <v>3890</v>
      </c>
      <c r="D161" s="582">
        <v>2</v>
      </c>
      <c r="E161" s="52" t="s">
        <v>339</v>
      </c>
      <c r="F161" s="30" t="s">
        <v>8114</v>
      </c>
      <c r="G161" s="855"/>
      <c r="H161" s="945"/>
      <c r="I161" s="738"/>
      <c r="J161" s="737"/>
      <c r="K161" s="737"/>
      <c r="L161" s="738"/>
      <c r="M161" s="738"/>
      <c r="N161" s="738"/>
      <c r="O161" s="738"/>
      <c r="P161" s="738"/>
    </row>
    <row r="162" spans="1:16" s="739" customFormat="1" ht="40.4" customHeight="1">
      <c r="A162" s="18" t="s">
        <v>1569</v>
      </c>
      <c r="B162" s="1078" t="s">
        <v>122</v>
      </c>
      <c r="C162" s="1317"/>
      <c r="D162" s="1313"/>
      <c r="E162" s="1313"/>
      <c r="F162" s="1317"/>
      <c r="G162" s="1317"/>
      <c r="H162" s="945">
        <f>SUM(D163:D168)</f>
        <v>10</v>
      </c>
      <c r="I162" s="738">
        <f>COUNT(D163:D168)*2</f>
        <v>10</v>
      </c>
      <c r="J162" s="737"/>
      <c r="K162" s="737"/>
      <c r="L162" s="738"/>
      <c r="M162" s="738"/>
      <c r="N162" s="738"/>
      <c r="O162" s="738"/>
      <c r="P162" s="738"/>
    </row>
    <row r="163" spans="1:16" s="739" customFormat="1" ht="71.25" customHeight="1">
      <c r="A163" s="18" t="s">
        <v>427</v>
      </c>
      <c r="B163" s="857" t="s">
        <v>428</v>
      </c>
      <c r="C163" s="131" t="s">
        <v>8115</v>
      </c>
      <c r="D163" s="582">
        <v>2</v>
      </c>
      <c r="E163" s="52" t="s">
        <v>430</v>
      </c>
      <c r="F163" s="42" t="s">
        <v>8116</v>
      </c>
      <c r="G163" s="855"/>
      <c r="H163" s="945"/>
      <c r="I163" s="738"/>
      <c r="J163" s="737"/>
      <c r="K163" s="737"/>
      <c r="L163" s="738"/>
      <c r="M163" s="738"/>
      <c r="N163" s="738"/>
      <c r="O163" s="738"/>
      <c r="P163" s="738"/>
    </row>
    <row r="164" spans="1:16" s="739" customFormat="1" ht="81.75" customHeight="1">
      <c r="A164" s="18" t="s">
        <v>1573</v>
      </c>
      <c r="B164" s="857" t="s">
        <v>432</v>
      </c>
      <c r="C164" s="23" t="s">
        <v>433</v>
      </c>
      <c r="D164" s="582">
        <v>2</v>
      </c>
      <c r="E164" s="52" t="s">
        <v>430</v>
      </c>
      <c r="F164" s="30" t="s">
        <v>7187</v>
      </c>
      <c r="G164" s="855"/>
      <c r="H164" s="945"/>
      <c r="I164" s="738"/>
      <c r="J164" s="737"/>
      <c r="K164" s="737"/>
      <c r="L164" s="738"/>
      <c r="M164" s="738"/>
      <c r="N164" s="738"/>
      <c r="O164" s="738"/>
      <c r="P164" s="738"/>
    </row>
    <row r="165" spans="1:16" ht="46.5">
      <c r="A165" s="18" t="s">
        <v>1574</v>
      </c>
      <c r="B165" s="44" t="s">
        <v>435</v>
      </c>
      <c r="C165" s="23" t="s">
        <v>436</v>
      </c>
      <c r="D165" s="582">
        <v>2</v>
      </c>
      <c r="E165" s="52" t="s">
        <v>430</v>
      </c>
      <c r="F165" s="30" t="s">
        <v>7188</v>
      </c>
      <c r="G165" s="464"/>
      <c r="H165" s="889"/>
    </row>
    <row r="166" spans="1:16" ht="62">
      <c r="A166" s="18" t="s">
        <v>1575</v>
      </c>
      <c r="B166" s="44" t="s">
        <v>438</v>
      </c>
      <c r="C166" s="131" t="s">
        <v>5985</v>
      </c>
      <c r="D166" s="582">
        <v>2</v>
      </c>
      <c r="E166" s="52" t="s">
        <v>2637</v>
      </c>
      <c r="F166" s="30"/>
      <c r="G166" s="464"/>
      <c r="H166" s="889"/>
    </row>
    <row r="167" spans="1:16" ht="62">
      <c r="A167" s="18" t="s">
        <v>2381</v>
      </c>
      <c r="B167" s="44" t="s">
        <v>442</v>
      </c>
      <c r="C167" s="42" t="s">
        <v>2382</v>
      </c>
      <c r="D167" s="582">
        <v>2</v>
      </c>
      <c r="E167" s="52" t="s">
        <v>2637</v>
      </c>
      <c r="F167" s="30"/>
      <c r="G167" s="464"/>
      <c r="H167" s="889"/>
    </row>
    <row r="168" spans="1:16" ht="62" hidden="1">
      <c r="A168" s="27" t="s">
        <v>443</v>
      </c>
      <c r="B168" s="160" t="s">
        <v>444</v>
      </c>
      <c r="C168" s="26"/>
      <c r="D168" s="26"/>
      <c r="E168" s="28"/>
      <c r="F168" s="30"/>
      <c r="G168" s="26"/>
      <c r="H168" s="99"/>
      <c r="I168" s="99"/>
      <c r="L168" s="7"/>
      <c r="M168" s="7"/>
      <c r="N168" s="7"/>
      <c r="O168" s="7"/>
      <c r="P168" s="7"/>
    </row>
    <row r="169" spans="1:16" ht="41.15" customHeight="1">
      <c r="A169" s="18" t="s">
        <v>2860</v>
      </c>
      <c r="B169" s="992" t="s">
        <v>2861</v>
      </c>
      <c r="C169" s="1001"/>
      <c r="D169" s="1001"/>
      <c r="E169" s="1001"/>
      <c r="F169" s="1001"/>
      <c r="G169" s="1001"/>
      <c r="H169" s="29">
        <f>SUM(D170:D181)</f>
        <v>4</v>
      </c>
      <c r="I169" s="29">
        <f>COUNT(D170:D181)*2</f>
        <v>4</v>
      </c>
    </row>
    <row r="170" spans="1:16" ht="66.75" hidden="1" customHeight="1">
      <c r="A170" s="27" t="s">
        <v>2862</v>
      </c>
      <c r="B170" s="50" t="s">
        <v>2863</v>
      </c>
      <c r="C170" s="141"/>
      <c r="D170" s="742"/>
      <c r="E170" s="742"/>
      <c r="F170" s="50"/>
      <c r="G170" s="742"/>
      <c r="H170" s="860"/>
      <c r="I170" s="99"/>
      <c r="L170" s="7"/>
      <c r="M170" s="7"/>
      <c r="N170" s="7"/>
      <c r="O170" s="7"/>
      <c r="P170" s="7"/>
    </row>
    <row r="171" spans="1:16" ht="60" hidden="1" customHeight="1">
      <c r="A171" s="27" t="s">
        <v>2864</v>
      </c>
      <c r="B171" s="50" t="s">
        <v>2865</v>
      </c>
      <c r="C171" s="141"/>
      <c r="D171" s="742"/>
      <c r="E171" s="742"/>
      <c r="F171" s="50"/>
      <c r="G171" s="742"/>
      <c r="H171" s="99"/>
      <c r="I171" s="99"/>
      <c r="L171" s="7"/>
      <c r="M171" s="7"/>
      <c r="N171" s="7"/>
      <c r="O171" s="7"/>
      <c r="P171" s="7"/>
    </row>
    <row r="172" spans="1:16" ht="45.75" hidden="1" customHeight="1">
      <c r="A172" s="27" t="s">
        <v>2866</v>
      </c>
      <c r="B172" s="50" t="s">
        <v>2867</v>
      </c>
      <c r="C172" s="141"/>
      <c r="D172" s="742"/>
      <c r="E172" s="742"/>
      <c r="F172" s="50"/>
      <c r="G172" s="742"/>
      <c r="H172" s="99"/>
      <c r="I172" s="99"/>
      <c r="L172" s="7"/>
      <c r="M172" s="7"/>
      <c r="N172" s="7"/>
      <c r="O172" s="7"/>
      <c r="P172" s="7"/>
    </row>
    <row r="173" spans="1:16" ht="48.75" hidden="1" customHeight="1">
      <c r="A173" s="27" t="s">
        <v>2868</v>
      </c>
      <c r="B173" s="50" t="s">
        <v>2869</v>
      </c>
      <c r="C173" s="141"/>
      <c r="D173" s="50"/>
      <c r="E173" s="742"/>
      <c r="F173" s="50"/>
      <c r="G173" s="742"/>
      <c r="H173" s="99"/>
      <c r="I173" s="99"/>
      <c r="L173" s="7"/>
      <c r="M173" s="7"/>
      <c r="N173" s="7"/>
      <c r="O173" s="7"/>
      <c r="P173" s="7"/>
    </row>
    <row r="174" spans="1:16" ht="44.25" hidden="1" customHeight="1">
      <c r="A174" s="27" t="s">
        <v>2870</v>
      </c>
      <c r="B174" s="50" t="s">
        <v>2871</v>
      </c>
      <c r="C174" s="141"/>
      <c r="D174" s="742"/>
      <c r="E174" s="742"/>
      <c r="F174" s="50"/>
      <c r="G174" s="742"/>
      <c r="H174" s="99"/>
      <c r="I174" s="99"/>
      <c r="L174" s="7"/>
      <c r="M174" s="7"/>
      <c r="N174" s="7"/>
      <c r="O174" s="7"/>
      <c r="P174" s="7"/>
    </row>
    <row r="175" spans="1:16" ht="36.75" hidden="1" customHeight="1">
      <c r="A175" s="27" t="s">
        <v>2872</v>
      </c>
      <c r="B175" s="50" t="s">
        <v>2873</v>
      </c>
      <c r="C175" s="141"/>
      <c r="D175" s="742"/>
      <c r="E175" s="742"/>
      <c r="F175" s="50"/>
      <c r="G175" s="742"/>
      <c r="H175" s="99"/>
      <c r="I175" s="99"/>
      <c r="L175" s="7"/>
      <c r="M175" s="7"/>
      <c r="N175" s="7"/>
      <c r="O175" s="7"/>
      <c r="P175" s="7"/>
    </row>
    <row r="176" spans="1:16" ht="29.25" hidden="1" customHeight="1">
      <c r="A176" s="27" t="s">
        <v>2874</v>
      </c>
      <c r="B176" s="50" t="s">
        <v>2875</v>
      </c>
      <c r="C176" s="141"/>
      <c r="D176" s="742"/>
      <c r="E176" s="742"/>
      <c r="F176" s="50"/>
      <c r="G176" s="742"/>
      <c r="H176" s="99"/>
      <c r="I176" s="99"/>
      <c r="L176" s="7"/>
      <c r="M176" s="7"/>
      <c r="N176" s="7"/>
      <c r="O176" s="7"/>
      <c r="P176" s="7"/>
    </row>
    <row r="177" spans="1:16" ht="69" hidden="1" customHeight="1">
      <c r="A177" s="27" t="s">
        <v>2876</v>
      </c>
      <c r="B177" s="50" t="s">
        <v>2877</v>
      </c>
      <c r="C177" s="141"/>
      <c r="D177" s="742"/>
      <c r="E177" s="742"/>
      <c r="F177" s="50"/>
      <c r="G177" s="742"/>
      <c r="H177" s="99"/>
      <c r="I177" s="99"/>
      <c r="L177" s="7"/>
      <c r="M177" s="7"/>
      <c r="N177" s="7"/>
      <c r="O177" s="7"/>
      <c r="P177" s="7"/>
    </row>
    <row r="178" spans="1:16" s="123" customFormat="1" ht="138" customHeight="1">
      <c r="A178" s="18" t="s">
        <v>2878</v>
      </c>
      <c r="B178" s="42" t="s">
        <v>2879</v>
      </c>
      <c r="C178" s="42" t="s">
        <v>5855</v>
      </c>
      <c r="D178" s="582">
        <v>2</v>
      </c>
      <c r="E178" s="602" t="s">
        <v>932</v>
      </c>
      <c r="F178" s="42" t="s">
        <v>8117</v>
      </c>
      <c r="G178" s="440"/>
      <c r="H178" s="212"/>
      <c r="I178" s="212"/>
      <c r="J178" s="202"/>
      <c r="K178" s="202"/>
      <c r="L178" s="212"/>
      <c r="M178" s="212"/>
      <c r="N178" s="212"/>
      <c r="O178" s="212"/>
      <c r="P178" s="212"/>
    </row>
    <row r="179" spans="1:16" ht="118.5" customHeight="1">
      <c r="A179" s="18"/>
      <c r="B179" s="42"/>
      <c r="C179" s="42" t="s">
        <v>8118</v>
      </c>
      <c r="D179" s="582">
        <v>2</v>
      </c>
      <c r="E179" s="602" t="s">
        <v>932</v>
      </c>
      <c r="F179" s="42" t="s">
        <v>8117</v>
      </c>
      <c r="G179" s="861"/>
      <c r="J179" s="878"/>
      <c r="K179" s="879"/>
      <c r="M179" s="862"/>
    </row>
    <row r="180" spans="1:16" ht="56.25" hidden="1" customHeight="1">
      <c r="A180" s="27" t="s">
        <v>2880</v>
      </c>
      <c r="B180" s="50" t="s">
        <v>2881</v>
      </c>
      <c r="C180" s="141"/>
      <c r="D180" s="742"/>
      <c r="E180" s="742"/>
      <c r="F180" s="50"/>
      <c r="G180" s="742"/>
      <c r="H180" s="99"/>
      <c r="I180" s="99"/>
      <c r="L180" s="7"/>
      <c r="M180" s="7"/>
      <c r="N180" s="7"/>
      <c r="O180" s="7"/>
      <c r="P180" s="7"/>
    </row>
    <row r="181" spans="1:16" ht="42.75" hidden="1" customHeight="1">
      <c r="A181" s="27" t="s">
        <v>2882</v>
      </c>
      <c r="B181" s="50" t="s">
        <v>2883</v>
      </c>
      <c r="C181" s="141"/>
      <c r="D181" s="742"/>
      <c r="E181" s="742"/>
      <c r="F181" s="50"/>
      <c r="G181" s="742"/>
      <c r="H181" s="99"/>
      <c r="I181" s="99"/>
      <c r="L181" s="7"/>
      <c r="M181" s="7"/>
      <c r="N181" s="7"/>
      <c r="O181" s="7"/>
      <c r="P181" s="7"/>
    </row>
    <row r="182" spans="1:16" ht="18.5">
      <c r="A182" s="18"/>
      <c r="B182" s="1084" t="s">
        <v>445</v>
      </c>
      <c r="C182" s="1009"/>
      <c r="D182" s="1313"/>
      <c r="E182" s="1314"/>
      <c r="F182" s="1009"/>
      <c r="G182" s="1009"/>
      <c r="H182" s="889">
        <f>H183+H205+H212+H216+H229+H248+H266</f>
        <v>162</v>
      </c>
      <c r="I182" s="29">
        <f>I183+I205+I212+I216+I229+I248+I266</f>
        <v>162</v>
      </c>
    </row>
    <row r="183" spans="1:16" ht="40.4" customHeight="1">
      <c r="A183" s="18" t="s">
        <v>1576</v>
      </c>
      <c r="B183" s="992" t="s">
        <v>120</v>
      </c>
      <c r="C183" s="1009"/>
      <c r="D183" s="1313"/>
      <c r="E183" s="1314"/>
      <c r="F183" s="1009"/>
      <c r="G183" s="1009"/>
      <c r="H183" s="889">
        <f>SUM(D184:D204)</f>
        <v>40</v>
      </c>
      <c r="I183" s="29">
        <f>COUNT(D184:D204)*2</f>
        <v>40</v>
      </c>
    </row>
    <row r="184" spans="1:16" ht="43.5">
      <c r="A184" s="18" t="s">
        <v>1577</v>
      </c>
      <c r="B184" s="320" t="s">
        <v>447</v>
      </c>
      <c r="C184" s="42" t="s">
        <v>8119</v>
      </c>
      <c r="D184" s="582">
        <v>2</v>
      </c>
      <c r="E184" s="52" t="s">
        <v>339</v>
      </c>
      <c r="F184" s="30" t="s">
        <v>8120</v>
      </c>
      <c r="G184" s="464"/>
      <c r="H184" s="889"/>
    </row>
    <row r="185" spans="1:16" ht="128.15" customHeight="1">
      <c r="A185" s="18"/>
      <c r="B185" s="320"/>
      <c r="C185" s="42" t="s">
        <v>3688</v>
      </c>
      <c r="D185" s="582">
        <v>2</v>
      </c>
      <c r="E185" s="52" t="s">
        <v>339</v>
      </c>
      <c r="F185" s="140" t="s">
        <v>8121</v>
      </c>
      <c r="G185" s="464"/>
      <c r="H185" s="891"/>
    </row>
    <row r="186" spans="1:16" ht="70" customHeight="1">
      <c r="A186" s="18" t="s">
        <v>1580</v>
      </c>
      <c r="B186" s="54" t="s">
        <v>452</v>
      </c>
      <c r="C186" s="42" t="s">
        <v>5989</v>
      </c>
      <c r="D186" s="582">
        <v>2</v>
      </c>
      <c r="E186" s="52" t="s">
        <v>339</v>
      </c>
      <c r="F186" s="50" t="s">
        <v>8122</v>
      </c>
      <c r="G186" s="464"/>
      <c r="H186" s="889"/>
    </row>
    <row r="187" spans="1:16" ht="50.15" customHeight="1">
      <c r="A187" s="18"/>
      <c r="B187" s="54"/>
      <c r="C187" s="42" t="s">
        <v>8123</v>
      </c>
      <c r="D187" s="582">
        <v>2</v>
      </c>
      <c r="E187" s="52" t="s">
        <v>339</v>
      </c>
      <c r="F187" s="223" t="s">
        <v>8124</v>
      </c>
      <c r="G187" s="464"/>
      <c r="H187" s="891"/>
    </row>
    <row r="188" spans="1:16" ht="29">
      <c r="A188" s="18"/>
      <c r="B188" s="54"/>
      <c r="C188" s="42" t="s">
        <v>8125</v>
      </c>
      <c r="D188" s="582">
        <v>2</v>
      </c>
      <c r="E188" s="52" t="s">
        <v>339</v>
      </c>
      <c r="F188" s="50" t="s">
        <v>8126</v>
      </c>
      <c r="G188" s="464"/>
      <c r="H188" s="889"/>
    </row>
    <row r="189" spans="1:16" ht="72.5">
      <c r="A189" s="18"/>
      <c r="B189" s="54"/>
      <c r="C189" s="42" t="s">
        <v>6742</v>
      </c>
      <c r="D189" s="582">
        <v>2</v>
      </c>
      <c r="E189" s="52" t="s">
        <v>339</v>
      </c>
      <c r="F189" s="50" t="s">
        <v>8127</v>
      </c>
      <c r="G189" s="464"/>
      <c r="H189" s="889"/>
    </row>
    <row r="190" spans="1:16" ht="46.5">
      <c r="A190" s="18" t="s">
        <v>1584</v>
      </c>
      <c r="B190" s="320" t="s">
        <v>457</v>
      </c>
      <c r="C190" s="42" t="s">
        <v>8128</v>
      </c>
      <c r="D190" s="582">
        <v>2</v>
      </c>
      <c r="E190" s="52" t="s">
        <v>339</v>
      </c>
      <c r="F190" s="42" t="s">
        <v>8129</v>
      </c>
      <c r="G190" s="464"/>
      <c r="H190" s="889"/>
    </row>
    <row r="191" spans="1:16" ht="43.5">
      <c r="A191" s="18"/>
      <c r="B191" s="320"/>
      <c r="C191" s="42" t="s">
        <v>8130</v>
      </c>
      <c r="D191" s="582">
        <v>2</v>
      </c>
      <c r="E191" s="52" t="s">
        <v>339</v>
      </c>
      <c r="F191" s="50" t="s">
        <v>8131</v>
      </c>
      <c r="G191" s="464"/>
      <c r="H191" s="889"/>
    </row>
    <row r="192" spans="1:16" ht="29">
      <c r="A192" s="18"/>
      <c r="B192" s="320"/>
      <c r="C192" s="374" t="s">
        <v>8132</v>
      </c>
      <c r="D192" s="582">
        <v>2</v>
      </c>
      <c r="E192" s="52" t="s">
        <v>339</v>
      </c>
      <c r="F192" s="234" t="s">
        <v>8133</v>
      </c>
      <c r="G192" s="508"/>
      <c r="H192" s="889"/>
    </row>
    <row r="193" spans="1:16" ht="29">
      <c r="A193" s="18"/>
      <c r="B193" s="320"/>
      <c r="C193" s="374" t="s">
        <v>8134</v>
      </c>
      <c r="D193" s="582">
        <v>2</v>
      </c>
      <c r="E193" s="52" t="s">
        <v>339</v>
      </c>
      <c r="F193" s="234" t="s">
        <v>8135</v>
      </c>
      <c r="G193" s="464"/>
      <c r="H193" s="889"/>
    </row>
    <row r="194" spans="1:16" ht="29">
      <c r="A194" s="18"/>
      <c r="B194" s="320"/>
      <c r="C194" s="20" t="s">
        <v>8136</v>
      </c>
      <c r="D194" s="582">
        <v>2</v>
      </c>
      <c r="E194" s="52" t="s">
        <v>339</v>
      </c>
      <c r="F194" s="42"/>
      <c r="G194" s="464"/>
      <c r="H194" s="889"/>
    </row>
    <row r="195" spans="1:16" ht="34" customHeight="1">
      <c r="A195" s="18"/>
      <c r="B195" s="19"/>
      <c r="C195" s="42" t="s">
        <v>6002</v>
      </c>
      <c r="D195" s="582">
        <v>2</v>
      </c>
      <c r="E195" s="52" t="s">
        <v>339</v>
      </c>
      <c r="F195" s="50"/>
      <c r="G195" s="464"/>
      <c r="H195" s="889"/>
    </row>
    <row r="196" spans="1:16" ht="29">
      <c r="A196" s="18"/>
      <c r="B196" s="19"/>
      <c r="C196" s="161" t="s">
        <v>8137</v>
      </c>
      <c r="D196" s="773">
        <v>2</v>
      </c>
      <c r="E196" s="52" t="s">
        <v>339</v>
      </c>
      <c r="F196" s="161"/>
      <c r="G196" s="464"/>
      <c r="H196" s="889"/>
    </row>
    <row r="197" spans="1:16" ht="29">
      <c r="A197" s="18"/>
      <c r="B197" s="19"/>
      <c r="C197" s="30" t="s">
        <v>8138</v>
      </c>
      <c r="D197" s="773">
        <v>2</v>
      </c>
      <c r="E197" s="52" t="s">
        <v>339</v>
      </c>
      <c r="F197" s="30" t="s">
        <v>8139</v>
      </c>
      <c r="G197" s="464"/>
      <c r="H197" s="889"/>
    </row>
    <row r="198" spans="1:16" ht="43.5">
      <c r="A198" s="18"/>
      <c r="B198" s="19"/>
      <c r="C198" s="30" t="s">
        <v>8140</v>
      </c>
      <c r="D198" s="773">
        <v>2</v>
      </c>
      <c r="E198" s="52" t="s">
        <v>339</v>
      </c>
      <c r="F198" s="30" t="s">
        <v>8141</v>
      </c>
      <c r="G198" s="464"/>
      <c r="H198" s="889"/>
    </row>
    <row r="199" spans="1:16" ht="29">
      <c r="A199" s="18"/>
      <c r="B199" s="19"/>
      <c r="C199" s="20" t="s">
        <v>6003</v>
      </c>
      <c r="D199" s="773">
        <v>2</v>
      </c>
      <c r="E199" s="52" t="s">
        <v>339</v>
      </c>
      <c r="F199" s="30" t="s">
        <v>8142</v>
      </c>
      <c r="G199" s="464"/>
      <c r="H199" s="889"/>
    </row>
    <row r="200" spans="1:16" ht="46.5">
      <c r="A200" s="18" t="s">
        <v>1599</v>
      </c>
      <c r="B200" s="19" t="s">
        <v>475</v>
      </c>
      <c r="C200" s="42" t="s">
        <v>6004</v>
      </c>
      <c r="D200" s="582">
        <v>2</v>
      </c>
      <c r="E200" s="52" t="s">
        <v>339</v>
      </c>
      <c r="F200" s="30" t="s">
        <v>8143</v>
      </c>
      <c r="G200" s="464"/>
      <c r="H200" s="889"/>
    </row>
    <row r="201" spans="1:16" ht="46.5">
      <c r="A201" s="18" t="s">
        <v>1602</v>
      </c>
      <c r="B201" s="19" t="s">
        <v>479</v>
      </c>
      <c r="C201" s="42" t="s">
        <v>8144</v>
      </c>
      <c r="D201" s="582">
        <v>2</v>
      </c>
      <c r="E201" s="52" t="s">
        <v>339</v>
      </c>
      <c r="F201" s="30" t="s">
        <v>1604</v>
      </c>
      <c r="G201" s="464"/>
      <c r="H201" s="889"/>
    </row>
    <row r="202" spans="1:16" ht="79.5" hidden="1" customHeight="1">
      <c r="A202" s="27" t="s">
        <v>1605</v>
      </c>
      <c r="B202" s="19" t="s">
        <v>483</v>
      </c>
      <c r="C202" s="42"/>
      <c r="D202" s="299"/>
      <c r="E202" s="28"/>
      <c r="F202" s="42"/>
      <c r="G202" s="464"/>
      <c r="H202" s="496"/>
      <c r="I202" s="99"/>
      <c r="L202" s="7"/>
      <c r="M202" s="7"/>
      <c r="N202" s="7"/>
      <c r="O202" s="7"/>
      <c r="P202" s="7"/>
    </row>
    <row r="203" spans="1:16" ht="139.5" customHeight="1">
      <c r="A203" s="18" t="s">
        <v>1608</v>
      </c>
      <c r="B203" s="320" t="s">
        <v>488</v>
      </c>
      <c r="C203" s="42" t="s">
        <v>6007</v>
      </c>
      <c r="D203" s="582">
        <v>2</v>
      </c>
      <c r="E203" s="522" t="s">
        <v>339</v>
      </c>
      <c r="F203" s="42" t="s">
        <v>8145</v>
      </c>
      <c r="G203" s="464"/>
      <c r="H203" s="889"/>
    </row>
    <row r="204" spans="1:16" ht="72.5">
      <c r="A204" s="18"/>
      <c r="B204" s="19"/>
      <c r="C204" s="42" t="s">
        <v>8146</v>
      </c>
      <c r="D204" s="582">
        <v>2</v>
      </c>
      <c r="E204" s="522" t="s">
        <v>339</v>
      </c>
      <c r="F204" s="42" t="s">
        <v>8147</v>
      </c>
      <c r="G204" s="863"/>
      <c r="H204" s="889"/>
    </row>
    <row r="205" spans="1:16" ht="40.4" customHeight="1">
      <c r="A205" s="18" t="s">
        <v>1613</v>
      </c>
      <c r="B205" s="1078" t="s">
        <v>118</v>
      </c>
      <c r="C205" s="1009"/>
      <c r="D205" s="1313"/>
      <c r="E205" s="1314"/>
      <c r="F205" s="1009"/>
      <c r="G205" s="1009"/>
      <c r="H205" s="889">
        <f>SUM(D206:D211)</f>
        <v>10</v>
      </c>
      <c r="I205" s="29">
        <f>COUNT(D206:D211)*2</f>
        <v>10</v>
      </c>
    </row>
    <row r="206" spans="1:16" ht="58">
      <c r="A206" s="18" t="s">
        <v>495</v>
      </c>
      <c r="B206" s="296" t="s">
        <v>496</v>
      </c>
      <c r="C206" s="23" t="s">
        <v>497</v>
      </c>
      <c r="D206" s="115">
        <v>2</v>
      </c>
      <c r="E206" s="52" t="s">
        <v>339</v>
      </c>
      <c r="F206" s="23" t="s">
        <v>1614</v>
      </c>
      <c r="G206" s="464"/>
      <c r="H206" s="889"/>
    </row>
    <row r="207" spans="1:16" ht="62" hidden="1">
      <c r="A207" s="27" t="s">
        <v>499</v>
      </c>
      <c r="B207" s="54" t="s">
        <v>500</v>
      </c>
      <c r="C207" s="26"/>
      <c r="D207" s="26"/>
      <c r="E207" s="28"/>
      <c r="F207" s="30"/>
      <c r="G207" s="26"/>
      <c r="H207" s="99"/>
      <c r="I207" s="99"/>
      <c r="L207" s="7"/>
      <c r="M207" s="7"/>
      <c r="N207" s="7"/>
      <c r="O207" s="7"/>
      <c r="P207" s="7"/>
    </row>
    <row r="208" spans="1:16" ht="105" customHeight="1">
      <c r="A208" s="18" t="s">
        <v>1615</v>
      </c>
      <c r="B208" s="320" t="s">
        <v>502</v>
      </c>
      <c r="C208" s="131" t="s">
        <v>6011</v>
      </c>
      <c r="D208" s="582">
        <v>2</v>
      </c>
      <c r="E208" s="52" t="s">
        <v>339</v>
      </c>
      <c r="F208" s="30" t="s">
        <v>8148</v>
      </c>
      <c r="G208" s="464"/>
      <c r="H208" s="889"/>
    </row>
    <row r="209" spans="1:11" s="29" customFormat="1" ht="64.5" customHeight="1">
      <c r="A209" s="18" t="s">
        <v>1618</v>
      </c>
      <c r="B209" s="114" t="s">
        <v>505</v>
      </c>
      <c r="C209" s="42" t="s">
        <v>8149</v>
      </c>
      <c r="D209" s="115">
        <v>2</v>
      </c>
      <c r="E209" s="52" t="s">
        <v>339</v>
      </c>
      <c r="F209" s="26"/>
      <c r="G209" s="464"/>
      <c r="H209" s="889"/>
      <c r="J209" s="99"/>
      <c r="K209" s="99"/>
    </row>
    <row r="210" spans="1:11" s="29" customFormat="1" ht="64.5" customHeight="1">
      <c r="A210" s="18"/>
      <c r="B210" s="114"/>
      <c r="C210" s="42" t="s">
        <v>8150</v>
      </c>
      <c r="D210" s="115">
        <v>2</v>
      </c>
      <c r="E210" s="52" t="s">
        <v>339</v>
      </c>
      <c r="F210" s="30" t="s">
        <v>8151</v>
      </c>
      <c r="G210" s="464"/>
      <c r="H210" s="889"/>
      <c r="J210" s="99"/>
      <c r="K210" s="99"/>
    </row>
    <row r="211" spans="1:11" s="29" customFormat="1" ht="29">
      <c r="A211" s="18"/>
      <c r="B211" s="26"/>
      <c r="C211" s="30" t="s">
        <v>507</v>
      </c>
      <c r="D211" s="115">
        <v>2</v>
      </c>
      <c r="E211" s="52" t="s">
        <v>339</v>
      </c>
      <c r="F211" s="26"/>
      <c r="G211" s="464"/>
      <c r="H211" s="889"/>
      <c r="J211" s="99"/>
      <c r="K211" s="99"/>
    </row>
    <row r="212" spans="1:11" s="29" customFormat="1" ht="40.4" customHeight="1">
      <c r="A212" s="18" t="s">
        <v>1621</v>
      </c>
      <c r="B212" s="1078" t="s">
        <v>116</v>
      </c>
      <c r="C212" s="1009"/>
      <c r="D212" s="1313"/>
      <c r="E212" s="1314"/>
      <c r="F212" s="1009"/>
      <c r="G212" s="1009"/>
      <c r="H212" s="889">
        <f>SUM(D213:D215)</f>
        <v>6</v>
      </c>
      <c r="I212" s="29">
        <f>COUNT(D213:D215)*2</f>
        <v>6</v>
      </c>
      <c r="J212" s="99"/>
      <c r="K212" s="99"/>
    </row>
    <row r="213" spans="1:11" s="29" customFormat="1" ht="91" customHeight="1">
      <c r="A213" s="18" t="s">
        <v>1622</v>
      </c>
      <c r="B213" s="296" t="s">
        <v>509</v>
      </c>
      <c r="C213" s="23" t="s">
        <v>8152</v>
      </c>
      <c r="D213" s="786">
        <v>2</v>
      </c>
      <c r="E213" s="52" t="s">
        <v>339</v>
      </c>
      <c r="F213" s="30" t="s">
        <v>8153</v>
      </c>
      <c r="G213" s="464"/>
      <c r="H213" s="889"/>
      <c r="J213" s="99"/>
      <c r="K213" s="99"/>
    </row>
    <row r="214" spans="1:11" s="29" customFormat="1" ht="64" customHeight="1">
      <c r="A214" s="18" t="s">
        <v>1624</v>
      </c>
      <c r="B214" s="322" t="s">
        <v>513</v>
      </c>
      <c r="C214" s="23" t="s">
        <v>8154</v>
      </c>
      <c r="D214" s="786">
        <v>2</v>
      </c>
      <c r="E214" s="52" t="s">
        <v>339</v>
      </c>
      <c r="F214" s="30" t="s">
        <v>8155</v>
      </c>
      <c r="G214" s="464"/>
      <c r="H214" s="889"/>
      <c r="J214" s="99"/>
      <c r="K214" s="99"/>
    </row>
    <row r="215" spans="1:11" s="29" customFormat="1" ht="62.15" customHeight="1">
      <c r="A215" s="18" t="s">
        <v>1627</v>
      </c>
      <c r="B215" s="296" t="s">
        <v>517</v>
      </c>
      <c r="C215" s="23" t="s">
        <v>518</v>
      </c>
      <c r="D215" s="786">
        <v>2</v>
      </c>
      <c r="E215" s="52" t="s">
        <v>253</v>
      </c>
      <c r="F215" s="30" t="s">
        <v>8156</v>
      </c>
      <c r="G215" s="464"/>
      <c r="H215" s="889"/>
      <c r="J215" s="99"/>
      <c r="K215" s="99"/>
    </row>
    <row r="216" spans="1:11" s="29" customFormat="1" ht="40.4" customHeight="1">
      <c r="A216" s="18" t="s">
        <v>1629</v>
      </c>
      <c r="B216" s="992" t="s">
        <v>114</v>
      </c>
      <c r="C216" s="1009"/>
      <c r="D216" s="1313"/>
      <c r="E216" s="1314"/>
      <c r="F216" s="1009"/>
      <c r="G216" s="1009"/>
      <c r="H216" s="889">
        <f>SUM(D217:D228)</f>
        <v>24</v>
      </c>
      <c r="I216" s="29">
        <f>COUNT(D217:D228)*2</f>
        <v>24</v>
      </c>
      <c r="J216" s="99"/>
      <c r="K216" s="99"/>
    </row>
    <row r="217" spans="1:11" s="29" customFormat="1" ht="58">
      <c r="A217" s="18" t="s">
        <v>1630</v>
      </c>
      <c r="B217" s="227" t="s">
        <v>520</v>
      </c>
      <c r="C217" s="42" t="s">
        <v>8157</v>
      </c>
      <c r="D217" s="582">
        <v>2</v>
      </c>
      <c r="E217" s="52" t="s">
        <v>375</v>
      </c>
      <c r="F217" s="42" t="s">
        <v>8158</v>
      </c>
      <c r="G217" s="464"/>
      <c r="H217" s="889"/>
      <c r="J217" s="880"/>
      <c r="K217" s="99"/>
    </row>
    <row r="218" spans="1:11" s="29" customFormat="1" ht="49" customHeight="1">
      <c r="A218" s="18" t="s">
        <v>1635</v>
      </c>
      <c r="B218" s="227" t="s">
        <v>524</v>
      </c>
      <c r="C218" s="42" t="s">
        <v>3715</v>
      </c>
      <c r="D218" s="582">
        <v>2</v>
      </c>
      <c r="E218" s="52" t="s">
        <v>375</v>
      </c>
      <c r="F218" s="42" t="s">
        <v>8159</v>
      </c>
      <c r="G218" s="464"/>
      <c r="H218" s="889"/>
      <c r="J218" s="99"/>
      <c r="K218" s="99"/>
    </row>
    <row r="219" spans="1:11" s="29" customFormat="1" ht="29">
      <c r="A219" s="18"/>
      <c r="B219" s="227"/>
      <c r="C219" s="42" t="s">
        <v>5396</v>
      </c>
      <c r="D219" s="582">
        <v>2</v>
      </c>
      <c r="E219" s="52" t="s">
        <v>375</v>
      </c>
      <c r="F219" s="42" t="s">
        <v>8160</v>
      </c>
      <c r="G219" s="464"/>
      <c r="H219" s="889"/>
      <c r="J219" s="99"/>
      <c r="K219" s="99"/>
    </row>
    <row r="220" spans="1:11" s="29" customFormat="1" ht="58">
      <c r="A220" s="18" t="s">
        <v>1638</v>
      </c>
      <c r="B220" s="227" t="s">
        <v>527</v>
      </c>
      <c r="C220" s="42" t="s">
        <v>6017</v>
      </c>
      <c r="D220" s="582">
        <v>2</v>
      </c>
      <c r="E220" s="52" t="s">
        <v>529</v>
      </c>
      <c r="F220" s="42" t="s">
        <v>8161</v>
      </c>
      <c r="G220" s="464"/>
      <c r="H220" s="889"/>
      <c r="J220" s="99"/>
      <c r="K220" s="99"/>
    </row>
    <row r="221" spans="1:11" s="29" customFormat="1" ht="120" customHeight="1">
      <c r="A221" s="18" t="s">
        <v>1641</v>
      </c>
      <c r="B221" s="227" t="s">
        <v>532</v>
      </c>
      <c r="C221" s="42" t="s">
        <v>8162</v>
      </c>
      <c r="D221" s="582">
        <v>2</v>
      </c>
      <c r="E221" s="52" t="s">
        <v>377</v>
      </c>
      <c r="F221" s="30" t="s">
        <v>8163</v>
      </c>
      <c r="G221" s="464"/>
      <c r="H221" s="889"/>
      <c r="J221" s="99"/>
      <c r="K221" s="99"/>
    </row>
    <row r="222" spans="1:11" s="29" customFormat="1" ht="38.25" customHeight="1">
      <c r="A222" s="18"/>
      <c r="B222" s="227"/>
      <c r="C222" s="42" t="s">
        <v>8164</v>
      </c>
      <c r="D222" s="582">
        <v>2</v>
      </c>
      <c r="E222" s="52" t="s">
        <v>538</v>
      </c>
      <c r="F222" s="30" t="s">
        <v>8165</v>
      </c>
      <c r="G222" s="464"/>
      <c r="H222" s="889"/>
      <c r="J222" s="99"/>
      <c r="K222" s="99"/>
    </row>
    <row r="223" spans="1:11" s="29" customFormat="1" ht="89.15" customHeight="1">
      <c r="A223" s="18"/>
      <c r="B223" s="227"/>
      <c r="C223" s="42" t="s">
        <v>8166</v>
      </c>
      <c r="D223" s="582">
        <v>2</v>
      </c>
      <c r="E223" s="52" t="s">
        <v>538</v>
      </c>
      <c r="F223" s="30" t="s">
        <v>8167</v>
      </c>
      <c r="G223" s="464"/>
      <c r="H223" s="889"/>
      <c r="J223" s="99"/>
      <c r="K223" s="99"/>
    </row>
    <row r="224" spans="1:11" s="29" customFormat="1" ht="138" customHeight="1">
      <c r="A224" s="18"/>
      <c r="B224" s="227"/>
      <c r="C224" s="42" t="s">
        <v>8168</v>
      </c>
      <c r="D224" s="582">
        <v>2</v>
      </c>
      <c r="E224" s="52" t="s">
        <v>538</v>
      </c>
      <c r="F224" s="30" t="s">
        <v>8169</v>
      </c>
      <c r="G224" s="464"/>
      <c r="H224" s="889"/>
      <c r="J224" s="99"/>
      <c r="K224" s="99"/>
    </row>
    <row r="225" spans="1:11" s="29" customFormat="1" ht="112.5" customHeight="1">
      <c r="A225" s="18"/>
      <c r="B225" s="227"/>
      <c r="C225" s="42" t="s">
        <v>8170</v>
      </c>
      <c r="D225" s="582">
        <v>2</v>
      </c>
      <c r="E225" s="52" t="s">
        <v>538</v>
      </c>
      <c r="F225" s="30" t="s">
        <v>8171</v>
      </c>
      <c r="G225" s="464"/>
      <c r="H225" s="889"/>
      <c r="J225" s="99"/>
      <c r="K225" s="99"/>
    </row>
    <row r="226" spans="1:11" s="29" customFormat="1" ht="279" customHeight="1">
      <c r="A226" s="18"/>
      <c r="B226" s="227"/>
      <c r="C226" s="42" t="s">
        <v>8172</v>
      </c>
      <c r="D226" s="582">
        <v>2</v>
      </c>
      <c r="E226" s="52" t="s">
        <v>538</v>
      </c>
      <c r="F226" s="30" t="s">
        <v>8173</v>
      </c>
      <c r="G226" s="464"/>
      <c r="H226" s="889"/>
      <c r="J226" s="99"/>
      <c r="K226" s="99"/>
    </row>
    <row r="227" spans="1:11" s="29" customFormat="1" ht="31">
      <c r="A227" s="18" t="s">
        <v>1642</v>
      </c>
      <c r="B227" s="227" t="s">
        <v>535</v>
      </c>
      <c r="C227" s="20" t="s">
        <v>7820</v>
      </c>
      <c r="D227" s="582">
        <v>2</v>
      </c>
      <c r="E227" s="52" t="s">
        <v>538</v>
      </c>
      <c r="F227" s="30" t="s">
        <v>8174</v>
      </c>
      <c r="G227" s="464"/>
      <c r="H227" s="889"/>
      <c r="J227" s="99"/>
      <c r="K227" s="99"/>
    </row>
    <row r="228" spans="1:11" s="29" customFormat="1" ht="29">
      <c r="A228" s="18"/>
      <c r="B228" s="227"/>
      <c r="C228" s="42" t="s">
        <v>6032</v>
      </c>
      <c r="D228" s="582">
        <v>2</v>
      </c>
      <c r="E228" s="52" t="s">
        <v>538</v>
      </c>
      <c r="F228" s="30" t="s">
        <v>8174</v>
      </c>
      <c r="G228" s="464"/>
      <c r="H228" s="889"/>
      <c r="J228" s="99"/>
      <c r="K228" s="99"/>
    </row>
    <row r="229" spans="1:11" s="29" customFormat="1" ht="40.4" customHeight="1">
      <c r="A229" s="18" t="s">
        <v>1647</v>
      </c>
      <c r="B229" s="1080" t="s">
        <v>112</v>
      </c>
      <c r="C229" s="1058"/>
      <c r="D229" s="1318"/>
      <c r="E229" s="1319"/>
      <c r="F229" s="1058"/>
      <c r="G229" s="1081"/>
      <c r="H229" s="889">
        <f>SUM(D230:D247)</f>
        <v>36</v>
      </c>
      <c r="I229" s="29">
        <f>COUNT(D230:D247)*2</f>
        <v>36</v>
      </c>
      <c r="J229" s="99"/>
      <c r="K229" s="99"/>
    </row>
    <row r="230" spans="1:11" s="29" customFormat="1" ht="46.5">
      <c r="A230" s="18" t="s">
        <v>1649</v>
      </c>
      <c r="B230" s="227" t="s">
        <v>550</v>
      </c>
      <c r="C230" s="234" t="s">
        <v>6039</v>
      </c>
      <c r="D230" s="582">
        <v>2</v>
      </c>
      <c r="E230" s="52" t="s">
        <v>552</v>
      </c>
      <c r="F230" s="234" t="s">
        <v>8175</v>
      </c>
      <c r="G230" s="464"/>
      <c r="H230" s="889"/>
      <c r="J230" s="99"/>
      <c r="K230" s="99"/>
    </row>
    <row r="231" spans="1:11" s="29" customFormat="1" ht="29">
      <c r="A231" s="18"/>
      <c r="B231" s="227"/>
      <c r="C231" s="234" t="s">
        <v>4681</v>
      </c>
      <c r="D231" s="582">
        <v>2</v>
      </c>
      <c r="E231" s="52" t="s">
        <v>375</v>
      </c>
      <c r="F231" s="864" t="s">
        <v>4682</v>
      </c>
      <c r="G231" s="464"/>
      <c r="H231" s="889"/>
      <c r="J231" s="99"/>
      <c r="K231" s="99"/>
    </row>
    <row r="232" spans="1:11" s="29" customFormat="1" ht="15.5">
      <c r="A232" s="18"/>
      <c r="B232" s="227"/>
      <c r="C232" s="742" t="s">
        <v>4683</v>
      </c>
      <c r="D232" s="582">
        <v>2</v>
      </c>
      <c r="E232" s="52" t="s">
        <v>375</v>
      </c>
      <c r="F232" s="742" t="s">
        <v>4682</v>
      </c>
      <c r="G232" s="464"/>
      <c r="H232" s="889"/>
      <c r="J232" s="99"/>
      <c r="K232" s="99"/>
    </row>
    <row r="233" spans="1:11" s="29" customFormat="1" ht="15.5">
      <c r="A233" s="18"/>
      <c r="B233" s="227"/>
      <c r="C233" s="742" t="s">
        <v>4684</v>
      </c>
      <c r="D233" s="582">
        <v>2</v>
      </c>
      <c r="E233" s="52" t="s">
        <v>375</v>
      </c>
      <c r="F233" s="742" t="s">
        <v>4682</v>
      </c>
      <c r="G233" s="464"/>
      <c r="H233" s="889"/>
      <c r="J233" s="99"/>
      <c r="K233" s="99"/>
    </row>
    <row r="234" spans="1:11" s="29" customFormat="1" ht="15.5">
      <c r="A234" s="18"/>
      <c r="B234" s="227"/>
      <c r="C234" s="742" t="s">
        <v>2754</v>
      </c>
      <c r="D234" s="582">
        <v>2</v>
      </c>
      <c r="E234" s="52" t="s">
        <v>375</v>
      </c>
      <c r="F234" s="742" t="s">
        <v>4682</v>
      </c>
      <c r="G234" s="464"/>
      <c r="H234" s="889"/>
      <c r="J234" s="99"/>
      <c r="K234" s="99"/>
    </row>
    <row r="235" spans="1:11" s="29" customFormat="1" ht="15.5">
      <c r="A235" s="18"/>
      <c r="B235" s="227"/>
      <c r="C235" s="742" t="s">
        <v>4685</v>
      </c>
      <c r="D235" s="582">
        <v>2</v>
      </c>
      <c r="E235" s="52" t="s">
        <v>375</v>
      </c>
      <c r="F235" s="742" t="s">
        <v>4682</v>
      </c>
      <c r="G235" s="464"/>
      <c r="H235" s="889"/>
      <c r="J235" s="99"/>
      <c r="K235" s="99"/>
    </row>
    <row r="236" spans="1:11" s="29" customFormat="1" ht="15.5">
      <c r="A236" s="18"/>
      <c r="B236" s="227"/>
      <c r="C236" s="50" t="s">
        <v>8176</v>
      </c>
      <c r="D236" s="582">
        <v>2</v>
      </c>
      <c r="E236" s="52" t="s">
        <v>375</v>
      </c>
      <c r="F236" s="742" t="s">
        <v>4682</v>
      </c>
      <c r="G236" s="464"/>
      <c r="H236" s="889"/>
      <c r="J236" s="99"/>
      <c r="K236" s="99"/>
    </row>
    <row r="237" spans="1:11" s="29" customFormat="1" ht="15.5">
      <c r="A237" s="18"/>
      <c r="B237" s="227"/>
      <c r="C237" s="742" t="s">
        <v>4687</v>
      </c>
      <c r="D237" s="582">
        <v>2</v>
      </c>
      <c r="E237" s="52" t="s">
        <v>375</v>
      </c>
      <c r="F237" s="742" t="s">
        <v>4682</v>
      </c>
      <c r="G237" s="464"/>
      <c r="H237" s="889"/>
      <c r="J237" s="99"/>
      <c r="K237" s="99"/>
    </row>
    <row r="238" spans="1:11" s="29" customFormat="1" ht="15.5">
      <c r="A238" s="18"/>
      <c r="B238" s="227"/>
      <c r="C238" s="742" t="s">
        <v>4688</v>
      </c>
      <c r="D238" s="582">
        <v>2</v>
      </c>
      <c r="E238" s="52" t="s">
        <v>375</v>
      </c>
      <c r="F238" s="742" t="s">
        <v>4682</v>
      </c>
      <c r="G238" s="464"/>
      <c r="H238" s="889"/>
      <c r="J238" s="99"/>
      <c r="K238" s="99"/>
    </row>
    <row r="239" spans="1:11" s="29" customFormat="1" ht="15.5">
      <c r="A239" s="18"/>
      <c r="B239" s="227"/>
      <c r="C239" s="50" t="s">
        <v>4689</v>
      </c>
      <c r="D239" s="582">
        <v>2</v>
      </c>
      <c r="E239" s="52" t="s">
        <v>375</v>
      </c>
      <c r="F239" s="742" t="s">
        <v>4682</v>
      </c>
      <c r="G239" s="464"/>
      <c r="H239" s="889"/>
      <c r="J239" s="99"/>
      <c r="K239" s="99"/>
    </row>
    <row r="240" spans="1:11" s="29" customFormat="1" ht="29">
      <c r="A240" s="18"/>
      <c r="B240" s="227"/>
      <c r="C240" s="50" t="s">
        <v>4690</v>
      </c>
      <c r="D240" s="582">
        <v>2</v>
      </c>
      <c r="E240" s="52" t="s">
        <v>375</v>
      </c>
      <c r="F240" s="742" t="s">
        <v>4682</v>
      </c>
      <c r="G240" s="464"/>
      <c r="H240" s="889"/>
      <c r="J240" s="99"/>
      <c r="K240" s="99"/>
    </row>
    <row r="241" spans="1:11" s="29" customFormat="1" ht="29">
      <c r="A241" s="18"/>
      <c r="B241" s="227"/>
      <c r="C241" s="50" t="s">
        <v>4691</v>
      </c>
      <c r="D241" s="582">
        <v>2</v>
      </c>
      <c r="E241" s="52" t="s">
        <v>375</v>
      </c>
      <c r="F241" s="742" t="s">
        <v>4682</v>
      </c>
      <c r="G241" s="464"/>
      <c r="H241" s="889"/>
      <c r="J241" s="99"/>
      <c r="K241" s="99"/>
    </row>
    <row r="242" spans="1:11" s="29" customFormat="1" ht="15.5">
      <c r="A242" s="18"/>
      <c r="B242" s="227"/>
      <c r="C242" s="50" t="s">
        <v>4692</v>
      </c>
      <c r="D242" s="582">
        <v>2</v>
      </c>
      <c r="E242" s="52" t="s">
        <v>375</v>
      </c>
      <c r="F242" s="742" t="s">
        <v>4682</v>
      </c>
      <c r="G242" s="464"/>
      <c r="H242" s="889"/>
      <c r="J242" s="99"/>
      <c r="K242" s="99"/>
    </row>
    <row r="243" spans="1:11" s="29" customFormat="1" ht="15.5">
      <c r="A243" s="18"/>
      <c r="B243" s="227"/>
      <c r="C243" s="50" t="s">
        <v>4696</v>
      </c>
      <c r="D243" s="582">
        <v>2</v>
      </c>
      <c r="E243" s="52" t="s">
        <v>375</v>
      </c>
      <c r="F243" s="742" t="s">
        <v>4682</v>
      </c>
      <c r="G243" s="464"/>
      <c r="H243" s="889"/>
      <c r="J243" s="99"/>
      <c r="K243" s="99"/>
    </row>
    <row r="244" spans="1:11" s="29" customFormat="1" ht="29">
      <c r="A244" s="18"/>
      <c r="B244" s="227"/>
      <c r="C244" s="42" t="s">
        <v>6041</v>
      </c>
      <c r="D244" s="582">
        <v>2</v>
      </c>
      <c r="E244" s="52" t="s">
        <v>552</v>
      </c>
      <c r="F244" s="50" t="s">
        <v>8177</v>
      </c>
      <c r="G244" s="53"/>
      <c r="J244" s="99"/>
      <c r="K244" s="99"/>
    </row>
    <row r="245" spans="1:11" s="29" customFormat="1" ht="31">
      <c r="A245" s="18" t="s">
        <v>1660</v>
      </c>
      <c r="B245" s="227" t="s">
        <v>571</v>
      </c>
      <c r="C245" s="114" t="s">
        <v>6042</v>
      </c>
      <c r="D245" s="582">
        <v>2</v>
      </c>
      <c r="E245" s="52" t="s">
        <v>552</v>
      </c>
      <c r="F245" s="50" t="s">
        <v>8178</v>
      </c>
      <c r="G245" s="464"/>
      <c r="H245" s="889"/>
      <c r="J245" s="99"/>
      <c r="K245" s="99"/>
    </row>
    <row r="246" spans="1:11" s="29" customFormat="1" ht="145">
      <c r="A246" s="18" t="s">
        <v>1665</v>
      </c>
      <c r="B246" s="320" t="s">
        <v>578</v>
      </c>
      <c r="C246" s="30" t="s">
        <v>8179</v>
      </c>
      <c r="D246" s="582">
        <v>2</v>
      </c>
      <c r="E246" s="52" t="s">
        <v>552</v>
      </c>
      <c r="F246" s="30" t="s">
        <v>8180</v>
      </c>
      <c r="G246" s="464"/>
      <c r="H246" s="889"/>
      <c r="J246" s="99"/>
      <c r="K246" s="99"/>
    </row>
    <row r="247" spans="1:11" s="29" customFormat="1" ht="198.65" customHeight="1">
      <c r="A247" s="18"/>
      <c r="B247" s="26"/>
      <c r="C247" s="30" t="s">
        <v>8181</v>
      </c>
      <c r="D247" s="582">
        <v>2</v>
      </c>
      <c r="E247" s="26" t="s">
        <v>377</v>
      </c>
      <c r="F247" s="30" t="s">
        <v>6786</v>
      </c>
      <c r="G247" s="865"/>
      <c r="H247" s="889"/>
      <c r="J247" s="99"/>
      <c r="K247" s="99"/>
    </row>
    <row r="248" spans="1:11" s="29" customFormat="1" ht="40.4" customHeight="1">
      <c r="A248" s="18" t="s">
        <v>1669</v>
      </c>
      <c r="B248" s="1078" t="s">
        <v>110</v>
      </c>
      <c r="C248" s="1009"/>
      <c r="D248" s="1313"/>
      <c r="E248" s="1314"/>
      <c r="F248" s="1009"/>
      <c r="G248" s="1009"/>
      <c r="H248" s="889">
        <f>SUM(D249:D265)</f>
        <v>30</v>
      </c>
      <c r="I248" s="29">
        <f>COUNT(D249:D265)*2</f>
        <v>30</v>
      </c>
      <c r="J248" s="99"/>
      <c r="K248" s="99"/>
    </row>
    <row r="249" spans="1:11" s="29" customFormat="1" ht="87">
      <c r="A249" s="18" t="s">
        <v>1670</v>
      </c>
      <c r="B249" s="227" t="s">
        <v>581</v>
      </c>
      <c r="C249" s="19" t="s">
        <v>582</v>
      </c>
      <c r="D249" s="582">
        <v>2</v>
      </c>
      <c r="E249" s="52" t="s">
        <v>552</v>
      </c>
      <c r="F249" s="42" t="s">
        <v>8182</v>
      </c>
      <c r="G249" s="464"/>
      <c r="H249" s="889"/>
      <c r="J249" s="99"/>
      <c r="K249" s="99"/>
    </row>
    <row r="250" spans="1:11" s="29" customFormat="1" ht="172" customHeight="1">
      <c r="A250" s="18" t="s">
        <v>1672</v>
      </c>
      <c r="B250" s="227" t="s">
        <v>586</v>
      </c>
      <c r="C250" s="30" t="s">
        <v>8183</v>
      </c>
      <c r="D250" s="582">
        <v>2</v>
      </c>
      <c r="E250" s="52" t="s">
        <v>552</v>
      </c>
      <c r="F250" s="30" t="s">
        <v>8184</v>
      </c>
      <c r="G250" s="156"/>
      <c r="J250" s="99"/>
      <c r="K250" s="99"/>
    </row>
    <row r="251" spans="1:11" s="29" customFormat="1" ht="106" customHeight="1">
      <c r="A251" s="18"/>
      <c r="B251" s="227"/>
      <c r="C251" s="30" t="s">
        <v>8185</v>
      </c>
      <c r="D251" s="582">
        <v>2</v>
      </c>
      <c r="E251" s="52" t="s">
        <v>552</v>
      </c>
      <c r="F251" s="30" t="s">
        <v>8186</v>
      </c>
      <c r="G251" s="53"/>
      <c r="J251" s="99"/>
      <c r="K251" s="99"/>
    </row>
    <row r="252" spans="1:11" s="29" customFormat="1" ht="217.5">
      <c r="A252" s="18"/>
      <c r="B252" s="227"/>
      <c r="C252" s="114" t="s">
        <v>8187</v>
      </c>
      <c r="D252" s="582">
        <v>2</v>
      </c>
      <c r="E252" s="52" t="s">
        <v>552</v>
      </c>
      <c r="F252" s="50" t="s">
        <v>8188</v>
      </c>
      <c r="G252" s="464"/>
      <c r="H252" s="889"/>
      <c r="J252" s="99"/>
      <c r="K252" s="99"/>
    </row>
    <row r="253" spans="1:11" s="29" customFormat="1" ht="66.75" customHeight="1">
      <c r="A253" s="18"/>
      <c r="B253" s="227"/>
      <c r="C253" s="114" t="s">
        <v>6049</v>
      </c>
      <c r="D253" s="582">
        <v>2</v>
      </c>
      <c r="E253" s="52" t="s">
        <v>339</v>
      </c>
      <c r="F253" s="25" t="s">
        <v>8189</v>
      </c>
      <c r="G253" s="464"/>
      <c r="H253" s="889"/>
      <c r="J253" s="99"/>
      <c r="K253" s="99"/>
    </row>
    <row r="254" spans="1:11" s="29" customFormat="1" ht="66" customHeight="1">
      <c r="A254" s="18"/>
      <c r="B254" s="227"/>
      <c r="C254" s="114" t="s">
        <v>8190</v>
      </c>
      <c r="D254" s="582">
        <v>2</v>
      </c>
      <c r="E254" s="52" t="s">
        <v>339</v>
      </c>
      <c r="F254" s="50" t="s">
        <v>8191</v>
      </c>
      <c r="G254" s="464"/>
      <c r="H254" s="889"/>
      <c r="J254" s="99"/>
      <c r="K254" s="99"/>
    </row>
    <row r="255" spans="1:11" s="29" customFormat="1" ht="46.5">
      <c r="A255" s="18"/>
      <c r="B255" s="227"/>
      <c r="C255" s="114" t="s">
        <v>8192</v>
      </c>
      <c r="D255" s="582">
        <v>2</v>
      </c>
      <c r="E255" s="52" t="s">
        <v>339</v>
      </c>
      <c r="F255" s="50" t="s">
        <v>6054</v>
      </c>
      <c r="G255" s="464"/>
      <c r="H255" s="889"/>
      <c r="J255" s="99"/>
      <c r="K255" s="99"/>
    </row>
    <row r="256" spans="1:11" s="29" customFormat="1" ht="46.5">
      <c r="A256" s="18"/>
      <c r="B256" s="227"/>
      <c r="C256" s="114" t="s">
        <v>8193</v>
      </c>
      <c r="D256" s="582">
        <v>2</v>
      </c>
      <c r="E256" s="52" t="s">
        <v>339</v>
      </c>
      <c r="F256" s="50" t="s">
        <v>6056</v>
      </c>
      <c r="G256" s="464"/>
      <c r="H256" s="889"/>
      <c r="J256" s="99"/>
      <c r="K256" s="99"/>
    </row>
    <row r="257" spans="1:16" ht="46.5">
      <c r="A257" s="18"/>
      <c r="B257" s="227"/>
      <c r="C257" s="114" t="s">
        <v>8194</v>
      </c>
      <c r="D257" s="582">
        <v>2</v>
      </c>
      <c r="E257" s="52" t="s">
        <v>339</v>
      </c>
      <c r="F257" s="50" t="s">
        <v>8195</v>
      </c>
      <c r="G257" s="464"/>
      <c r="H257" s="889"/>
    </row>
    <row r="258" spans="1:16" ht="62" hidden="1">
      <c r="A258" s="27" t="s">
        <v>1687</v>
      </c>
      <c r="B258" s="227" t="s">
        <v>591</v>
      </c>
      <c r="C258" s="30"/>
      <c r="D258" s="53"/>
      <c r="E258" s="22"/>
      <c r="F258" s="30"/>
      <c r="G258" s="464"/>
      <c r="H258" s="496"/>
      <c r="I258" s="99"/>
      <c r="L258" s="7"/>
      <c r="M258" s="7"/>
      <c r="N258" s="7"/>
      <c r="O258" s="7"/>
      <c r="P258" s="7"/>
    </row>
    <row r="259" spans="1:16" ht="77.5" hidden="1">
      <c r="A259" s="27" t="s">
        <v>1690</v>
      </c>
      <c r="B259" s="227" t="s">
        <v>595</v>
      </c>
      <c r="C259" s="26"/>
      <c r="D259" s="26"/>
      <c r="E259" s="28"/>
      <c r="F259" s="30"/>
      <c r="G259" s="26"/>
      <c r="H259" s="99"/>
      <c r="I259" s="99"/>
      <c r="L259" s="7"/>
      <c r="M259" s="7"/>
      <c r="N259" s="7"/>
      <c r="O259" s="7"/>
      <c r="P259" s="7"/>
    </row>
    <row r="260" spans="1:16" ht="31">
      <c r="A260" s="18" t="s">
        <v>1693</v>
      </c>
      <c r="B260" s="227" t="s">
        <v>600</v>
      </c>
      <c r="C260" s="19" t="s">
        <v>601</v>
      </c>
      <c r="D260" s="115">
        <v>2</v>
      </c>
      <c r="E260" s="52" t="s">
        <v>342</v>
      </c>
      <c r="F260" s="23" t="s">
        <v>602</v>
      </c>
      <c r="G260" s="464"/>
      <c r="H260" s="889"/>
    </row>
    <row r="261" spans="1:16" ht="31">
      <c r="A261" s="18"/>
      <c r="B261" s="227"/>
      <c r="C261" s="19" t="s">
        <v>8196</v>
      </c>
      <c r="D261" s="115">
        <v>2</v>
      </c>
      <c r="E261" s="52" t="s">
        <v>342</v>
      </c>
      <c r="F261" s="23" t="s">
        <v>8197</v>
      </c>
      <c r="G261" s="464"/>
      <c r="H261" s="889"/>
    </row>
    <row r="262" spans="1:16" ht="46.5">
      <c r="A262" s="18" t="s">
        <v>603</v>
      </c>
      <c r="B262" s="227" t="s">
        <v>604</v>
      </c>
      <c r="C262" s="19" t="s">
        <v>6792</v>
      </c>
      <c r="D262" s="608">
        <v>2</v>
      </c>
      <c r="E262" s="619" t="s">
        <v>339</v>
      </c>
      <c r="F262" s="23" t="s">
        <v>7829</v>
      </c>
      <c r="G262" s="464"/>
      <c r="H262" s="889"/>
    </row>
    <row r="263" spans="1:16" ht="31">
      <c r="A263" s="18"/>
      <c r="B263" s="227"/>
      <c r="C263" s="19" t="s">
        <v>8198</v>
      </c>
      <c r="D263" s="115">
        <v>2</v>
      </c>
      <c r="E263" s="52" t="s">
        <v>342</v>
      </c>
      <c r="F263" s="23" t="s">
        <v>8199</v>
      </c>
      <c r="G263" s="464"/>
      <c r="H263" s="889"/>
    </row>
    <row r="264" spans="1:16" ht="46.5">
      <c r="A264" s="18" t="s">
        <v>1697</v>
      </c>
      <c r="B264" s="227" t="s">
        <v>610</v>
      </c>
      <c r="C264" s="26" t="s">
        <v>2758</v>
      </c>
      <c r="D264" s="582">
        <v>2</v>
      </c>
      <c r="E264" s="52" t="s">
        <v>342</v>
      </c>
      <c r="F264" s="30" t="s">
        <v>8200</v>
      </c>
      <c r="G264" s="464"/>
      <c r="H264" s="889"/>
    </row>
    <row r="265" spans="1:16" ht="72.5">
      <c r="A265" s="18"/>
      <c r="B265" s="126"/>
      <c r="C265" s="448" t="s">
        <v>6063</v>
      </c>
      <c r="D265" s="779">
        <v>2</v>
      </c>
      <c r="E265" s="521" t="s">
        <v>342</v>
      </c>
      <c r="F265" s="258" t="s">
        <v>8201</v>
      </c>
      <c r="G265" s="478"/>
      <c r="H265" s="889"/>
    </row>
    <row r="266" spans="1:16" ht="57" customHeight="1">
      <c r="A266" s="18" t="s">
        <v>109</v>
      </c>
      <c r="B266" s="992" t="s">
        <v>108</v>
      </c>
      <c r="C266" s="1001"/>
      <c r="D266" s="1001"/>
      <c r="E266" s="1165"/>
      <c r="F266" s="1001"/>
      <c r="G266" s="1002"/>
      <c r="H266" s="889">
        <f>SUM(D267:D281)</f>
        <v>16</v>
      </c>
      <c r="I266" s="29">
        <f>COUNT(D267:D281)*2</f>
        <v>16</v>
      </c>
    </row>
    <row r="267" spans="1:16" ht="72.5">
      <c r="A267" s="18" t="s">
        <v>1702</v>
      </c>
      <c r="B267" s="42" t="s">
        <v>1703</v>
      </c>
      <c r="C267" s="42" t="s">
        <v>1704</v>
      </c>
      <c r="D267" s="779">
        <v>2</v>
      </c>
      <c r="E267" s="521" t="s">
        <v>538</v>
      </c>
      <c r="F267" s="50" t="s">
        <v>6798</v>
      </c>
      <c r="G267" s="831"/>
      <c r="H267" s="889"/>
    </row>
    <row r="268" spans="1:16" ht="58">
      <c r="A268" s="18" t="s">
        <v>1706</v>
      </c>
      <c r="B268" s="50" t="s">
        <v>1707</v>
      </c>
      <c r="C268" s="42" t="s">
        <v>1708</v>
      </c>
      <c r="D268" s="608">
        <v>2</v>
      </c>
      <c r="E268" s="618" t="s">
        <v>538</v>
      </c>
      <c r="F268" s="50" t="s">
        <v>2975</v>
      </c>
      <c r="G268" s="781"/>
      <c r="H268" s="889"/>
    </row>
    <row r="269" spans="1:16" ht="43.5" hidden="1">
      <c r="A269" s="27" t="s">
        <v>2976</v>
      </c>
      <c r="B269" s="42" t="s">
        <v>2977</v>
      </c>
      <c r="C269" s="42"/>
      <c r="D269" s="30"/>
      <c r="E269" s="59"/>
      <c r="F269" s="50"/>
      <c r="G269" s="782"/>
      <c r="H269" s="496"/>
      <c r="I269" s="99"/>
      <c r="L269" s="7"/>
      <c r="M269" s="7"/>
      <c r="N269" s="7"/>
      <c r="O269" s="7"/>
      <c r="P269" s="7"/>
    </row>
    <row r="270" spans="1:16" ht="58" hidden="1">
      <c r="A270" s="27" t="s">
        <v>2978</v>
      </c>
      <c r="B270" s="42" t="s">
        <v>2979</v>
      </c>
      <c r="C270" s="42"/>
      <c r="D270" s="30"/>
      <c r="E270" s="59"/>
      <c r="F270" s="50"/>
      <c r="G270" s="782"/>
      <c r="H270" s="496"/>
      <c r="I270" s="99"/>
      <c r="L270" s="7"/>
      <c r="M270" s="7"/>
      <c r="N270" s="7"/>
      <c r="O270" s="7"/>
      <c r="P270" s="7"/>
    </row>
    <row r="271" spans="1:16" ht="43.5" hidden="1">
      <c r="A271" s="27" t="s">
        <v>2980</v>
      </c>
      <c r="B271" s="42" t="s">
        <v>2981</v>
      </c>
      <c r="C271" s="42"/>
      <c r="D271" s="30"/>
      <c r="E271" s="59"/>
      <c r="F271" s="50"/>
      <c r="G271" s="782"/>
      <c r="H271" s="496"/>
      <c r="I271" s="99"/>
      <c r="L271" s="7"/>
      <c r="M271" s="7"/>
      <c r="N271" s="7"/>
      <c r="O271" s="7"/>
      <c r="P271" s="7"/>
    </row>
    <row r="272" spans="1:16" ht="58" hidden="1">
      <c r="A272" s="27" t="s">
        <v>2982</v>
      </c>
      <c r="B272" s="42" t="s">
        <v>2983</v>
      </c>
      <c r="C272" s="42"/>
      <c r="D272" s="30"/>
      <c r="E272" s="59"/>
      <c r="F272" s="50"/>
      <c r="G272" s="782"/>
      <c r="H272" s="496"/>
      <c r="I272" s="99"/>
      <c r="L272" s="7"/>
      <c r="M272" s="7"/>
      <c r="N272" s="7"/>
      <c r="O272" s="7"/>
      <c r="P272" s="7"/>
    </row>
    <row r="273" spans="1:16" ht="58" hidden="1">
      <c r="A273" s="27" t="s">
        <v>2984</v>
      </c>
      <c r="B273" s="42" t="s">
        <v>5871</v>
      </c>
      <c r="C273" s="42"/>
      <c r="D273" s="30"/>
      <c r="E273" s="59"/>
      <c r="F273" s="50"/>
      <c r="G273" s="782"/>
      <c r="H273" s="496"/>
      <c r="I273" s="99"/>
      <c r="L273" s="7"/>
      <c r="M273" s="7"/>
      <c r="N273" s="7"/>
      <c r="O273" s="7"/>
      <c r="P273" s="7"/>
    </row>
    <row r="274" spans="1:16" ht="58" hidden="1">
      <c r="A274" s="27" t="s">
        <v>2986</v>
      </c>
      <c r="B274" s="42" t="s">
        <v>2987</v>
      </c>
      <c r="C274" s="42"/>
      <c r="D274" s="30"/>
      <c r="E274" s="59"/>
      <c r="F274" s="50"/>
      <c r="G274" s="782"/>
      <c r="H274" s="496"/>
      <c r="I274" s="99"/>
      <c r="L274" s="7"/>
      <c r="M274" s="7"/>
      <c r="N274" s="7"/>
      <c r="O274" s="7"/>
      <c r="P274" s="7"/>
    </row>
    <row r="275" spans="1:16" ht="43.5">
      <c r="A275" s="18" t="s">
        <v>5879</v>
      </c>
      <c r="B275" s="50" t="s">
        <v>1711</v>
      </c>
      <c r="C275" s="123" t="s">
        <v>6801</v>
      </c>
      <c r="D275" s="608">
        <v>2</v>
      </c>
      <c r="E275" s="619" t="s">
        <v>538</v>
      </c>
      <c r="F275" s="158" t="s">
        <v>8202</v>
      </c>
      <c r="G275" s="53"/>
      <c r="H275" s="889"/>
    </row>
    <row r="276" spans="1:16" ht="207.75" customHeight="1">
      <c r="A276" s="18"/>
      <c r="B276" s="42"/>
      <c r="C276" s="30" t="s">
        <v>7266</v>
      </c>
      <c r="D276" s="608">
        <v>2</v>
      </c>
      <c r="E276" s="619" t="s">
        <v>538</v>
      </c>
      <c r="F276" s="20" t="s">
        <v>7267</v>
      </c>
      <c r="G276" s="53"/>
      <c r="H276" s="889"/>
    </row>
    <row r="277" spans="1:16" ht="29">
      <c r="A277" s="18"/>
      <c r="B277" s="42"/>
      <c r="C277" s="30" t="s">
        <v>8203</v>
      </c>
      <c r="D277" s="608">
        <v>2</v>
      </c>
      <c r="E277" s="619" t="s">
        <v>538</v>
      </c>
      <c r="F277" s="20" t="s">
        <v>8204</v>
      </c>
      <c r="G277" s="53"/>
      <c r="H277" s="889"/>
    </row>
    <row r="278" spans="1:16" ht="29">
      <c r="A278" s="18"/>
      <c r="B278" s="50"/>
      <c r="C278" s="30" t="s">
        <v>8205</v>
      </c>
      <c r="D278" s="608">
        <v>2</v>
      </c>
      <c r="E278" s="619" t="s">
        <v>538</v>
      </c>
      <c r="F278" s="25" t="s">
        <v>8206</v>
      </c>
      <c r="G278" s="53"/>
      <c r="H278" s="889"/>
    </row>
    <row r="279" spans="1:16" ht="43.5">
      <c r="A279" s="18"/>
      <c r="B279" s="114"/>
      <c r="C279" s="20" t="s">
        <v>1715</v>
      </c>
      <c r="D279" s="608">
        <v>2</v>
      </c>
      <c r="E279" s="619" t="s">
        <v>538</v>
      </c>
      <c r="F279" s="50" t="s">
        <v>7269</v>
      </c>
      <c r="G279" s="53"/>
      <c r="H279" s="889"/>
    </row>
    <row r="280" spans="1:16" ht="72.5">
      <c r="A280" s="18" t="s">
        <v>2993</v>
      </c>
      <c r="B280" s="42" t="s">
        <v>1719</v>
      </c>
      <c r="C280" s="42" t="s">
        <v>6802</v>
      </c>
      <c r="D280" s="582">
        <v>2</v>
      </c>
      <c r="E280" s="52" t="s">
        <v>538</v>
      </c>
      <c r="F280" s="50" t="s">
        <v>5876</v>
      </c>
      <c r="G280" s="866"/>
      <c r="H280" s="889"/>
    </row>
    <row r="281" spans="1:16" ht="43.5" hidden="1">
      <c r="A281" s="124" t="s">
        <v>2994</v>
      </c>
      <c r="B281" s="42" t="s">
        <v>2995</v>
      </c>
      <c r="C281" s="42"/>
      <c r="D281" s="53"/>
      <c r="E281" s="28"/>
      <c r="F281" s="50"/>
      <c r="G281" s="866"/>
      <c r="H281" s="496"/>
      <c r="I281" s="99"/>
      <c r="L281" s="7"/>
      <c r="M281" s="7"/>
      <c r="N281" s="7"/>
      <c r="O281" s="7"/>
      <c r="P281" s="7"/>
    </row>
    <row r="282" spans="1:16" ht="18.5">
      <c r="A282" s="18"/>
      <c r="B282" s="1085" t="s">
        <v>618</v>
      </c>
      <c r="C282" s="1086"/>
      <c r="D282" s="1320"/>
      <c r="E282" s="1321"/>
      <c r="F282" s="1086"/>
      <c r="G282" s="1086"/>
      <c r="H282" s="889">
        <f>H283+H288+H304+H312+H322+H326+H330+H340+H346+H351</f>
        <v>88</v>
      </c>
      <c r="I282" s="29">
        <f>I283+I288+I304+I312+I322+I326+I330+I340+I346+I351</f>
        <v>88</v>
      </c>
    </row>
    <row r="283" spans="1:16" ht="40.4" customHeight="1">
      <c r="A283" s="18" t="s">
        <v>1722</v>
      </c>
      <c r="B283" s="1078" t="s">
        <v>106</v>
      </c>
      <c r="C283" s="1009"/>
      <c r="D283" s="1313"/>
      <c r="E283" s="1314"/>
      <c r="F283" s="1009"/>
      <c r="G283" s="1009"/>
      <c r="H283" s="889">
        <f>SUM(D284:D287)</f>
        <v>6</v>
      </c>
      <c r="I283" s="29">
        <f>COUNT(D284:D287)*2</f>
        <v>6</v>
      </c>
    </row>
    <row r="284" spans="1:16" ht="66" customHeight="1">
      <c r="A284" s="18" t="s">
        <v>1723</v>
      </c>
      <c r="B284" s="160" t="s">
        <v>620</v>
      </c>
      <c r="C284" s="23" t="s">
        <v>2996</v>
      </c>
      <c r="D284" s="582">
        <v>2</v>
      </c>
      <c r="E284" s="52" t="s">
        <v>538</v>
      </c>
      <c r="F284" s="30" t="s">
        <v>8207</v>
      </c>
      <c r="G284" s="464"/>
      <c r="H284" s="889"/>
    </row>
    <row r="285" spans="1:16" ht="66" customHeight="1">
      <c r="A285" s="18"/>
      <c r="B285" s="160"/>
      <c r="C285" s="23" t="s">
        <v>6805</v>
      </c>
      <c r="D285" s="582">
        <v>2</v>
      </c>
      <c r="E285" s="52" t="s">
        <v>538</v>
      </c>
      <c r="F285" s="30" t="s">
        <v>8208</v>
      </c>
      <c r="G285" s="464"/>
      <c r="H285" s="889"/>
    </row>
    <row r="286" spans="1:16" ht="60" customHeight="1">
      <c r="A286" s="18" t="s">
        <v>1726</v>
      </c>
      <c r="B286" s="114" t="s">
        <v>625</v>
      </c>
      <c r="C286" s="23" t="s">
        <v>3002</v>
      </c>
      <c r="D286" s="582">
        <v>2</v>
      </c>
      <c r="E286" s="52" t="s">
        <v>627</v>
      </c>
      <c r="F286" s="42" t="s">
        <v>8209</v>
      </c>
      <c r="G286" s="464"/>
      <c r="H286" s="889"/>
    </row>
    <row r="287" spans="1:16" ht="46.5" hidden="1">
      <c r="A287" s="27" t="s">
        <v>1728</v>
      </c>
      <c r="B287" s="114" t="s">
        <v>629</v>
      </c>
      <c r="C287" s="26"/>
      <c r="D287" s="26"/>
      <c r="E287" s="28"/>
      <c r="F287" s="30"/>
      <c r="G287" s="26"/>
      <c r="H287" s="99"/>
      <c r="I287" s="99"/>
      <c r="L287" s="7"/>
      <c r="M287" s="7"/>
      <c r="N287" s="7"/>
      <c r="O287" s="7"/>
      <c r="P287" s="7"/>
    </row>
    <row r="288" spans="1:16" ht="40.4" customHeight="1">
      <c r="A288" s="18" t="s">
        <v>1731</v>
      </c>
      <c r="B288" s="1078" t="s">
        <v>104</v>
      </c>
      <c r="C288" s="1009"/>
      <c r="D288" s="1313"/>
      <c r="E288" s="1314"/>
      <c r="F288" s="1009"/>
      <c r="G288" s="1009"/>
      <c r="H288" s="889">
        <f>SUM(D289:D303)</f>
        <v>26</v>
      </c>
      <c r="I288" s="29">
        <f>COUNT(D289:D303)*2</f>
        <v>26</v>
      </c>
    </row>
    <row r="289" spans="1:16" ht="88" customHeight="1">
      <c r="A289" s="18" t="s">
        <v>631</v>
      </c>
      <c r="B289" s="114" t="s">
        <v>632</v>
      </c>
      <c r="C289" s="42" t="s">
        <v>8210</v>
      </c>
      <c r="D289" s="582">
        <v>2</v>
      </c>
      <c r="E289" s="52" t="s">
        <v>538</v>
      </c>
      <c r="F289" s="42" t="s">
        <v>8211</v>
      </c>
      <c r="G289" s="297"/>
      <c r="H289" s="889"/>
    </row>
    <row r="290" spans="1:16" ht="88" customHeight="1">
      <c r="A290" s="18"/>
      <c r="B290" s="114"/>
      <c r="C290" s="30" t="s">
        <v>8212</v>
      </c>
      <c r="D290" s="582">
        <v>2</v>
      </c>
      <c r="E290" s="52" t="s">
        <v>375</v>
      </c>
      <c r="F290" s="50"/>
      <c r="G290" s="297"/>
    </row>
    <row r="291" spans="1:16" ht="58">
      <c r="A291" s="18"/>
      <c r="B291" s="114"/>
      <c r="C291" s="50" t="s">
        <v>4710</v>
      </c>
      <c r="D291" s="784">
        <v>2</v>
      </c>
      <c r="E291" s="52" t="s">
        <v>651</v>
      </c>
      <c r="F291" s="50" t="s">
        <v>8213</v>
      </c>
      <c r="G291" s="53"/>
    </row>
    <row r="292" spans="1:16" ht="46.5" hidden="1">
      <c r="A292" s="27" t="s">
        <v>635</v>
      </c>
      <c r="B292" s="160" t="s">
        <v>636</v>
      </c>
      <c r="C292" s="26"/>
      <c r="D292" s="26"/>
      <c r="E292" s="28"/>
      <c r="F292" s="30"/>
      <c r="G292" s="26"/>
      <c r="H292" s="99"/>
      <c r="I292" s="99"/>
      <c r="L292" s="7"/>
      <c r="M292" s="7"/>
      <c r="N292" s="7"/>
      <c r="O292" s="7"/>
      <c r="P292" s="7"/>
    </row>
    <row r="293" spans="1:16" ht="116">
      <c r="A293" s="18" t="s">
        <v>1733</v>
      </c>
      <c r="B293" s="114" t="s">
        <v>638</v>
      </c>
      <c r="C293" s="20" t="s">
        <v>8214</v>
      </c>
      <c r="D293" s="582">
        <v>2</v>
      </c>
      <c r="E293" s="52" t="s">
        <v>339</v>
      </c>
      <c r="F293" s="30" t="s">
        <v>8215</v>
      </c>
      <c r="G293" s="464"/>
      <c r="H293" s="889"/>
    </row>
    <row r="294" spans="1:16" ht="67.5" customHeight="1">
      <c r="A294" s="18"/>
      <c r="B294" s="114"/>
      <c r="C294" s="20" t="s">
        <v>6067</v>
      </c>
      <c r="D294" s="582">
        <v>2</v>
      </c>
      <c r="E294" s="52" t="s">
        <v>339</v>
      </c>
      <c r="F294" s="30" t="s">
        <v>8216</v>
      </c>
      <c r="G294" s="464"/>
      <c r="H294" s="889"/>
    </row>
    <row r="295" spans="1:16" ht="66" customHeight="1">
      <c r="A295" s="18" t="s">
        <v>1737</v>
      </c>
      <c r="B295" s="114" t="s">
        <v>642</v>
      </c>
      <c r="C295" s="23" t="s">
        <v>6068</v>
      </c>
      <c r="D295" s="582">
        <v>2</v>
      </c>
      <c r="E295" s="52" t="s">
        <v>375</v>
      </c>
      <c r="F295" s="20" t="s">
        <v>8217</v>
      </c>
      <c r="G295" s="464"/>
      <c r="H295" s="889"/>
    </row>
    <row r="296" spans="1:16" ht="58">
      <c r="A296" s="18"/>
      <c r="B296" s="114"/>
      <c r="C296" s="20" t="s">
        <v>8218</v>
      </c>
      <c r="D296" s="582">
        <v>2</v>
      </c>
      <c r="E296" s="52" t="s">
        <v>375</v>
      </c>
      <c r="F296" s="30" t="s">
        <v>8219</v>
      </c>
      <c r="G296" s="464"/>
      <c r="H296" s="889"/>
    </row>
    <row r="297" spans="1:16" ht="29">
      <c r="A297" s="18"/>
      <c r="B297" s="114"/>
      <c r="C297" s="20" t="s">
        <v>6814</v>
      </c>
      <c r="D297" s="582">
        <v>2</v>
      </c>
      <c r="E297" s="52" t="s">
        <v>375</v>
      </c>
      <c r="F297" s="30" t="s">
        <v>8220</v>
      </c>
      <c r="G297" s="464"/>
      <c r="H297" s="889"/>
    </row>
    <row r="298" spans="1:16" ht="46.5">
      <c r="A298" s="18" t="s">
        <v>1740</v>
      </c>
      <c r="B298" s="160" t="s">
        <v>648</v>
      </c>
      <c r="C298" s="23" t="s">
        <v>1741</v>
      </c>
      <c r="D298" s="582">
        <v>2</v>
      </c>
      <c r="E298" s="52" t="s">
        <v>538</v>
      </c>
      <c r="F298" s="30" t="s">
        <v>8221</v>
      </c>
      <c r="G298" s="464"/>
      <c r="H298" s="889"/>
    </row>
    <row r="299" spans="1:16" ht="43.5">
      <c r="A299" s="18"/>
      <c r="B299" s="160"/>
      <c r="C299" s="23" t="s">
        <v>3747</v>
      </c>
      <c r="D299" s="582">
        <v>2</v>
      </c>
      <c r="E299" s="52" t="s">
        <v>538</v>
      </c>
      <c r="F299" s="30" t="s">
        <v>8222</v>
      </c>
      <c r="G299" s="464"/>
      <c r="H299" s="889"/>
    </row>
    <row r="300" spans="1:16" ht="43.5">
      <c r="A300" s="18" t="s">
        <v>1745</v>
      </c>
      <c r="B300" s="30" t="s">
        <v>655</v>
      </c>
      <c r="C300" s="23" t="s">
        <v>6817</v>
      </c>
      <c r="D300" s="582">
        <v>2</v>
      </c>
      <c r="E300" s="52" t="s">
        <v>538</v>
      </c>
      <c r="F300" s="23" t="s">
        <v>8223</v>
      </c>
      <c r="G300" s="297"/>
      <c r="H300" s="889"/>
    </row>
    <row r="301" spans="1:16" ht="72.5">
      <c r="A301" s="18" t="s">
        <v>1748</v>
      </c>
      <c r="B301" s="114" t="s">
        <v>661</v>
      </c>
      <c r="C301" s="20" t="s">
        <v>6069</v>
      </c>
      <c r="D301" s="115">
        <v>2</v>
      </c>
      <c r="E301" s="52" t="s">
        <v>375</v>
      </c>
      <c r="F301" s="23" t="s">
        <v>8224</v>
      </c>
      <c r="G301" s="464"/>
      <c r="H301" s="889"/>
    </row>
    <row r="302" spans="1:16" ht="78.75" customHeight="1">
      <c r="A302" s="18"/>
      <c r="B302" s="114"/>
      <c r="C302" s="20" t="s">
        <v>6070</v>
      </c>
      <c r="D302" s="115">
        <v>2</v>
      </c>
      <c r="E302" s="52" t="s">
        <v>375</v>
      </c>
      <c r="F302" s="23" t="s">
        <v>8225</v>
      </c>
      <c r="G302" s="464"/>
      <c r="H302" s="889"/>
    </row>
    <row r="303" spans="1:16" ht="46.5" hidden="1">
      <c r="A303" s="27" t="s">
        <v>1750</v>
      </c>
      <c r="B303" s="114" t="s">
        <v>665</v>
      </c>
      <c r="C303" s="26"/>
      <c r="D303" s="26"/>
      <c r="E303" s="28"/>
      <c r="F303" s="30"/>
      <c r="G303" s="26"/>
      <c r="H303" s="99"/>
      <c r="I303" s="99"/>
      <c r="L303" s="7"/>
      <c r="M303" s="7"/>
      <c r="N303" s="7"/>
      <c r="O303" s="7"/>
      <c r="P303" s="7"/>
    </row>
    <row r="304" spans="1:16" ht="40.4" customHeight="1">
      <c r="A304" s="18" t="s">
        <v>1751</v>
      </c>
      <c r="B304" s="1078" t="s">
        <v>102</v>
      </c>
      <c r="C304" s="1009"/>
      <c r="D304" s="1313"/>
      <c r="E304" s="1314"/>
      <c r="F304" s="1009"/>
      <c r="G304" s="1009"/>
      <c r="H304" s="889">
        <f>SUM(D305:D311)</f>
        <v>12</v>
      </c>
      <c r="I304" s="29">
        <f>COUNT(D305:D311)*2</f>
        <v>12</v>
      </c>
    </row>
    <row r="305" spans="1:16" ht="72.5">
      <c r="A305" s="18" t="s">
        <v>1752</v>
      </c>
      <c r="B305" s="114" t="s">
        <v>668</v>
      </c>
      <c r="C305" s="131" t="s">
        <v>8226</v>
      </c>
      <c r="D305" s="582">
        <v>2</v>
      </c>
      <c r="E305" s="52" t="s">
        <v>339</v>
      </c>
      <c r="F305" s="30" t="s">
        <v>8227</v>
      </c>
      <c r="G305" s="464"/>
      <c r="H305" s="889"/>
    </row>
    <row r="306" spans="1:16" ht="46.5">
      <c r="A306" s="18" t="s">
        <v>1755</v>
      </c>
      <c r="B306" s="114" t="s">
        <v>673</v>
      </c>
      <c r="C306" s="123" t="s">
        <v>8228</v>
      </c>
      <c r="D306" s="582">
        <v>2</v>
      </c>
      <c r="E306" s="52" t="s">
        <v>377</v>
      </c>
      <c r="F306" s="30" t="s">
        <v>8229</v>
      </c>
      <c r="G306" s="464"/>
      <c r="H306" s="889"/>
    </row>
    <row r="307" spans="1:16" ht="29">
      <c r="A307" s="18"/>
      <c r="B307" s="114"/>
      <c r="C307" s="42" t="s">
        <v>6077</v>
      </c>
      <c r="D307" s="582">
        <v>2</v>
      </c>
      <c r="E307" s="52" t="s">
        <v>377</v>
      </c>
      <c r="F307" s="30" t="s">
        <v>8230</v>
      </c>
      <c r="G307" s="464"/>
      <c r="H307" s="889"/>
    </row>
    <row r="308" spans="1:16" ht="48.75" hidden="1" customHeight="1">
      <c r="A308" s="27"/>
      <c r="B308" s="114"/>
      <c r="C308" s="42"/>
      <c r="D308" s="53"/>
      <c r="E308" s="28"/>
      <c r="G308" s="464"/>
      <c r="H308" s="496"/>
      <c r="I308" s="99"/>
      <c r="L308" s="7"/>
      <c r="M308" s="7"/>
      <c r="N308" s="7"/>
      <c r="O308" s="7"/>
      <c r="P308" s="7"/>
    </row>
    <row r="309" spans="1:16" ht="58">
      <c r="A309" s="18" t="s">
        <v>675</v>
      </c>
      <c r="B309" s="114" t="s">
        <v>676</v>
      </c>
      <c r="C309" s="23" t="s">
        <v>8231</v>
      </c>
      <c r="D309" s="115">
        <v>2</v>
      </c>
      <c r="E309" s="52" t="s">
        <v>678</v>
      </c>
      <c r="F309" s="23" t="s">
        <v>679</v>
      </c>
      <c r="G309" s="464"/>
      <c r="H309" s="889"/>
    </row>
    <row r="310" spans="1:16" ht="71.25" customHeight="1">
      <c r="A310" s="18" t="s">
        <v>1759</v>
      </c>
      <c r="B310" s="114" t="s">
        <v>682</v>
      </c>
      <c r="C310" s="42" t="s">
        <v>6081</v>
      </c>
      <c r="D310" s="784">
        <v>2</v>
      </c>
      <c r="E310" s="52" t="s">
        <v>377</v>
      </c>
      <c r="F310" s="30" t="s">
        <v>8232</v>
      </c>
      <c r="G310" s="464"/>
      <c r="H310" s="889"/>
    </row>
    <row r="311" spans="1:16" ht="43.5">
      <c r="A311" s="18" t="s">
        <v>686</v>
      </c>
      <c r="B311" s="161" t="s">
        <v>687</v>
      </c>
      <c r="C311" s="23" t="s">
        <v>688</v>
      </c>
      <c r="D311" s="582">
        <v>2</v>
      </c>
      <c r="E311" s="52" t="s">
        <v>418</v>
      </c>
      <c r="F311" s="30"/>
      <c r="G311" s="464"/>
      <c r="H311" s="889"/>
    </row>
    <row r="312" spans="1:16" ht="40.4" customHeight="1">
      <c r="A312" s="18" t="s">
        <v>1763</v>
      </c>
      <c r="B312" s="992" t="s">
        <v>100</v>
      </c>
      <c r="C312" s="1009"/>
      <c r="D312" s="1313"/>
      <c r="E312" s="1314"/>
      <c r="F312" s="1009"/>
      <c r="G312" s="1009"/>
      <c r="H312" s="889">
        <f>SUM(D313:D321)</f>
        <v>18</v>
      </c>
      <c r="I312" s="29">
        <f>COUNT(D313:D321)*2</f>
        <v>18</v>
      </c>
    </row>
    <row r="313" spans="1:16" ht="83.15" customHeight="1">
      <c r="A313" s="18" t="s">
        <v>689</v>
      </c>
      <c r="B313" s="114" t="s">
        <v>6831</v>
      </c>
      <c r="C313" s="42" t="s">
        <v>8233</v>
      </c>
      <c r="D313" s="115">
        <v>2</v>
      </c>
      <c r="E313" s="52" t="s">
        <v>339</v>
      </c>
      <c r="F313" s="23" t="s">
        <v>8234</v>
      </c>
      <c r="G313" s="464"/>
      <c r="H313" s="889"/>
    </row>
    <row r="314" spans="1:16" ht="83.15" customHeight="1">
      <c r="A314" s="18"/>
      <c r="B314" s="114"/>
      <c r="C314" s="123" t="s">
        <v>8235</v>
      </c>
      <c r="D314" s="115">
        <v>2</v>
      </c>
      <c r="E314" s="52" t="s">
        <v>339</v>
      </c>
      <c r="F314" s="50" t="s">
        <v>6834</v>
      </c>
      <c r="G314" s="464"/>
      <c r="H314" s="889"/>
    </row>
    <row r="315" spans="1:16" ht="101.5">
      <c r="A315" s="18" t="s">
        <v>1767</v>
      </c>
      <c r="B315" s="19" t="s">
        <v>694</v>
      </c>
      <c r="C315" s="42" t="s">
        <v>6835</v>
      </c>
      <c r="D315" s="786">
        <v>2</v>
      </c>
      <c r="E315" s="523" t="s">
        <v>339</v>
      </c>
      <c r="F315" s="339" t="s">
        <v>8236</v>
      </c>
      <c r="G315" s="464"/>
      <c r="H315" s="889"/>
    </row>
    <row r="316" spans="1:16" ht="43.5">
      <c r="A316" s="18"/>
      <c r="B316" s="19"/>
      <c r="C316" s="30" t="s">
        <v>698</v>
      </c>
      <c r="D316" s="115">
        <v>2</v>
      </c>
      <c r="E316" s="52" t="s">
        <v>339</v>
      </c>
      <c r="F316" s="23" t="s">
        <v>6837</v>
      </c>
      <c r="G316" s="464"/>
      <c r="H316" s="889"/>
    </row>
    <row r="317" spans="1:16" ht="31">
      <c r="A317" s="18" t="s">
        <v>1770</v>
      </c>
      <c r="B317" s="19" t="s">
        <v>700</v>
      </c>
      <c r="C317" s="86" t="s">
        <v>701</v>
      </c>
      <c r="D317" s="608">
        <v>2</v>
      </c>
      <c r="E317" s="619" t="s">
        <v>339</v>
      </c>
      <c r="F317" s="42" t="s">
        <v>702</v>
      </c>
      <c r="G317" s="464"/>
      <c r="H317" s="889"/>
    </row>
    <row r="318" spans="1:16" ht="29">
      <c r="A318" s="18"/>
      <c r="B318" s="19"/>
      <c r="C318" s="42" t="s">
        <v>8237</v>
      </c>
      <c r="D318" s="608">
        <v>2</v>
      </c>
      <c r="E318" s="52" t="s">
        <v>339</v>
      </c>
      <c r="F318" s="42" t="s">
        <v>704</v>
      </c>
      <c r="G318" s="464"/>
      <c r="H318" s="889"/>
    </row>
    <row r="319" spans="1:16" ht="58">
      <c r="A319" s="18" t="s">
        <v>705</v>
      </c>
      <c r="B319" s="19" t="s">
        <v>706</v>
      </c>
      <c r="C319" s="30" t="s">
        <v>8238</v>
      </c>
      <c r="D319" s="608">
        <v>2</v>
      </c>
      <c r="E319" s="52" t="s">
        <v>339</v>
      </c>
      <c r="F319" s="30" t="s">
        <v>8239</v>
      </c>
      <c r="G319" s="53"/>
    </row>
    <row r="320" spans="1:16" ht="43.5">
      <c r="A320" s="18" t="s">
        <v>1775</v>
      </c>
      <c r="B320" s="19" t="s">
        <v>708</v>
      </c>
      <c r="C320" s="42" t="s">
        <v>6082</v>
      </c>
      <c r="D320" s="582">
        <v>2</v>
      </c>
      <c r="E320" s="52" t="s">
        <v>339</v>
      </c>
      <c r="F320" s="30" t="s">
        <v>6838</v>
      </c>
      <c r="G320" s="464"/>
      <c r="H320" s="889"/>
    </row>
    <row r="321" spans="1:16" ht="58">
      <c r="A321" s="18" t="s">
        <v>710</v>
      </c>
      <c r="B321" s="19" t="s">
        <v>711</v>
      </c>
      <c r="C321" s="20" t="s">
        <v>712</v>
      </c>
      <c r="D321" s="582">
        <v>2</v>
      </c>
      <c r="E321" s="52" t="s">
        <v>339</v>
      </c>
      <c r="F321" s="30" t="s">
        <v>6839</v>
      </c>
      <c r="G321" s="464"/>
      <c r="H321" s="889"/>
    </row>
    <row r="322" spans="1:16" ht="40.4" customHeight="1">
      <c r="A322" s="18" t="s">
        <v>1779</v>
      </c>
      <c r="B322" s="992" t="s">
        <v>98</v>
      </c>
      <c r="C322" s="1009"/>
      <c r="D322" s="1313"/>
      <c r="E322" s="1314"/>
      <c r="F322" s="1009"/>
      <c r="G322" s="1009"/>
      <c r="H322" s="889">
        <f>SUM(D323:D325)</f>
        <v>4</v>
      </c>
      <c r="I322" s="29">
        <f>COUNT(D323:D325)*2</f>
        <v>4</v>
      </c>
    </row>
    <row r="323" spans="1:16" ht="62">
      <c r="A323" s="18" t="s">
        <v>1780</v>
      </c>
      <c r="B323" s="19" t="s">
        <v>714</v>
      </c>
      <c r="C323" s="23" t="s">
        <v>715</v>
      </c>
      <c r="D323" s="582">
        <v>2</v>
      </c>
      <c r="E323" s="52" t="s">
        <v>377</v>
      </c>
      <c r="F323" s="42"/>
      <c r="G323" s="464"/>
      <c r="H323" s="889"/>
    </row>
    <row r="324" spans="1:16" ht="46.5">
      <c r="A324" s="18" t="s">
        <v>1783</v>
      </c>
      <c r="B324" s="19" t="s">
        <v>717</v>
      </c>
      <c r="C324" s="42" t="s">
        <v>6083</v>
      </c>
      <c r="D324" s="582">
        <v>2</v>
      </c>
      <c r="E324" s="52" t="s">
        <v>377</v>
      </c>
      <c r="F324" s="42" t="s">
        <v>8240</v>
      </c>
      <c r="G324" s="464"/>
      <c r="H324" s="889"/>
    </row>
    <row r="325" spans="1:16" ht="43.5" hidden="1">
      <c r="A325" s="27" t="s">
        <v>2480</v>
      </c>
      <c r="B325" s="55" t="s">
        <v>722</v>
      </c>
      <c r="C325" s="26"/>
      <c r="D325" s="26"/>
      <c r="E325" s="28"/>
      <c r="F325" s="30"/>
      <c r="G325" s="26"/>
      <c r="H325" s="99"/>
      <c r="I325" s="99"/>
      <c r="L325" s="7"/>
      <c r="M325" s="7"/>
      <c r="N325" s="7"/>
      <c r="O325" s="7"/>
      <c r="P325" s="7"/>
    </row>
    <row r="326" spans="1:16" ht="40.4" customHeight="1">
      <c r="A326" s="18" t="s">
        <v>97</v>
      </c>
      <c r="B326" s="1078" t="s">
        <v>96</v>
      </c>
      <c r="C326" s="1009"/>
      <c r="D326" s="1313"/>
      <c r="E326" s="1314"/>
      <c r="F326" s="1009"/>
      <c r="G326" s="1009"/>
      <c r="H326" s="889">
        <f>SUM(D327:D329)</f>
        <v>2</v>
      </c>
      <c r="I326" s="29">
        <f>COUNT(D327:D329)*2</f>
        <v>2</v>
      </c>
    </row>
    <row r="327" spans="1:16" ht="87">
      <c r="A327" s="18" t="s">
        <v>724</v>
      </c>
      <c r="B327" s="114" t="s">
        <v>725</v>
      </c>
      <c r="C327" s="30" t="s">
        <v>2657</v>
      </c>
      <c r="D327" s="582">
        <v>2</v>
      </c>
      <c r="E327" s="52" t="s">
        <v>651</v>
      </c>
      <c r="F327" s="30" t="s">
        <v>8241</v>
      </c>
      <c r="G327" s="464"/>
      <c r="H327" s="889"/>
    </row>
    <row r="328" spans="1:16" ht="46.5" hidden="1">
      <c r="A328" s="68" t="s">
        <v>726</v>
      </c>
      <c r="B328" s="114" t="s">
        <v>727</v>
      </c>
      <c r="C328" s="26"/>
      <c r="D328" s="26"/>
      <c r="E328" s="28"/>
      <c r="F328" s="30"/>
      <c r="G328" s="26"/>
      <c r="H328" s="99"/>
      <c r="I328" s="99"/>
      <c r="L328" s="7"/>
      <c r="M328" s="7"/>
      <c r="N328" s="7"/>
      <c r="O328" s="7"/>
      <c r="P328" s="7"/>
    </row>
    <row r="329" spans="1:16" ht="58" hidden="1">
      <c r="A329" s="68" t="s">
        <v>728</v>
      </c>
      <c r="B329" s="23" t="s">
        <v>729</v>
      </c>
      <c r="C329" s="26"/>
      <c r="D329" s="26"/>
      <c r="E329" s="28"/>
      <c r="F329" s="30"/>
      <c r="G329" s="26"/>
      <c r="H329" s="99"/>
      <c r="I329" s="99"/>
      <c r="L329" s="7"/>
      <c r="M329" s="7"/>
      <c r="N329" s="7"/>
      <c r="O329" s="7"/>
      <c r="P329" s="7"/>
    </row>
    <row r="330" spans="1:16" ht="40.4" customHeight="1">
      <c r="A330" s="18" t="s">
        <v>1786</v>
      </c>
      <c r="B330" s="1078" t="s">
        <v>94</v>
      </c>
      <c r="C330" s="1009"/>
      <c r="D330" s="1313"/>
      <c r="E330" s="1314"/>
      <c r="F330" s="1009"/>
      <c r="G330" s="1009"/>
      <c r="H330" s="889">
        <f>SUM(D331:D333)</f>
        <v>4</v>
      </c>
      <c r="I330" s="29">
        <f>COUNT(D331:D333)*2</f>
        <v>4</v>
      </c>
    </row>
    <row r="331" spans="1:16" ht="58">
      <c r="A331" s="18" t="s">
        <v>1787</v>
      </c>
      <c r="B331" s="114" t="s">
        <v>731</v>
      </c>
      <c r="C331" s="42" t="s">
        <v>6084</v>
      </c>
      <c r="D331" s="582">
        <v>2</v>
      </c>
      <c r="E331" s="52" t="s">
        <v>552</v>
      </c>
      <c r="F331" s="30" t="s">
        <v>8242</v>
      </c>
      <c r="G331" s="464"/>
      <c r="H331" s="889"/>
    </row>
    <row r="332" spans="1:16" ht="46.5">
      <c r="A332" s="18" t="s">
        <v>1790</v>
      </c>
      <c r="B332" s="114" t="s">
        <v>734</v>
      </c>
      <c r="C332" s="30" t="s">
        <v>8243</v>
      </c>
      <c r="D332" s="582">
        <v>2</v>
      </c>
      <c r="E332" s="52" t="s">
        <v>552</v>
      </c>
      <c r="F332" s="30" t="s">
        <v>8244</v>
      </c>
      <c r="G332" s="53"/>
    </row>
    <row r="333" spans="1:16" ht="58" hidden="1">
      <c r="A333" s="27" t="s">
        <v>736</v>
      </c>
      <c r="B333" s="23" t="s">
        <v>737</v>
      </c>
      <c r="C333" s="26"/>
      <c r="D333" s="26"/>
      <c r="E333" s="28"/>
      <c r="F333" s="30"/>
      <c r="G333" s="26"/>
      <c r="H333" s="99"/>
      <c r="I333" s="99"/>
      <c r="L333" s="7"/>
      <c r="M333" s="7"/>
      <c r="N333" s="7"/>
      <c r="O333" s="7"/>
      <c r="P333" s="7"/>
    </row>
    <row r="334" spans="1:16" ht="40.4" hidden="1" customHeight="1">
      <c r="A334" s="162" t="s">
        <v>93</v>
      </c>
      <c r="B334" s="1078" t="s">
        <v>92</v>
      </c>
      <c r="C334" s="1009"/>
      <c r="D334" s="1009"/>
      <c r="E334" s="1009"/>
      <c r="F334" s="1009"/>
      <c r="G334" s="1082"/>
      <c r="H334" s="99"/>
      <c r="I334" s="99"/>
      <c r="L334" s="7"/>
      <c r="M334" s="7"/>
      <c r="N334" s="7"/>
      <c r="O334" s="7"/>
      <c r="P334" s="7"/>
    </row>
    <row r="335" spans="1:16" ht="63" hidden="1" customHeight="1">
      <c r="A335" s="27" t="s">
        <v>739</v>
      </c>
      <c r="B335" s="114" t="s">
        <v>740</v>
      </c>
      <c r="C335" s="26"/>
      <c r="D335" s="26"/>
      <c r="E335" s="28"/>
      <c r="F335" s="30"/>
      <c r="G335" s="26"/>
      <c r="H335" s="99"/>
      <c r="I335" s="99"/>
      <c r="L335" s="7"/>
      <c r="M335" s="7"/>
      <c r="N335" s="7"/>
      <c r="O335" s="7"/>
      <c r="P335" s="7"/>
    </row>
    <row r="336" spans="1:16" ht="53.15" hidden="1" customHeight="1">
      <c r="A336" s="27" t="s">
        <v>741</v>
      </c>
      <c r="B336" s="19" t="s">
        <v>742</v>
      </c>
      <c r="C336" s="26"/>
      <c r="D336" s="26"/>
      <c r="E336" s="28"/>
      <c r="F336" s="30"/>
      <c r="G336" s="26"/>
      <c r="H336" s="99"/>
      <c r="I336" s="99"/>
      <c r="L336" s="7"/>
      <c r="M336" s="7"/>
      <c r="N336" s="7"/>
      <c r="O336" s="7"/>
      <c r="P336" s="7"/>
    </row>
    <row r="337" spans="1:16" ht="28.5" hidden="1" customHeight="1">
      <c r="A337" s="163" t="s">
        <v>91</v>
      </c>
      <c r="B337" s="1078" t="s">
        <v>90</v>
      </c>
      <c r="C337" s="1009"/>
      <c r="D337" s="1009"/>
      <c r="E337" s="1009"/>
      <c r="F337" s="1009"/>
      <c r="G337" s="1082"/>
      <c r="H337" s="99"/>
      <c r="I337" s="99"/>
      <c r="L337" s="7"/>
      <c r="M337" s="7"/>
      <c r="N337" s="7"/>
      <c r="O337" s="7"/>
      <c r="P337" s="7"/>
    </row>
    <row r="338" spans="1:16" ht="42" hidden="1" customHeight="1">
      <c r="A338" s="27" t="s">
        <v>743</v>
      </c>
      <c r="B338" s="114" t="s">
        <v>744</v>
      </c>
      <c r="C338" s="26"/>
      <c r="D338" s="26"/>
      <c r="E338" s="28"/>
      <c r="F338" s="30"/>
      <c r="G338" s="26"/>
      <c r="H338" s="99"/>
      <c r="I338" s="99"/>
      <c r="L338" s="7"/>
      <c r="M338" s="7"/>
      <c r="N338" s="7"/>
      <c r="O338" s="7"/>
      <c r="P338" s="7"/>
    </row>
    <row r="339" spans="1:16" ht="88" hidden="1" customHeight="1">
      <c r="A339" s="27" t="s">
        <v>745</v>
      </c>
      <c r="B339" s="114" t="s">
        <v>746</v>
      </c>
      <c r="C339" s="26"/>
      <c r="D339" s="26"/>
      <c r="E339" s="28"/>
      <c r="F339" s="30"/>
      <c r="G339" s="26"/>
      <c r="H339" s="99"/>
      <c r="I339" s="99"/>
      <c r="L339" s="7"/>
      <c r="M339" s="7"/>
      <c r="N339" s="7"/>
      <c r="O339" s="7"/>
      <c r="P339" s="7"/>
    </row>
    <row r="340" spans="1:16" ht="40.4" customHeight="1">
      <c r="A340" s="18" t="s">
        <v>1793</v>
      </c>
      <c r="B340" s="1078" t="s">
        <v>88</v>
      </c>
      <c r="C340" s="1009"/>
      <c r="D340" s="1313"/>
      <c r="E340" s="1314"/>
      <c r="F340" s="1009"/>
      <c r="G340" s="1082"/>
      <c r="H340" s="29">
        <f>SUM(D341:D345)</f>
        <v>8</v>
      </c>
      <c r="I340" s="29">
        <f>COUNT(D341:D345)*2</f>
        <v>8</v>
      </c>
    </row>
    <row r="341" spans="1:16" ht="46.5" hidden="1">
      <c r="A341" s="27" t="s">
        <v>1795</v>
      </c>
      <c r="B341" s="114" t="s">
        <v>748</v>
      </c>
      <c r="C341" s="26"/>
      <c r="D341" s="26"/>
      <c r="E341" s="28"/>
      <c r="F341" s="30"/>
      <c r="G341" s="26"/>
      <c r="H341" s="202"/>
      <c r="I341" s="99"/>
      <c r="L341" s="7"/>
      <c r="M341" s="7"/>
      <c r="N341" s="7"/>
      <c r="O341" s="7"/>
      <c r="P341" s="7"/>
    </row>
    <row r="342" spans="1:16" ht="217.5">
      <c r="A342" s="18" t="s">
        <v>750</v>
      </c>
      <c r="B342" s="114" t="s">
        <v>751</v>
      </c>
      <c r="C342" s="316" t="s">
        <v>6859</v>
      </c>
      <c r="D342" s="582">
        <v>2</v>
      </c>
      <c r="E342" s="52" t="s">
        <v>627</v>
      </c>
      <c r="F342" s="30" t="s">
        <v>8245</v>
      </c>
      <c r="G342" s="53"/>
    </row>
    <row r="343" spans="1:16" ht="217.5">
      <c r="A343" s="18"/>
      <c r="B343" s="114"/>
      <c r="C343" s="20" t="s">
        <v>6861</v>
      </c>
      <c r="D343" s="115">
        <v>2</v>
      </c>
      <c r="E343" s="52" t="s">
        <v>627</v>
      </c>
      <c r="F343" s="261" t="s">
        <v>8246</v>
      </c>
      <c r="G343" s="21"/>
    </row>
    <row r="344" spans="1:16" ht="15.5">
      <c r="A344" s="18"/>
      <c r="B344" s="114"/>
      <c r="C344" s="137" t="s">
        <v>5570</v>
      </c>
      <c r="D344" s="787">
        <v>2</v>
      </c>
      <c r="E344" s="52" t="s">
        <v>627</v>
      </c>
      <c r="F344" s="261"/>
      <c r="G344" s="53"/>
    </row>
    <row r="345" spans="1:16" ht="62">
      <c r="A345" s="18" t="s">
        <v>1797</v>
      </c>
      <c r="B345" s="160" t="s">
        <v>753</v>
      </c>
      <c r="C345" s="160" t="s">
        <v>6863</v>
      </c>
      <c r="D345" s="788">
        <v>2</v>
      </c>
      <c r="E345" s="669" t="s">
        <v>422</v>
      </c>
      <c r="F345" s="160"/>
      <c r="G345" s="53"/>
    </row>
    <row r="346" spans="1:16" ht="40.4" customHeight="1">
      <c r="A346" s="18" t="s">
        <v>1798</v>
      </c>
      <c r="B346" s="1078" t="s">
        <v>86</v>
      </c>
      <c r="C346" s="1009"/>
      <c r="D346" s="1313"/>
      <c r="E346" s="1314"/>
      <c r="F346" s="1009"/>
      <c r="G346" s="1009"/>
      <c r="H346" s="889">
        <f>SUM(D347:D350)</f>
        <v>6</v>
      </c>
      <c r="I346" s="29">
        <f>COUNT(D347:D350)*2</f>
        <v>6</v>
      </c>
    </row>
    <row r="347" spans="1:16" ht="31" hidden="1">
      <c r="A347" s="27" t="s">
        <v>1800</v>
      </c>
      <c r="B347" s="114" t="s">
        <v>756</v>
      </c>
      <c r="C347" s="19"/>
      <c r="D347" s="53"/>
      <c r="E347" s="28"/>
      <c r="F347" s="30"/>
      <c r="G347" s="464"/>
      <c r="H347" s="496"/>
      <c r="I347" s="99"/>
      <c r="L347" s="7"/>
      <c r="M347" s="7"/>
      <c r="N347" s="7"/>
      <c r="O347" s="7"/>
      <c r="P347" s="7"/>
    </row>
    <row r="348" spans="1:16" ht="62">
      <c r="A348" s="18" t="s">
        <v>1801</v>
      </c>
      <c r="B348" s="114" t="s">
        <v>759</v>
      </c>
      <c r="C348" s="23" t="s">
        <v>760</v>
      </c>
      <c r="D348" s="115">
        <v>2</v>
      </c>
      <c r="E348" s="52" t="s">
        <v>651</v>
      </c>
      <c r="F348" s="23" t="s">
        <v>8247</v>
      </c>
      <c r="G348" s="464"/>
      <c r="H348" s="889"/>
    </row>
    <row r="349" spans="1:16" ht="29">
      <c r="A349" s="18"/>
      <c r="B349" s="114"/>
      <c r="C349" s="23" t="s">
        <v>762</v>
      </c>
      <c r="D349" s="115">
        <v>2</v>
      </c>
      <c r="E349" s="52" t="s">
        <v>418</v>
      </c>
      <c r="F349" s="23"/>
      <c r="G349" s="464"/>
      <c r="H349" s="889"/>
    </row>
    <row r="350" spans="1:16" ht="80.25" customHeight="1">
      <c r="A350" s="18" t="s">
        <v>1805</v>
      </c>
      <c r="B350" s="114" t="s">
        <v>764</v>
      </c>
      <c r="C350" s="30" t="s">
        <v>765</v>
      </c>
      <c r="D350" s="582">
        <v>2</v>
      </c>
      <c r="E350" s="52" t="s">
        <v>339</v>
      </c>
      <c r="F350" s="42" t="s">
        <v>8248</v>
      </c>
      <c r="G350" s="464"/>
      <c r="H350" s="889"/>
    </row>
    <row r="351" spans="1:16" ht="40.4" customHeight="1">
      <c r="A351" s="18" t="s">
        <v>85</v>
      </c>
      <c r="B351" s="1078" t="s">
        <v>84</v>
      </c>
      <c r="C351" s="1009"/>
      <c r="D351" s="1313"/>
      <c r="E351" s="1314"/>
      <c r="F351" s="1009"/>
      <c r="G351" s="1009"/>
      <c r="H351" s="889">
        <f>SUM(D352:D353)</f>
        <v>2</v>
      </c>
      <c r="I351" s="29">
        <f>COUNT(D352:D353)*2</f>
        <v>2</v>
      </c>
    </row>
    <row r="352" spans="1:16" ht="58">
      <c r="A352" s="18" t="s">
        <v>766</v>
      </c>
      <c r="B352" s="236" t="s">
        <v>767</v>
      </c>
      <c r="C352" s="42" t="s">
        <v>768</v>
      </c>
      <c r="D352" s="582">
        <v>2</v>
      </c>
      <c r="E352" s="52" t="s">
        <v>538</v>
      </c>
      <c r="F352" s="30" t="s">
        <v>4544</v>
      </c>
      <c r="G352" s="464"/>
      <c r="H352" s="889"/>
    </row>
    <row r="353" spans="1:16" ht="29" hidden="1">
      <c r="A353" s="27" t="s">
        <v>770</v>
      </c>
      <c r="B353" s="236" t="s">
        <v>771</v>
      </c>
      <c r="C353" s="26"/>
      <c r="D353" s="26"/>
      <c r="E353" s="28"/>
      <c r="F353" s="30"/>
      <c r="G353" s="26"/>
      <c r="H353" s="99"/>
      <c r="I353" s="99"/>
      <c r="L353" s="7"/>
      <c r="M353" s="7"/>
      <c r="N353" s="7"/>
      <c r="O353" s="7"/>
      <c r="P353" s="7"/>
    </row>
    <row r="354" spans="1:16" ht="18.5">
      <c r="A354" s="18"/>
      <c r="B354" s="1077" t="s">
        <v>772</v>
      </c>
      <c r="C354" s="1077"/>
      <c r="D354" s="1312"/>
      <c r="E354" s="1077"/>
      <c r="F354" s="1077"/>
      <c r="G354" s="1077"/>
      <c r="H354" s="889">
        <f>H355+H368+H371+H387+H390+H396+H406+H424+H438+H496</f>
        <v>212</v>
      </c>
      <c r="I354" s="29">
        <f>I355+I368+I371+I387+I390+I396+I406+I424+I438+I496</f>
        <v>212</v>
      </c>
    </row>
    <row r="355" spans="1:16" ht="40.4" customHeight="1">
      <c r="A355" s="18" t="s">
        <v>1807</v>
      </c>
      <c r="B355" s="992" t="s">
        <v>82</v>
      </c>
      <c r="C355" s="1009"/>
      <c r="D355" s="1313"/>
      <c r="E355" s="1314"/>
      <c r="F355" s="1009"/>
      <c r="G355" s="1009"/>
      <c r="H355" s="889">
        <f>SUM(D356:D367)</f>
        <v>22</v>
      </c>
      <c r="I355" s="29">
        <f>COUNT(D356:D367)*2</f>
        <v>22</v>
      </c>
    </row>
    <row r="356" spans="1:16" ht="58">
      <c r="A356" s="18" t="s">
        <v>1808</v>
      </c>
      <c r="B356" s="19" t="s">
        <v>774</v>
      </c>
      <c r="C356" s="23" t="s">
        <v>1809</v>
      </c>
      <c r="D356" s="582">
        <v>2</v>
      </c>
      <c r="E356" s="52" t="s">
        <v>646</v>
      </c>
      <c r="F356" s="23" t="s">
        <v>8249</v>
      </c>
      <c r="G356" s="464"/>
      <c r="H356" s="889"/>
    </row>
    <row r="357" spans="1:16" ht="29">
      <c r="A357" s="18"/>
      <c r="B357" s="19"/>
      <c r="C357" s="42" t="s">
        <v>8250</v>
      </c>
      <c r="D357" s="582">
        <v>2</v>
      </c>
      <c r="E357" s="619" t="s">
        <v>430</v>
      </c>
      <c r="F357" s="30" t="s">
        <v>8251</v>
      </c>
      <c r="G357" s="464"/>
      <c r="H357" s="889"/>
    </row>
    <row r="358" spans="1:16" ht="43.5">
      <c r="A358" s="18"/>
      <c r="B358" s="19"/>
      <c r="C358" s="42" t="s">
        <v>6087</v>
      </c>
      <c r="D358" s="582">
        <v>2</v>
      </c>
      <c r="E358" s="619" t="s">
        <v>538</v>
      </c>
      <c r="F358" s="30" t="s">
        <v>8252</v>
      </c>
      <c r="G358" s="464"/>
      <c r="H358" s="889"/>
    </row>
    <row r="359" spans="1:16" ht="96" customHeight="1">
      <c r="A359" s="18" t="s">
        <v>778</v>
      </c>
      <c r="B359" s="19" t="s">
        <v>779</v>
      </c>
      <c r="C359" s="123" t="s">
        <v>6088</v>
      </c>
      <c r="D359" s="582">
        <v>2</v>
      </c>
      <c r="E359" s="619" t="s">
        <v>339</v>
      </c>
      <c r="F359" s="42" t="s">
        <v>8253</v>
      </c>
      <c r="G359" s="464"/>
      <c r="H359" s="889"/>
    </row>
    <row r="360" spans="1:16" ht="29">
      <c r="A360" s="18"/>
      <c r="B360" s="19"/>
      <c r="C360" s="42" t="s">
        <v>2662</v>
      </c>
      <c r="D360" s="582">
        <v>2</v>
      </c>
      <c r="E360" s="619" t="s">
        <v>646</v>
      </c>
      <c r="F360" s="30" t="s">
        <v>8254</v>
      </c>
      <c r="G360" s="464"/>
      <c r="H360" s="889"/>
    </row>
    <row r="361" spans="1:16" ht="48" customHeight="1">
      <c r="A361" s="18"/>
      <c r="B361" s="19"/>
      <c r="C361" s="42" t="s">
        <v>2501</v>
      </c>
      <c r="D361" s="582">
        <v>2</v>
      </c>
      <c r="E361" s="619" t="s">
        <v>375</v>
      </c>
      <c r="F361" s="30" t="s">
        <v>8255</v>
      </c>
      <c r="G361" s="464"/>
      <c r="H361" s="889"/>
    </row>
    <row r="362" spans="1:16" ht="29">
      <c r="A362" s="18"/>
      <c r="C362" s="30" t="s">
        <v>8256</v>
      </c>
      <c r="D362" s="582">
        <v>2</v>
      </c>
      <c r="E362" s="619" t="s">
        <v>375</v>
      </c>
      <c r="F362" s="867" t="s">
        <v>8257</v>
      </c>
      <c r="G362" s="464"/>
      <c r="H362" s="889"/>
    </row>
    <row r="363" spans="1:16" ht="43.5">
      <c r="A363" s="18"/>
      <c r="B363" s="19"/>
      <c r="C363" s="42" t="s">
        <v>6090</v>
      </c>
      <c r="D363" s="582">
        <v>2</v>
      </c>
      <c r="E363" s="619" t="s">
        <v>339</v>
      </c>
      <c r="F363" s="30" t="s">
        <v>8258</v>
      </c>
      <c r="G363" s="464"/>
      <c r="H363" s="889"/>
    </row>
    <row r="364" spans="1:16" ht="48.75" customHeight="1">
      <c r="A364" s="18"/>
      <c r="B364" s="19"/>
      <c r="C364" s="42" t="s">
        <v>6091</v>
      </c>
      <c r="D364" s="582">
        <v>2</v>
      </c>
      <c r="E364" s="619" t="s">
        <v>658</v>
      </c>
      <c r="F364" s="30" t="s">
        <v>8259</v>
      </c>
      <c r="G364" s="464"/>
      <c r="H364" s="889"/>
    </row>
    <row r="365" spans="1:16" ht="65.150000000000006" customHeight="1">
      <c r="A365" s="18" t="s">
        <v>1811</v>
      </c>
      <c r="B365" s="19" t="s">
        <v>781</v>
      </c>
      <c r="C365" s="30" t="s">
        <v>6092</v>
      </c>
      <c r="D365" s="582">
        <v>2</v>
      </c>
      <c r="E365" s="52" t="s">
        <v>538</v>
      </c>
      <c r="F365" s="30" t="s">
        <v>8260</v>
      </c>
      <c r="G365" s="464"/>
      <c r="H365" s="889"/>
    </row>
    <row r="366" spans="1:16" ht="45" customHeight="1">
      <c r="A366" s="18"/>
      <c r="B366" s="19"/>
      <c r="C366" s="30" t="s">
        <v>6093</v>
      </c>
      <c r="D366" s="582">
        <v>2</v>
      </c>
      <c r="E366" s="52" t="s">
        <v>538</v>
      </c>
      <c r="F366" s="30" t="s">
        <v>8261</v>
      </c>
      <c r="G366" s="464"/>
      <c r="H366" s="889"/>
    </row>
    <row r="367" spans="1:16" ht="62" hidden="1">
      <c r="A367" s="27" t="s">
        <v>1816</v>
      </c>
      <c r="B367" s="19" t="s">
        <v>793</v>
      </c>
      <c r="C367" s="26"/>
      <c r="D367" s="26"/>
      <c r="E367" s="28"/>
      <c r="F367" s="30"/>
      <c r="G367" s="26"/>
      <c r="H367" s="99"/>
      <c r="I367" s="99"/>
      <c r="L367" s="7"/>
      <c r="M367" s="7"/>
      <c r="N367" s="7"/>
      <c r="O367" s="7"/>
      <c r="P367" s="7"/>
    </row>
    <row r="368" spans="1:16" ht="40.4" customHeight="1">
      <c r="A368" s="18" t="s">
        <v>1819</v>
      </c>
      <c r="B368" s="1078" t="s">
        <v>80</v>
      </c>
      <c r="C368" s="1009"/>
      <c r="D368" s="1313"/>
      <c r="E368" s="1314"/>
      <c r="F368" s="1009"/>
      <c r="G368" s="1009"/>
      <c r="H368" s="889">
        <f>SUM(D369:D370)</f>
        <v>4</v>
      </c>
      <c r="I368" s="29">
        <f>COUNT(D369:D370)*2</f>
        <v>4</v>
      </c>
    </row>
    <row r="369" spans="1:16" ht="108" customHeight="1">
      <c r="A369" s="18" t="s">
        <v>1820</v>
      </c>
      <c r="B369" s="114" t="s">
        <v>796</v>
      </c>
      <c r="C369" s="42" t="s">
        <v>6094</v>
      </c>
      <c r="D369" s="582">
        <v>2</v>
      </c>
      <c r="E369" s="52" t="s">
        <v>339</v>
      </c>
      <c r="F369" s="30" t="s">
        <v>8262</v>
      </c>
      <c r="G369" s="464"/>
      <c r="H369" s="889"/>
    </row>
    <row r="370" spans="1:16" ht="144.5">
      <c r="A370" s="18" t="s">
        <v>1830</v>
      </c>
      <c r="B370" s="114" t="s">
        <v>802</v>
      </c>
      <c r="C370" s="42" t="s">
        <v>8263</v>
      </c>
      <c r="D370" s="582">
        <v>2</v>
      </c>
      <c r="E370" s="52" t="s">
        <v>375</v>
      </c>
      <c r="F370" s="30" t="s">
        <v>8264</v>
      </c>
      <c r="G370" s="464"/>
      <c r="H370" s="889"/>
    </row>
    <row r="371" spans="1:16" ht="40.4" customHeight="1">
      <c r="A371" s="18" t="s">
        <v>1833</v>
      </c>
      <c r="B371" s="1078" t="s">
        <v>78</v>
      </c>
      <c r="C371" s="1009"/>
      <c r="D371" s="1313"/>
      <c r="E371" s="1314"/>
      <c r="F371" s="1009"/>
      <c r="G371" s="1009"/>
      <c r="H371" s="889">
        <f>SUM(D372:D380)</f>
        <v>16</v>
      </c>
      <c r="I371" s="29">
        <f>COUNT(D372:D380)*2</f>
        <v>16</v>
      </c>
    </row>
    <row r="372" spans="1:16" ht="62">
      <c r="A372" s="18" t="s">
        <v>1835</v>
      </c>
      <c r="B372" s="114" t="s">
        <v>805</v>
      </c>
      <c r="C372" s="114" t="s">
        <v>1839</v>
      </c>
      <c r="D372" s="582">
        <v>2</v>
      </c>
      <c r="E372" s="619" t="s">
        <v>538</v>
      </c>
      <c r="F372" s="30" t="s">
        <v>8265</v>
      </c>
      <c r="G372" s="464"/>
      <c r="H372" s="889"/>
    </row>
    <row r="373" spans="1:16" ht="72.5">
      <c r="A373" s="18" t="s">
        <v>1841</v>
      </c>
      <c r="B373" s="30" t="s">
        <v>810</v>
      </c>
      <c r="C373" s="114" t="s">
        <v>8266</v>
      </c>
      <c r="D373" s="582">
        <v>2</v>
      </c>
      <c r="E373" s="619" t="s">
        <v>538</v>
      </c>
      <c r="F373" s="30" t="s">
        <v>8267</v>
      </c>
      <c r="G373" s="464"/>
      <c r="H373" s="889"/>
    </row>
    <row r="374" spans="1:16" ht="150.75" customHeight="1">
      <c r="A374" s="18"/>
      <c r="C374" s="114" t="s">
        <v>6097</v>
      </c>
      <c r="D374" s="582">
        <v>2</v>
      </c>
      <c r="E374" s="619" t="s">
        <v>538</v>
      </c>
      <c r="F374" s="30" t="s">
        <v>8268</v>
      </c>
      <c r="G374" s="464"/>
      <c r="H374" s="889"/>
    </row>
    <row r="375" spans="1:16" ht="58">
      <c r="A375" s="18"/>
      <c r="B375" s="114"/>
      <c r="C375" s="114" t="s">
        <v>817</v>
      </c>
      <c r="D375" s="582">
        <v>2</v>
      </c>
      <c r="E375" s="619" t="s">
        <v>538</v>
      </c>
      <c r="F375" s="30" t="s">
        <v>8269</v>
      </c>
      <c r="G375" s="464"/>
      <c r="H375" s="889"/>
    </row>
    <row r="376" spans="1:16" ht="58">
      <c r="A376" s="18"/>
      <c r="B376" s="114"/>
      <c r="C376" s="114" t="s">
        <v>2509</v>
      </c>
      <c r="D376" s="582">
        <v>2</v>
      </c>
      <c r="E376" s="52" t="s">
        <v>932</v>
      </c>
      <c r="F376" s="30" t="s">
        <v>8270</v>
      </c>
      <c r="G376" s="464"/>
      <c r="H376" s="889"/>
    </row>
    <row r="377" spans="1:16" ht="54.75" customHeight="1">
      <c r="A377" s="18"/>
      <c r="B377" s="26"/>
      <c r="C377" s="114" t="s">
        <v>6098</v>
      </c>
      <c r="D377" s="582">
        <v>2</v>
      </c>
      <c r="E377" s="52" t="s">
        <v>651</v>
      </c>
      <c r="F377" s="30"/>
      <c r="G377" s="464"/>
      <c r="H377" s="889"/>
    </row>
    <row r="378" spans="1:16" ht="31" hidden="1">
      <c r="A378" s="27" t="s">
        <v>1856</v>
      </c>
      <c r="B378" s="114" t="s">
        <v>821</v>
      </c>
      <c r="C378" s="26"/>
      <c r="D378" s="26"/>
      <c r="E378" s="28"/>
      <c r="F378" s="30"/>
      <c r="G378" s="26"/>
      <c r="H378" s="99"/>
      <c r="I378" s="99"/>
      <c r="L378" s="7"/>
      <c r="M378" s="7"/>
      <c r="N378" s="7"/>
      <c r="O378" s="7"/>
      <c r="P378" s="7"/>
    </row>
    <row r="379" spans="1:16" ht="87">
      <c r="A379" s="18" t="s">
        <v>823</v>
      </c>
      <c r="B379" s="114" t="s">
        <v>824</v>
      </c>
      <c r="C379" s="42" t="s">
        <v>6099</v>
      </c>
      <c r="D379" s="582">
        <v>2</v>
      </c>
      <c r="E379" s="52" t="s">
        <v>651</v>
      </c>
      <c r="F379" s="30" t="s">
        <v>8271</v>
      </c>
      <c r="G379" s="464"/>
      <c r="H379" s="889"/>
    </row>
    <row r="380" spans="1:16" ht="43.5">
      <c r="A380" s="18"/>
      <c r="B380" s="114"/>
      <c r="C380" s="42" t="s">
        <v>8272</v>
      </c>
      <c r="D380" s="582">
        <v>2</v>
      </c>
      <c r="E380" s="52" t="s">
        <v>932</v>
      </c>
      <c r="F380" s="30" t="s">
        <v>8273</v>
      </c>
      <c r="G380" s="355"/>
    </row>
    <row r="381" spans="1:16" ht="40.4" hidden="1" customHeight="1">
      <c r="A381" s="162" t="s">
        <v>1860</v>
      </c>
      <c r="B381" s="992" t="s">
        <v>76</v>
      </c>
      <c r="C381" s="1009"/>
      <c r="D381" s="1009"/>
      <c r="E381" s="1009"/>
      <c r="F381" s="1009"/>
      <c r="G381" s="1082"/>
      <c r="H381" s="99"/>
      <c r="I381" s="99"/>
      <c r="L381" s="7"/>
      <c r="M381" s="7"/>
      <c r="N381" s="7"/>
      <c r="O381" s="7"/>
      <c r="P381" s="7"/>
    </row>
    <row r="382" spans="1:16" ht="46.5" hidden="1">
      <c r="A382" s="27" t="s">
        <v>1861</v>
      </c>
      <c r="B382" s="19" t="s">
        <v>826</v>
      </c>
      <c r="C382" s="26"/>
      <c r="D382" s="26"/>
      <c r="E382" s="28"/>
      <c r="F382" s="30"/>
      <c r="G382" s="26"/>
      <c r="H382" s="99"/>
      <c r="I382" s="99"/>
      <c r="L382" s="7"/>
      <c r="M382" s="7"/>
      <c r="N382" s="7"/>
      <c r="O382" s="7"/>
      <c r="P382" s="7"/>
    </row>
    <row r="383" spans="1:16" ht="58" hidden="1">
      <c r="A383" s="27" t="s">
        <v>1863</v>
      </c>
      <c r="B383" s="23" t="s">
        <v>830</v>
      </c>
      <c r="C383" s="114"/>
      <c r="D383" s="26"/>
      <c r="E383" s="28"/>
      <c r="F383" s="30"/>
      <c r="G383" s="26"/>
      <c r="H383" s="99"/>
      <c r="I383" s="99"/>
      <c r="L383" s="7"/>
      <c r="M383" s="7"/>
      <c r="N383" s="7"/>
      <c r="O383" s="7"/>
      <c r="P383" s="7"/>
    </row>
    <row r="384" spans="1:16" ht="46.5" hidden="1">
      <c r="A384" s="27" t="s">
        <v>1865</v>
      </c>
      <c r="B384" s="19" t="s">
        <v>836</v>
      </c>
      <c r="C384" s="26"/>
      <c r="D384" s="26"/>
      <c r="E384" s="28"/>
      <c r="F384" s="30"/>
      <c r="G384" s="26"/>
      <c r="H384" s="99"/>
      <c r="I384" s="99"/>
      <c r="L384" s="7"/>
      <c r="M384" s="7"/>
      <c r="N384" s="7"/>
      <c r="O384" s="7"/>
      <c r="P384" s="7"/>
    </row>
    <row r="385" spans="1:16" ht="15.5" hidden="1">
      <c r="A385" s="27" t="s">
        <v>1867</v>
      </c>
      <c r="B385" s="19" t="s">
        <v>841</v>
      </c>
      <c r="C385" s="26"/>
      <c r="D385" s="26"/>
      <c r="E385" s="28"/>
      <c r="F385" s="30"/>
      <c r="G385" s="26"/>
      <c r="H385" s="99"/>
      <c r="I385" s="99"/>
      <c r="L385" s="7"/>
      <c r="M385" s="7"/>
      <c r="N385" s="7"/>
      <c r="O385" s="7"/>
      <c r="P385" s="7"/>
    </row>
    <row r="386" spans="1:16" ht="31" hidden="1">
      <c r="A386" s="27" t="s">
        <v>1868</v>
      </c>
      <c r="B386" s="19" t="s">
        <v>845</v>
      </c>
      <c r="C386" s="26"/>
      <c r="D386" s="26"/>
      <c r="E386" s="28"/>
      <c r="F386" s="30"/>
      <c r="G386" s="26"/>
      <c r="H386" s="99"/>
      <c r="I386" s="99"/>
      <c r="L386" s="7"/>
      <c r="M386" s="7"/>
      <c r="N386" s="7"/>
      <c r="O386" s="7"/>
      <c r="P386" s="7"/>
    </row>
    <row r="387" spans="1:16" ht="40.4" customHeight="1">
      <c r="A387" s="18" t="s">
        <v>1870</v>
      </c>
      <c r="B387" s="992" t="s">
        <v>74</v>
      </c>
      <c r="C387" s="1009"/>
      <c r="D387" s="1313"/>
      <c r="E387" s="1314"/>
      <c r="F387" s="1009"/>
      <c r="G387" s="1009"/>
      <c r="H387" s="889">
        <f>SUM(D388:D389)</f>
        <v>4</v>
      </c>
      <c r="I387" s="29">
        <f>COUNT(D388:D389)*2</f>
        <v>4</v>
      </c>
    </row>
    <row r="388" spans="1:16" ht="87">
      <c r="A388" s="18" t="s">
        <v>1872</v>
      </c>
      <c r="B388" s="23" t="s">
        <v>852</v>
      </c>
      <c r="C388" s="30" t="s">
        <v>8274</v>
      </c>
      <c r="D388" s="582">
        <v>2</v>
      </c>
      <c r="E388" s="52" t="s">
        <v>1747</v>
      </c>
      <c r="F388" s="23" t="s">
        <v>8275</v>
      </c>
      <c r="G388" s="53"/>
    </row>
    <row r="389" spans="1:16" ht="58">
      <c r="A389" s="18" t="s">
        <v>1874</v>
      </c>
      <c r="B389" s="23" t="s">
        <v>856</v>
      </c>
      <c r="C389" s="42" t="s">
        <v>6100</v>
      </c>
      <c r="D389" s="582">
        <v>2</v>
      </c>
      <c r="E389" s="52" t="s">
        <v>377</v>
      </c>
      <c r="F389" s="30" t="s">
        <v>8276</v>
      </c>
      <c r="G389" s="464"/>
      <c r="H389" s="889"/>
    </row>
    <row r="390" spans="1:16" ht="40.4" customHeight="1">
      <c r="A390" s="18" t="s">
        <v>1877</v>
      </c>
      <c r="B390" s="1078" t="s">
        <v>72</v>
      </c>
      <c r="C390" s="1009"/>
      <c r="D390" s="1313"/>
      <c r="E390" s="1314"/>
      <c r="F390" s="1009"/>
      <c r="G390" s="1009"/>
      <c r="H390" s="889">
        <f>SUM(D391:D395)</f>
        <v>10</v>
      </c>
      <c r="I390" s="29">
        <f>COUNT(D391:D395)*2</f>
        <v>10</v>
      </c>
    </row>
    <row r="391" spans="1:16" ht="43.5">
      <c r="A391" s="18" t="s">
        <v>1879</v>
      </c>
      <c r="B391" s="30" t="s">
        <v>859</v>
      </c>
      <c r="C391" s="42" t="s">
        <v>6101</v>
      </c>
      <c r="D391" s="784">
        <v>2</v>
      </c>
      <c r="E391" s="52" t="s">
        <v>646</v>
      </c>
      <c r="F391" s="30" t="s">
        <v>8277</v>
      </c>
      <c r="G391" s="464"/>
      <c r="H391" s="889"/>
    </row>
    <row r="392" spans="1:16" ht="29">
      <c r="A392" s="18"/>
      <c r="B392" s="30"/>
      <c r="C392" s="42" t="s">
        <v>6102</v>
      </c>
      <c r="D392" s="608">
        <v>2</v>
      </c>
      <c r="E392" s="52" t="s">
        <v>646</v>
      </c>
      <c r="F392" s="30" t="s">
        <v>8278</v>
      </c>
      <c r="G392" s="464"/>
      <c r="H392" s="889"/>
    </row>
    <row r="393" spans="1:16" ht="58">
      <c r="A393" s="18" t="s">
        <v>1883</v>
      </c>
      <c r="B393" s="30" t="s">
        <v>862</v>
      </c>
      <c r="C393" s="30" t="s">
        <v>863</v>
      </c>
      <c r="D393" s="582">
        <v>2</v>
      </c>
      <c r="E393" s="52" t="s">
        <v>646</v>
      </c>
      <c r="F393" s="50" t="s">
        <v>8279</v>
      </c>
      <c r="G393" s="508"/>
      <c r="H393" s="889"/>
    </row>
    <row r="394" spans="1:16" ht="29">
      <c r="A394" s="18"/>
      <c r="B394" s="30"/>
      <c r="C394" s="23" t="s">
        <v>864</v>
      </c>
      <c r="D394" s="582">
        <v>2</v>
      </c>
      <c r="E394" s="52" t="s">
        <v>538</v>
      </c>
      <c r="F394" s="23" t="s">
        <v>8280</v>
      </c>
      <c r="G394" s="464"/>
      <c r="H394" s="889"/>
    </row>
    <row r="395" spans="1:16" ht="58">
      <c r="A395" s="18"/>
      <c r="B395" s="30"/>
      <c r="C395" s="23" t="s">
        <v>8281</v>
      </c>
      <c r="D395" s="608">
        <v>2</v>
      </c>
      <c r="E395" s="52" t="s">
        <v>269</v>
      </c>
      <c r="F395" s="30" t="s">
        <v>8282</v>
      </c>
      <c r="G395" s="464"/>
      <c r="H395" s="889"/>
    </row>
    <row r="396" spans="1:16" ht="40.4" customHeight="1">
      <c r="A396" s="18" t="s">
        <v>1887</v>
      </c>
      <c r="B396" s="992" t="s">
        <v>70</v>
      </c>
      <c r="C396" s="1009"/>
      <c r="D396" s="1313"/>
      <c r="E396" s="1314"/>
      <c r="F396" s="1009"/>
      <c r="G396" s="1009"/>
      <c r="H396" s="889">
        <f>SUM(D397:D405)</f>
        <v>14</v>
      </c>
      <c r="I396" s="29">
        <f>COUNT(D397:D405)*2</f>
        <v>14</v>
      </c>
    </row>
    <row r="397" spans="1:16" ht="46.5" hidden="1">
      <c r="A397" s="27" t="s">
        <v>1889</v>
      </c>
      <c r="B397" s="19" t="s">
        <v>2771</v>
      </c>
      <c r="C397" s="26"/>
      <c r="D397" s="26"/>
      <c r="E397" s="28"/>
      <c r="F397" s="30"/>
      <c r="G397" s="26"/>
      <c r="H397" s="99"/>
      <c r="I397" s="99"/>
      <c r="L397" s="7"/>
      <c r="M397" s="7"/>
      <c r="N397" s="7"/>
      <c r="O397" s="7"/>
      <c r="P397" s="7"/>
    </row>
    <row r="398" spans="1:16" ht="46.5">
      <c r="A398" s="18" t="s">
        <v>1894</v>
      </c>
      <c r="B398" s="19" t="s">
        <v>876</v>
      </c>
      <c r="C398" s="19" t="s">
        <v>877</v>
      </c>
      <c r="D398" s="582">
        <v>2</v>
      </c>
      <c r="E398" s="52" t="s">
        <v>646</v>
      </c>
      <c r="F398" s="30" t="s">
        <v>8283</v>
      </c>
      <c r="G398" s="464"/>
      <c r="H398" s="889"/>
    </row>
    <row r="399" spans="1:16" ht="43.5">
      <c r="A399" s="18"/>
      <c r="B399" s="19"/>
      <c r="C399" s="23" t="s">
        <v>8284</v>
      </c>
      <c r="D399" s="582">
        <v>2</v>
      </c>
      <c r="E399" s="52" t="s">
        <v>651</v>
      </c>
      <c r="F399" s="30" t="s">
        <v>8283</v>
      </c>
      <c r="G399" s="464"/>
      <c r="H399" s="889"/>
    </row>
    <row r="400" spans="1:16" ht="84" customHeight="1">
      <c r="A400" s="18" t="s">
        <v>1896</v>
      </c>
      <c r="B400" s="19" t="s">
        <v>880</v>
      </c>
      <c r="C400" s="120" t="s">
        <v>881</v>
      </c>
      <c r="D400" s="115">
        <v>2</v>
      </c>
      <c r="E400" s="52" t="s">
        <v>377</v>
      </c>
      <c r="F400" s="23" t="s">
        <v>3062</v>
      </c>
      <c r="G400" s="868"/>
      <c r="H400" s="889"/>
    </row>
    <row r="401" spans="1:16" ht="58">
      <c r="A401" s="18"/>
      <c r="B401" s="19"/>
      <c r="C401" s="23" t="s">
        <v>886</v>
      </c>
      <c r="D401" s="783">
        <v>2</v>
      </c>
      <c r="E401" s="619" t="s">
        <v>651</v>
      </c>
      <c r="F401" s="23" t="s">
        <v>8285</v>
      </c>
      <c r="G401" s="464"/>
      <c r="H401" s="889"/>
    </row>
    <row r="402" spans="1:16" ht="58">
      <c r="A402" s="18"/>
      <c r="B402" s="19"/>
      <c r="C402" s="23" t="s">
        <v>8286</v>
      </c>
      <c r="D402" s="783">
        <v>2</v>
      </c>
      <c r="E402" s="619" t="s">
        <v>651</v>
      </c>
      <c r="F402" s="23" t="s">
        <v>8285</v>
      </c>
      <c r="G402" s="464"/>
    </row>
    <row r="403" spans="1:16" ht="31" hidden="1">
      <c r="A403" s="27" t="s">
        <v>1899</v>
      </c>
      <c r="B403" s="19" t="s">
        <v>888</v>
      </c>
      <c r="C403" s="26"/>
      <c r="D403" s="26"/>
      <c r="E403" s="28"/>
      <c r="F403" s="30"/>
      <c r="G403" s="26"/>
      <c r="H403" s="99"/>
      <c r="I403" s="99"/>
      <c r="L403" s="7"/>
      <c r="M403" s="7"/>
      <c r="N403" s="7"/>
      <c r="O403" s="7"/>
      <c r="P403" s="7"/>
    </row>
    <row r="404" spans="1:16" ht="68.25" customHeight="1">
      <c r="A404" s="18" t="s">
        <v>1902</v>
      </c>
      <c r="B404" s="19" t="s">
        <v>891</v>
      </c>
      <c r="C404" s="23" t="s">
        <v>892</v>
      </c>
      <c r="D404" s="582">
        <v>2</v>
      </c>
      <c r="E404" s="52" t="s">
        <v>893</v>
      </c>
      <c r="F404" s="30" t="s">
        <v>8287</v>
      </c>
      <c r="G404" s="464"/>
      <c r="H404" s="889"/>
    </row>
    <row r="405" spans="1:16" ht="101.25" customHeight="1">
      <c r="A405" s="18"/>
      <c r="B405" s="320"/>
      <c r="C405" s="23" t="s">
        <v>8288</v>
      </c>
      <c r="D405" s="582">
        <v>2</v>
      </c>
      <c r="E405" s="52" t="s">
        <v>2637</v>
      </c>
      <c r="F405" s="30" t="s">
        <v>8289</v>
      </c>
      <c r="G405" s="53"/>
      <c r="H405" s="889"/>
    </row>
    <row r="406" spans="1:16" ht="40.4" customHeight="1">
      <c r="A406" s="18" t="s">
        <v>1903</v>
      </c>
      <c r="B406" s="1078" t="s">
        <v>68</v>
      </c>
      <c r="C406" s="1009"/>
      <c r="D406" s="1313"/>
      <c r="E406" s="1314"/>
      <c r="F406" s="1009"/>
      <c r="G406" s="1009"/>
      <c r="H406" s="889">
        <f>SUM(D407:D414)</f>
        <v>14</v>
      </c>
      <c r="I406" s="29">
        <f>COUNT(D407:D414)*2</f>
        <v>14</v>
      </c>
    </row>
    <row r="407" spans="1:16" ht="58">
      <c r="A407" s="18" t="s">
        <v>1905</v>
      </c>
      <c r="B407" s="19" t="s">
        <v>895</v>
      </c>
      <c r="C407" s="42" t="s">
        <v>6105</v>
      </c>
      <c r="D407" s="582">
        <v>2</v>
      </c>
      <c r="E407" s="52" t="s">
        <v>646</v>
      </c>
      <c r="F407" s="30" t="s">
        <v>8290</v>
      </c>
      <c r="G407" s="464"/>
      <c r="H407" s="889"/>
    </row>
    <row r="408" spans="1:16" ht="79" customHeight="1">
      <c r="A408" s="18" t="s">
        <v>1908</v>
      </c>
      <c r="B408" s="19" t="s">
        <v>899</v>
      </c>
      <c r="C408" s="42" t="s">
        <v>8291</v>
      </c>
      <c r="D408" s="582">
        <v>2</v>
      </c>
      <c r="E408" s="52" t="s">
        <v>932</v>
      </c>
      <c r="F408" s="30" t="s">
        <v>8292</v>
      </c>
      <c r="G408" s="464"/>
      <c r="H408" s="889"/>
    </row>
    <row r="409" spans="1:16" ht="31" hidden="1">
      <c r="A409" s="27" t="s">
        <v>1910</v>
      </c>
      <c r="B409" s="19" t="s">
        <v>903</v>
      </c>
      <c r="C409" s="26"/>
      <c r="D409" s="26"/>
      <c r="E409" s="28"/>
      <c r="F409" s="30"/>
      <c r="G409" s="26"/>
      <c r="H409" s="99"/>
      <c r="I409" s="99"/>
      <c r="L409" s="7"/>
      <c r="M409" s="7"/>
      <c r="N409" s="7"/>
      <c r="O409" s="7"/>
      <c r="P409" s="7"/>
    </row>
    <row r="410" spans="1:16" ht="31">
      <c r="A410" s="18" t="s">
        <v>1911</v>
      </c>
      <c r="B410" s="51" t="s">
        <v>907</v>
      </c>
      <c r="C410" s="42" t="s">
        <v>6107</v>
      </c>
      <c r="D410" s="582">
        <v>2</v>
      </c>
      <c r="E410" s="52" t="s">
        <v>646</v>
      </c>
      <c r="F410" s="30" t="s">
        <v>8293</v>
      </c>
      <c r="G410" s="464"/>
      <c r="H410" s="889"/>
    </row>
    <row r="411" spans="1:16" ht="49.5" customHeight="1">
      <c r="A411" s="18" t="s">
        <v>1916</v>
      </c>
      <c r="B411" s="19" t="s">
        <v>911</v>
      </c>
      <c r="C411" s="42" t="s">
        <v>6108</v>
      </c>
      <c r="D411" s="582">
        <v>2</v>
      </c>
      <c r="E411" s="52" t="s">
        <v>377</v>
      </c>
      <c r="F411" s="30" t="s">
        <v>8294</v>
      </c>
      <c r="G411" s="464"/>
      <c r="H411" s="889"/>
    </row>
    <row r="412" spans="1:16" ht="43.5">
      <c r="A412" s="18" t="s">
        <v>1919</v>
      </c>
      <c r="B412" s="19" t="s">
        <v>915</v>
      </c>
      <c r="C412" s="123" t="s">
        <v>6109</v>
      </c>
      <c r="D412" s="582">
        <v>2</v>
      </c>
      <c r="E412" s="52" t="s">
        <v>375</v>
      </c>
      <c r="F412" s="30" t="s">
        <v>8295</v>
      </c>
      <c r="G412" s="464"/>
      <c r="H412" s="889"/>
    </row>
    <row r="413" spans="1:16" ht="29">
      <c r="A413" s="18"/>
      <c r="B413" s="19"/>
      <c r="C413" s="30" t="s">
        <v>918</v>
      </c>
      <c r="D413" s="582">
        <v>2</v>
      </c>
      <c r="E413" s="52" t="s">
        <v>375</v>
      </c>
      <c r="F413" s="30" t="s">
        <v>8296</v>
      </c>
      <c r="G413" s="464"/>
      <c r="H413" s="889"/>
    </row>
    <row r="414" spans="1:16" ht="58">
      <c r="A414" s="18" t="s">
        <v>1923</v>
      </c>
      <c r="B414" s="19" t="s">
        <v>920</v>
      </c>
      <c r="C414" s="30" t="s">
        <v>6111</v>
      </c>
      <c r="D414" s="582">
        <v>2</v>
      </c>
      <c r="E414" s="52" t="s">
        <v>377</v>
      </c>
      <c r="F414" s="30" t="s">
        <v>8297</v>
      </c>
      <c r="G414" s="464"/>
      <c r="H414" s="889"/>
    </row>
    <row r="415" spans="1:16" ht="40.4" hidden="1" customHeight="1">
      <c r="A415" s="162" t="s">
        <v>1924</v>
      </c>
      <c r="B415" s="992" t="s">
        <v>66</v>
      </c>
      <c r="C415" s="1009"/>
      <c r="D415" s="1009"/>
      <c r="E415" s="1009"/>
      <c r="F415" s="1009"/>
      <c r="G415" s="1082"/>
      <c r="H415" s="99"/>
      <c r="I415" s="99"/>
      <c r="L415" s="7"/>
      <c r="M415" s="7"/>
      <c r="N415" s="7"/>
      <c r="O415" s="7"/>
      <c r="P415" s="7"/>
    </row>
    <row r="416" spans="1:16" ht="31" hidden="1">
      <c r="A416" s="27" t="s">
        <v>1925</v>
      </c>
      <c r="B416" s="19" t="s">
        <v>923</v>
      </c>
      <c r="C416" s="26"/>
      <c r="D416" s="26"/>
      <c r="E416" s="28"/>
      <c r="F416" s="30"/>
      <c r="G416" s="26"/>
      <c r="H416" s="99"/>
      <c r="I416" s="99"/>
      <c r="L416" s="7"/>
      <c r="M416" s="7"/>
      <c r="N416" s="7"/>
      <c r="O416" s="7"/>
      <c r="P416" s="7"/>
    </row>
    <row r="417" spans="1:16" ht="46.5" hidden="1">
      <c r="A417" s="27" t="s">
        <v>1926</v>
      </c>
      <c r="B417" s="19" t="s">
        <v>930</v>
      </c>
      <c r="C417" s="26"/>
      <c r="D417" s="26"/>
      <c r="E417" s="28"/>
      <c r="F417" s="30"/>
      <c r="G417" s="26"/>
      <c r="H417" s="99"/>
      <c r="I417" s="99"/>
      <c r="L417" s="7"/>
      <c r="M417" s="7"/>
      <c r="N417" s="7"/>
      <c r="O417" s="7"/>
      <c r="P417" s="7"/>
    </row>
    <row r="418" spans="1:16" ht="46.5" hidden="1">
      <c r="A418" s="27" t="s">
        <v>1927</v>
      </c>
      <c r="B418" s="19" t="s">
        <v>937</v>
      </c>
      <c r="C418" s="26"/>
      <c r="D418" s="26"/>
      <c r="E418" s="28"/>
      <c r="F418" s="30"/>
      <c r="G418" s="26"/>
      <c r="H418" s="99"/>
      <c r="I418" s="99"/>
      <c r="L418" s="7"/>
      <c r="M418" s="7"/>
      <c r="N418" s="7"/>
      <c r="O418" s="7"/>
      <c r="P418" s="7"/>
    </row>
    <row r="419" spans="1:16" ht="62" hidden="1">
      <c r="A419" s="27" t="s">
        <v>6933</v>
      </c>
      <c r="B419" s="19" t="s">
        <v>6934</v>
      </c>
      <c r="C419" s="26"/>
      <c r="D419" s="26"/>
      <c r="E419" s="28"/>
      <c r="F419" s="30"/>
      <c r="G419" s="26"/>
      <c r="H419" s="99"/>
      <c r="I419" s="99"/>
      <c r="L419" s="7"/>
      <c r="M419" s="7"/>
      <c r="N419" s="7"/>
      <c r="O419" s="7"/>
      <c r="P419" s="7"/>
    </row>
    <row r="420" spans="1:16" ht="40.4" hidden="1" customHeight="1">
      <c r="A420" s="162" t="s">
        <v>1928</v>
      </c>
      <c r="B420" s="1078" t="s">
        <v>64</v>
      </c>
      <c r="C420" s="1009"/>
      <c r="D420" s="1009"/>
      <c r="E420" s="1009"/>
      <c r="F420" s="1009"/>
      <c r="G420" s="1082"/>
      <c r="H420" s="99"/>
      <c r="I420" s="99"/>
      <c r="L420" s="7"/>
      <c r="M420" s="7"/>
      <c r="N420" s="7"/>
      <c r="O420" s="7"/>
      <c r="P420" s="7"/>
    </row>
    <row r="421" spans="1:16" ht="58" hidden="1">
      <c r="A421" s="27" t="s">
        <v>1929</v>
      </c>
      <c r="B421" s="30" t="s">
        <v>941</v>
      </c>
      <c r="C421" s="26"/>
      <c r="D421" s="26"/>
      <c r="E421" s="28"/>
      <c r="F421" s="30"/>
      <c r="G421" s="26"/>
      <c r="H421" s="99"/>
      <c r="I421" s="99"/>
      <c r="L421" s="7"/>
      <c r="M421" s="7"/>
      <c r="N421" s="7"/>
      <c r="O421" s="7"/>
      <c r="P421" s="7"/>
    </row>
    <row r="422" spans="1:16" ht="43.5" hidden="1">
      <c r="A422" s="27" t="s">
        <v>942</v>
      </c>
      <c r="B422" s="30" t="s">
        <v>943</v>
      </c>
      <c r="C422" s="26"/>
      <c r="D422" s="26"/>
      <c r="E422" s="28"/>
      <c r="F422" s="30"/>
      <c r="G422" s="26"/>
      <c r="H422" s="99"/>
      <c r="I422" s="99"/>
      <c r="L422" s="7"/>
      <c r="M422" s="7"/>
      <c r="N422" s="7"/>
      <c r="O422" s="7"/>
      <c r="P422" s="7"/>
    </row>
    <row r="423" spans="1:16" ht="77.5" hidden="1">
      <c r="A423" s="27" t="s">
        <v>1930</v>
      </c>
      <c r="B423" s="114" t="s">
        <v>8298</v>
      </c>
      <c r="C423" s="26"/>
      <c r="D423" s="26"/>
      <c r="E423" s="28"/>
      <c r="F423" s="30"/>
      <c r="G423" s="26"/>
      <c r="H423" s="99"/>
      <c r="I423" s="99"/>
      <c r="L423" s="7"/>
      <c r="M423" s="7"/>
      <c r="N423" s="7"/>
      <c r="O423" s="7"/>
      <c r="P423" s="7"/>
    </row>
    <row r="424" spans="1:16" ht="40.4" customHeight="1">
      <c r="A424" s="18" t="s">
        <v>2529</v>
      </c>
      <c r="B424" s="992" t="s">
        <v>62</v>
      </c>
      <c r="C424" s="1009"/>
      <c r="D424" s="1313"/>
      <c r="E424" s="1314"/>
      <c r="F424" s="1009"/>
      <c r="G424" s="1009"/>
      <c r="H424" s="889">
        <f>SUM(D425:D437)</f>
        <v>22</v>
      </c>
      <c r="I424" s="29">
        <f>COUNT(D425:D437)*2</f>
        <v>22</v>
      </c>
    </row>
    <row r="425" spans="1:16" ht="130.5">
      <c r="A425" s="18" t="s">
        <v>1932</v>
      </c>
      <c r="B425" s="19" t="s">
        <v>947</v>
      </c>
      <c r="C425" s="30" t="s">
        <v>8299</v>
      </c>
      <c r="D425" s="582">
        <v>2</v>
      </c>
      <c r="E425" s="52" t="s">
        <v>269</v>
      </c>
      <c r="F425" s="30" t="s">
        <v>8300</v>
      </c>
      <c r="G425" s="53"/>
    </row>
    <row r="426" spans="1:16" ht="174">
      <c r="A426" s="18"/>
      <c r="B426" s="19"/>
      <c r="C426" s="30" t="s">
        <v>8301</v>
      </c>
      <c r="D426" s="582">
        <v>2</v>
      </c>
      <c r="E426" s="52" t="s">
        <v>339</v>
      </c>
      <c r="F426" s="30" t="s">
        <v>8302</v>
      </c>
      <c r="G426" s="53"/>
    </row>
    <row r="427" spans="1:16" ht="58">
      <c r="A427" s="18"/>
      <c r="B427" s="19"/>
      <c r="C427" s="30" t="s">
        <v>8303</v>
      </c>
      <c r="D427" s="582">
        <v>2</v>
      </c>
      <c r="E427" s="52" t="s">
        <v>269</v>
      </c>
      <c r="F427" s="30" t="s">
        <v>8304</v>
      </c>
      <c r="G427" s="53"/>
    </row>
    <row r="428" spans="1:16" ht="87">
      <c r="A428" s="18"/>
      <c r="B428" s="19"/>
      <c r="C428" s="30" t="s">
        <v>8305</v>
      </c>
      <c r="D428" s="582">
        <v>2</v>
      </c>
      <c r="E428" s="52" t="s">
        <v>269</v>
      </c>
      <c r="F428" s="30" t="s">
        <v>8306</v>
      </c>
      <c r="G428" s="53"/>
    </row>
    <row r="429" spans="1:16" ht="72.5">
      <c r="A429" s="18" t="s">
        <v>1933</v>
      </c>
      <c r="B429" s="19" t="s">
        <v>954</v>
      </c>
      <c r="C429" s="30" t="s">
        <v>8307</v>
      </c>
      <c r="D429" s="582">
        <v>2</v>
      </c>
      <c r="E429" s="523" t="s">
        <v>538</v>
      </c>
      <c r="F429" s="30" t="s">
        <v>8308</v>
      </c>
      <c r="G429" s="53"/>
    </row>
    <row r="430" spans="1:16" ht="29">
      <c r="A430" s="18"/>
      <c r="B430" s="19"/>
      <c r="C430" s="30" t="s">
        <v>8309</v>
      </c>
      <c r="D430" s="582">
        <v>2</v>
      </c>
      <c r="E430" s="523" t="s">
        <v>538</v>
      </c>
      <c r="F430" s="30" t="s">
        <v>8310</v>
      </c>
      <c r="G430" s="765"/>
    </row>
    <row r="431" spans="1:16" ht="101.5">
      <c r="A431" s="18"/>
      <c r="B431" s="19"/>
      <c r="C431" s="30" t="s">
        <v>8311</v>
      </c>
      <c r="D431" s="582">
        <v>2</v>
      </c>
      <c r="E431" s="523" t="s">
        <v>538</v>
      </c>
      <c r="F431" s="30" t="s">
        <v>8312</v>
      </c>
      <c r="G431" s="765"/>
    </row>
    <row r="432" spans="1:16" ht="58">
      <c r="A432" s="18"/>
      <c r="B432" s="19"/>
      <c r="C432" s="30" t="s">
        <v>8313</v>
      </c>
      <c r="D432" s="582">
        <v>2</v>
      </c>
      <c r="E432" s="523" t="s">
        <v>2637</v>
      </c>
      <c r="F432" s="30" t="s">
        <v>8314</v>
      </c>
      <c r="G432" s="765"/>
    </row>
    <row r="433" spans="1:16" ht="304.5">
      <c r="A433" s="18"/>
      <c r="B433" s="19"/>
      <c r="C433" s="30" t="s">
        <v>8315</v>
      </c>
      <c r="D433" s="582">
        <v>2</v>
      </c>
      <c r="E433" s="523" t="s">
        <v>538</v>
      </c>
      <c r="F433" s="30" t="s">
        <v>8316</v>
      </c>
      <c r="G433" s="765"/>
    </row>
    <row r="434" spans="1:16" ht="116">
      <c r="A434" s="18"/>
      <c r="B434" s="19"/>
      <c r="C434" s="30" t="s">
        <v>8317</v>
      </c>
      <c r="D434" s="582">
        <v>2</v>
      </c>
      <c r="E434" s="52" t="s">
        <v>538</v>
      </c>
      <c r="F434" s="30" t="s">
        <v>8318</v>
      </c>
      <c r="G434" s="785"/>
    </row>
    <row r="435" spans="1:16" ht="72.5">
      <c r="A435" s="18" t="s">
        <v>2530</v>
      </c>
      <c r="B435" s="19" t="s">
        <v>960</v>
      </c>
      <c r="C435" s="23" t="s">
        <v>966</v>
      </c>
      <c r="D435" s="582">
        <v>2</v>
      </c>
      <c r="E435" s="620" t="s">
        <v>538</v>
      </c>
      <c r="F435" s="23" t="s">
        <v>8319</v>
      </c>
      <c r="G435" s="464"/>
      <c r="H435" s="889"/>
    </row>
    <row r="436" spans="1:16" ht="77.5" hidden="1">
      <c r="A436" s="27" t="s">
        <v>1934</v>
      </c>
      <c r="B436" s="51" t="s">
        <v>968</v>
      </c>
      <c r="D436" s="26"/>
      <c r="E436" s="28"/>
      <c r="F436" s="30"/>
      <c r="G436" s="26"/>
      <c r="H436" s="99"/>
      <c r="I436" s="99"/>
      <c r="L436" s="7"/>
      <c r="M436" s="7"/>
      <c r="N436" s="7"/>
      <c r="O436" s="7"/>
      <c r="P436" s="7"/>
    </row>
    <row r="437" spans="1:16" ht="31" hidden="1">
      <c r="A437" s="27" t="s">
        <v>1936</v>
      </c>
      <c r="B437" s="19" t="s">
        <v>979</v>
      </c>
      <c r="C437" s="26"/>
      <c r="D437" s="26"/>
      <c r="E437" s="28"/>
      <c r="F437" s="30"/>
      <c r="G437" s="26"/>
      <c r="H437" s="99"/>
      <c r="I437" s="99"/>
      <c r="L437" s="7"/>
      <c r="M437" s="7"/>
      <c r="N437" s="7"/>
      <c r="O437" s="7"/>
      <c r="P437" s="7"/>
    </row>
    <row r="438" spans="1:16" ht="40.4" customHeight="1">
      <c r="A438" s="18" t="s">
        <v>1937</v>
      </c>
      <c r="B438" s="1078" t="s">
        <v>60</v>
      </c>
      <c r="C438" s="1009"/>
      <c r="D438" s="1313"/>
      <c r="E438" s="1314"/>
      <c r="F438" s="1009"/>
      <c r="G438" s="1009"/>
      <c r="H438" s="889">
        <f>SUM(D439:D441)</f>
        <v>4</v>
      </c>
      <c r="I438" s="29">
        <f>COUNT(D439:D441)*2</f>
        <v>4</v>
      </c>
    </row>
    <row r="439" spans="1:16" ht="87">
      <c r="A439" s="18" t="s">
        <v>1938</v>
      </c>
      <c r="B439" s="114" t="s">
        <v>988</v>
      </c>
      <c r="C439" s="23" t="s">
        <v>989</v>
      </c>
      <c r="D439" s="582">
        <v>2</v>
      </c>
      <c r="E439" s="52" t="s">
        <v>339</v>
      </c>
      <c r="F439" s="30" t="s">
        <v>8320</v>
      </c>
      <c r="G439" s="464"/>
      <c r="H439" s="889"/>
    </row>
    <row r="440" spans="1:16" ht="31" hidden="1">
      <c r="A440" s="27" t="s">
        <v>990</v>
      </c>
      <c r="B440" s="114" t="s">
        <v>991</v>
      </c>
      <c r="C440" s="26"/>
      <c r="D440" s="26"/>
      <c r="E440" s="28"/>
      <c r="F440" s="30"/>
      <c r="G440" s="26"/>
      <c r="H440" s="99"/>
      <c r="I440" s="99"/>
      <c r="L440" s="7"/>
      <c r="M440" s="7"/>
      <c r="N440" s="7"/>
      <c r="O440" s="7"/>
      <c r="P440" s="7"/>
    </row>
    <row r="441" spans="1:16" ht="116">
      <c r="A441" s="18" t="s">
        <v>1939</v>
      </c>
      <c r="B441" s="114" t="s">
        <v>993</v>
      </c>
      <c r="C441" s="23" t="s">
        <v>8321</v>
      </c>
      <c r="D441" s="582">
        <v>2</v>
      </c>
      <c r="E441" s="52" t="s">
        <v>538</v>
      </c>
      <c r="F441" s="30" t="s">
        <v>8322</v>
      </c>
      <c r="G441" s="464"/>
      <c r="H441" s="889"/>
    </row>
    <row r="442" spans="1:16" ht="40.4" hidden="1" customHeight="1">
      <c r="A442" s="162" t="s">
        <v>1942</v>
      </c>
      <c r="B442" s="1078" t="s">
        <v>58</v>
      </c>
      <c r="C442" s="1009"/>
      <c r="D442" s="1009"/>
      <c r="E442" s="1009"/>
      <c r="F442" s="1009"/>
      <c r="G442" s="1082"/>
      <c r="H442" s="99"/>
      <c r="I442" s="99"/>
      <c r="L442" s="7"/>
      <c r="M442" s="7"/>
      <c r="N442" s="7"/>
      <c r="O442" s="7"/>
      <c r="P442" s="7"/>
    </row>
    <row r="443" spans="1:16" ht="46.5" hidden="1">
      <c r="A443" s="27" t="s">
        <v>995</v>
      </c>
      <c r="B443" s="114" t="s">
        <v>996</v>
      </c>
      <c r="C443" s="26"/>
      <c r="D443" s="26"/>
      <c r="E443" s="28"/>
      <c r="F443" s="30"/>
      <c r="G443" s="26"/>
      <c r="H443" s="99"/>
      <c r="I443" s="99"/>
      <c r="L443" s="7"/>
      <c r="M443" s="7"/>
      <c r="N443" s="7"/>
      <c r="O443" s="7"/>
      <c r="P443" s="7"/>
    </row>
    <row r="444" spans="1:16" ht="31" hidden="1">
      <c r="A444" s="27" t="s">
        <v>997</v>
      </c>
      <c r="B444" s="114" t="s">
        <v>998</v>
      </c>
      <c r="C444" s="26"/>
      <c r="D444" s="26"/>
      <c r="E444" s="28"/>
      <c r="F444" s="30"/>
      <c r="G444" s="26"/>
      <c r="H444" s="99"/>
      <c r="I444" s="99"/>
      <c r="L444" s="7"/>
      <c r="M444" s="7"/>
      <c r="N444" s="7"/>
      <c r="O444" s="7"/>
      <c r="P444" s="7"/>
    </row>
    <row r="445" spans="1:16" ht="31" hidden="1">
      <c r="A445" s="27" t="s">
        <v>999</v>
      </c>
      <c r="B445" s="114" t="s">
        <v>1000</v>
      </c>
      <c r="C445" s="26"/>
      <c r="D445" s="26"/>
      <c r="E445" s="28"/>
      <c r="F445" s="30"/>
      <c r="G445" s="26"/>
      <c r="H445" s="99"/>
      <c r="I445" s="99"/>
      <c r="L445" s="7"/>
      <c r="M445" s="7"/>
      <c r="N445" s="7"/>
      <c r="O445" s="7"/>
      <c r="P445" s="7"/>
    </row>
    <row r="446" spans="1:16" ht="46.5" hidden="1">
      <c r="A446" s="27" t="s">
        <v>1001</v>
      </c>
      <c r="B446" s="114" t="s">
        <v>1002</v>
      </c>
      <c r="C446" s="26"/>
      <c r="D446" s="26"/>
      <c r="E446" s="28"/>
      <c r="F446" s="30"/>
      <c r="G446" s="26"/>
      <c r="H446" s="99"/>
      <c r="I446" s="99"/>
      <c r="L446" s="7"/>
      <c r="M446" s="7"/>
      <c r="N446" s="7"/>
      <c r="O446" s="7"/>
      <c r="P446" s="7"/>
    </row>
    <row r="447" spans="1:16" ht="46.5" hidden="1">
      <c r="A447" s="27" t="s">
        <v>1943</v>
      </c>
      <c r="B447" s="114" t="s">
        <v>1004</v>
      </c>
      <c r="C447" s="26"/>
      <c r="D447" s="26"/>
      <c r="E447" s="28"/>
      <c r="F447" s="30"/>
      <c r="G447" s="26"/>
      <c r="H447" s="99"/>
      <c r="I447" s="99"/>
      <c r="L447" s="7"/>
      <c r="M447" s="7"/>
      <c r="N447" s="7"/>
      <c r="O447" s="7"/>
      <c r="P447" s="7"/>
    </row>
    <row r="448" spans="1:16" ht="31" hidden="1">
      <c r="A448" s="27" t="s">
        <v>1005</v>
      </c>
      <c r="B448" s="114" t="s">
        <v>1006</v>
      </c>
      <c r="C448" s="26"/>
      <c r="D448" s="26"/>
      <c r="E448" s="28"/>
      <c r="F448" s="30"/>
      <c r="G448" s="26"/>
      <c r="H448" s="99"/>
      <c r="I448" s="99"/>
      <c r="L448" s="7"/>
      <c r="M448" s="7"/>
      <c r="N448" s="7"/>
      <c r="O448" s="7"/>
      <c r="P448" s="7"/>
    </row>
    <row r="449" spans="1:16" ht="31" hidden="1">
      <c r="A449" s="27" t="s">
        <v>1007</v>
      </c>
      <c r="B449" s="114" t="s">
        <v>1008</v>
      </c>
      <c r="C449" s="26"/>
      <c r="D449" s="26"/>
      <c r="E449" s="28"/>
      <c r="F449" s="30"/>
      <c r="G449" s="26"/>
      <c r="H449" s="99"/>
      <c r="I449" s="99"/>
      <c r="L449" s="7"/>
      <c r="M449" s="7"/>
      <c r="N449" s="7"/>
      <c r="O449" s="7"/>
      <c r="P449" s="7"/>
    </row>
    <row r="450" spans="1:16" ht="31" hidden="1">
      <c r="A450" s="27" t="s">
        <v>1009</v>
      </c>
      <c r="B450" s="19" t="s">
        <v>1010</v>
      </c>
      <c r="C450" s="26"/>
      <c r="D450" s="26"/>
      <c r="E450" s="28"/>
      <c r="F450" s="30"/>
      <c r="G450" s="26"/>
      <c r="H450" s="99"/>
      <c r="I450" s="99"/>
      <c r="L450" s="7"/>
      <c r="M450" s="7"/>
      <c r="N450" s="7"/>
      <c r="O450" s="7"/>
      <c r="P450" s="7"/>
    </row>
    <row r="451" spans="1:16" ht="31" hidden="1">
      <c r="A451" s="27" t="s">
        <v>1012</v>
      </c>
      <c r="B451" s="19" t="s">
        <v>1013</v>
      </c>
      <c r="C451" s="26"/>
      <c r="D451" s="26"/>
      <c r="E451" s="28"/>
      <c r="F451" s="30"/>
      <c r="G451" s="26"/>
      <c r="H451" s="99"/>
      <c r="I451" s="99"/>
      <c r="L451" s="7"/>
      <c r="M451" s="7"/>
      <c r="N451" s="7"/>
      <c r="O451" s="7"/>
      <c r="P451" s="7"/>
    </row>
    <row r="452" spans="1:16" ht="46.5" hidden="1">
      <c r="A452" s="27" t="s">
        <v>1019</v>
      </c>
      <c r="B452" s="19" t="s">
        <v>1020</v>
      </c>
      <c r="C452" s="26"/>
      <c r="D452" s="26"/>
      <c r="E452" s="28"/>
      <c r="F452" s="30"/>
      <c r="G452" s="26"/>
      <c r="H452" s="99"/>
      <c r="I452" s="99"/>
      <c r="L452" s="7"/>
      <c r="M452" s="7"/>
      <c r="N452" s="7"/>
      <c r="O452" s="7"/>
      <c r="P452" s="7"/>
    </row>
    <row r="453" spans="1:16" ht="40.4" hidden="1" customHeight="1">
      <c r="A453" s="162" t="s">
        <v>57</v>
      </c>
      <c r="B453" s="1078" t="s">
        <v>56</v>
      </c>
      <c r="C453" s="1009"/>
      <c r="D453" s="1009"/>
      <c r="E453" s="1009"/>
      <c r="F453" s="1009"/>
      <c r="G453" s="1082"/>
      <c r="H453" s="99"/>
      <c r="I453" s="99"/>
      <c r="L453" s="7"/>
      <c r="M453" s="7"/>
      <c r="N453" s="7"/>
      <c r="O453" s="7"/>
      <c r="P453" s="7"/>
    </row>
    <row r="454" spans="1:16" ht="46.5" hidden="1">
      <c r="A454" s="27" t="s">
        <v>1022</v>
      </c>
      <c r="B454" s="114" t="s">
        <v>1023</v>
      </c>
      <c r="C454" s="26"/>
      <c r="D454" s="26"/>
      <c r="E454" s="28"/>
      <c r="F454" s="30"/>
      <c r="G454" s="26"/>
      <c r="H454" s="99"/>
      <c r="I454" s="99"/>
      <c r="L454" s="7"/>
      <c r="M454" s="7"/>
      <c r="N454" s="7"/>
      <c r="O454" s="7"/>
      <c r="P454" s="7"/>
    </row>
    <row r="455" spans="1:16" ht="46.5" hidden="1">
      <c r="A455" s="27" t="s">
        <v>1024</v>
      </c>
      <c r="B455" s="114" t="s">
        <v>1025</v>
      </c>
      <c r="C455" s="26"/>
      <c r="D455" s="26"/>
      <c r="E455" s="28"/>
      <c r="F455" s="30"/>
      <c r="G455" s="26"/>
      <c r="H455" s="99"/>
      <c r="I455" s="99"/>
      <c r="L455" s="7"/>
      <c r="M455" s="7"/>
      <c r="N455" s="7"/>
      <c r="O455" s="7"/>
      <c r="P455" s="7"/>
    </row>
    <row r="456" spans="1:16" ht="46.5" hidden="1">
      <c r="A456" s="27" t="s">
        <v>1026</v>
      </c>
      <c r="B456" s="114" t="s">
        <v>1027</v>
      </c>
      <c r="C456" s="26"/>
      <c r="D456" s="26"/>
      <c r="E456" s="28"/>
      <c r="F456" s="30"/>
      <c r="G456" s="26"/>
      <c r="H456" s="99"/>
      <c r="I456" s="99"/>
      <c r="L456" s="7"/>
      <c r="M456" s="7"/>
      <c r="N456" s="7"/>
      <c r="O456" s="7"/>
      <c r="P456" s="7"/>
    </row>
    <row r="457" spans="1:16" ht="40.4" hidden="1" customHeight="1">
      <c r="A457" s="162" t="s">
        <v>1950</v>
      </c>
      <c r="B457" s="1078" t="s">
        <v>54</v>
      </c>
      <c r="C457" s="1009"/>
      <c r="D457" s="1009"/>
      <c r="E457" s="1009"/>
      <c r="F457" s="1009"/>
      <c r="G457" s="1082"/>
      <c r="H457" s="99"/>
      <c r="I457" s="99"/>
      <c r="L457" s="7"/>
      <c r="M457" s="7"/>
      <c r="N457" s="7"/>
      <c r="O457" s="7"/>
      <c r="P457" s="7"/>
    </row>
    <row r="458" spans="1:16" ht="31" hidden="1">
      <c r="A458" s="27" t="s">
        <v>1952</v>
      </c>
      <c r="B458" s="114" t="s">
        <v>1029</v>
      </c>
      <c r="C458" s="26"/>
      <c r="D458" s="26"/>
      <c r="E458" s="28"/>
      <c r="F458" s="30"/>
      <c r="G458" s="26"/>
      <c r="H458" s="99"/>
      <c r="I458" s="99"/>
      <c r="L458" s="7"/>
      <c r="M458" s="7"/>
      <c r="N458" s="7"/>
      <c r="O458" s="7"/>
      <c r="P458" s="7"/>
    </row>
    <row r="459" spans="1:16" ht="31" hidden="1">
      <c r="A459" s="27" t="s">
        <v>1034</v>
      </c>
      <c r="B459" s="114" t="s">
        <v>1035</v>
      </c>
      <c r="C459" s="26"/>
      <c r="D459" s="26"/>
      <c r="E459" s="28"/>
      <c r="F459" s="30"/>
      <c r="G459" s="26"/>
      <c r="H459" s="99"/>
      <c r="I459" s="99"/>
      <c r="L459" s="7"/>
      <c r="M459" s="7"/>
      <c r="N459" s="7"/>
      <c r="O459" s="7"/>
      <c r="P459" s="7"/>
    </row>
    <row r="460" spans="1:16" ht="31" hidden="1">
      <c r="A460" s="27" t="s">
        <v>1036</v>
      </c>
      <c r="B460" s="114" t="s">
        <v>1037</v>
      </c>
      <c r="C460" s="26"/>
      <c r="D460" s="26"/>
      <c r="E460" s="28"/>
      <c r="F460" s="30"/>
      <c r="G460" s="26"/>
      <c r="H460" s="99"/>
      <c r="I460" s="99"/>
      <c r="L460" s="7"/>
      <c r="M460" s="7"/>
      <c r="N460" s="7"/>
      <c r="O460" s="7"/>
      <c r="P460" s="7"/>
    </row>
    <row r="461" spans="1:16" ht="46.5" hidden="1">
      <c r="A461" s="27" t="s">
        <v>1038</v>
      </c>
      <c r="B461" s="114" t="s">
        <v>1039</v>
      </c>
      <c r="C461" s="26"/>
      <c r="D461" s="26"/>
      <c r="E461" s="28"/>
      <c r="F461" s="30"/>
      <c r="G461" s="26"/>
      <c r="H461" s="99"/>
      <c r="I461" s="99"/>
      <c r="L461" s="7"/>
      <c r="M461" s="7"/>
      <c r="N461" s="7"/>
      <c r="O461" s="7"/>
      <c r="P461" s="7"/>
    </row>
    <row r="462" spans="1:16" ht="40.4" hidden="1" customHeight="1">
      <c r="A462" s="162" t="s">
        <v>1957</v>
      </c>
      <c r="B462" s="992" t="s">
        <v>52</v>
      </c>
      <c r="C462" s="1009"/>
      <c r="D462" s="1009"/>
      <c r="E462" s="1009"/>
      <c r="F462" s="1009"/>
      <c r="G462" s="1082"/>
      <c r="H462" s="99"/>
      <c r="I462" s="99"/>
      <c r="L462" s="7"/>
      <c r="M462" s="7"/>
      <c r="N462" s="7"/>
      <c r="O462" s="7"/>
      <c r="P462" s="7"/>
    </row>
    <row r="463" spans="1:16" ht="46.5" hidden="1">
      <c r="A463" s="27" t="s">
        <v>2538</v>
      </c>
      <c r="B463" s="19" t="s">
        <v>1041</v>
      </c>
      <c r="C463" s="114"/>
      <c r="D463" s="26"/>
      <c r="E463" s="28"/>
      <c r="F463" s="30"/>
      <c r="G463" s="26"/>
      <c r="H463" s="99"/>
      <c r="I463" s="99"/>
      <c r="L463" s="7"/>
      <c r="M463" s="7"/>
      <c r="N463" s="7"/>
      <c r="O463" s="7"/>
      <c r="P463" s="7"/>
    </row>
    <row r="464" spans="1:16" ht="46.5" hidden="1">
      <c r="A464" s="27" t="s">
        <v>1958</v>
      </c>
      <c r="B464" s="19" t="s">
        <v>1045</v>
      </c>
      <c r="C464" s="26"/>
      <c r="D464" s="26"/>
      <c r="E464" s="28"/>
      <c r="F464" s="30"/>
      <c r="G464" s="26"/>
      <c r="H464" s="99"/>
      <c r="I464" s="99"/>
      <c r="L464" s="7"/>
      <c r="M464" s="7"/>
      <c r="N464" s="7"/>
      <c r="O464" s="7"/>
      <c r="P464" s="7"/>
    </row>
    <row r="465" spans="1:16" ht="29" hidden="1">
      <c r="A465" s="27" t="s">
        <v>1052</v>
      </c>
      <c r="B465" s="23" t="s">
        <v>6956</v>
      </c>
      <c r="C465" s="26"/>
      <c r="D465" s="26"/>
      <c r="E465" s="28"/>
      <c r="F465" s="30"/>
      <c r="G465" s="26"/>
      <c r="H465" s="99"/>
      <c r="I465" s="99"/>
      <c r="L465" s="7"/>
      <c r="M465" s="7"/>
      <c r="N465" s="7"/>
      <c r="O465" s="7"/>
      <c r="P465" s="7"/>
    </row>
    <row r="466" spans="1:16" ht="77.5" hidden="1">
      <c r="A466" s="27" t="s">
        <v>6957</v>
      </c>
      <c r="B466" s="19" t="s">
        <v>1057</v>
      </c>
      <c r="C466" s="26"/>
      <c r="D466" s="26"/>
      <c r="E466" s="28"/>
      <c r="F466" s="30"/>
      <c r="G466" s="26"/>
      <c r="H466" s="99"/>
      <c r="I466" s="99"/>
      <c r="L466" s="7"/>
      <c r="M466" s="7"/>
      <c r="N466" s="7"/>
      <c r="O466" s="7"/>
      <c r="P466" s="7"/>
    </row>
    <row r="467" spans="1:16" ht="15.5" hidden="1">
      <c r="A467" s="27"/>
      <c r="B467" s="1083" t="s">
        <v>4376</v>
      </c>
      <c r="C467" s="1009"/>
      <c r="D467" s="1009"/>
      <c r="E467" s="1009"/>
      <c r="F467" s="1009"/>
      <c r="G467" s="1009"/>
      <c r="H467" s="496"/>
      <c r="I467" s="99"/>
      <c r="L467" s="7"/>
      <c r="M467" s="7"/>
      <c r="N467" s="7"/>
      <c r="O467" s="7"/>
      <c r="P467" s="7"/>
    </row>
    <row r="468" spans="1:16" ht="40.4" hidden="1" customHeight="1">
      <c r="A468" s="162" t="s">
        <v>51</v>
      </c>
      <c r="B468" s="1078" t="s">
        <v>50</v>
      </c>
      <c r="C468" s="1009"/>
      <c r="D468" s="1009"/>
      <c r="E468" s="1009"/>
      <c r="F468" s="1009"/>
      <c r="G468" s="1009"/>
      <c r="H468" s="496">
        <f>SUM(D469:D476)</f>
        <v>0</v>
      </c>
      <c r="I468" s="99">
        <f>COUNT(D469:D476)*2</f>
        <v>0</v>
      </c>
      <c r="L468" s="7"/>
      <c r="M468" s="7"/>
      <c r="N468" s="7"/>
      <c r="O468" s="7"/>
      <c r="P468" s="7"/>
    </row>
    <row r="469" spans="1:16" ht="46.5" hidden="1">
      <c r="A469" s="27" t="s">
        <v>1058</v>
      </c>
      <c r="B469" s="114" t="s">
        <v>1059</v>
      </c>
      <c r="C469" s="114"/>
      <c r="D469" s="220"/>
      <c r="E469" s="28"/>
      <c r="F469" s="50"/>
      <c r="G469" s="464"/>
      <c r="H469" s="496"/>
      <c r="I469" s="99"/>
      <c r="L469" s="7"/>
      <c r="M469" s="7"/>
      <c r="N469" s="7"/>
      <c r="O469" s="7"/>
      <c r="P469" s="7"/>
    </row>
    <row r="470" spans="1:16" ht="15.5" hidden="1">
      <c r="A470" s="27"/>
      <c r="B470" s="114"/>
      <c r="C470" s="42"/>
      <c r="D470" s="220"/>
      <c r="E470" s="28"/>
      <c r="F470" s="50"/>
      <c r="G470" s="464"/>
      <c r="H470" s="496"/>
      <c r="I470" s="99"/>
      <c r="L470" s="7"/>
      <c r="M470" s="7"/>
      <c r="N470" s="7"/>
      <c r="O470" s="7"/>
      <c r="P470" s="7"/>
    </row>
    <row r="471" spans="1:16" ht="77.5" hidden="1">
      <c r="A471" s="27" t="s">
        <v>1060</v>
      </c>
      <c r="B471" s="114" t="s">
        <v>1061</v>
      </c>
      <c r="C471" s="42"/>
      <c r="D471" s="53"/>
      <c r="E471" s="28"/>
      <c r="F471" s="30"/>
      <c r="G471" s="464"/>
      <c r="H471" s="496"/>
      <c r="I471" s="99"/>
      <c r="L471" s="7"/>
      <c r="M471" s="7"/>
      <c r="N471" s="7"/>
      <c r="O471" s="7"/>
      <c r="P471" s="7"/>
    </row>
    <row r="472" spans="1:16" ht="62" hidden="1">
      <c r="A472" s="27" t="s">
        <v>1062</v>
      </c>
      <c r="B472" s="114" t="s">
        <v>1063</v>
      </c>
      <c r="C472" s="42"/>
      <c r="D472" s="299"/>
      <c r="E472" s="28"/>
      <c r="F472" s="50"/>
      <c r="G472" s="464"/>
      <c r="H472" s="496"/>
      <c r="I472" s="99"/>
      <c r="L472" s="7"/>
      <c r="M472" s="7"/>
      <c r="N472" s="7"/>
      <c r="O472" s="7"/>
      <c r="P472" s="7"/>
    </row>
    <row r="473" spans="1:16" ht="84.75" hidden="1" customHeight="1">
      <c r="A473" s="27" t="s">
        <v>1064</v>
      </c>
      <c r="B473" s="114" t="s">
        <v>1065</v>
      </c>
      <c r="C473" s="42"/>
      <c r="D473" s="53"/>
      <c r="E473" s="28"/>
      <c r="F473" s="30"/>
      <c r="G473" s="464"/>
      <c r="H473" s="496"/>
      <c r="I473" s="99"/>
      <c r="L473" s="7"/>
      <c r="M473" s="7"/>
      <c r="N473" s="7"/>
      <c r="O473" s="7"/>
      <c r="P473" s="7"/>
    </row>
    <row r="474" spans="1:16" ht="62" hidden="1">
      <c r="A474" s="27" t="s">
        <v>1066</v>
      </c>
      <c r="B474" s="114" t="s">
        <v>1067</v>
      </c>
      <c r="C474" s="42"/>
      <c r="D474" s="53"/>
      <c r="E474" s="28"/>
      <c r="F474" s="30"/>
      <c r="G474" s="464"/>
      <c r="H474" s="496"/>
      <c r="I474" s="99"/>
      <c r="L474" s="7"/>
      <c r="M474" s="7"/>
      <c r="N474" s="7"/>
      <c r="O474" s="7"/>
      <c r="P474" s="7"/>
    </row>
    <row r="475" spans="1:16" ht="15.5" hidden="1">
      <c r="A475" s="27"/>
      <c r="B475" s="114"/>
      <c r="C475" s="42"/>
      <c r="D475" s="53"/>
      <c r="E475" s="28"/>
      <c r="F475" s="30"/>
      <c r="G475" s="464"/>
      <c r="H475" s="496"/>
      <c r="I475" s="99"/>
      <c r="L475" s="7"/>
      <c r="M475" s="7"/>
      <c r="N475" s="7"/>
      <c r="O475" s="7"/>
      <c r="P475" s="7"/>
    </row>
    <row r="476" spans="1:16" ht="62.25" hidden="1" customHeight="1">
      <c r="A476" s="27" t="s">
        <v>1068</v>
      </c>
      <c r="B476" s="30" t="s">
        <v>1069</v>
      </c>
      <c r="C476" s="42"/>
      <c r="D476" s="53"/>
      <c r="E476" s="28"/>
      <c r="F476" s="30"/>
      <c r="G476" s="464"/>
      <c r="H476" s="496"/>
      <c r="I476" s="99"/>
      <c r="L476" s="7"/>
      <c r="M476" s="7"/>
      <c r="N476" s="7"/>
      <c r="O476" s="7"/>
      <c r="P476" s="7"/>
    </row>
    <row r="477" spans="1:16" ht="40.4" hidden="1" customHeight="1">
      <c r="A477" s="162" t="s">
        <v>49</v>
      </c>
      <c r="B477" s="1078" t="s">
        <v>48</v>
      </c>
      <c r="C477" s="1009"/>
      <c r="D477" s="1009"/>
      <c r="E477" s="1009"/>
      <c r="F477" s="1009"/>
      <c r="G477" s="1082"/>
      <c r="H477" s="99"/>
      <c r="I477" s="99"/>
      <c r="L477" s="7"/>
      <c r="M477" s="7"/>
      <c r="N477" s="7"/>
      <c r="O477" s="7"/>
      <c r="P477" s="7"/>
    </row>
    <row r="478" spans="1:16" ht="77.5" hidden="1">
      <c r="A478" s="27" t="s">
        <v>3154</v>
      </c>
      <c r="B478" s="796" t="s">
        <v>1967</v>
      </c>
      <c r="C478" s="26"/>
      <c r="D478" s="26"/>
      <c r="E478" s="28"/>
      <c r="F478" s="30"/>
      <c r="G478" s="26"/>
      <c r="H478" s="99"/>
      <c r="I478" s="99"/>
      <c r="L478" s="7"/>
      <c r="M478" s="7"/>
      <c r="N478" s="7"/>
      <c r="O478" s="7"/>
      <c r="P478" s="7"/>
    </row>
    <row r="479" spans="1:16" ht="62" hidden="1">
      <c r="A479" s="27" t="s">
        <v>3156</v>
      </c>
      <c r="B479" s="796" t="s">
        <v>1978</v>
      </c>
      <c r="C479" s="26"/>
      <c r="D479" s="26"/>
      <c r="E479" s="28"/>
      <c r="F479" s="30"/>
      <c r="G479" s="26"/>
      <c r="H479" s="99"/>
      <c r="I479" s="99"/>
      <c r="L479" s="7"/>
      <c r="M479" s="7"/>
      <c r="N479" s="7"/>
      <c r="O479" s="7"/>
      <c r="P479" s="7"/>
    </row>
    <row r="480" spans="1:16" ht="43.5" hidden="1">
      <c r="A480" s="27" t="s">
        <v>3158</v>
      </c>
      <c r="B480" s="798" t="s">
        <v>1988</v>
      </c>
      <c r="C480" s="26"/>
      <c r="D480" s="26"/>
      <c r="E480" s="28"/>
      <c r="F480" s="30"/>
      <c r="G480" s="26"/>
      <c r="H480" s="99"/>
      <c r="I480" s="99"/>
      <c r="L480" s="7"/>
      <c r="M480" s="7"/>
      <c r="N480" s="7"/>
      <c r="O480" s="7"/>
      <c r="P480" s="7"/>
    </row>
    <row r="481" spans="1:16" ht="62" hidden="1">
      <c r="A481" s="27" t="s">
        <v>7935</v>
      </c>
      <c r="B481" s="74" t="s">
        <v>1072</v>
      </c>
      <c r="C481" s="26"/>
      <c r="D481" s="26"/>
      <c r="E481" s="28"/>
      <c r="F481" s="30"/>
      <c r="G481" s="26"/>
      <c r="H481" s="99"/>
      <c r="I481" s="99"/>
      <c r="L481" s="7"/>
      <c r="M481" s="7"/>
      <c r="N481" s="7"/>
      <c r="O481" s="7"/>
      <c r="P481" s="7"/>
    </row>
    <row r="482" spans="1:16" ht="62" hidden="1">
      <c r="A482" s="27" t="s">
        <v>3168</v>
      </c>
      <c r="B482" s="796" t="s">
        <v>1999</v>
      </c>
      <c r="C482" s="26"/>
      <c r="D482" s="26"/>
      <c r="E482" s="28"/>
      <c r="F482" s="30"/>
      <c r="G482" s="26"/>
      <c r="H482" s="99"/>
      <c r="I482" s="99"/>
      <c r="L482" s="7"/>
      <c r="M482" s="7"/>
      <c r="N482" s="7"/>
      <c r="O482" s="7"/>
      <c r="P482" s="7"/>
    </row>
    <row r="483" spans="1:16" ht="46.5" hidden="1">
      <c r="A483" s="27" t="s">
        <v>3172</v>
      </c>
      <c r="B483" s="796" t="s">
        <v>2005</v>
      </c>
      <c r="C483" s="26"/>
      <c r="D483" s="26"/>
      <c r="E483" s="28"/>
      <c r="F483" s="30"/>
      <c r="G483" s="26"/>
      <c r="H483" s="99"/>
      <c r="I483" s="99"/>
      <c r="L483" s="7"/>
      <c r="M483" s="7"/>
      <c r="N483" s="7"/>
      <c r="O483" s="7"/>
      <c r="P483" s="7"/>
    </row>
    <row r="484" spans="1:16" ht="46.5" hidden="1">
      <c r="A484" s="27" t="s">
        <v>3177</v>
      </c>
      <c r="B484" s="796" t="s">
        <v>8323</v>
      </c>
      <c r="C484" s="26"/>
      <c r="D484" s="26"/>
      <c r="E484" s="28"/>
      <c r="F484" s="30"/>
      <c r="G484" s="26"/>
      <c r="H484" s="99"/>
      <c r="I484" s="99"/>
      <c r="L484" s="7"/>
      <c r="M484" s="7"/>
      <c r="N484" s="7"/>
      <c r="O484" s="7"/>
      <c r="P484" s="7"/>
    </row>
    <row r="485" spans="1:16" ht="62" hidden="1">
      <c r="A485" s="27" t="s">
        <v>3178</v>
      </c>
      <c r="B485" s="796" t="s">
        <v>2022</v>
      </c>
      <c r="C485" s="26"/>
      <c r="D485" s="26"/>
      <c r="E485" s="28"/>
      <c r="F485" s="30"/>
      <c r="G485" s="26"/>
      <c r="H485" s="99"/>
      <c r="I485" s="99"/>
      <c r="L485" s="7"/>
      <c r="M485" s="7"/>
      <c r="N485" s="7"/>
      <c r="O485" s="7"/>
      <c r="P485" s="7"/>
    </row>
    <row r="486" spans="1:16" ht="31" hidden="1">
      <c r="A486" s="27" t="s">
        <v>3179</v>
      </c>
      <c r="B486" s="796" t="s">
        <v>2030</v>
      </c>
      <c r="C486" s="26"/>
      <c r="D486" s="26"/>
      <c r="E486" s="28"/>
      <c r="F486" s="30"/>
      <c r="G486" s="26"/>
      <c r="H486" s="99"/>
      <c r="I486" s="99"/>
      <c r="L486" s="7"/>
      <c r="M486" s="7"/>
      <c r="N486" s="7"/>
      <c r="O486" s="7"/>
      <c r="P486" s="7"/>
    </row>
    <row r="487" spans="1:16" ht="46.5" hidden="1">
      <c r="A487" s="27" t="s">
        <v>2033</v>
      </c>
      <c r="B487" s="796" t="s">
        <v>8324</v>
      </c>
      <c r="C487" s="26"/>
      <c r="D487" s="26"/>
      <c r="E487" s="28"/>
      <c r="F487" s="30"/>
      <c r="G487" s="26"/>
      <c r="H487" s="99"/>
      <c r="I487" s="99"/>
      <c r="L487" s="7"/>
      <c r="M487" s="7"/>
      <c r="N487" s="7"/>
      <c r="O487" s="7"/>
      <c r="P487" s="7"/>
    </row>
    <row r="488" spans="1:16" ht="62" hidden="1">
      <c r="A488" s="27" t="s">
        <v>3182</v>
      </c>
      <c r="B488" s="796" t="s">
        <v>2042</v>
      </c>
      <c r="C488" s="26"/>
      <c r="D488" s="26"/>
      <c r="E488" s="28"/>
      <c r="F488" s="30"/>
      <c r="G488" s="26"/>
      <c r="H488" s="99"/>
      <c r="I488" s="99"/>
      <c r="L488" s="7"/>
      <c r="M488" s="7"/>
      <c r="N488" s="7"/>
      <c r="O488" s="7"/>
      <c r="P488" s="7"/>
    </row>
    <row r="489" spans="1:16" ht="40.4" hidden="1" customHeight="1">
      <c r="A489" s="162" t="s">
        <v>47</v>
      </c>
      <c r="B489" s="1078" t="s">
        <v>46</v>
      </c>
      <c r="C489" s="1009"/>
      <c r="D489" s="1009"/>
      <c r="E489" s="1009"/>
      <c r="F489" s="1009"/>
      <c r="G489" s="1082"/>
      <c r="H489" s="99"/>
      <c r="I489" s="99"/>
      <c r="L489" s="7"/>
      <c r="M489" s="7"/>
      <c r="N489" s="7"/>
      <c r="O489" s="7"/>
      <c r="P489" s="7"/>
    </row>
    <row r="490" spans="1:16" ht="62" hidden="1">
      <c r="A490" s="68" t="s">
        <v>1075</v>
      </c>
      <c r="B490" s="796" t="s">
        <v>2046</v>
      </c>
      <c r="C490" s="26"/>
      <c r="D490" s="26"/>
      <c r="E490" s="28"/>
      <c r="F490" s="30"/>
      <c r="G490" s="26"/>
      <c r="H490" s="99"/>
      <c r="I490" s="99"/>
      <c r="L490" s="7"/>
      <c r="M490" s="7"/>
      <c r="N490" s="7"/>
      <c r="O490" s="7"/>
      <c r="P490" s="7"/>
    </row>
    <row r="491" spans="1:16" ht="62" hidden="1">
      <c r="A491" s="68" t="s">
        <v>1076</v>
      </c>
      <c r="B491" s="796" t="s">
        <v>2055</v>
      </c>
      <c r="C491" s="26"/>
      <c r="D491" s="26"/>
      <c r="E491" s="28"/>
      <c r="F491" s="30"/>
      <c r="G491" s="26"/>
      <c r="H491" s="99"/>
      <c r="I491" s="99"/>
      <c r="L491" s="7"/>
      <c r="M491" s="7"/>
      <c r="N491" s="7"/>
      <c r="O491" s="7"/>
      <c r="P491" s="7"/>
    </row>
    <row r="492" spans="1:16" ht="46.5" hidden="1">
      <c r="A492" s="68" t="s">
        <v>1077</v>
      </c>
      <c r="B492" s="796" t="s">
        <v>6970</v>
      </c>
      <c r="C492" s="26"/>
      <c r="D492" s="26"/>
      <c r="E492" s="28"/>
      <c r="F492" s="30"/>
      <c r="G492" s="26"/>
      <c r="H492" s="99"/>
      <c r="I492" s="99"/>
      <c r="L492" s="7"/>
      <c r="M492" s="7"/>
      <c r="N492" s="7"/>
      <c r="O492" s="7"/>
      <c r="P492" s="7"/>
    </row>
    <row r="493" spans="1:16" ht="62" hidden="1">
      <c r="A493" s="68" t="s">
        <v>1078</v>
      </c>
      <c r="B493" s="74" t="s">
        <v>2064</v>
      </c>
      <c r="C493" s="26"/>
      <c r="D493" s="26"/>
      <c r="E493" s="28"/>
      <c r="F493" s="30"/>
      <c r="G493" s="26"/>
      <c r="H493" s="99"/>
      <c r="I493" s="99"/>
      <c r="L493" s="7"/>
      <c r="M493" s="7"/>
      <c r="N493" s="7"/>
      <c r="O493" s="7"/>
      <c r="P493" s="7"/>
    </row>
    <row r="494" spans="1:16" ht="62" hidden="1">
      <c r="A494" s="68" t="s">
        <v>1079</v>
      </c>
      <c r="B494" s="74" t="s">
        <v>8325</v>
      </c>
      <c r="C494" s="26"/>
      <c r="D494" s="26"/>
      <c r="E494" s="28"/>
      <c r="F494" s="30"/>
      <c r="G494" s="26"/>
      <c r="H494" s="99"/>
      <c r="I494" s="99"/>
      <c r="L494" s="7"/>
      <c r="M494" s="7"/>
      <c r="N494" s="7"/>
      <c r="O494" s="7"/>
      <c r="P494" s="7"/>
    </row>
    <row r="495" spans="1:16" ht="46.5" hidden="1">
      <c r="A495" s="68" t="s">
        <v>5880</v>
      </c>
      <c r="B495" s="796" t="s">
        <v>8326</v>
      </c>
      <c r="C495" s="26"/>
      <c r="D495" s="26"/>
      <c r="E495" s="28"/>
      <c r="F495" s="30"/>
      <c r="G495" s="26"/>
      <c r="H495" s="99"/>
      <c r="I495" s="99"/>
      <c r="L495" s="7"/>
      <c r="M495" s="7"/>
      <c r="N495" s="7"/>
      <c r="O495" s="7"/>
      <c r="P495" s="7"/>
    </row>
    <row r="496" spans="1:16" ht="40.4" customHeight="1">
      <c r="A496" s="18" t="s">
        <v>45</v>
      </c>
      <c r="B496" s="992" t="s">
        <v>44</v>
      </c>
      <c r="C496" s="1009"/>
      <c r="D496" s="1313"/>
      <c r="E496" s="1314"/>
      <c r="F496" s="1009"/>
      <c r="G496" s="1009"/>
      <c r="H496" s="889">
        <f>SUM(D497:D553)</f>
        <v>102</v>
      </c>
      <c r="I496" s="29">
        <f>COUNT(D497:D553)*2</f>
        <v>102</v>
      </c>
    </row>
    <row r="497" spans="1:11" s="29" customFormat="1" ht="54.75" customHeight="1">
      <c r="A497" s="18" t="s">
        <v>1081</v>
      </c>
      <c r="B497" s="19" t="s">
        <v>1082</v>
      </c>
      <c r="C497" s="30" t="s">
        <v>6140</v>
      </c>
      <c r="D497" s="582">
        <v>2</v>
      </c>
      <c r="E497" s="52" t="s">
        <v>651</v>
      </c>
      <c r="F497" s="30" t="s">
        <v>8327</v>
      </c>
      <c r="G497" s="464"/>
      <c r="H497" s="889"/>
      <c r="J497" s="99"/>
      <c r="K497" s="99"/>
    </row>
    <row r="498" spans="1:11" s="29" customFormat="1" ht="95.25" customHeight="1">
      <c r="A498" s="18"/>
      <c r="B498" s="19"/>
      <c r="C498" s="30" t="s">
        <v>6141</v>
      </c>
      <c r="D498" s="582">
        <v>2</v>
      </c>
      <c r="E498" s="52" t="s">
        <v>651</v>
      </c>
      <c r="F498" s="30" t="s">
        <v>8328</v>
      </c>
      <c r="G498" s="464"/>
      <c r="H498" s="889"/>
      <c r="J498" s="99"/>
      <c r="K498" s="99"/>
    </row>
    <row r="499" spans="1:11" s="29" customFormat="1" ht="77.25" customHeight="1">
      <c r="A499" s="18"/>
      <c r="B499" s="19"/>
      <c r="C499" s="30" t="s">
        <v>6143</v>
      </c>
      <c r="D499" s="582">
        <v>2</v>
      </c>
      <c r="E499" s="52" t="s">
        <v>651</v>
      </c>
      <c r="F499" s="30" t="s">
        <v>8329</v>
      </c>
      <c r="G499" s="464"/>
      <c r="H499" s="889"/>
      <c r="J499" s="99"/>
      <c r="K499" s="99"/>
    </row>
    <row r="500" spans="1:11" s="29" customFormat="1" ht="29">
      <c r="A500" s="18"/>
      <c r="B500" s="19"/>
      <c r="C500" s="30" t="s">
        <v>6145</v>
      </c>
      <c r="D500" s="582">
        <v>2</v>
      </c>
      <c r="E500" s="52" t="s">
        <v>646</v>
      </c>
      <c r="F500" s="30" t="s">
        <v>6146</v>
      </c>
      <c r="G500" s="464"/>
      <c r="H500" s="889"/>
      <c r="J500" s="99"/>
      <c r="K500" s="99"/>
    </row>
    <row r="501" spans="1:11" s="29" customFormat="1" ht="29">
      <c r="A501" s="18"/>
      <c r="B501" s="19"/>
      <c r="C501" s="30" t="s">
        <v>6147</v>
      </c>
      <c r="D501" s="582">
        <v>2</v>
      </c>
      <c r="E501" s="52" t="s">
        <v>418</v>
      </c>
      <c r="F501" s="30" t="s">
        <v>6148</v>
      </c>
      <c r="G501" s="464"/>
      <c r="H501" s="889"/>
      <c r="J501" s="99"/>
      <c r="K501" s="99"/>
    </row>
    <row r="502" spans="1:11" s="29" customFormat="1" ht="58">
      <c r="A502" s="18"/>
      <c r="B502" s="19"/>
      <c r="C502" s="30" t="s">
        <v>6149</v>
      </c>
      <c r="D502" s="582">
        <v>2</v>
      </c>
      <c r="E502" s="52" t="s">
        <v>418</v>
      </c>
      <c r="F502" s="30" t="s">
        <v>8330</v>
      </c>
      <c r="G502" s="464"/>
      <c r="H502" s="889"/>
      <c r="J502" s="99"/>
      <c r="K502" s="99"/>
    </row>
    <row r="503" spans="1:11" s="29" customFormat="1" ht="58">
      <c r="A503" s="18"/>
      <c r="B503" s="19"/>
      <c r="C503" s="30" t="s">
        <v>8331</v>
      </c>
      <c r="D503" s="582">
        <v>2</v>
      </c>
      <c r="E503" s="52" t="s">
        <v>418</v>
      </c>
      <c r="F503" s="30" t="s">
        <v>8332</v>
      </c>
      <c r="G503" s="464"/>
      <c r="H503" s="889"/>
      <c r="J503" s="99"/>
      <c r="K503" s="99"/>
    </row>
    <row r="504" spans="1:11" s="29" customFormat="1" ht="43.5">
      <c r="A504" s="18"/>
      <c r="B504" s="19"/>
      <c r="C504" s="123" t="s">
        <v>6151</v>
      </c>
      <c r="D504" s="582">
        <v>2</v>
      </c>
      <c r="E504" s="52" t="s">
        <v>269</v>
      </c>
      <c r="F504" s="30" t="s">
        <v>8333</v>
      </c>
      <c r="G504" s="464"/>
      <c r="H504" s="889"/>
      <c r="J504" s="99"/>
      <c r="K504" s="99"/>
    </row>
    <row r="505" spans="1:11" s="29" customFormat="1" ht="63" customHeight="1">
      <c r="A505" s="18"/>
      <c r="B505" s="19"/>
      <c r="C505" s="30" t="s">
        <v>8334</v>
      </c>
      <c r="D505" s="582">
        <v>2</v>
      </c>
      <c r="E505" s="52" t="s">
        <v>269</v>
      </c>
      <c r="F505" s="30"/>
      <c r="G505" s="464"/>
      <c r="H505" s="889"/>
      <c r="J505" s="99"/>
      <c r="K505" s="99"/>
    </row>
    <row r="506" spans="1:11" s="29" customFormat="1" ht="34.5" customHeight="1">
      <c r="A506" s="18"/>
      <c r="B506" s="320"/>
      <c r="C506" s="30" t="s">
        <v>6154</v>
      </c>
      <c r="D506" s="582">
        <v>2</v>
      </c>
      <c r="E506" s="52" t="s">
        <v>269</v>
      </c>
      <c r="F506" s="30" t="s">
        <v>6155</v>
      </c>
      <c r="G506" s="355"/>
      <c r="H506" s="889"/>
      <c r="J506" s="99"/>
      <c r="K506" s="99"/>
    </row>
    <row r="507" spans="1:11" s="29" customFormat="1" ht="29">
      <c r="A507" s="18"/>
      <c r="B507" s="320"/>
      <c r="C507" s="30" t="s">
        <v>6156</v>
      </c>
      <c r="D507" s="582">
        <v>2</v>
      </c>
      <c r="E507" s="52" t="s">
        <v>418</v>
      </c>
      <c r="F507" s="30" t="s">
        <v>6157</v>
      </c>
      <c r="G507" s="355"/>
      <c r="H507" s="889"/>
      <c r="J507" s="99"/>
      <c r="K507" s="99"/>
    </row>
    <row r="508" spans="1:11" s="29" customFormat="1" ht="29">
      <c r="A508" s="18"/>
      <c r="B508" s="320"/>
      <c r="C508" s="30" t="s">
        <v>6158</v>
      </c>
      <c r="D508" s="582">
        <v>2</v>
      </c>
      <c r="E508" s="52" t="s">
        <v>339</v>
      </c>
      <c r="F508" s="30"/>
      <c r="G508" s="355"/>
      <c r="H508" s="889"/>
      <c r="J508" s="99"/>
      <c r="K508" s="99"/>
    </row>
    <row r="509" spans="1:11" s="29" customFormat="1" ht="43.5">
      <c r="A509" s="18"/>
      <c r="B509" s="320"/>
      <c r="C509" s="30" t="s">
        <v>8335</v>
      </c>
      <c r="D509" s="582">
        <v>2</v>
      </c>
      <c r="E509" s="52" t="s">
        <v>658</v>
      </c>
      <c r="F509" s="869" t="s">
        <v>8336</v>
      </c>
      <c r="G509" s="355"/>
      <c r="H509" s="889"/>
      <c r="J509" s="99"/>
      <c r="K509" s="99"/>
    </row>
    <row r="510" spans="1:11" s="29" customFormat="1" ht="93.75" customHeight="1">
      <c r="A510" s="18"/>
      <c r="B510" s="320"/>
      <c r="C510" s="30" t="s">
        <v>8337</v>
      </c>
      <c r="D510" s="608">
        <v>2</v>
      </c>
      <c r="E510" s="602" t="s">
        <v>405</v>
      </c>
      <c r="F510" s="30" t="s">
        <v>8338</v>
      </c>
      <c r="G510" s="355"/>
      <c r="H510" s="889"/>
      <c r="J510" s="99"/>
      <c r="K510" s="99"/>
    </row>
    <row r="511" spans="1:11" s="29" customFormat="1" ht="123.75" customHeight="1">
      <c r="A511" s="18"/>
      <c r="B511" s="320"/>
      <c r="C511" s="30" t="s">
        <v>8339</v>
      </c>
      <c r="D511" s="608">
        <v>2</v>
      </c>
      <c r="E511" s="602" t="s">
        <v>339</v>
      </c>
      <c r="F511" s="30" t="s">
        <v>8340</v>
      </c>
      <c r="G511" s="355"/>
      <c r="H511" s="889"/>
      <c r="J511" s="99"/>
      <c r="K511" s="99"/>
    </row>
    <row r="512" spans="1:11" s="29" customFormat="1" ht="93.75" customHeight="1">
      <c r="A512" s="18"/>
      <c r="B512" s="320"/>
      <c r="C512" s="30" t="s">
        <v>8341</v>
      </c>
      <c r="D512" s="608">
        <v>2</v>
      </c>
      <c r="E512" s="602" t="s">
        <v>339</v>
      </c>
      <c r="F512" s="30" t="s">
        <v>8342</v>
      </c>
      <c r="G512" s="355"/>
      <c r="H512" s="889"/>
      <c r="J512" s="99"/>
      <c r="K512" s="99"/>
    </row>
    <row r="513" spans="1:16" ht="93.75" customHeight="1">
      <c r="A513" s="18"/>
      <c r="B513" s="320"/>
      <c r="C513" s="30" t="s">
        <v>8343</v>
      </c>
      <c r="D513" s="608">
        <v>2</v>
      </c>
      <c r="E513" s="602" t="s">
        <v>339</v>
      </c>
      <c r="F513" s="30" t="s">
        <v>8344</v>
      </c>
      <c r="G513" s="355"/>
      <c r="H513" s="889"/>
    </row>
    <row r="514" spans="1:16" ht="93.75" customHeight="1">
      <c r="A514" s="18"/>
      <c r="B514" s="320"/>
      <c r="C514" s="30" t="s">
        <v>8345</v>
      </c>
      <c r="D514" s="608">
        <v>2</v>
      </c>
      <c r="E514" s="602" t="s">
        <v>339</v>
      </c>
      <c r="F514" s="30" t="s">
        <v>8346</v>
      </c>
      <c r="G514" s="355"/>
      <c r="H514" s="889"/>
    </row>
    <row r="515" spans="1:16" ht="93.75" customHeight="1">
      <c r="A515" s="18"/>
      <c r="B515" s="320"/>
      <c r="C515" s="30" t="s">
        <v>8347</v>
      </c>
      <c r="D515" s="608">
        <v>2</v>
      </c>
      <c r="E515" s="602" t="s">
        <v>538</v>
      </c>
      <c r="F515" s="30" t="s">
        <v>8348</v>
      </c>
      <c r="G515" s="355"/>
      <c r="H515" s="889"/>
      <c r="K515" s="881"/>
      <c r="L515" s="870"/>
    </row>
    <row r="516" spans="1:16" ht="15.5">
      <c r="A516" s="18"/>
      <c r="B516" s="320"/>
      <c r="C516" s="30" t="s">
        <v>6160</v>
      </c>
      <c r="D516" s="582">
        <v>2</v>
      </c>
      <c r="E516" s="52" t="s">
        <v>538</v>
      </c>
      <c r="F516" s="30" t="s">
        <v>8349</v>
      </c>
      <c r="G516" s="355"/>
      <c r="H516" s="889"/>
      <c r="K516" s="881"/>
      <c r="L516" s="870"/>
    </row>
    <row r="517" spans="1:16" ht="29">
      <c r="A517" s="18"/>
      <c r="B517" s="320"/>
      <c r="C517" s="30" t="s">
        <v>6161</v>
      </c>
      <c r="D517" s="582">
        <v>2</v>
      </c>
      <c r="E517" s="52" t="s">
        <v>538</v>
      </c>
      <c r="F517" s="30" t="s">
        <v>8350</v>
      </c>
      <c r="G517" s="355"/>
      <c r="H517" s="889"/>
      <c r="K517" s="881"/>
      <c r="L517" s="870"/>
    </row>
    <row r="518" spans="1:16" ht="29">
      <c r="A518" s="18"/>
      <c r="B518" s="320"/>
      <c r="C518" s="30" t="s">
        <v>8351</v>
      </c>
      <c r="D518" s="582">
        <v>2</v>
      </c>
      <c r="E518" s="52" t="s">
        <v>538</v>
      </c>
      <c r="F518" s="30"/>
      <c r="G518" s="355"/>
      <c r="H518" s="889"/>
    </row>
    <row r="519" spans="1:16" ht="29">
      <c r="A519" s="18"/>
      <c r="B519" s="320"/>
      <c r="C519" s="30" t="s">
        <v>8352</v>
      </c>
      <c r="D519" s="582">
        <v>2</v>
      </c>
      <c r="E519" s="52" t="s">
        <v>418</v>
      </c>
      <c r="F519" s="30"/>
      <c r="G519" s="355"/>
      <c r="H519" s="889"/>
    </row>
    <row r="520" spans="1:16" ht="29">
      <c r="A520" s="18"/>
      <c r="B520" s="320"/>
      <c r="C520" s="30" t="s">
        <v>6164</v>
      </c>
      <c r="D520" s="582">
        <v>2</v>
      </c>
      <c r="E520" s="52" t="s">
        <v>418</v>
      </c>
      <c r="F520" s="30"/>
      <c r="G520" s="355"/>
      <c r="H520" s="889"/>
    </row>
    <row r="521" spans="1:16" ht="96.75" hidden="1" customHeight="1">
      <c r="A521" s="27" t="s">
        <v>1083</v>
      </c>
      <c r="B521" s="30" t="s">
        <v>3188</v>
      </c>
      <c r="C521" s="156" t="s">
        <v>8353</v>
      </c>
      <c r="D521" s="601"/>
      <c r="E521" s="52" t="s">
        <v>538</v>
      </c>
      <c r="F521" s="42"/>
      <c r="H521" s="496"/>
      <c r="I521" s="99"/>
      <c r="L521" s="7"/>
      <c r="M521" s="7"/>
      <c r="N521" s="7"/>
      <c r="O521" s="7"/>
      <c r="P521" s="7"/>
    </row>
    <row r="522" spans="1:16" ht="62" hidden="1">
      <c r="A522" s="27" t="s">
        <v>1085</v>
      </c>
      <c r="B522" s="114" t="s">
        <v>8354</v>
      </c>
      <c r="C522" s="26"/>
      <c r="D522" s="26"/>
      <c r="E522" s="28"/>
      <c r="F522" s="30"/>
      <c r="G522" s="26"/>
      <c r="H522" s="99"/>
      <c r="I522" s="99"/>
      <c r="L522" s="7"/>
      <c r="M522" s="7"/>
      <c r="N522" s="7"/>
      <c r="O522" s="7"/>
      <c r="P522" s="7"/>
    </row>
    <row r="523" spans="1:16" ht="46.5" hidden="1">
      <c r="A523" s="27" t="s">
        <v>1087</v>
      </c>
      <c r="B523" s="796" t="s">
        <v>6990</v>
      </c>
      <c r="C523" s="26"/>
      <c r="D523" s="26"/>
      <c r="E523" s="28"/>
      <c r="F523" s="30"/>
      <c r="G523" s="26"/>
      <c r="H523" s="99"/>
      <c r="I523" s="99"/>
      <c r="L523" s="7"/>
      <c r="M523" s="7"/>
      <c r="N523" s="7"/>
      <c r="O523" s="7"/>
      <c r="P523" s="7"/>
    </row>
    <row r="524" spans="1:16" ht="31" hidden="1">
      <c r="A524" s="68" t="s">
        <v>1088</v>
      </c>
      <c r="B524" s="796" t="s">
        <v>6992</v>
      </c>
      <c r="C524" s="26"/>
      <c r="D524" s="26"/>
      <c r="E524" s="28"/>
      <c r="F524" s="30"/>
      <c r="G524" s="26"/>
      <c r="H524" s="99"/>
      <c r="I524" s="99"/>
      <c r="L524" s="7"/>
      <c r="M524" s="7"/>
      <c r="N524" s="7"/>
      <c r="O524" s="7"/>
      <c r="P524" s="7"/>
    </row>
    <row r="525" spans="1:16" ht="46.5" hidden="1">
      <c r="A525" s="68" t="s">
        <v>1090</v>
      </c>
      <c r="B525" s="796" t="s">
        <v>6991</v>
      </c>
      <c r="D525" s="26"/>
      <c r="E525" s="28"/>
      <c r="F525" s="30"/>
      <c r="G525" s="26"/>
      <c r="H525" s="99"/>
      <c r="I525" s="99"/>
      <c r="L525" s="7"/>
      <c r="M525" s="7"/>
      <c r="N525" s="7"/>
      <c r="O525" s="7"/>
      <c r="P525" s="7"/>
    </row>
    <row r="526" spans="1:16" ht="87" customHeight="1">
      <c r="A526" s="18" t="s">
        <v>1092</v>
      </c>
      <c r="B526" s="51" t="s">
        <v>7589</v>
      </c>
      <c r="C526" s="42" t="s">
        <v>7594</v>
      </c>
      <c r="D526" s="582">
        <v>2</v>
      </c>
      <c r="E526" s="52" t="s">
        <v>538</v>
      </c>
      <c r="F526" s="30" t="s">
        <v>7595</v>
      </c>
      <c r="G526" s="868"/>
      <c r="H526" s="889"/>
    </row>
    <row r="527" spans="1:16" ht="146.15" customHeight="1">
      <c r="A527" s="18"/>
      <c r="B527" s="74"/>
      <c r="C527" s="42" t="s">
        <v>8355</v>
      </c>
      <c r="D527" s="582">
        <v>2</v>
      </c>
      <c r="E527" s="52" t="s">
        <v>538</v>
      </c>
      <c r="F527" s="30" t="s">
        <v>8356</v>
      </c>
      <c r="G527" s="868"/>
      <c r="H527" s="889"/>
    </row>
    <row r="528" spans="1:16" ht="140.15" customHeight="1">
      <c r="A528" s="18"/>
      <c r="B528" s="74"/>
      <c r="C528" s="42" t="s">
        <v>8357</v>
      </c>
      <c r="D528" s="582">
        <v>2</v>
      </c>
      <c r="E528" s="52" t="s">
        <v>538</v>
      </c>
      <c r="F528" s="42" t="s">
        <v>8358</v>
      </c>
      <c r="G528" s="868"/>
      <c r="H528" s="889"/>
    </row>
    <row r="529" spans="1:11" s="29" customFormat="1" ht="124" customHeight="1">
      <c r="A529" s="18"/>
      <c r="B529" s="74"/>
      <c r="C529" s="42" t="s">
        <v>7460</v>
      </c>
      <c r="D529" s="582">
        <v>2</v>
      </c>
      <c r="E529" s="52" t="s">
        <v>538</v>
      </c>
      <c r="F529" s="42" t="s">
        <v>7461</v>
      </c>
      <c r="G529" s="868"/>
      <c r="H529" s="889"/>
      <c r="J529" s="99"/>
      <c r="K529" s="99"/>
    </row>
    <row r="530" spans="1:11" s="29" customFormat="1" ht="87" customHeight="1">
      <c r="A530" s="18"/>
      <c r="B530" s="74"/>
      <c r="C530" s="42" t="s">
        <v>7462</v>
      </c>
      <c r="D530" s="582">
        <v>2</v>
      </c>
      <c r="E530" s="52" t="s">
        <v>538</v>
      </c>
      <c r="F530" s="42" t="s">
        <v>7463</v>
      </c>
      <c r="G530" s="868"/>
      <c r="H530" s="889"/>
      <c r="J530" s="99"/>
      <c r="K530" s="99"/>
    </row>
    <row r="531" spans="1:11" s="29" customFormat="1" ht="91" customHeight="1">
      <c r="A531" s="18"/>
      <c r="B531" s="74"/>
      <c r="C531" s="42" t="s">
        <v>7590</v>
      </c>
      <c r="D531" s="582">
        <v>2</v>
      </c>
      <c r="E531" s="52" t="s">
        <v>418</v>
      </c>
      <c r="F531" s="42" t="s">
        <v>8359</v>
      </c>
      <c r="G531" s="868"/>
      <c r="H531" s="889"/>
      <c r="J531" s="99"/>
      <c r="K531" s="99"/>
    </row>
    <row r="532" spans="1:11" s="29" customFormat="1" ht="294.64999999999998" customHeight="1">
      <c r="A532" s="18"/>
      <c r="B532" s="74"/>
      <c r="C532" s="42" t="s">
        <v>8360</v>
      </c>
      <c r="D532" s="582">
        <v>2</v>
      </c>
      <c r="E532" s="52" t="s">
        <v>538</v>
      </c>
      <c r="F532" s="42" t="s">
        <v>8361</v>
      </c>
      <c r="G532" s="868"/>
      <c r="H532" s="889"/>
      <c r="J532" s="99"/>
      <c r="K532" s="99"/>
    </row>
    <row r="533" spans="1:11" s="29" customFormat="1" ht="173.15" customHeight="1">
      <c r="A533" s="18"/>
      <c r="B533" s="74"/>
      <c r="C533" s="144" t="s">
        <v>8362</v>
      </c>
      <c r="D533" s="582">
        <v>2</v>
      </c>
      <c r="E533" s="52" t="s">
        <v>538</v>
      </c>
      <c r="F533" s="871" t="s">
        <v>8363</v>
      </c>
      <c r="G533" s="868"/>
      <c r="H533" s="889"/>
      <c r="J533" s="99"/>
      <c r="K533" s="99"/>
    </row>
    <row r="534" spans="1:11" s="29" customFormat="1" ht="69" customHeight="1">
      <c r="A534" s="18" t="s">
        <v>3190</v>
      </c>
      <c r="B534" s="19" t="s">
        <v>1091</v>
      </c>
      <c r="C534" s="114" t="s">
        <v>3368</v>
      </c>
      <c r="D534" s="582">
        <v>2</v>
      </c>
      <c r="E534" s="52" t="s">
        <v>538</v>
      </c>
      <c r="F534" s="30" t="s">
        <v>8364</v>
      </c>
      <c r="G534" s="21"/>
      <c r="H534" s="889"/>
      <c r="J534" s="99"/>
      <c r="K534" s="99"/>
    </row>
    <row r="535" spans="1:11" s="29" customFormat="1" ht="127.5" customHeight="1">
      <c r="A535" s="18"/>
      <c r="B535" s="19"/>
      <c r="C535" s="42" t="s">
        <v>8365</v>
      </c>
      <c r="D535" s="582">
        <v>2</v>
      </c>
      <c r="E535" s="52" t="s">
        <v>538</v>
      </c>
      <c r="F535" s="42" t="s">
        <v>8366</v>
      </c>
      <c r="G535" s="21"/>
      <c r="H535" s="889"/>
      <c r="J535" s="99"/>
      <c r="K535" s="99"/>
    </row>
    <row r="536" spans="1:11" s="29" customFormat="1" ht="153.75" customHeight="1">
      <c r="A536" s="18"/>
      <c r="B536" s="19"/>
      <c r="C536" s="42" t="s">
        <v>8367</v>
      </c>
      <c r="D536" s="582">
        <v>2</v>
      </c>
      <c r="E536" s="52" t="s">
        <v>538</v>
      </c>
      <c r="F536" s="20" t="s">
        <v>8368</v>
      </c>
      <c r="G536" s="21"/>
      <c r="H536" s="889"/>
      <c r="J536" s="99"/>
      <c r="K536" s="99"/>
    </row>
    <row r="537" spans="1:11" s="29" customFormat="1" ht="77.150000000000006" customHeight="1">
      <c r="A537" s="18"/>
      <c r="B537" s="26"/>
      <c r="C537" s="42" t="s">
        <v>8369</v>
      </c>
      <c r="D537" s="582">
        <v>2</v>
      </c>
      <c r="E537" s="52" t="s">
        <v>538</v>
      </c>
      <c r="F537" s="42" t="s">
        <v>8370</v>
      </c>
      <c r="G537" s="53"/>
      <c r="H537" s="889"/>
      <c r="J537" s="99"/>
      <c r="K537" s="99"/>
    </row>
    <row r="538" spans="1:11" s="29" customFormat="1" ht="95.15" customHeight="1">
      <c r="A538" s="18"/>
      <c r="B538" s="26"/>
      <c r="C538" s="42" t="s">
        <v>8371</v>
      </c>
      <c r="D538" s="582">
        <v>2</v>
      </c>
      <c r="E538" s="52" t="s">
        <v>538</v>
      </c>
      <c r="F538" s="42" t="s">
        <v>8372</v>
      </c>
      <c r="G538" s="53"/>
      <c r="H538" s="889"/>
      <c r="J538" s="99"/>
      <c r="K538" s="99"/>
    </row>
    <row r="539" spans="1:11" s="29" customFormat="1" ht="350.25" customHeight="1">
      <c r="A539" s="18"/>
      <c r="B539" s="26"/>
      <c r="C539" s="42" t="s">
        <v>8373</v>
      </c>
      <c r="D539" s="582">
        <v>2</v>
      </c>
      <c r="E539" s="52" t="s">
        <v>538</v>
      </c>
      <c r="F539" s="42" t="s">
        <v>8374</v>
      </c>
      <c r="G539" s="53"/>
      <c r="H539" s="889"/>
      <c r="J539" s="99"/>
      <c r="K539" s="99"/>
    </row>
    <row r="540" spans="1:11" s="29" customFormat="1" ht="164.15" customHeight="1">
      <c r="A540" s="18"/>
      <c r="B540" s="26"/>
      <c r="C540" s="42" t="s">
        <v>8375</v>
      </c>
      <c r="D540" s="582">
        <v>2</v>
      </c>
      <c r="E540" s="52" t="s">
        <v>538</v>
      </c>
      <c r="F540" s="42" t="s">
        <v>7004</v>
      </c>
      <c r="G540" s="53"/>
      <c r="H540" s="889"/>
      <c r="J540" s="99"/>
      <c r="K540" s="99"/>
    </row>
    <row r="541" spans="1:11" s="29" customFormat="1" ht="69" customHeight="1">
      <c r="A541" s="18" t="s">
        <v>3191</v>
      </c>
      <c r="B541" s="19" t="s">
        <v>1093</v>
      </c>
      <c r="C541" s="30" t="s">
        <v>6165</v>
      </c>
      <c r="D541" s="582">
        <v>2</v>
      </c>
      <c r="E541" s="52" t="s">
        <v>538</v>
      </c>
      <c r="F541" s="30" t="s">
        <v>8376</v>
      </c>
      <c r="G541" s="193"/>
      <c r="H541" s="889"/>
      <c r="J541" s="99"/>
      <c r="K541" s="99"/>
    </row>
    <row r="542" spans="1:11" s="29" customFormat="1" ht="105" customHeight="1">
      <c r="A542" s="18"/>
      <c r="B542" s="19"/>
      <c r="C542" s="30" t="s">
        <v>8377</v>
      </c>
      <c r="D542" s="582">
        <v>2</v>
      </c>
      <c r="E542" s="52" t="s">
        <v>538</v>
      </c>
      <c r="F542" s="30" t="s">
        <v>8378</v>
      </c>
      <c r="G542" s="464"/>
      <c r="H542" s="889"/>
      <c r="J542" s="99"/>
      <c r="K542" s="99"/>
    </row>
    <row r="543" spans="1:11" s="29" customFormat="1" ht="29">
      <c r="A543" s="18"/>
      <c r="B543" s="19"/>
      <c r="C543" s="30" t="s">
        <v>6166</v>
      </c>
      <c r="D543" s="582">
        <v>2</v>
      </c>
      <c r="E543" s="52" t="s">
        <v>538</v>
      </c>
      <c r="F543" s="30" t="s">
        <v>8379</v>
      </c>
      <c r="G543" s="464"/>
      <c r="H543" s="889"/>
      <c r="J543" s="99"/>
      <c r="K543" s="99"/>
    </row>
    <row r="544" spans="1:11" s="29" customFormat="1" ht="58">
      <c r="A544" s="18" t="s">
        <v>3192</v>
      </c>
      <c r="B544" s="74" t="s">
        <v>3193</v>
      </c>
      <c r="C544" s="30" t="s">
        <v>8380</v>
      </c>
      <c r="D544" s="582">
        <v>2</v>
      </c>
      <c r="E544" s="52" t="s">
        <v>538</v>
      </c>
      <c r="F544" s="30" t="s">
        <v>8381</v>
      </c>
      <c r="G544" s="53"/>
      <c r="J544" s="99"/>
      <c r="K544" s="99"/>
    </row>
    <row r="545" spans="1:16" ht="116">
      <c r="A545" s="18"/>
      <c r="B545" s="74"/>
      <c r="C545" s="30" t="s">
        <v>8382</v>
      </c>
      <c r="D545" s="582">
        <v>2</v>
      </c>
      <c r="E545" s="52" t="s">
        <v>538</v>
      </c>
      <c r="F545" s="30" t="s">
        <v>8383</v>
      </c>
      <c r="G545" s="53"/>
    </row>
    <row r="546" spans="1:16" ht="145">
      <c r="A546" s="18"/>
      <c r="B546" s="74"/>
      <c r="C546" s="30" t="s">
        <v>8384</v>
      </c>
      <c r="D546" s="582">
        <v>2</v>
      </c>
      <c r="E546" s="52" t="s">
        <v>538</v>
      </c>
      <c r="F546" s="30" t="s">
        <v>8385</v>
      </c>
      <c r="G546" s="53"/>
    </row>
    <row r="547" spans="1:16" ht="87">
      <c r="A547" s="18"/>
      <c r="B547" s="74"/>
      <c r="C547" s="30" t="s">
        <v>8386</v>
      </c>
      <c r="D547" s="582">
        <v>2</v>
      </c>
      <c r="E547" s="52" t="s">
        <v>538</v>
      </c>
      <c r="F547" s="30" t="s">
        <v>8387</v>
      </c>
      <c r="G547" s="297"/>
    </row>
    <row r="548" spans="1:16" ht="87">
      <c r="A548" s="18"/>
      <c r="B548" s="74"/>
      <c r="C548" s="30" t="s">
        <v>8388</v>
      </c>
      <c r="D548" s="582">
        <v>2</v>
      </c>
      <c r="E548" s="52" t="s">
        <v>538</v>
      </c>
      <c r="F548" s="30" t="s">
        <v>8389</v>
      </c>
      <c r="G548" s="297"/>
    </row>
    <row r="549" spans="1:16" ht="43.5">
      <c r="A549" s="18"/>
      <c r="B549" s="74"/>
      <c r="C549" s="30" t="s">
        <v>7023</v>
      </c>
      <c r="D549" s="582">
        <v>2</v>
      </c>
      <c r="E549" s="52" t="s">
        <v>538</v>
      </c>
      <c r="F549" s="30" t="s">
        <v>7024</v>
      </c>
      <c r="G549" s="297"/>
    </row>
    <row r="550" spans="1:16" ht="42">
      <c r="A550" s="18"/>
      <c r="B550" s="74"/>
      <c r="C550" s="872" t="s">
        <v>8390</v>
      </c>
      <c r="D550" s="582">
        <v>2</v>
      </c>
      <c r="E550" s="52" t="s">
        <v>538</v>
      </c>
      <c r="F550" s="30"/>
      <c r="G550" s="53"/>
    </row>
    <row r="551" spans="1:16" ht="145">
      <c r="A551" s="18" t="s">
        <v>7667</v>
      </c>
      <c r="B551" s="30" t="s">
        <v>8391</v>
      </c>
      <c r="C551" s="30" t="s">
        <v>8392</v>
      </c>
      <c r="D551" s="582">
        <v>2</v>
      </c>
      <c r="E551" s="523" t="s">
        <v>538</v>
      </c>
      <c r="F551" s="30" t="s">
        <v>8393</v>
      </c>
      <c r="G551" s="352"/>
      <c r="H551" s="29" t="s">
        <v>8394</v>
      </c>
    </row>
    <row r="552" spans="1:16" ht="29" hidden="1">
      <c r="A552" s="27"/>
      <c r="B552" s="30"/>
      <c r="C552" s="30" t="s">
        <v>8395</v>
      </c>
      <c r="D552" s="601"/>
      <c r="E552" s="523" t="s">
        <v>538</v>
      </c>
      <c r="F552" s="30" t="s">
        <v>8396</v>
      </c>
      <c r="G552" s="352"/>
      <c r="H552" s="99"/>
      <c r="I552" s="99"/>
      <c r="L552" s="7"/>
      <c r="M552" s="7"/>
      <c r="N552" s="7"/>
      <c r="O552" s="7"/>
      <c r="P552" s="7"/>
    </row>
    <row r="553" spans="1:16" ht="43.5">
      <c r="A553" s="18"/>
      <c r="B553" s="30"/>
      <c r="C553" s="30" t="s">
        <v>8397</v>
      </c>
      <c r="D553" s="582">
        <v>2</v>
      </c>
      <c r="E553" s="523" t="s">
        <v>538</v>
      </c>
      <c r="F553" s="30" t="s">
        <v>8398</v>
      </c>
      <c r="G553" s="352"/>
    </row>
    <row r="554" spans="1:16" ht="40.4" hidden="1" customHeight="1">
      <c r="A554" s="162" t="s">
        <v>43</v>
      </c>
      <c r="B554" s="1078" t="s">
        <v>42</v>
      </c>
      <c r="C554" s="1009"/>
      <c r="D554" s="1009"/>
      <c r="E554" s="1009"/>
      <c r="F554" s="1009"/>
      <c r="G554" s="1082"/>
      <c r="H554" s="99"/>
      <c r="I554" s="99"/>
      <c r="L554" s="7"/>
      <c r="M554" s="7"/>
      <c r="N554" s="7"/>
      <c r="O554" s="7"/>
      <c r="P554" s="7"/>
    </row>
    <row r="555" spans="1:16" ht="46.5" hidden="1">
      <c r="A555" s="27" t="s">
        <v>1094</v>
      </c>
      <c r="B555" s="114" t="s">
        <v>1095</v>
      </c>
      <c r="C555" s="26"/>
      <c r="D555" s="26"/>
      <c r="E555" s="28"/>
      <c r="F555" s="30"/>
      <c r="G555" s="26"/>
      <c r="H555" s="99"/>
      <c r="I555" s="99"/>
      <c r="L555" s="7"/>
      <c r="M555" s="7"/>
      <c r="N555" s="7"/>
      <c r="O555" s="7"/>
      <c r="P555" s="7"/>
    </row>
    <row r="556" spans="1:16" ht="46.5" hidden="1">
      <c r="A556" s="27" t="s">
        <v>1096</v>
      </c>
      <c r="B556" s="114" t="s">
        <v>1097</v>
      </c>
      <c r="C556" s="26"/>
      <c r="D556" s="26"/>
      <c r="E556" s="28"/>
      <c r="F556" s="30"/>
      <c r="G556" s="26"/>
      <c r="H556" s="99"/>
      <c r="I556" s="99"/>
      <c r="L556" s="7"/>
      <c r="M556" s="7"/>
      <c r="N556" s="7"/>
      <c r="O556" s="7"/>
      <c r="P556" s="7"/>
    </row>
    <row r="557" spans="1:16" ht="46.5" hidden="1">
      <c r="A557" s="27" t="s">
        <v>1098</v>
      </c>
      <c r="B557" s="114" t="s">
        <v>1099</v>
      </c>
      <c r="C557" s="26"/>
      <c r="D557" s="26"/>
      <c r="E557" s="28"/>
      <c r="F557" s="30"/>
      <c r="G557" s="26"/>
      <c r="H557" s="99"/>
      <c r="I557" s="99"/>
      <c r="L557" s="7"/>
      <c r="M557" s="7"/>
      <c r="N557" s="7"/>
      <c r="O557" s="7"/>
      <c r="P557" s="7"/>
    </row>
    <row r="558" spans="1:16" ht="46.5" hidden="1">
      <c r="A558" s="27" t="s">
        <v>1100</v>
      </c>
      <c r="B558" s="114" t="s">
        <v>1101</v>
      </c>
      <c r="C558" s="26"/>
      <c r="D558" s="26"/>
      <c r="E558" s="28"/>
      <c r="F558" s="30"/>
      <c r="G558" s="26"/>
      <c r="H558" s="99"/>
      <c r="I558" s="99"/>
      <c r="L558" s="7"/>
      <c r="M558" s="7"/>
      <c r="N558" s="7"/>
      <c r="O558" s="7"/>
      <c r="P558" s="7"/>
    </row>
    <row r="559" spans="1:16" ht="31" hidden="1">
      <c r="A559" s="27" t="s">
        <v>1102</v>
      </c>
      <c r="B559" s="114" t="s">
        <v>1103</v>
      </c>
      <c r="C559" s="26"/>
      <c r="D559" s="26"/>
      <c r="E559" s="28"/>
      <c r="F559" s="30"/>
      <c r="G559" s="26"/>
      <c r="H559" s="99"/>
      <c r="I559" s="99"/>
      <c r="L559" s="7"/>
      <c r="M559" s="7"/>
      <c r="N559" s="7"/>
      <c r="O559" s="7"/>
      <c r="P559" s="7"/>
    </row>
    <row r="560" spans="1:16" ht="31" hidden="1">
      <c r="A560" s="27" t="s">
        <v>1104</v>
      </c>
      <c r="B560" s="114" t="s">
        <v>1105</v>
      </c>
      <c r="C560" s="26"/>
      <c r="D560" s="26"/>
      <c r="E560" s="28"/>
      <c r="F560" s="30"/>
      <c r="G560" s="26"/>
      <c r="H560" s="99"/>
      <c r="I560" s="99"/>
      <c r="L560" s="7"/>
      <c r="M560" s="7"/>
      <c r="N560" s="7"/>
      <c r="O560" s="7"/>
      <c r="P560" s="7"/>
    </row>
    <row r="561" spans="1:16" ht="40.4" hidden="1" customHeight="1">
      <c r="A561" s="162" t="s">
        <v>41</v>
      </c>
      <c r="B561" s="1078" t="s">
        <v>40</v>
      </c>
      <c r="C561" s="1009"/>
      <c r="D561" s="1009"/>
      <c r="E561" s="1009"/>
      <c r="F561" s="1009"/>
      <c r="G561" s="1009"/>
      <c r="H561" s="496">
        <f>SUM(D562:D565)</f>
        <v>0</v>
      </c>
      <c r="I561" s="99">
        <f>COUNT(D562:D565)*2</f>
        <v>0</v>
      </c>
      <c r="L561" s="7"/>
      <c r="M561" s="7"/>
      <c r="N561" s="7"/>
      <c r="O561" s="7"/>
      <c r="P561" s="7"/>
    </row>
    <row r="562" spans="1:16" ht="68.25" hidden="1" customHeight="1">
      <c r="A562" s="27" t="s">
        <v>1106</v>
      </c>
      <c r="B562" s="114" t="s">
        <v>1107</v>
      </c>
      <c r="C562" s="30"/>
      <c r="D562" s="299"/>
      <c r="E562" s="22"/>
      <c r="F562" s="50"/>
      <c r="G562" s="464"/>
      <c r="H562" s="496"/>
      <c r="I562" s="99"/>
      <c r="L562" s="7"/>
      <c r="M562" s="7"/>
      <c r="N562" s="7"/>
      <c r="O562" s="7"/>
      <c r="P562" s="7"/>
    </row>
    <row r="563" spans="1:16" ht="31" hidden="1">
      <c r="A563" s="27" t="s">
        <v>1108</v>
      </c>
      <c r="B563" s="114" t="s">
        <v>1109</v>
      </c>
      <c r="C563" s="30"/>
      <c r="D563" s="299"/>
      <c r="E563" s="22"/>
      <c r="F563" s="50"/>
      <c r="G563" s="464"/>
      <c r="H563" s="496"/>
      <c r="I563" s="99"/>
      <c r="L563" s="7"/>
      <c r="M563" s="7"/>
      <c r="N563" s="7"/>
      <c r="O563" s="7"/>
      <c r="P563" s="7"/>
    </row>
    <row r="564" spans="1:16" ht="31" hidden="1">
      <c r="A564" s="27" t="s">
        <v>1110</v>
      </c>
      <c r="B564" s="114" t="s">
        <v>1111</v>
      </c>
      <c r="C564" s="30"/>
      <c r="D564" s="299"/>
      <c r="E564" s="22"/>
      <c r="F564" s="50"/>
      <c r="G564" s="464"/>
      <c r="H564" s="496"/>
      <c r="I564" s="99"/>
      <c r="L564" s="7"/>
      <c r="M564" s="7"/>
      <c r="N564" s="7"/>
      <c r="O564" s="7"/>
      <c r="P564" s="7"/>
    </row>
    <row r="565" spans="1:16" ht="31" hidden="1">
      <c r="A565" s="27" t="s">
        <v>1112</v>
      </c>
      <c r="B565" s="114" t="s">
        <v>1113</v>
      </c>
      <c r="C565" s="30"/>
      <c r="D565" s="299"/>
      <c r="E565" s="22"/>
      <c r="F565" s="50"/>
      <c r="G565" s="464"/>
      <c r="H565" s="496"/>
      <c r="I565" s="99"/>
      <c r="L565" s="7"/>
      <c r="M565" s="7"/>
      <c r="N565" s="7"/>
      <c r="O565" s="7"/>
      <c r="P565" s="7"/>
    </row>
    <row r="566" spans="1:16" ht="18.75" hidden="1" customHeight="1">
      <c r="A566" s="27"/>
      <c r="B566" s="1008" t="s">
        <v>6194</v>
      </c>
      <c r="C566" s="1009"/>
      <c r="D566" s="1009"/>
      <c r="E566" s="1009"/>
      <c r="F566" s="1009"/>
      <c r="G566" s="1009"/>
      <c r="H566" s="496"/>
      <c r="I566" s="99"/>
      <c r="L566" s="7"/>
      <c r="M566" s="7"/>
      <c r="N566" s="7"/>
      <c r="O566" s="7"/>
      <c r="P566" s="7"/>
    </row>
    <row r="567" spans="1:16" ht="40.4" hidden="1" customHeight="1">
      <c r="A567" s="162" t="s">
        <v>39</v>
      </c>
      <c r="B567" s="1078" t="s">
        <v>38</v>
      </c>
      <c r="C567" s="1009"/>
      <c r="D567" s="1009"/>
      <c r="E567" s="1009"/>
      <c r="F567" s="1009"/>
      <c r="G567" s="1009"/>
      <c r="H567" s="496">
        <f>SUM(D568:D577)</f>
        <v>0</v>
      </c>
      <c r="I567" s="99">
        <f>SUM(D568:D577)*2</f>
        <v>0</v>
      </c>
      <c r="L567" s="7"/>
      <c r="M567" s="7"/>
      <c r="N567" s="7"/>
      <c r="O567" s="7"/>
      <c r="P567" s="7"/>
    </row>
    <row r="568" spans="1:16" ht="62" hidden="1">
      <c r="A568" s="27" t="s">
        <v>1114</v>
      </c>
      <c r="B568" s="114" t="s">
        <v>1115</v>
      </c>
      <c r="C568" s="42"/>
      <c r="D568" s="156"/>
      <c r="E568" s="23"/>
      <c r="F568" s="30"/>
      <c r="G568" s="464"/>
      <c r="H568" s="496"/>
      <c r="I568" s="99"/>
      <c r="L568" s="7"/>
      <c r="M568" s="7"/>
      <c r="N568" s="7"/>
      <c r="O568" s="7"/>
      <c r="P568" s="7"/>
    </row>
    <row r="569" spans="1:16" ht="53.25" hidden="1" customHeight="1">
      <c r="A569" s="27" t="s">
        <v>1116</v>
      </c>
      <c r="B569" s="114" t="s">
        <v>1117</v>
      </c>
      <c r="C569" s="42"/>
      <c r="D569" s="220"/>
      <c r="E569" s="25"/>
      <c r="F569" s="50"/>
      <c r="G569" s="464"/>
      <c r="H569" s="496"/>
      <c r="I569" s="99"/>
      <c r="L569" s="7"/>
      <c r="M569" s="7"/>
      <c r="N569" s="7"/>
      <c r="O569" s="7"/>
      <c r="P569" s="7"/>
    </row>
    <row r="570" spans="1:16" ht="46.5" hidden="1">
      <c r="A570" s="27" t="s">
        <v>1118</v>
      </c>
      <c r="B570" s="114" t="s">
        <v>1119</v>
      </c>
      <c r="C570" s="30"/>
      <c r="D570" s="53"/>
      <c r="E570" s="25"/>
      <c r="F570" s="30"/>
      <c r="G570" s="464"/>
      <c r="H570" s="496"/>
      <c r="I570" s="99"/>
      <c r="L570" s="7"/>
      <c r="M570" s="7"/>
      <c r="N570" s="7"/>
      <c r="O570" s="7"/>
      <c r="P570" s="7"/>
    </row>
    <row r="571" spans="1:16" ht="187.5" hidden="1" customHeight="1">
      <c r="A571" s="27" t="s">
        <v>1120</v>
      </c>
      <c r="B571" s="114" t="s">
        <v>1121</v>
      </c>
      <c r="C571" s="30"/>
      <c r="D571" s="53"/>
      <c r="E571" s="25"/>
      <c r="F571" s="30"/>
      <c r="G571" s="464"/>
      <c r="H571" s="496"/>
      <c r="I571" s="99"/>
      <c r="L571" s="7"/>
      <c r="M571" s="7"/>
      <c r="N571" s="7"/>
      <c r="O571" s="7"/>
      <c r="P571" s="7"/>
    </row>
    <row r="572" spans="1:16" ht="46.5" hidden="1">
      <c r="A572" s="27" t="s">
        <v>1122</v>
      </c>
      <c r="B572" s="114" t="s">
        <v>1123</v>
      </c>
      <c r="C572" s="26"/>
      <c r="D572" s="26"/>
      <c r="E572" s="25"/>
      <c r="F572" s="30"/>
      <c r="G572" s="26"/>
      <c r="H572" s="99"/>
      <c r="I572" s="99"/>
      <c r="L572" s="7"/>
      <c r="M572" s="7"/>
      <c r="N572" s="7"/>
      <c r="O572" s="7"/>
      <c r="P572" s="7"/>
    </row>
    <row r="573" spans="1:16" ht="46.5" hidden="1">
      <c r="A573" s="27" t="s">
        <v>1124</v>
      </c>
      <c r="B573" s="114" t="s">
        <v>1125</v>
      </c>
      <c r="C573" s="30"/>
      <c r="D573" s="53"/>
      <c r="E573" s="25"/>
      <c r="F573" s="30"/>
      <c r="G573" s="464"/>
      <c r="H573" s="496"/>
      <c r="I573" s="99"/>
      <c r="L573" s="7"/>
      <c r="M573" s="7"/>
      <c r="N573" s="7"/>
      <c r="O573" s="7"/>
      <c r="P573" s="7"/>
    </row>
    <row r="574" spans="1:16" ht="69" hidden="1" customHeight="1">
      <c r="A574" s="27" t="s">
        <v>1126</v>
      </c>
      <c r="B574" s="114" t="s">
        <v>1127</v>
      </c>
      <c r="C574" s="30"/>
      <c r="D574" s="53"/>
      <c r="E574" s="25"/>
      <c r="F574" s="30"/>
      <c r="G574" s="464"/>
      <c r="H574" s="496"/>
      <c r="I574" s="99"/>
      <c r="L574" s="7"/>
      <c r="M574" s="7"/>
      <c r="N574" s="7"/>
      <c r="O574" s="7"/>
      <c r="P574" s="7"/>
    </row>
    <row r="575" spans="1:16" ht="93" hidden="1">
      <c r="A575" s="27" t="s">
        <v>1128</v>
      </c>
      <c r="B575" s="114" t="s">
        <v>1129</v>
      </c>
      <c r="C575" s="42"/>
      <c r="D575" s="267"/>
      <c r="E575" s="25"/>
      <c r="F575" s="50"/>
      <c r="G575" s="464"/>
      <c r="H575" s="496"/>
      <c r="I575" s="99"/>
      <c r="L575" s="7"/>
      <c r="M575" s="7"/>
      <c r="N575" s="7"/>
      <c r="O575" s="7"/>
      <c r="P575" s="7"/>
    </row>
    <row r="576" spans="1:16" ht="46.5" hidden="1">
      <c r="A576" s="27" t="s">
        <v>1130</v>
      </c>
      <c r="B576" s="114" t="s">
        <v>1131</v>
      </c>
      <c r="C576" s="42"/>
      <c r="D576" s="53"/>
      <c r="E576" s="25"/>
      <c r="F576" s="30"/>
      <c r="G576" s="464"/>
      <c r="H576" s="496"/>
      <c r="I576" s="99"/>
      <c r="L576" s="7"/>
      <c r="M576" s="7"/>
      <c r="N576" s="7"/>
      <c r="O576" s="7"/>
      <c r="P576" s="7"/>
    </row>
    <row r="577" spans="1:16" ht="46.5" hidden="1">
      <c r="A577" s="27" t="s">
        <v>1132</v>
      </c>
      <c r="B577" s="114" t="s">
        <v>1133</v>
      </c>
      <c r="C577" s="30"/>
      <c r="D577" s="53"/>
      <c r="E577" s="25"/>
      <c r="F577" s="30"/>
      <c r="G577" s="464"/>
      <c r="H577" s="496"/>
      <c r="I577" s="99"/>
      <c r="L577" s="7"/>
      <c r="M577" s="7"/>
      <c r="N577" s="7"/>
      <c r="O577" s="7"/>
      <c r="P577" s="7"/>
    </row>
    <row r="578" spans="1:16" ht="18.5">
      <c r="A578" s="18"/>
      <c r="B578" s="1077" t="s">
        <v>1134</v>
      </c>
      <c r="C578" s="1077"/>
      <c r="D578" s="1312"/>
      <c r="E578" s="1077"/>
      <c r="F578" s="1077"/>
      <c r="G578" s="1077"/>
      <c r="H578" s="889">
        <f>H579+H586+H593+H597+H605+H615</f>
        <v>76</v>
      </c>
      <c r="I578" s="29">
        <f>I579+I586+I593+I597+I605+I615</f>
        <v>76</v>
      </c>
    </row>
    <row r="579" spans="1:16" ht="40.4" customHeight="1">
      <c r="A579" s="18" t="s">
        <v>2083</v>
      </c>
      <c r="B579" s="1078" t="s">
        <v>36</v>
      </c>
      <c r="C579" s="1009"/>
      <c r="D579" s="1313"/>
      <c r="E579" s="1314"/>
      <c r="F579" s="1009"/>
      <c r="G579" s="1009"/>
      <c r="H579" s="889">
        <f>SUM(D580:D585)</f>
        <v>6</v>
      </c>
      <c r="I579" s="29">
        <f>COUNT(D580:D585)*2</f>
        <v>6</v>
      </c>
    </row>
    <row r="580" spans="1:16" ht="31" hidden="1">
      <c r="A580" s="79" t="s">
        <v>1135</v>
      </c>
      <c r="B580" s="114" t="s">
        <v>1136</v>
      </c>
      <c r="C580" s="141"/>
      <c r="D580" s="742"/>
      <c r="E580" s="22"/>
      <c r="F580" s="50"/>
      <c r="G580" s="742"/>
      <c r="H580" s="99"/>
      <c r="I580" s="99"/>
      <c r="L580" s="7"/>
      <c r="M580" s="7"/>
      <c r="N580" s="7"/>
      <c r="O580" s="7"/>
      <c r="P580" s="7"/>
    </row>
    <row r="581" spans="1:16" ht="46.5" hidden="1">
      <c r="A581" s="79" t="s">
        <v>2086</v>
      </c>
      <c r="B581" s="114" t="s">
        <v>1138</v>
      </c>
      <c r="C581" s="42"/>
      <c r="D581" s="742"/>
      <c r="E581" s="22"/>
      <c r="F581" s="50"/>
      <c r="G581" s="742"/>
      <c r="H581" s="99"/>
      <c r="I581" s="99"/>
      <c r="L581" s="7"/>
      <c r="M581" s="7"/>
      <c r="N581" s="7"/>
      <c r="O581" s="7"/>
      <c r="P581" s="7"/>
    </row>
    <row r="582" spans="1:16" ht="31" hidden="1">
      <c r="A582" s="79" t="s">
        <v>1141</v>
      </c>
      <c r="B582" s="114" t="s">
        <v>1142</v>
      </c>
      <c r="C582" s="141"/>
      <c r="D582" s="742"/>
      <c r="E582" s="22"/>
      <c r="F582" s="50"/>
      <c r="G582" s="742"/>
      <c r="H582" s="99"/>
      <c r="I582" s="99"/>
      <c r="L582" s="7"/>
      <c r="M582" s="7"/>
      <c r="N582" s="7"/>
      <c r="O582" s="7"/>
      <c r="P582" s="7"/>
    </row>
    <row r="583" spans="1:16" ht="46.5">
      <c r="A583" s="18" t="s">
        <v>2091</v>
      </c>
      <c r="B583" s="114" t="s">
        <v>3194</v>
      </c>
      <c r="C583" s="23" t="s">
        <v>7672</v>
      </c>
      <c r="D583" s="783">
        <v>2</v>
      </c>
      <c r="E583" s="619" t="s">
        <v>538</v>
      </c>
      <c r="F583" s="20" t="s">
        <v>3196</v>
      </c>
      <c r="G583" s="873"/>
      <c r="H583" s="889"/>
    </row>
    <row r="584" spans="1:16" ht="62">
      <c r="A584" s="18" t="s">
        <v>2095</v>
      </c>
      <c r="B584" s="114" t="s">
        <v>1149</v>
      </c>
      <c r="C584" s="158" t="s">
        <v>1150</v>
      </c>
      <c r="D584" s="115">
        <v>2</v>
      </c>
      <c r="E584" s="52" t="s">
        <v>538</v>
      </c>
      <c r="F584" s="30" t="s">
        <v>8399</v>
      </c>
      <c r="G584" s="873"/>
      <c r="H584" s="889"/>
    </row>
    <row r="585" spans="1:16" ht="49.5" customHeight="1">
      <c r="A585" s="18" t="s">
        <v>1152</v>
      </c>
      <c r="B585" s="184" t="s">
        <v>1153</v>
      </c>
      <c r="C585" s="20" t="s">
        <v>1154</v>
      </c>
      <c r="D585" s="582">
        <v>2</v>
      </c>
      <c r="E585" s="52" t="s">
        <v>538</v>
      </c>
      <c r="F585" s="30" t="s">
        <v>8400</v>
      </c>
      <c r="G585" s="873"/>
      <c r="H585" s="891"/>
    </row>
    <row r="586" spans="1:16" ht="40.4" customHeight="1">
      <c r="A586" s="18" t="s">
        <v>2098</v>
      </c>
      <c r="B586" s="1078" t="s">
        <v>34</v>
      </c>
      <c r="C586" s="1009"/>
      <c r="D586" s="1313"/>
      <c r="E586" s="1314"/>
      <c r="F586" s="1009"/>
      <c r="G586" s="1009"/>
      <c r="H586" s="889">
        <f>SUM(D587:D592)</f>
        <v>12</v>
      </c>
      <c r="I586" s="29">
        <f>COUNT(D587:D592)*2</f>
        <v>12</v>
      </c>
    </row>
    <row r="587" spans="1:16" ht="67" customHeight="1">
      <c r="A587" s="18" t="s">
        <v>2100</v>
      </c>
      <c r="B587" s="114" t="s">
        <v>1156</v>
      </c>
      <c r="C587" s="23" t="s">
        <v>8401</v>
      </c>
      <c r="D587" s="582">
        <v>2</v>
      </c>
      <c r="E587" s="52" t="s">
        <v>658</v>
      </c>
      <c r="F587" s="42" t="s">
        <v>8402</v>
      </c>
      <c r="G587" s="873"/>
      <c r="H587" s="889"/>
    </row>
    <row r="588" spans="1:16" ht="60" customHeight="1">
      <c r="A588" s="18"/>
      <c r="B588" s="114"/>
      <c r="C588" s="23" t="s">
        <v>1161</v>
      </c>
      <c r="D588" s="115">
        <v>2</v>
      </c>
      <c r="E588" s="52" t="s">
        <v>377</v>
      </c>
      <c r="F588" s="42" t="s">
        <v>2103</v>
      </c>
      <c r="G588" s="873"/>
      <c r="H588" s="889"/>
    </row>
    <row r="589" spans="1:16" ht="63" customHeight="1">
      <c r="A589" s="18"/>
      <c r="B589" s="114"/>
      <c r="C589" s="23" t="s">
        <v>1165</v>
      </c>
      <c r="D589" s="115">
        <v>2</v>
      </c>
      <c r="E589" s="52" t="s">
        <v>339</v>
      </c>
      <c r="F589" s="42" t="s">
        <v>1166</v>
      </c>
      <c r="G589" s="873"/>
      <c r="H589" s="889"/>
    </row>
    <row r="590" spans="1:16" ht="43.5">
      <c r="A590" s="18"/>
      <c r="B590" s="114"/>
      <c r="C590" s="30" t="s">
        <v>8403</v>
      </c>
      <c r="D590" s="115">
        <v>2</v>
      </c>
      <c r="E590" s="52" t="s">
        <v>339</v>
      </c>
      <c r="F590" s="30" t="s">
        <v>8404</v>
      </c>
      <c r="G590" s="480"/>
      <c r="H590" s="889"/>
    </row>
    <row r="591" spans="1:16" ht="43.5">
      <c r="A591" s="18" t="s">
        <v>2106</v>
      </c>
      <c r="B591" s="114" t="s">
        <v>1168</v>
      </c>
      <c r="C591" s="30" t="s">
        <v>8405</v>
      </c>
      <c r="D591" s="115">
        <v>2</v>
      </c>
      <c r="E591" s="52" t="s">
        <v>269</v>
      </c>
      <c r="F591" s="30" t="s">
        <v>8406</v>
      </c>
      <c r="G591" s="480"/>
      <c r="H591" s="889"/>
    </row>
    <row r="592" spans="1:16" ht="46.5">
      <c r="A592" s="18" t="s">
        <v>2110</v>
      </c>
      <c r="B592" s="114" t="s">
        <v>1173</v>
      </c>
      <c r="C592" s="23" t="s">
        <v>8407</v>
      </c>
      <c r="D592" s="115">
        <v>2</v>
      </c>
      <c r="E592" s="52" t="s">
        <v>339</v>
      </c>
      <c r="F592" s="25"/>
      <c r="G592" s="480"/>
      <c r="H592" s="889"/>
    </row>
    <row r="593" spans="1:11" s="29" customFormat="1" ht="40.4" customHeight="1">
      <c r="A593" s="18" t="s">
        <v>2116</v>
      </c>
      <c r="B593" s="1078" t="s">
        <v>32</v>
      </c>
      <c r="C593" s="1009"/>
      <c r="D593" s="1313"/>
      <c r="E593" s="1314"/>
      <c r="F593" s="1009"/>
      <c r="G593" s="1009"/>
      <c r="H593" s="889">
        <f>SUM(D594:D596)</f>
        <v>6</v>
      </c>
      <c r="I593" s="29">
        <f>COUNT(D594:D596)*2</f>
        <v>6</v>
      </c>
      <c r="J593" s="99"/>
      <c r="K593" s="99"/>
    </row>
    <row r="594" spans="1:11" s="29" customFormat="1" ht="67.5" customHeight="1">
      <c r="A594" s="18" t="s">
        <v>2118</v>
      </c>
      <c r="B594" s="191" t="s">
        <v>8408</v>
      </c>
      <c r="C594" s="30" t="s">
        <v>7062</v>
      </c>
      <c r="D594" s="608">
        <v>2</v>
      </c>
      <c r="E594" s="619" t="s">
        <v>8409</v>
      </c>
      <c r="F594" s="30" t="s">
        <v>8410</v>
      </c>
      <c r="G594" s="873"/>
      <c r="H594" s="889"/>
      <c r="J594" s="99"/>
      <c r="K594" s="99"/>
    </row>
    <row r="595" spans="1:11" s="29" customFormat="1" ht="31">
      <c r="A595" s="18" t="s">
        <v>2130</v>
      </c>
      <c r="B595" s="114" t="s">
        <v>1183</v>
      </c>
      <c r="C595" s="20" t="s">
        <v>1184</v>
      </c>
      <c r="D595" s="608">
        <v>2</v>
      </c>
      <c r="E595" s="619" t="s">
        <v>377</v>
      </c>
      <c r="F595" s="50"/>
      <c r="G595" s="480"/>
      <c r="H595" s="889"/>
      <c r="J595" s="99"/>
      <c r="K595" s="99"/>
    </row>
    <row r="596" spans="1:11" s="29" customFormat="1" ht="43.5">
      <c r="A596" s="18"/>
      <c r="B596" s="114"/>
      <c r="C596" s="20" t="s">
        <v>8411</v>
      </c>
      <c r="D596" s="608">
        <v>2</v>
      </c>
      <c r="E596" s="619" t="s">
        <v>269</v>
      </c>
      <c r="F596" s="50"/>
      <c r="G596" s="480"/>
      <c r="H596" s="889"/>
      <c r="J596" s="99"/>
      <c r="K596" s="99"/>
    </row>
    <row r="597" spans="1:11" s="29" customFormat="1" ht="40.4" customHeight="1">
      <c r="A597" s="18" t="s">
        <v>2133</v>
      </c>
      <c r="B597" s="1078" t="s">
        <v>8412</v>
      </c>
      <c r="C597" s="1009"/>
      <c r="D597" s="1313"/>
      <c r="E597" s="1314"/>
      <c r="F597" s="1009"/>
      <c r="G597" s="1009"/>
      <c r="H597" s="889">
        <f>SUM(D598:D604)</f>
        <v>14</v>
      </c>
      <c r="I597" s="29">
        <f>COUNT(D598:D604)*2</f>
        <v>14</v>
      </c>
      <c r="J597" s="99"/>
      <c r="K597" s="99"/>
    </row>
    <row r="598" spans="1:11" s="29" customFormat="1" ht="78.75" customHeight="1">
      <c r="A598" s="18" t="s">
        <v>2135</v>
      </c>
      <c r="B598" s="42" t="s">
        <v>2679</v>
      </c>
      <c r="C598" s="23" t="s">
        <v>8413</v>
      </c>
      <c r="D598" s="783">
        <v>2</v>
      </c>
      <c r="E598" s="619" t="s">
        <v>269</v>
      </c>
      <c r="F598" s="236" t="s">
        <v>8414</v>
      </c>
      <c r="G598" s="480"/>
      <c r="H598" s="889"/>
      <c r="J598" s="99"/>
      <c r="K598" s="99"/>
    </row>
    <row r="599" spans="1:11" s="29" customFormat="1" ht="47.15" customHeight="1">
      <c r="A599" s="18"/>
      <c r="B599" s="42"/>
      <c r="C599" s="30" t="s">
        <v>2139</v>
      </c>
      <c r="D599" s="783">
        <v>2</v>
      </c>
      <c r="E599" s="619" t="s">
        <v>269</v>
      </c>
      <c r="F599" s="23" t="s">
        <v>1195</v>
      </c>
      <c r="G599" s="873"/>
      <c r="H599" s="889"/>
      <c r="J599" s="99"/>
      <c r="K599" s="99"/>
    </row>
    <row r="600" spans="1:11" s="29" customFormat="1" ht="29">
      <c r="A600" s="18"/>
      <c r="B600" s="42"/>
      <c r="C600" s="20" t="s">
        <v>1196</v>
      </c>
      <c r="D600" s="115">
        <v>2</v>
      </c>
      <c r="E600" s="52" t="s">
        <v>269</v>
      </c>
      <c r="F600" s="50" t="s">
        <v>1197</v>
      </c>
      <c r="G600" s="480"/>
      <c r="H600" s="889"/>
      <c r="J600" s="99"/>
      <c r="K600" s="99"/>
    </row>
    <row r="601" spans="1:11" s="29" customFormat="1" ht="29">
      <c r="A601" s="18"/>
      <c r="B601" s="42"/>
      <c r="C601" s="76" t="s">
        <v>8415</v>
      </c>
      <c r="D601" s="783">
        <v>2</v>
      </c>
      <c r="E601" s="619" t="s">
        <v>269</v>
      </c>
      <c r="F601" s="236"/>
      <c r="G601" s="480"/>
      <c r="H601" s="889"/>
      <c r="J601" s="99"/>
      <c r="K601" s="99"/>
    </row>
    <row r="602" spans="1:11" s="29" customFormat="1" ht="91" customHeight="1">
      <c r="A602" s="18" t="s">
        <v>2141</v>
      </c>
      <c r="B602" s="42" t="s">
        <v>8416</v>
      </c>
      <c r="C602" s="76" t="s">
        <v>2143</v>
      </c>
      <c r="D602" s="783">
        <v>2</v>
      </c>
      <c r="E602" s="874" t="s">
        <v>7063</v>
      </c>
      <c r="F602" s="30" t="s">
        <v>7073</v>
      </c>
      <c r="G602" s="873"/>
      <c r="H602" s="889"/>
      <c r="J602" s="99"/>
      <c r="K602" s="99"/>
    </row>
    <row r="603" spans="1:11" s="29" customFormat="1" ht="87.75" customHeight="1">
      <c r="A603" s="18"/>
      <c r="B603" s="42"/>
      <c r="C603" s="76" t="s">
        <v>8417</v>
      </c>
      <c r="D603" s="783">
        <v>2</v>
      </c>
      <c r="E603" s="874" t="s">
        <v>377</v>
      </c>
      <c r="F603" s="30" t="s">
        <v>8418</v>
      </c>
      <c r="G603" s="873"/>
      <c r="H603" s="889"/>
      <c r="J603" s="99"/>
      <c r="K603" s="99"/>
    </row>
    <row r="604" spans="1:11" s="29" customFormat="1" ht="29">
      <c r="A604" s="18"/>
      <c r="B604" s="42"/>
      <c r="C604" s="23" t="s">
        <v>1207</v>
      </c>
      <c r="D604" s="783">
        <v>2</v>
      </c>
      <c r="E604" s="874" t="s">
        <v>377</v>
      </c>
      <c r="F604" s="30"/>
      <c r="G604" s="873"/>
      <c r="H604" s="889"/>
      <c r="J604" s="99"/>
      <c r="K604" s="99"/>
    </row>
    <row r="605" spans="1:11" s="29" customFormat="1" ht="40.4" customHeight="1">
      <c r="A605" s="18" t="s">
        <v>2149</v>
      </c>
      <c r="B605" s="1080" t="s">
        <v>28</v>
      </c>
      <c r="C605" s="1058"/>
      <c r="D605" s="1318"/>
      <c r="E605" s="1319"/>
      <c r="F605" s="1058"/>
      <c r="G605" s="1081"/>
      <c r="H605" s="889">
        <f>SUM(D606:D614)</f>
        <v>14</v>
      </c>
      <c r="I605" s="29">
        <f>COUNT(D606:D614)*2</f>
        <v>14</v>
      </c>
      <c r="J605" s="99"/>
      <c r="K605" s="99"/>
    </row>
    <row r="606" spans="1:11" s="29" customFormat="1" ht="43.5">
      <c r="A606" s="18" t="s">
        <v>2150</v>
      </c>
      <c r="B606" s="23" t="s">
        <v>3245</v>
      </c>
      <c r="C606" s="42" t="s">
        <v>1210</v>
      </c>
      <c r="D606" s="582">
        <v>2</v>
      </c>
      <c r="E606" s="52" t="s">
        <v>339</v>
      </c>
      <c r="F606" s="30" t="s">
        <v>8419</v>
      </c>
      <c r="G606" s="464"/>
      <c r="H606" s="889"/>
      <c r="J606" s="99"/>
      <c r="K606" s="99"/>
    </row>
    <row r="607" spans="1:11" s="29" customFormat="1" ht="53.25" customHeight="1">
      <c r="A607" s="18"/>
      <c r="B607" s="30"/>
      <c r="C607" s="30" t="s">
        <v>6236</v>
      </c>
      <c r="D607" s="582">
        <v>2</v>
      </c>
      <c r="E607" s="52" t="s">
        <v>339</v>
      </c>
      <c r="F607" s="30" t="s">
        <v>8420</v>
      </c>
      <c r="G607" s="480"/>
      <c r="H607" s="892"/>
      <c r="I607" s="212"/>
      <c r="J607" s="99"/>
      <c r="K607" s="99"/>
    </row>
    <row r="608" spans="1:11" s="29" customFormat="1" ht="43.5">
      <c r="A608" s="18" t="s">
        <v>2152</v>
      </c>
      <c r="B608" s="42" t="s">
        <v>1212</v>
      </c>
      <c r="C608" s="23" t="s">
        <v>1213</v>
      </c>
      <c r="D608" s="115">
        <v>2</v>
      </c>
      <c r="E608" s="52" t="s">
        <v>377</v>
      </c>
      <c r="F608" s="25" t="s">
        <v>6239</v>
      </c>
      <c r="G608" s="480"/>
      <c r="H608" s="889"/>
      <c r="J608" s="99"/>
      <c r="K608" s="99"/>
    </row>
    <row r="609" spans="1:16" ht="29">
      <c r="A609" s="18"/>
      <c r="B609" s="42"/>
      <c r="C609" s="23" t="s">
        <v>1215</v>
      </c>
      <c r="D609" s="115">
        <v>2</v>
      </c>
      <c r="E609" s="52" t="s">
        <v>377</v>
      </c>
      <c r="F609" s="25" t="s">
        <v>8421</v>
      </c>
      <c r="G609" s="480"/>
      <c r="H609" s="889"/>
    </row>
    <row r="610" spans="1:16" ht="43.5">
      <c r="A610" s="18" t="s">
        <v>2156</v>
      </c>
      <c r="B610" s="42" t="s">
        <v>1218</v>
      </c>
      <c r="C610" s="23" t="s">
        <v>2158</v>
      </c>
      <c r="D610" s="783">
        <v>2</v>
      </c>
      <c r="E610" s="619" t="s">
        <v>538</v>
      </c>
      <c r="F610" s="23" t="s">
        <v>7997</v>
      </c>
      <c r="G610" s="480"/>
      <c r="H610" s="889"/>
    </row>
    <row r="611" spans="1:16" ht="29">
      <c r="A611" s="18"/>
      <c r="B611" s="42"/>
      <c r="C611" s="23" t="s">
        <v>2160</v>
      </c>
      <c r="D611" s="783">
        <v>2</v>
      </c>
      <c r="E611" s="619" t="s">
        <v>538</v>
      </c>
      <c r="F611" s="23" t="s">
        <v>7079</v>
      </c>
      <c r="G611" s="480"/>
      <c r="H611" s="889"/>
    </row>
    <row r="612" spans="1:16" ht="73.5" customHeight="1">
      <c r="A612" s="18"/>
      <c r="B612" s="42"/>
      <c r="C612" s="23" t="s">
        <v>1222</v>
      </c>
      <c r="D612" s="783">
        <v>2</v>
      </c>
      <c r="E612" s="619" t="s">
        <v>377</v>
      </c>
      <c r="F612" s="71" t="s">
        <v>8422</v>
      </c>
      <c r="G612" s="480"/>
      <c r="H612" s="889"/>
    </row>
    <row r="613" spans="1:16" ht="29" hidden="1">
      <c r="A613" s="79" t="s">
        <v>2163</v>
      </c>
      <c r="B613" s="30" t="s">
        <v>1227</v>
      </c>
      <c r="C613" s="199"/>
      <c r="D613" s="373"/>
      <c r="E613" s="22"/>
      <c r="F613" s="50"/>
      <c r="G613" s="742"/>
      <c r="H613" s="99"/>
      <c r="I613" s="99"/>
      <c r="L613" s="7"/>
      <c r="M613" s="7"/>
      <c r="N613" s="7"/>
      <c r="O613" s="7"/>
      <c r="P613" s="7"/>
    </row>
    <row r="614" spans="1:16" ht="29" hidden="1">
      <c r="A614" s="79" t="s">
        <v>1230</v>
      </c>
      <c r="B614" s="30" t="s">
        <v>1231</v>
      </c>
      <c r="C614" s="141"/>
      <c r="D614" s="373"/>
      <c r="E614" s="22"/>
      <c r="F614" s="50"/>
      <c r="G614" s="742"/>
      <c r="H614" s="99"/>
      <c r="I614" s="99"/>
      <c r="L614" s="7"/>
      <c r="M614" s="7"/>
      <c r="N614" s="7"/>
      <c r="O614" s="7"/>
      <c r="P614" s="7"/>
    </row>
    <row r="615" spans="1:16" ht="40.4" customHeight="1">
      <c r="A615" s="18" t="s">
        <v>2166</v>
      </c>
      <c r="B615" s="1078" t="s">
        <v>26</v>
      </c>
      <c r="C615" s="1009"/>
      <c r="D615" s="1313"/>
      <c r="E615" s="1314"/>
      <c r="F615" s="1009"/>
      <c r="G615" s="1009"/>
      <c r="H615" s="889">
        <f>SUM(D616:D627)</f>
        <v>24</v>
      </c>
      <c r="I615" s="29">
        <f>COUNT(D616:D627)*2</f>
        <v>24</v>
      </c>
    </row>
    <row r="616" spans="1:16" ht="46.5">
      <c r="A616" s="18" t="s">
        <v>2168</v>
      </c>
      <c r="B616" s="191" t="s">
        <v>1233</v>
      </c>
      <c r="C616" s="20" t="s">
        <v>2804</v>
      </c>
      <c r="D616" s="115">
        <v>2</v>
      </c>
      <c r="E616" s="52" t="s">
        <v>339</v>
      </c>
      <c r="F616" s="50"/>
      <c r="G616" s="480"/>
      <c r="H616" s="889"/>
    </row>
    <row r="617" spans="1:16" ht="29">
      <c r="A617" s="18"/>
      <c r="B617" s="191"/>
      <c r="C617" s="42" t="s">
        <v>8423</v>
      </c>
      <c r="D617" s="115">
        <v>2</v>
      </c>
      <c r="E617" s="52" t="s">
        <v>339</v>
      </c>
      <c r="F617" s="50"/>
      <c r="G617" s="480"/>
      <c r="H617" s="889"/>
    </row>
    <row r="618" spans="1:16" ht="29">
      <c r="A618" s="18"/>
      <c r="B618" s="191"/>
      <c r="C618" s="42" t="s">
        <v>2171</v>
      </c>
      <c r="D618" s="115">
        <v>2</v>
      </c>
      <c r="E618" s="52" t="s">
        <v>377</v>
      </c>
      <c r="F618" s="50"/>
      <c r="G618" s="480"/>
      <c r="H618" s="889"/>
    </row>
    <row r="619" spans="1:16" ht="29">
      <c r="A619" s="18"/>
      <c r="B619" s="191"/>
      <c r="C619" s="42" t="s">
        <v>2172</v>
      </c>
      <c r="D619" s="115">
        <v>2</v>
      </c>
      <c r="E619" s="52" t="s">
        <v>377</v>
      </c>
      <c r="F619" s="50"/>
      <c r="G619" s="480"/>
      <c r="H619" s="889"/>
    </row>
    <row r="620" spans="1:16" ht="43.5">
      <c r="A620" s="18"/>
      <c r="B620" s="191"/>
      <c r="C620" s="42" t="s">
        <v>1235</v>
      </c>
      <c r="D620" s="115">
        <v>2</v>
      </c>
      <c r="E620" s="52" t="s">
        <v>339</v>
      </c>
      <c r="F620" s="50"/>
      <c r="G620" s="480"/>
      <c r="H620" s="889"/>
    </row>
    <row r="621" spans="1:16" ht="29">
      <c r="A621" s="18"/>
      <c r="B621" s="191"/>
      <c r="C621" s="23" t="s">
        <v>1236</v>
      </c>
      <c r="D621" s="115">
        <v>2</v>
      </c>
      <c r="E621" s="52" t="s">
        <v>339</v>
      </c>
      <c r="F621" s="50"/>
      <c r="G621" s="480"/>
      <c r="H621" s="889"/>
    </row>
    <row r="622" spans="1:16" ht="58">
      <c r="A622" s="18" t="s">
        <v>2173</v>
      </c>
      <c r="B622" s="191" t="s">
        <v>1238</v>
      </c>
      <c r="C622" s="23" t="s">
        <v>7084</v>
      </c>
      <c r="D622" s="115">
        <v>2</v>
      </c>
      <c r="E622" s="52" t="s">
        <v>339</v>
      </c>
      <c r="F622" s="42" t="s">
        <v>8424</v>
      </c>
      <c r="G622" s="480"/>
      <c r="H622" s="889"/>
    </row>
    <row r="623" spans="1:16" ht="87">
      <c r="A623" s="18"/>
      <c r="B623" s="191"/>
      <c r="C623" s="23" t="s">
        <v>1241</v>
      </c>
      <c r="D623" s="115">
        <v>2</v>
      </c>
      <c r="E623" s="52" t="s">
        <v>377</v>
      </c>
      <c r="F623" s="50" t="s">
        <v>8425</v>
      </c>
      <c r="G623" s="480"/>
      <c r="H623" s="889"/>
    </row>
    <row r="624" spans="1:16" ht="43.5">
      <c r="A624" s="18"/>
      <c r="B624" s="191"/>
      <c r="C624" s="30" t="s">
        <v>7087</v>
      </c>
      <c r="D624" s="115">
        <v>2</v>
      </c>
      <c r="E624" s="52" t="s">
        <v>339</v>
      </c>
      <c r="F624" s="42" t="s">
        <v>2177</v>
      </c>
      <c r="G624" s="480"/>
      <c r="H624" s="889"/>
    </row>
    <row r="625" spans="1:16" ht="54" customHeight="1">
      <c r="A625" s="18" t="s">
        <v>2178</v>
      </c>
      <c r="B625" s="191" t="s">
        <v>1246</v>
      </c>
      <c r="C625" s="123" t="s">
        <v>7088</v>
      </c>
      <c r="D625" s="608">
        <v>2</v>
      </c>
      <c r="E625" s="875" t="s">
        <v>269</v>
      </c>
      <c r="F625" s="55" t="s">
        <v>2180</v>
      </c>
      <c r="G625" s="480"/>
      <c r="H625" s="889"/>
    </row>
    <row r="626" spans="1:16" ht="43.5">
      <c r="A626" s="18"/>
      <c r="B626" s="26"/>
      <c r="C626" s="30" t="s">
        <v>1249</v>
      </c>
      <c r="D626" s="608">
        <v>2</v>
      </c>
      <c r="E626" s="619" t="s">
        <v>269</v>
      </c>
      <c r="F626" s="236"/>
      <c r="G626" s="480"/>
      <c r="H626" s="889"/>
    </row>
    <row r="627" spans="1:16" ht="43.5">
      <c r="A627" s="18"/>
      <c r="B627" s="742"/>
      <c r="C627" s="69" t="s">
        <v>1250</v>
      </c>
      <c r="D627" s="608">
        <v>2</v>
      </c>
      <c r="E627" s="619" t="s">
        <v>538</v>
      </c>
      <c r="F627" s="792" t="s">
        <v>7089</v>
      </c>
      <c r="G627" s="480"/>
      <c r="H627" s="892"/>
    </row>
    <row r="628" spans="1:16" ht="18.5">
      <c r="A628" s="18"/>
      <c r="B628" s="1077" t="s">
        <v>2181</v>
      </c>
      <c r="C628" s="1077"/>
      <c r="D628" s="1312"/>
      <c r="E628" s="1077"/>
      <c r="F628" s="1077"/>
      <c r="G628" s="1077"/>
      <c r="H628" s="889">
        <f>H629+H632+H636+H640+H657+H661+H667+H675+H679+H686</f>
        <v>72</v>
      </c>
      <c r="I628" s="29">
        <f>I629+I632+I636+I640+I657+I661+I667+I675+I679+I686</f>
        <v>72</v>
      </c>
    </row>
    <row r="629" spans="1:16" ht="40.4" customHeight="1">
      <c r="A629" s="18" t="s">
        <v>25</v>
      </c>
      <c r="B629" s="1078" t="s">
        <v>24</v>
      </c>
      <c r="C629" s="1009"/>
      <c r="D629" s="1313"/>
      <c r="E629" s="1314"/>
      <c r="F629" s="1009"/>
      <c r="G629" s="1009"/>
      <c r="H629" s="889">
        <f>SUM(D630:D631)</f>
        <v>4</v>
      </c>
      <c r="I629" s="29">
        <f>COUNT(D630:D631)*2</f>
        <v>4</v>
      </c>
    </row>
    <row r="630" spans="1:16" ht="58">
      <c r="A630" s="18" t="s">
        <v>1252</v>
      </c>
      <c r="B630" s="114" t="s">
        <v>1253</v>
      </c>
      <c r="C630" s="74" t="s">
        <v>7090</v>
      </c>
      <c r="D630" s="582">
        <v>2</v>
      </c>
      <c r="E630" s="52" t="s">
        <v>538</v>
      </c>
      <c r="F630" s="30" t="s">
        <v>7091</v>
      </c>
      <c r="G630" s="464"/>
      <c r="H630" s="889"/>
    </row>
    <row r="631" spans="1:16" ht="29">
      <c r="A631" s="18" t="s">
        <v>1255</v>
      </c>
      <c r="B631" s="30" t="s">
        <v>1256</v>
      </c>
      <c r="C631" s="30" t="s">
        <v>7092</v>
      </c>
      <c r="D631" s="582">
        <v>2</v>
      </c>
      <c r="E631" s="52" t="s">
        <v>538</v>
      </c>
      <c r="F631" s="30" t="s">
        <v>7093</v>
      </c>
      <c r="G631" s="53"/>
    </row>
    <row r="632" spans="1:16" ht="40.4" customHeight="1">
      <c r="A632" s="18" t="s">
        <v>23</v>
      </c>
      <c r="B632" s="1078" t="s">
        <v>22</v>
      </c>
      <c r="C632" s="1009"/>
      <c r="D632" s="1313"/>
      <c r="E632" s="1314"/>
      <c r="F632" s="1009"/>
      <c r="G632" s="1009"/>
      <c r="H632" s="889">
        <f>SUM(D633:D635)</f>
        <v>6</v>
      </c>
      <c r="I632" s="29">
        <f>COUNT(D633:D635)*2</f>
        <v>6</v>
      </c>
    </row>
    <row r="633" spans="1:16" ht="51.75" customHeight="1">
      <c r="A633" s="18" t="s">
        <v>1257</v>
      </c>
      <c r="B633" s="191" t="s">
        <v>1258</v>
      </c>
      <c r="C633" s="30" t="s">
        <v>7094</v>
      </c>
      <c r="D633" s="784">
        <v>2</v>
      </c>
      <c r="E633" s="52" t="s">
        <v>538</v>
      </c>
      <c r="F633" s="30" t="s">
        <v>8426</v>
      </c>
      <c r="G633" s="464"/>
      <c r="H633" s="889"/>
    </row>
    <row r="634" spans="1:16" ht="31">
      <c r="A634" s="18" t="s">
        <v>1259</v>
      </c>
      <c r="B634" s="191" t="s">
        <v>1260</v>
      </c>
      <c r="C634" s="30" t="s">
        <v>7096</v>
      </c>
      <c r="D634" s="582">
        <v>2</v>
      </c>
      <c r="E634" s="52" t="s">
        <v>538</v>
      </c>
      <c r="F634" s="30"/>
      <c r="G634" s="53"/>
    </row>
    <row r="635" spans="1:16" ht="43.5">
      <c r="A635" s="18" t="s">
        <v>1261</v>
      </c>
      <c r="B635" s="191" t="s">
        <v>1262</v>
      </c>
      <c r="C635" s="30" t="s">
        <v>7097</v>
      </c>
      <c r="D635" s="582">
        <v>2</v>
      </c>
      <c r="E635" s="52" t="s">
        <v>538</v>
      </c>
      <c r="F635" s="30"/>
      <c r="G635" s="53"/>
    </row>
    <row r="636" spans="1:16" ht="40.4" customHeight="1">
      <c r="A636" s="18" t="s">
        <v>2191</v>
      </c>
      <c r="B636" s="1078" t="s">
        <v>20</v>
      </c>
      <c r="C636" s="1009"/>
      <c r="D636" s="1313"/>
      <c r="E636" s="1314"/>
      <c r="F636" s="1009"/>
      <c r="G636" s="1009"/>
      <c r="H636" s="889">
        <f>SUM(D637:D639)</f>
        <v>4</v>
      </c>
      <c r="I636" s="29">
        <f>COUNT(D637:D639)*2</f>
        <v>4</v>
      </c>
    </row>
    <row r="637" spans="1:16" ht="77.150000000000006" customHeight="1">
      <c r="A637" s="18" t="s">
        <v>2193</v>
      </c>
      <c r="B637" s="191" t="s">
        <v>1264</v>
      </c>
      <c r="C637" s="20" t="s">
        <v>7098</v>
      </c>
      <c r="D637" s="582">
        <v>2</v>
      </c>
      <c r="E637" s="52" t="s">
        <v>538</v>
      </c>
      <c r="F637" s="30" t="s">
        <v>7099</v>
      </c>
      <c r="G637" s="464"/>
      <c r="H637" s="889"/>
    </row>
    <row r="638" spans="1:16" ht="60" hidden="1" customHeight="1">
      <c r="A638" s="27" t="s">
        <v>2197</v>
      </c>
      <c r="B638" s="191" t="s">
        <v>1268</v>
      </c>
      <c r="C638" s="30"/>
      <c r="D638" s="53"/>
      <c r="E638" s="28"/>
      <c r="F638" s="30"/>
      <c r="G638" s="464"/>
      <c r="H638" s="496"/>
      <c r="I638" s="99"/>
      <c r="L638" s="7"/>
      <c r="M638" s="7"/>
      <c r="N638" s="7"/>
      <c r="O638" s="7"/>
      <c r="P638" s="7"/>
    </row>
    <row r="639" spans="1:16" ht="103" customHeight="1">
      <c r="A639" s="18" t="s">
        <v>2199</v>
      </c>
      <c r="B639" s="114" t="s">
        <v>8427</v>
      </c>
      <c r="C639" s="191" t="s">
        <v>1272</v>
      </c>
      <c r="D639" s="582">
        <v>2</v>
      </c>
      <c r="E639" s="52" t="s">
        <v>538</v>
      </c>
      <c r="F639" s="74" t="s">
        <v>8428</v>
      </c>
      <c r="G639" s="464"/>
      <c r="H639" s="889"/>
    </row>
    <row r="640" spans="1:16" ht="40.4" customHeight="1">
      <c r="A640" s="18" t="s">
        <v>2202</v>
      </c>
      <c r="B640" s="1078" t="s">
        <v>18</v>
      </c>
      <c r="C640" s="1009"/>
      <c r="D640" s="1313"/>
      <c r="E640" s="1314"/>
      <c r="F640" s="1009"/>
      <c r="G640" s="1009"/>
      <c r="H640" s="889">
        <f>SUM(D641:D656)</f>
        <v>32</v>
      </c>
      <c r="I640" s="29">
        <f>COUNT(D641:D656)*2</f>
        <v>32</v>
      </c>
    </row>
    <row r="641" spans="1:11" s="29" customFormat="1" ht="62.15" customHeight="1">
      <c r="A641" s="18" t="s">
        <v>2204</v>
      </c>
      <c r="B641" s="191" t="s">
        <v>1275</v>
      </c>
      <c r="C641" s="123" t="s">
        <v>1276</v>
      </c>
      <c r="D641" s="582">
        <v>2</v>
      </c>
      <c r="E641" s="52" t="s">
        <v>646</v>
      </c>
      <c r="F641" s="30" t="s">
        <v>8429</v>
      </c>
      <c r="G641" s="464"/>
      <c r="H641" s="889"/>
      <c r="J641" s="99"/>
      <c r="K641" s="99"/>
    </row>
    <row r="642" spans="1:11" s="29" customFormat="1" ht="29">
      <c r="A642" s="18"/>
      <c r="B642" s="191"/>
      <c r="C642" s="23" t="s">
        <v>1277</v>
      </c>
      <c r="D642" s="115">
        <v>2</v>
      </c>
      <c r="E642" s="52" t="s">
        <v>375</v>
      </c>
      <c r="F642" s="30" t="s">
        <v>8430</v>
      </c>
      <c r="G642" s="464"/>
      <c r="H642" s="889"/>
      <c r="J642" s="99"/>
      <c r="K642" s="99"/>
    </row>
    <row r="643" spans="1:11" s="29" customFormat="1" ht="72.5">
      <c r="A643" s="18" t="s">
        <v>2207</v>
      </c>
      <c r="B643" s="191" t="s">
        <v>1279</v>
      </c>
      <c r="C643" s="30" t="s">
        <v>8431</v>
      </c>
      <c r="D643" s="582">
        <v>2</v>
      </c>
      <c r="E643" s="52" t="s">
        <v>646</v>
      </c>
      <c r="F643" s="30" t="s">
        <v>8432</v>
      </c>
      <c r="G643" s="464"/>
      <c r="H643" s="889"/>
      <c r="J643" s="99"/>
      <c r="K643" s="99"/>
    </row>
    <row r="644" spans="1:11" s="29" customFormat="1" ht="87">
      <c r="A644" s="18"/>
      <c r="B644" s="191"/>
      <c r="C644" s="30" t="s">
        <v>8433</v>
      </c>
      <c r="D644" s="582">
        <v>2</v>
      </c>
      <c r="E644" s="52" t="s">
        <v>646</v>
      </c>
      <c r="F644" s="30" t="s">
        <v>8434</v>
      </c>
      <c r="G644" s="464"/>
      <c r="H644" s="889"/>
      <c r="J644" s="99"/>
      <c r="K644" s="99"/>
    </row>
    <row r="645" spans="1:11" s="29" customFormat="1" ht="47.15" customHeight="1">
      <c r="A645" s="18"/>
      <c r="B645" s="191"/>
      <c r="C645" s="30" t="s">
        <v>8435</v>
      </c>
      <c r="D645" s="582">
        <v>2</v>
      </c>
      <c r="E645" s="52" t="s">
        <v>646</v>
      </c>
      <c r="F645" s="30" t="s">
        <v>8436</v>
      </c>
      <c r="G645" s="464"/>
      <c r="H645" s="889"/>
      <c r="J645" s="99"/>
      <c r="K645" s="99"/>
    </row>
    <row r="646" spans="1:11" s="29" customFormat="1" ht="99" customHeight="1">
      <c r="A646" s="18"/>
      <c r="B646" s="191"/>
      <c r="C646" s="123" t="s">
        <v>8437</v>
      </c>
      <c r="D646" s="582">
        <v>2</v>
      </c>
      <c r="E646" s="52" t="s">
        <v>932</v>
      </c>
      <c r="F646" s="30" t="s">
        <v>8438</v>
      </c>
      <c r="G646" s="464"/>
      <c r="H646" s="889"/>
      <c r="J646" s="99"/>
      <c r="K646" s="99"/>
    </row>
    <row r="647" spans="1:11" s="29" customFormat="1" ht="124" customHeight="1">
      <c r="A647" s="18"/>
      <c r="B647" s="191"/>
      <c r="C647" s="30" t="s">
        <v>8439</v>
      </c>
      <c r="D647" s="582">
        <v>2</v>
      </c>
      <c r="E647" s="52" t="s">
        <v>8440</v>
      </c>
      <c r="F647" s="30" t="s">
        <v>8441</v>
      </c>
      <c r="G647" s="464"/>
      <c r="H647" s="889"/>
      <c r="J647" s="99"/>
      <c r="K647" s="99"/>
    </row>
    <row r="648" spans="1:11" s="29" customFormat="1" ht="109" customHeight="1">
      <c r="A648" s="18"/>
      <c r="B648" s="191"/>
      <c r="C648" s="30" t="s">
        <v>8442</v>
      </c>
      <c r="D648" s="582">
        <v>2</v>
      </c>
      <c r="E648" s="52" t="s">
        <v>646</v>
      </c>
      <c r="F648" s="30" t="s">
        <v>8443</v>
      </c>
      <c r="G648" s="464"/>
      <c r="H648" s="889"/>
      <c r="J648" s="99"/>
      <c r="K648" s="99"/>
    </row>
    <row r="649" spans="1:11" s="29" customFormat="1" ht="142" customHeight="1">
      <c r="A649" s="18"/>
      <c r="B649" s="191"/>
      <c r="C649" s="30" t="s">
        <v>8444</v>
      </c>
      <c r="D649" s="582">
        <v>2</v>
      </c>
      <c r="E649" s="52" t="s">
        <v>646</v>
      </c>
      <c r="F649" s="30" t="s">
        <v>8445</v>
      </c>
      <c r="G649" s="464"/>
      <c r="H649" s="889"/>
      <c r="J649" s="99"/>
      <c r="K649" s="99"/>
    </row>
    <row r="650" spans="1:11" s="29" customFormat="1" ht="116">
      <c r="A650" s="18"/>
      <c r="B650" s="191"/>
      <c r="C650" s="30" t="s">
        <v>8446</v>
      </c>
      <c r="D650" s="582">
        <v>2</v>
      </c>
      <c r="E650" s="52" t="s">
        <v>646</v>
      </c>
      <c r="F650" s="30" t="s">
        <v>8447</v>
      </c>
      <c r="G650" s="464"/>
      <c r="H650" s="889"/>
      <c r="J650" s="99"/>
      <c r="K650" s="99"/>
    </row>
    <row r="651" spans="1:11" s="29" customFormat="1" ht="72.5">
      <c r="A651" s="18"/>
      <c r="B651" s="191"/>
      <c r="C651" s="30" t="s">
        <v>8448</v>
      </c>
      <c r="D651" s="582">
        <v>2</v>
      </c>
      <c r="E651" s="52" t="s">
        <v>646</v>
      </c>
      <c r="F651" s="30" t="s">
        <v>8449</v>
      </c>
      <c r="G651" s="464"/>
      <c r="H651" s="889"/>
      <c r="J651" s="99"/>
      <c r="K651" s="99"/>
    </row>
    <row r="652" spans="1:11" s="29" customFormat="1" ht="106" customHeight="1">
      <c r="A652" s="18"/>
      <c r="B652" s="191"/>
      <c r="C652" s="30" t="s">
        <v>8450</v>
      </c>
      <c r="D652" s="582">
        <v>2</v>
      </c>
      <c r="E652" s="52" t="s">
        <v>646</v>
      </c>
      <c r="F652" s="30" t="s">
        <v>8009</v>
      </c>
      <c r="G652" s="464"/>
      <c r="H652" s="889"/>
      <c r="J652" s="99"/>
      <c r="K652" s="99"/>
    </row>
    <row r="653" spans="1:11" s="29" customFormat="1" ht="43.5">
      <c r="A653" s="18"/>
      <c r="B653" s="191"/>
      <c r="C653" s="30" t="s">
        <v>8451</v>
      </c>
      <c r="D653" s="582">
        <v>2</v>
      </c>
      <c r="E653" s="52" t="s">
        <v>646</v>
      </c>
      <c r="F653" s="30" t="s">
        <v>8452</v>
      </c>
      <c r="G653" s="464"/>
      <c r="H653" s="889"/>
      <c r="J653" s="99"/>
      <c r="K653" s="99"/>
    </row>
    <row r="654" spans="1:11" s="29" customFormat="1" ht="72.5">
      <c r="A654" s="18"/>
      <c r="B654" s="191"/>
      <c r="C654" s="30" t="s">
        <v>8453</v>
      </c>
      <c r="D654" s="582">
        <v>2</v>
      </c>
      <c r="E654" s="52" t="s">
        <v>646</v>
      </c>
      <c r="F654" s="30" t="s">
        <v>7112</v>
      </c>
      <c r="G654" s="464"/>
      <c r="H654" s="889"/>
      <c r="J654" s="99"/>
      <c r="K654" s="99"/>
    </row>
    <row r="655" spans="1:11" s="29" customFormat="1" ht="46.5">
      <c r="A655" s="18" t="s">
        <v>2224</v>
      </c>
      <c r="B655" s="191" t="s">
        <v>1294</v>
      </c>
      <c r="C655" s="20" t="s">
        <v>2226</v>
      </c>
      <c r="D655" s="582">
        <v>2</v>
      </c>
      <c r="E655" s="52" t="s">
        <v>538</v>
      </c>
      <c r="F655" s="30"/>
      <c r="G655" s="464"/>
      <c r="H655" s="889"/>
      <c r="J655" s="99"/>
      <c r="K655" s="99"/>
    </row>
    <row r="656" spans="1:11" s="29" customFormat="1" ht="87">
      <c r="A656" s="18" t="s">
        <v>2228</v>
      </c>
      <c r="B656" s="191" t="s">
        <v>1297</v>
      </c>
      <c r="C656" s="42" t="s">
        <v>1298</v>
      </c>
      <c r="D656" s="582">
        <v>2</v>
      </c>
      <c r="E656" s="52" t="s">
        <v>339</v>
      </c>
      <c r="F656" s="30" t="s">
        <v>8454</v>
      </c>
      <c r="G656" s="464"/>
      <c r="H656" s="889"/>
      <c r="J656" s="99"/>
      <c r="K656" s="99"/>
    </row>
    <row r="657" spans="1:16" ht="40.4" customHeight="1">
      <c r="A657" s="18" t="s">
        <v>2235</v>
      </c>
      <c r="B657" s="1078" t="s">
        <v>16</v>
      </c>
      <c r="C657" s="1009"/>
      <c r="D657" s="1313"/>
      <c r="E657" s="1314"/>
      <c r="F657" s="1009"/>
      <c r="G657" s="1009"/>
      <c r="H657" s="889">
        <f>SUM(D658:D660)</f>
        <v>6</v>
      </c>
      <c r="I657" s="29">
        <f>COUNT(D658:D660)*2</f>
        <v>6</v>
      </c>
    </row>
    <row r="658" spans="1:16" ht="43.5">
      <c r="A658" s="18" t="s">
        <v>2237</v>
      </c>
      <c r="B658" s="191" t="s">
        <v>1302</v>
      </c>
      <c r="C658" s="42" t="s">
        <v>1303</v>
      </c>
      <c r="D658" s="582">
        <v>2</v>
      </c>
      <c r="E658" s="52" t="s">
        <v>538</v>
      </c>
      <c r="F658" s="30" t="s">
        <v>7115</v>
      </c>
      <c r="G658" s="464"/>
      <c r="H658" s="889"/>
    </row>
    <row r="659" spans="1:16" ht="58">
      <c r="A659" s="18" t="s">
        <v>2240</v>
      </c>
      <c r="B659" s="191" t="s">
        <v>1305</v>
      </c>
      <c r="C659" s="20" t="s">
        <v>1306</v>
      </c>
      <c r="D659" s="582">
        <v>2</v>
      </c>
      <c r="E659" s="52" t="s">
        <v>538</v>
      </c>
      <c r="F659" s="30" t="s">
        <v>7116</v>
      </c>
      <c r="G659" s="464"/>
      <c r="H659" s="889"/>
    </row>
    <row r="660" spans="1:16" ht="58">
      <c r="A660" s="18" t="s">
        <v>1307</v>
      </c>
      <c r="B660" s="191" t="s">
        <v>1308</v>
      </c>
      <c r="C660" s="23" t="s">
        <v>8455</v>
      </c>
      <c r="D660" s="582">
        <v>2</v>
      </c>
      <c r="E660" s="52" t="s">
        <v>538</v>
      </c>
      <c r="F660" s="30" t="s">
        <v>7117</v>
      </c>
      <c r="G660" s="464"/>
      <c r="H660" s="889"/>
    </row>
    <row r="661" spans="1:16" ht="40.4" customHeight="1">
      <c r="A661" s="18" t="s">
        <v>2244</v>
      </c>
      <c r="B661" s="992" t="s">
        <v>14</v>
      </c>
      <c r="C661" s="1009"/>
      <c r="D661" s="1313"/>
      <c r="E661" s="1314"/>
      <c r="F661" s="1009"/>
      <c r="G661" s="1009"/>
      <c r="H661" s="889">
        <f>SUM(D662:D666)</f>
        <v>10</v>
      </c>
      <c r="I661" s="29">
        <f>COUNT(D662:D666)*2</f>
        <v>10</v>
      </c>
    </row>
    <row r="662" spans="1:16" ht="58">
      <c r="A662" s="18" t="s">
        <v>2245</v>
      </c>
      <c r="B662" s="19" t="s">
        <v>1311</v>
      </c>
      <c r="C662" s="20" t="s">
        <v>1312</v>
      </c>
      <c r="D662" s="582">
        <v>2</v>
      </c>
      <c r="E662" s="52" t="s">
        <v>651</v>
      </c>
      <c r="F662" s="23" t="s">
        <v>8456</v>
      </c>
      <c r="G662" s="464"/>
      <c r="H662" s="889"/>
    </row>
    <row r="663" spans="1:16" ht="58">
      <c r="A663" s="18" t="s">
        <v>1313</v>
      </c>
      <c r="B663" s="19" t="s">
        <v>1314</v>
      </c>
      <c r="C663" s="20" t="s">
        <v>1316</v>
      </c>
      <c r="D663" s="582">
        <v>2</v>
      </c>
      <c r="E663" s="52" t="s">
        <v>651</v>
      </c>
      <c r="F663" s="30" t="s">
        <v>7123</v>
      </c>
      <c r="G663" s="464"/>
      <c r="H663" s="889"/>
    </row>
    <row r="664" spans="1:16" ht="49.5" customHeight="1">
      <c r="A664" s="18" t="s">
        <v>1318</v>
      </c>
      <c r="B664" s="51" t="s">
        <v>1319</v>
      </c>
      <c r="C664" s="30" t="s">
        <v>1320</v>
      </c>
      <c r="D664" s="582">
        <v>2</v>
      </c>
      <c r="E664" s="52" t="s">
        <v>651</v>
      </c>
      <c r="F664" s="30" t="s">
        <v>7743</v>
      </c>
      <c r="G664" s="464"/>
      <c r="H664" s="889"/>
    </row>
    <row r="665" spans="1:16" ht="46.5">
      <c r="A665" s="18" t="s">
        <v>2255</v>
      </c>
      <c r="B665" s="19" t="s">
        <v>1322</v>
      </c>
      <c r="C665" s="26" t="s">
        <v>1323</v>
      </c>
      <c r="D665" s="582">
        <v>2</v>
      </c>
      <c r="E665" s="52" t="s">
        <v>651</v>
      </c>
      <c r="F665" s="30" t="s">
        <v>7744</v>
      </c>
      <c r="G665" s="464"/>
      <c r="H665" s="889"/>
    </row>
    <row r="666" spans="1:16" ht="87">
      <c r="A666" s="18" t="s">
        <v>2257</v>
      </c>
      <c r="B666" s="19" t="s">
        <v>2258</v>
      </c>
      <c r="C666" s="20" t="s">
        <v>2259</v>
      </c>
      <c r="D666" s="115">
        <v>2</v>
      </c>
      <c r="E666" s="52" t="s">
        <v>651</v>
      </c>
      <c r="F666" s="23" t="s">
        <v>7125</v>
      </c>
      <c r="G666" s="464"/>
      <c r="H666" s="889"/>
    </row>
    <row r="667" spans="1:16" ht="40.4" customHeight="1">
      <c r="A667" s="18" t="s">
        <v>2261</v>
      </c>
      <c r="B667" s="996" t="s">
        <v>1327</v>
      </c>
      <c r="C667" s="997"/>
      <c r="D667" s="1001"/>
      <c r="E667" s="1165"/>
      <c r="F667" s="997"/>
      <c r="G667" s="1079"/>
      <c r="H667" s="889">
        <f>SUM(D668:D674)</f>
        <v>4</v>
      </c>
      <c r="I667" s="29">
        <f>COUNT(D668:D674)*2</f>
        <v>4</v>
      </c>
    </row>
    <row r="668" spans="1:16" ht="31.5" hidden="1" customHeight="1">
      <c r="A668" s="162" t="s">
        <v>1328</v>
      </c>
      <c r="B668" s="50" t="s">
        <v>1329</v>
      </c>
      <c r="C668" s="42"/>
      <c r="D668" s="90"/>
      <c r="E668" s="26"/>
      <c r="F668" s="91"/>
      <c r="G668" s="65"/>
      <c r="H668" s="99"/>
      <c r="I668" s="99"/>
      <c r="L668" s="7"/>
      <c r="M668" s="7"/>
      <c r="N668" s="7"/>
      <c r="O668" s="7"/>
      <c r="P668" s="7"/>
    </row>
    <row r="669" spans="1:16" ht="35.15" hidden="1" customHeight="1">
      <c r="A669" s="162" t="s">
        <v>1332</v>
      </c>
      <c r="B669" s="50" t="s">
        <v>1333</v>
      </c>
      <c r="C669" s="42"/>
      <c r="D669" s="90"/>
      <c r="E669" s="26"/>
      <c r="F669" s="91"/>
      <c r="G669" s="21"/>
      <c r="H669" s="496"/>
      <c r="I669" s="99"/>
      <c r="L669" s="7"/>
      <c r="M669" s="7"/>
      <c r="N669" s="7"/>
      <c r="O669" s="7"/>
      <c r="P669" s="7"/>
    </row>
    <row r="670" spans="1:16" ht="53.15" hidden="1" customHeight="1">
      <c r="A670" s="162" t="s">
        <v>1336</v>
      </c>
      <c r="B670" s="50" t="s">
        <v>1337</v>
      </c>
      <c r="C670" s="42"/>
      <c r="D670" s="90"/>
      <c r="E670" s="26"/>
      <c r="F670" s="91"/>
      <c r="G670" s="21"/>
      <c r="H670" s="496"/>
      <c r="I670" s="99"/>
      <c r="L670" s="7"/>
      <c r="M670" s="7"/>
      <c r="N670" s="7"/>
      <c r="O670" s="7"/>
      <c r="P670" s="7"/>
    </row>
    <row r="671" spans="1:16" ht="114" customHeight="1">
      <c r="A671" s="18" t="s">
        <v>1340</v>
      </c>
      <c r="B671" s="42" t="s">
        <v>1341</v>
      </c>
      <c r="C671" s="42" t="s">
        <v>8457</v>
      </c>
      <c r="D671" s="806">
        <v>2</v>
      </c>
      <c r="E671" s="523" t="s">
        <v>538</v>
      </c>
      <c r="F671" s="339" t="s">
        <v>8458</v>
      </c>
      <c r="G671" s="21"/>
      <c r="H671" s="889"/>
    </row>
    <row r="672" spans="1:16" ht="78" customHeight="1">
      <c r="A672" s="18" t="s">
        <v>1344</v>
      </c>
      <c r="B672" s="42" t="s">
        <v>1345</v>
      </c>
      <c r="C672" s="42" t="s">
        <v>1346</v>
      </c>
      <c r="D672" s="806">
        <v>2</v>
      </c>
      <c r="E672" s="523" t="s">
        <v>538</v>
      </c>
      <c r="F672" s="339" t="s">
        <v>1347</v>
      </c>
      <c r="G672" s="21"/>
      <c r="H672" s="889"/>
    </row>
    <row r="673" spans="1:16" ht="41.5" hidden="1" customHeight="1">
      <c r="A673" s="89" t="s">
        <v>1348</v>
      </c>
      <c r="B673" s="50" t="s">
        <v>1349</v>
      </c>
      <c r="C673" s="42"/>
      <c r="D673" s="90"/>
      <c r="E673" s="26"/>
      <c r="F673" s="91"/>
      <c r="G673" s="21"/>
      <c r="H673" s="496"/>
      <c r="I673" s="99"/>
      <c r="L673" s="7"/>
      <c r="M673" s="7"/>
      <c r="N673" s="7"/>
      <c r="O673" s="7"/>
      <c r="P673" s="7"/>
    </row>
    <row r="674" spans="1:16" ht="55" hidden="1" customHeight="1">
      <c r="A674" s="89" t="s">
        <v>1352</v>
      </c>
      <c r="B674" s="50" t="s">
        <v>1353</v>
      </c>
      <c r="C674" s="42"/>
      <c r="D674" s="90"/>
      <c r="E674" s="26"/>
      <c r="F674" s="91"/>
      <c r="G674" s="21"/>
      <c r="H674" s="496"/>
      <c r="I674" s="99"/>
      <c r="L674" s="7"/>
      <c r="M674" s="7"/>
      <c r="N674" s="7"/>
      <c r="O674" s="7"/>
      <c r="P674" s="7"/>
    </row>
    <row r="675" spans="1:16" ht="40.4" customHeight="1">
      <c r="A675" s="18" t="s">
        <v>2264</v>
      </c>
      <c r="B675" s="1078" t="s">
        <v>11</v>
      </c>
      <c r="C675" s="1009"/>
      <c r="D675" s="1313"/>
      <c r="E675" s="1314"/>
      <c r="F675" s="1009"/>
      <c r="G675" s="1009"/>
      <c r="H675" s="889">
        <f>SUM(D676:D686)</f>
        <v>4</v>
      </c>
      <c r="I675" s="29">
        <f>COUNT(D676:D686)*2</f>
        <v>4</v>
      </c>
    </row>
    <row r="676" spans="1:16" ht="31">
      <c r="A676" s="18" t="s">
        <v>2266</v>
      </c>
      <c r="B676" s="191" t="s">
        <v>1357</v>
      </c>
      <c r="C676" s="23" t="s">
        <v>7128</v>
      </c>
      <c r="D676" s="115">
        <v>2</v>
      </c>
      <c r="E676" s="52" t="s">
        <v>269</v>
      </c>
      <c r="F676" s="23" t="s">
        <v>1359</v>
      </c>
      <c r="G676" s="464"/>
      <c r="H676" s="889"/>
    </row>
    <row r="677" spans="1:16" ht="30.65" hidden="1" customHeight="1">
      <c r="A677" s="27"/>
      <c r="B677" s="191"/>
      <c r="C677" s="23" t="s">
        <v>1360</v>
      </c>
      <c r="D677" s="21"/>
      <c r="E677" s="28" t="s">
        <v>269</v>
      </c>
      <c r="F677" s="23" t="s">
        <v>1361</v>
      </c>
      <c r="G677" s="464"/>
      <c r="H677" s="496"/>
      <c r="I677" s="99"/>
      <c r="L677" s="7"/>
      <c r="M677" s="7"/>
      <c r="N677" s="7"/>
      <c r="O677" s="7"/>
      <c r="P677" s="7"/>
    </row>
    <row r="678" spans="1:16" ht="43.5">
      <c r="A678" s="18" t="s">
        <v>2268</v>
      </c>
      <c r="B678" s="191" t="s">
        <v>1363</v>
      </c>
      <c r="C678" s="23" t="s">
        <v>8459</v>
      </c>
      <c r="D678" s="115">
        <v>2</v>
      </c>
      <c r="E678" s="521" t="s">
        <v>538</v>
      </c>
      <c r="F678" s="23" t="s">
        <v>7746</v>
      </c>
      <c r="G678" s="464"/>
      <c r="H678" s="889"/>
    </row>
    <row r="679" spans="1:16" ht="15.75" hidden="1" customHeight="1">
      <c r="A679" s="92" t="s">
        <v>10</v>
      </c>
      <c r="B679" s="1078" t="s">
        <v>1365</v>
      </c>
      <c r="C679" s="1009"/>
      <c r="D679" s="1314"/>
      <c r="E679" s="1314"/>
      <c r="F679" s="1009"/>
      <c r="G679" s="1009"/>
      <c r="H679" s="496"/>
      <c r="I679" s="99"/>
      <c r="L679" s="7"/>
      <c r="M679" s="7"/>
      <c r="N679" s="7"/>
      <c r="O679" s="7"/>
      <c r="P679" s="7"/>
    </row>
    <row r="680" spans="1:16" ht="43.5" hidden="1">
      <c r="A680" s="92" t="s">
        <v>1366</v>
      </c>
      <c r="B680" s="50" t="s">
        <v>1367</v>
      </c>
      <c r="C680" s="42"/>
      <c r="D680" s="50"/>
      <c r="E680" s="50"/>
      <c r="F680" s="50"/>
      <c r="G680" s="50"/>
      <c r="H680" s="496"/>
      <c r="I680" s="99"/>
      <c r="L680" s="7"/>
      <c r="M680" s="7"/>
      <c r="N680" s="7"/>
      <c r="O680" s="7"/>
      <c r="P680" s="7"/>
    </row>
    <row r="681" spans="1:16" ht="58" hidden="1">
      <c r="A681" s="92" t="s">
        <v>1368</v>
      </c>
      <c r="B681" s="50" t="s">
        <v>1369</v>
      </c>
      <c r="C681" s="42"/>
      <c r="D681" s="50"/>
      <c r="E681" s="50"/>
      <c r="F681" s="50"/>
      <c r="G681" s="50"/>
      <c r="H681" s="496"/>
      <c r="I681" s="99"/>
      <c r="L681" s="7"/>
      <c r="M681" s="7"/>
      <c r="N681" s="7"/>
      <c r="O681" s="7"/>
      <c r="P681" s="7"/>
    </row>
    <row r="682" spans="1:16" ht="58" hidden="1">
      <c r="A682" s="92" t="s">
        <v>1370</v>
      </c>
      <c r="B682" s="50" t="s">
        <v>1371</v>
      </c>
      <c r="C682" s="42"/>
      <c r="D682" s="50"/>
      <c r="E682" s="50"/>
      <c r="F682" s="50"/>
      <c r="G682" s="50"/>
      <c r="H682" s="496"/>
      <c r="I682" s="99"/>
      <c r="L682" s="7"/>
      <c r="M682" s="7"/>
      <c r="N682" s="7"/>
      <c r="O682" s="7"/>
      <c r="P682" s="7"/>
    </row>
    <row r="683" spans="1:16" ht="72.5" hidden="1">
      <c r="A683" s="92" t="s">
        <v>1372</v>
      </c>
      <c r="B683" s="50" t="s">
        <v>1373</v>
      </c>
      <c r="C683" s="42"/>
      <c r="D683" s="50"/>
      <c r="E683" s="50"/>
      <c r="F683" s="50"/>
      <c r="G683" s="50"/>
      <c r="H683" s="496"/>
      <c r="I683" s="99"/>
      <c r="L683" s="7"/>
      <c r="M683" s="7"/>
      <c r="N683" s="7"/>
      <c r="O683" s="7"/>
      <c r="P683" s="7"/>
    </row>
    <row r="684" spans="1:16" ht="29" hidden="1">
      <c r="A684" s="92" t="s">
        <v>1374</v>
      </c>
      <c r="B684" s="50" t="s">
        <v>1375</v>
      </c>
      <c r="C684" s="42"/>
      <c r="D684" s="50"/>
      <c r="E684" s="50"/>
      <c r="F684" s="50"/>
      <c r="G684" s="50"/>
      <c r="H684" s="496"/>
      <c r="I684" s="99"/>
      <c r="L684" s="7"/>
      <c r="M684" s="7"/>
      <c r="N684" s="7"/>
      <c r="O684" s="7"/>
      <c r="P684" s="7"/>
    </row>
    <row r="685" spans="1:16" ht="29" hidden="1">
      <c r="A685" s="92" t="s">
        <v>1376</v>
      </c>
      <c r="B685" s="50" t="s">
        <v>1377</v>
      </c>
      <c r="C685" s="42"/>
      <c r="D685" s="50"/>
      <c r="E685" s="50"/>
      <c r="F685" s="50"/>
      <c r="G685" s="50"/>
      <c r="H685" s="496"/>
      <c r="I685" s="99"/>
      <c r="L685" s="7"/>
      <c r="M685" s="7"/>
      <c r="N685" s="7"/>
      <c r="O685" s="7"/>
      <c r="P685" s="7"/>
    </row>
    <row r="686" spans="1:16" ht="15.75" customHeight="1">
      <c r="A686" s="18" t="s">
        <v>1378</v>
      </c>
      <c r="B686" s="1078" t="s">
        <v>8</v>
      </c>
      <c r="C686" s="1009"/>
      <c r="D686" s="1313"/>
      <c r="E686" s="1314"/>
      <c r="F686" s="1009"/>
      <c r="G686" s="1009"/>
      <c r="H686" s="889">
        <f>SUM(D687:D696)</f>
        <v>2</v>
      </c>
      <c r="I686" s="29">
        <f>COUNT(D687:D696)*2</f>
        <v>2</v>
      </c>
    </row>
    <row r="687" spans="1:16" ht="15.75" hidden="1" customHeight="1">
      <c r="A687" s="92" t="s">
        <v>1379</v>
      </c>
      <c r="B687" s="50" t="s">
        <v>1380</v>
      </c>
      <c r="C687" s="876"/>
      <c r="D687" s="481"/>
      <c r="E687" s="481"/>
      <c r="F687" s="481"/>
      <c r="G687" s="481"/>
      <c r="H687" s="496"/>
      <c r="I687" s="99"/>
      <c r="L687" s="7"/>
      <c r="M687" s="7"/>
      <c r="N687" s="7"/>
      <c r="O687" s="7"/>
      <c r="P687" s="7"/>
    </row>
    <row r="688" spans="1:16" ht="15.75" hidden="1" customHeight="1">
      <c r="A688" s="92" t="s">
        <v>1381</v>
      </c>
      <c r="B688" s="50" t="s">
        <v>1382</v>
      </c>
      <c r="C688" s="876"/>
      <c r="D688" s="481"/>
      <c r="E688" s="481"/>
      <c r="F688" s="481"/>
      <c r="G688" s="481"/>
      <c r="H688" s="496"/>
      <c r="I688" s="99"/>
      <c r="L688" s="7"/>
      <c r="M688" s="7"/>
      <c r="N688" s="7"/>
      <c r="O688" s="7"/>
      <c r="P688" s="7"/>
    </row>
    <row r="689" spans="1:16" ht="15.75" hidden="1" customHeight="1">
      <c r="A689" s="92" t="s">
        <v>1383</v>
      </c>
      <c r="B689" s="50" t="s">
        <v>1384</v>
      </c>
      <c r="C689" s="876"/>
      <c r="D689" s="481"/>
      <c r="E689" s="481"/>
      <c r="F689" s="481"/>
      <c r="G689" s="481"/>
      <c r="H689" s="496"/>
      <c r="I689" s="99"/>
      <c r="L689" s="7"/>
      <c r="M689" s="7"/>
      <c r="N689" s="7"/>
      <c r="O689" s="7"/>
      <c r="P689" s="7"/>
    </row>
    <row r="690" spans="1:16" ht="15.75" hidden="1" customHeight="1">
      <c r="A690" s="92" t="s">
        <v>1385</v>
      </c>
      <c r="B690" s="50" t="s">
        <v>1386</v>
      </c>
      <c r="C690" s="876"/>
      <c r="D690" s="481"/>
      <c r="E690" s="481"/>
      <c r="F690" s="481"/>
      <c r="G690" s="481"/>
      <c r="H690" s="496"/>
      <c r="I690" s="99"/>
      <c r="L690" s="7"/>
      <c r="M690" s="7"/>
      <c r="N690" s="7"/>
      <c r="O690" s="7"/>
      <c r="P690" s="7"/>
    </row>
    <row r="691" spans="1:16" ht="15.75" hidden="1" customHeight="1">
      <c r="A691" s="92" t="s">
        <v>1387</v>
      </c>
      <c r="B691" s="50" t="s">
        <v>1388</v>
      </c>
      <c r="C691" s="876"/>
      <c r="D691" s="481"/>
      <c r="E691" s="481"/>
      <c r="F691" s="481"/>
      <c r="G691" s="481"/>
      <c r="H691" s="496"/>
      <c r="I691" s="99"/>
      <c r="L691" s="7"/>
      <c r="M691" s="7"/>
      <c r="N691" s="7"/>
      <c r="O691" s="7"/>
      <c r="P691" s="7"/>
    </row>
    <row r="692" spans="1:16" ht="58">
      <c r="A692" s="18" t="s">
        <v>1389</v>
      </c>
      <c r="B692" s="339" t="s">
        <v>2271</v>
      </c>
      <c r="C692" s="42" t="s">
        <v>1391</v>
      </c>
      <c r="D692" s="586">
        <v>2</v>
      </c>
      <c r="E692" s="521" t="s">
        <v>538</v>
      </c>
      <c r="F692" s="42" t="s">
        <v>8460</v>
      </c>
      <c r="G692" s="21"/>
      <c r="H692" s="889"/>
    </row>
    <row r="693" spans="1:16" ht="72.5" hidden="1">
      <c r="A693" s="27" t="s">
        <v>1393</v>
      </c>
      <c r="B693" s="50" t="s">
        <v>1394</v>
      </c>
      <c r="C693" s="42"/>
      <c r="D693" s="21"/>
      <c r="E693" s="28"/>
      <c r="F693" s="50"/>
      <c r="G693" s="21"/>
      <c r="H693" s="496"/>
      <c r="I693" s="99"/>
      <c r="L693" s="7"/>
      <c r="M693" s="7"/>
      <c r="N693" s="7"/>
      <c r="O693" s="7"/>
      <c r="P693" s="7"/>
    </row>
    <row r="694" spans="1:16" ht="29" hidden="1">
      <c r="A694" s="27" t="s">
        <v>1395</v>
      </c>
      <c r="B694" s="50" t="s">
        <v>7135</v>
      </c>
      <c r="C694" s="42"/>
      <c r="D694" s="21"/>
      <c r="E694" s="28"/>
      <c r="F694" s="50"/>
      <c r="G694" s="21"/>
      <c r="H694" s="496"/>
      <c r="I694" s="99"/>
      <c r="L694" s="7"/>
      <c r="M694" s="7"/>
      <c r="N694" s="7"/>
      <c r="O694" s="7"/>
      <c r="P694" s="7"/>
    </row>
    <row r="695" spans="1:16" ht="29" hidden="1">
      <c r="A695" s="27" t="s">
        <v>1397</v>
      </c>
      <c r="B695" s="50" t="s">
        <v>3285</v>
      </c>
      <c r="C695" s="42"/>
      <c r="D695" s="21"/>
      <c r="E695" s="28"/>
      <c r="F695" s="50"/>
      <c r="G695" s="21"/>
      <c r="H695" s="496"/>
      <c r="I695" s="99"/>
      <c r="L695" s="7"/>
      <c r="M695" s="7"/>
      <c r="N695" s="7"/>
      <c r="O695" s="7"/>
      <c r="P695" s="7"/>
    </row>
    <row r="696" spans="1:16" ht="58" hidden="1">
      <c r="A696" s="27" t="s">
        <v>1399</v>
      </c>
      <c r="B696" s="50" t="s">
        <v>1400</v>
      </c>
      <c r="C696" s="42"/>
      <c r="D696" s="21"/>
      <c r="E696" s="28"/>
      <c r="F696" s="50"/>
      <c r="G696" s="21"/>
      <c r="H696" s="496"/>
      <c r="I696" s="99"/>
      <c r="L696" s="7"/>
      <c r="M696" s="7"/>
      <c r="N696" s="7"/>
      <c r="O696" s="7"/>
      <c r="P696" s="7"/>
    </row>
    <row r="697" spans="1:16" ht="18.5">
      <c r="A697" s="18"/>
      <c r="B697" s="1077" t="s">
        <v>1401</v>
      </c>
      <c r="C697" s="1077"/>
      <c r="D697" s="1312"/>
      <c r="E697" s="1077"/>
      <c r="F697" s="1077"/>
      <c r="G697" s="1077"/>
      <c r="H697" s="889">
        <f>H698+H709+H716+H727</f>
        <v>58</v>
      </c>
      <c r="I697" s="29">
        <f>I698+I709+I716+I727</f>
        <v>58</v>
      </c>
    </row>
    <row r="698" spans="1:16" ht="40.4" customHeight="1">
      <c r="A698" s="18" t="s">
        <v>2274</v>
      </c>
      <c r="B698" s="1078" t="s">
        <v>6</v>
      </c>
      <c r="C698" s="1009"/>
      <c r="D698" s="1313"/>
      <c r="E698" s="1314"/>
      <c r="F698" s="1009"/>
      <c r="G698" s="1009"/>
      <c r="H698" s="889">
        <f>SUM(D699:D708)</f>
        <v>18</v>
      </c>
      <c r="I698" s="29">
        <f>COUNT(D699:D708)*2</f>
        <v>18</v>
      </c>
    </row>
    <row r="699" spans="1:16" ht="43.5">
      <c r="A699" s="18" t="s">
        <v>2275</v>
      </c>
      <c r="B699" s="30" t="s">
        <v>1403</v>
      </c>
      <c r="C699" s="123" t="s">
        <v>8461</v>
      </c>
      <c r="D699" s="582">
        <v>2</v>
      </c>
      <c r="E699" s="381" t="s">
        <v>646</v>
      </c>
      <c r="F699" s="50" t="s">
        <v>8462</v>
      </c>
      <c r="G699" s="480"/>
      <c r="H699" s="889"/>
    </row>
    <row r="700" spans="1:16" ht="43.5">
      <c r="A700" s="18"/>
      <c r="B700" s="30"/>
      <c r="C700" s="30" t="s">
        <v>8463</v>
      </c>
      <c r="D700" s="582">
        <v>2</v>
      </c>
      <c r="E700" s="52" t="s">
        <v>646</v>
      </c>
      <c r="F700" s="50" t="s">
        <v>8464</v>
      </c>
      <c r="G700" s="480"/>
      <c r="H700" s="889"/>
    </row>
    <row r="701" spans="1:16">
      <c r="A701" s="18"/>
      <c r="B701" s="30"/>
      <c r="C701" s="30" t="s">
        <v>8465</v>
      </c>
      <c r="D701" s="582">
        <v>2</v>
      </c>
      <c r="E701" s="52" t="s">
        <v>646</v>
      </c>
      <c r="F701" s="50"/>
      <c r="G701" s="480"/>
      <c r="H701" s="889"/>
    </row>
    <row r="702" spans="1:16" ht="43.5">
      <c r="A702" s="18"/>
      <c r="B702" s="30"/>
      <c r="C702" s="30" t="s">
        <v>8466</v>
      </c>
      <c r="D702" s="582">
        <v>2</v>
      </c>
      <c r="E702" s="52" t="s">
        <v>646</v>
      </c>
      <c r="F702" s="50" t="s">
        <v>8464</v>
      </c>
      <c r="G702" s="480"/>
      <c r="H702" s="889"/>
    </row>
    <row r="703" spans="1:16" ht="43.5">
      <c r="A703" s="18"/>
      <c r="B703" s="30"/>
      <c r="C703" s="30" t="s">
        <v>8467</v>
      </c>
      <c r="D703" s="582">
        <v>2</v>
      </c>
      <c r="E703" s="52" t="s">
        <v>646</v>
      </c>
      <c r="F703" s="50" t="s">
        <v>8464</v>
      </c>
      <c r="G703" s="480"/>
      <c r="H703" s="889"/>
    </row>
    <row r="704" spans="1:16" ht="43.5">
      <c r="A704" s="18"/>
      <c r="B704" s="30"/>
      <c r="C704" s="30" t="s">
        <v>8468</v>
      </c>
      <c r="D704" s="582">
        <v>2</v>
      </c>
      <c r="E704" s="52" t="s">
        <v>646</v>
      </c>
      <c r="F704" s="50" t="s">
        <v>8464</v>
      </c>
      <c r="G704" s="480"/>
      <c r="H704" s="889"/>
    </row>
    <row r="705" spans="1:16">
      <c r="A705" s="18"/>
      <c r="B705" s="30"/>
      <c r="C705" s="30" t="s">
        <v>8469</v>
      </c>
      <c r="D705" s="582">
        <v>2</v>
      </c>
      <c r="E705" s="52" t="s">
        <v>646</v>
      </c>
      <c r="F705" s="50" t="s">
        <v>8470</v>
      </c>
      <c r="G705" s="480"/>
      <c r="H705" s="889"/>
    </row>
    <row r="706" spans="1:16" ht="29">
      <c r="A706" s="18"/>
      <c r="B706" s="30"/>
      <c r="C706" s="30" t="s">
        <v>8471</v>
      </c>
      <c r="D706" s="582">
        <v>2</v>
      </c>
      <c r="E706" s="52" t="s">
        <v>646</v>
      </c>
      <c r="F706" s="50" t="s">
        <v>8470</v>
      </c>
      <c r="G706" s="480"/>
      <c r="H706" s="889"/>
    </row>
    <row r="707" spans="1:16">
      <c r="A707" s="18"/>
      <c r="B707" s="30"/>
      <c r="C707" s="141" t="s">
        <v>8472</v>
      </c>
      <c r="D707" s="582">
        <v>2</v>
      </c>
      <c r="E707" s="52" t="s">
        <v>646</v>
      </c>
      <c r="F707" s="50"/>
      <c r="G707" s="480"/>
      <c r="H707" s="889"/>
    </row>
    <row r="708" spans="1:16" ht="43.5" hidden="1">
      <c r="A708" s="27" t="s">
        <v>2279</v>
      </c>
      <c r="B708" s="57" t="s">
        <v>8015</v>
      </c>
      <c r="C708" s="141"/>
      <c r="D708" s="373"/>
      <c r="E708" s="22"/>
      <c r="F708" s="50"/>
      <c r="G708" s="742"/>
      <c r="H708" s="99"/>
      <c r="I708" s="99"/>
      <c r="L708" s="7"/>
      <c r="M708" s="7"/>
      <c r="N708" s="7"/>
      <c r="O708" s="7"/>
      <c r="P708" s="7"/>
    </row>
    <row r="709" spans="1:16" ht="40.4" customHeight="1">
      <c r="A709" s="18" t="s">
        <v>2281</v>
      </c>
      <c r="B709" s="1078" t="s">
        <v>4</v>
      </c>
      <c r="C709" s="1009"/>
      <c r="D709" s="1313"/>
      <c r="E709" s="1314"/>
      <c r="F709" s="1009"/>
      <c r="G709" s="1009"/>
      <c r="H709" s="889">
        <f>SUM(D710:D715)</f>
        <v>10</v>
      </c>
      <c r="I709" s="29">
        <f>COUNT(D710:D715)*2</f>
        <v>10</v>
      </c>
    </row>
    <row r="710" spans="1:16" ht="29">
      <c r="A710" s="18" t="s">
        <v>2282</v>
      </c>
      <c r="B710" s="30" t="s">
        <v>1417</v>
      </c>
      <c r="C710" s="30" t="s">
        <v>6265</v>
      </c>
      <c r="D710" s="582">
        <v>2</v>
      </c>
      <c r="E710" s="52" t="s">
        <v>646</v>
      </c>
      <c r="F710" s="50"/>
      <c r="G710" s="480"/>
      <c r="H710" s="889"/>
    </row>
    <row r="711" spans="1:16" ht="29">
      <c r="A711" s="18"/>
      <c r="B711" s="30"/>
      <c r="C711" s="30" t="s">
        <v>8473</v>
      </c>
      <c r="D711" s="582">
        <v>2</v>
      </c>
      <c r="E711" s="52" t="s">
        <v>646</v>
      </c>
      <c r="F711" s="50" t="s">
        <v>8474</v>
      </c>
      <c r="G711" s="480"/>
      <c r="H711" s="889"/>
    </row>
    <row r="712" spans="1:16" ht="29">
      <c r="A712" s="18"/>
      <c r="B712" s="30"/>
      <c r="C712" s="50" t="s">
        <v>8475</v>
      </c>
      <c r="D712" s="582">
        <v>2</v>
      </c>
      <c r="E712" s="52" t="s">
        <v>646</v>
      </c>
      <c r="F712" s="50"/>
      <c r="G712" s="480"/>
      <c r="H712" s="889"/>
    </row>
    <row r="713" spans="1:16" ht="29">
      <c r="A713" s="18"/>
      <c r="B713" s="30"/>
      <c r="C713" s="30" t="s">
        <v>8476</v>
      </c>
      <c r="D713" s="582">
        <v>2</v>
      </c>
      <c r="E713" s="52" t="s">
        <v>646</v>
      </c>
      <c r="F713" s="50"/>
      <c r="G713" s="480"/>
      <c r="H713" s="946"/>
    </row>
    <row r="714" spans="1:16" ht="29">
      <c r="A714" s="18"/>
      <c r="B714" s="30"/>
      <c r="C714" s="30" t="s">
        <v>8477</v>
      </c>
      <c r="D714" s="582">
        <v>2</v>
      </c>
      <c r="E714" s="52" t="s">
        <v>646</v>
      </c>
      <c r="F714" s="50"/>
      <c r="G714" s="480"/>
    </row>
    <row r="715" spans="1:16" ht="43.5" hidden="1">
      <c r="A715" s="27" t="s">
        <v>1425</v>
      </c>
      <c r="B715" s="86" t="s">
        <v>8018</v>
      </c>
      <c r="C715" s="141"/>
      <c r="D715" s="373"/>
      <c r="E715" s="22"/>
      <c r="F715" s="50"/>
      <c r="G715" s="742"/>
      <c r="H715" s="99"/>
      <c r="I715" s="99"/>
      <c r="L715" s="7"/>
      <c r="M715" s="7"/>
      <c r="N715" s="7"/>
      <c r="O715" s="7"/>
      <c r="P715" s="7"/>
    </row>
    <row r="716" spans="1:16" ht="40.4" customHeight="1">
      <c r="A716" s="18" t="s">
        <v>2288</v>
      </c>
      <c r="B716" s="1078" t="s">
        <v>2</v>
      </c>
      <c r="C716" s="1009"/>
      <c r="D716" s="1313"/>
      <c r="E716" s="1314"/>
      <c r="F716" s="1009"/>
      <c r="G716" s="1009"/>
      <c r="H716" s="889">
        <f>SUM(D717:D726)</f>
        <v>18</v>
      </c>
      <c r="I716" s="29">
        <f>COUNT(D717:D726)*2</f>
        <v>18</v>
      </c>
    </row>
    <row r="717" spans="1:16" ht="29">
      <c r="A717" s="18" t="s">
        <v>2289</v>
      </c>
      <c r="B717" s="30" t="s">
        <v>1428</v>
      </c>
      <c r="C717" s="50" t="s">
        <v>8478</v>
      </c>
      <c r="D717" s="582">
        <v>2</v>
      </c>
      <c r="E717" s="52" t="s">
        <v>646</v>
      </c>
      <c r="F717" s="50"/>
      <c r="G717" s="480"/>
      <c r="H717" s="889"/>
    </row>
    <row r="718" spans="1:16">
      <c r="A718" s="18"/>
      <c r="B718" s="30"/>
      <c r="C718" s="742" t="s">
        <v>8479</v>
      </c>
      <c r="D718" s="582">
        <v>2</v>
      </c>
      <c r="E718" s="52" t="s">
        <v>646</v>
      </c>
      <c r="F718" s="50"/>
      <c r="G718" s="480"/>
      <c r="H718" s="889"/>
    </row>
    <row r="719" spans="1:16">
      <c r="A719" s="18"/>
      <c r="B719" s="30"/>
      <c r="C719" s="30" t="s">
        <v>8480</v>
      </c>
      <c r="D719" s="582">
        <v>2</v>
      </c>
      <c r="E719" s="52" t="s">
        <v>646</v>
      </c>
      <c r="F719" s="50" t="s">
        <v>6275</v>
      </c>
      <c r="G719" s="480"/>
      <c r="H719" s="889"/>
    </row>
    <row r="720" spans="1:16" ht="29">
      <c r="A720" s="18"/>
      <c r="B720" s="30"/>
      <c r="C720" s="30" t="s">
        <v>8481</v>
      </c>
      <c r="D720" s="582">
        <v>2</v>
      </c>
      <c r="E720" s="52" t="s">
        <v>646</v>
      </c>
      <c r="F720" s="50"/>
      <c r="G720" s="480"/>
      <c r="H720" s="889"/>
    </row>
    <row r="721" spans="1:16" ht="29">
      <c r="A721" s="18"/>
      <c r="B721" s="30"/>
      <c r="C721" s="30" t="s">
        <v>8482</v>
      </c>
      <c r="D721" s="582">
        <v>2</v>
      </c>
      <c r="E721" s="52" t="s">
        <v>646</v>
      </c>
      <c r="F721" s="50"/>
      <c r="G721" s="480"/>
      <c r="H721" s="889"/>
    </row>
    <row r="722" spans="1:16" ht="29">
      <c r="A722" s="18"/>
      <c r="B722" s="30"/>
      <c r="C722" s="30" t="s">
        <v>8483</v>
      </c>
      <c r="D722" s="582">
        <v>2</v>
      </c>
      <c r="E722" s="52" t="s">
        <v>646</v>
      </c>
      <c r="F722" s="50"/>
      <c r="G722" s="480"/>
      <c r="H722" s="889"/>
    </row>
    <row r="723" spans="1:16" ht="29">
      <c r="A723" s="18"/>
      <c r="B723" s="30"/>
      <c r="C723" s="42" t="s">
        <v>8484</v>
      </c>
      <c r="D723" s="582">
        <v>2</v>
      </c>
      <c r="E723" s="52" t="s">
        <v>646</v>
      </c>
      <c r="F723" s="50"/>
      <c r="G723" s="480"/>
      <c r="H723" s="889"/>
    </row>
    <row r="724" spans="1:16" ht="47.25" customHeight="1">
      <c r="A724" s="18"/>
      <c r="B724" s="30"/>
      <c r="C724" s="42" t="s">
        <v>8485</v>
      </c>
      <c r="D724" s="582">
        <v>2</v>
      </c>
      <c r="E724" s="52" t="s">
        <v>646</v>
      </c>
      <c r="F724" s="50" t="s">
        <v>8486</v>
      </c>
      <c r="G724" s="480"/>
      <c r="H724" s="889"/>
    </row>
    <row r="725" spans="1:16" ht="29">
      <c r="A725" s="18"/>
      <c r="B725" s="30"/>
      <c r="C725" s="42" t="s">
        <v>8487</v>
      </c>
      <c r="D725" s="582">
        <v>2</v>
      </c>
      <c r="E725" s="52" t="s">
        <v>646</v>
      </c>
      <c r="F725" s="50"/>
      <c r="G725" s="480"/>
      <c r="H725" s="889"/>
    </row>
    <row r="726" spans="1:16" ht="43.5" hidden="1">
      <c r="A726" s="27" t="s">
        <v>1432</v>
      </c>
      <c r="B726" s="86" t="s">
        <v>8019</v>
      </c>
      <c r="C726" s="141"/>
      <c r="D726" s="373"/>
      <c r="E726" s="22"/>
      <c r="F726" s="50"/>
      <c r="G726" s="742"/>
      <c r="H726" s="99"/>
      <c r="I726" s="99"/>
      <c r="L726" s="7"/>
      <c r="M726" s="7"/>
      <c r="N726" s="7"/>
      <c r="O726" s="7"/>
      <c r="P726" s="7"/>
    </row>
    <row r="727" spans="1:16" ht="40.4" customHeight="1">
      <c r="A727" s="18" t="s">
        <v>2305</v>
      </c>
      <c r="B727" s="1078" t="s">
        <v>0</v>
      </c>
      <c r="C727" s="1009"/>
      <c r="D727" s="1313"/>
      <c r="E727" s="1314"/>
      <c r="F727" s="1009"/>
      <c r="G727" s="1009"/>
      <c r="H727" s="889">
        <f>SUM(D728:D734)</f>
        <v>12</v>
      </c>
      <c r="I727" s="29">
        <f>COUNT(D728:D734)*2</f>
        <v>12</v>
      </c>
    </row>
    <row r="728" spans="1:16" ht="29">
      <c r="A728" s="18" t="s">
        <v>2307</v>
      </c>
      <c r="B728" s="30" t="s">
        <v>1435</v>
      </c>
      <c r="C728" s="30" t="s">
        <v>2621</v>
      </c>
      <c r="D728" s="582">
        <v>2</v>
      </c>
      <c r="E728" s="52" t="s">
        <v>646</v>
      </c>
      <c r="F728" s="50" t="s">
        <v>8488</v>
      </c>
      <c r="G728" s="480"/>
      <c r="H728" s="889"/>
    </row>
    <row r="729" spans="1:16" ht="29">
      <c r="A729" s="18"/>
      <c r="B729" s="30"/>
      <c r="C729" s="30" t="s">
        <v>8489</v>
      </c>
      <c r="D729" s="582">
        <v>2</v>
      </c>
      <c r="E729" s="52" t="s">
        <v>646</v>
      </c>
      <c r="F729" s="50"/>
      <c r="G729" s="480"/>
      <c r="H729" s="889"/>
    </row>
    <row r="730" spans="1:16">
      <c r="A730" s="18"/>
      <c r="B730" s="30"/>
      <c r="C730" s="30" t="s">
        <v>8490</v>
      </c>
      <c r="D730" s="582">
        <v>2</v>
      </c>
      <c r="E730" s="52" t="s">
        <v>646</v>
      </c>
      <c r="F730" s="50"/>
      <c r="G730" s="480"/>
      <c r="H730" s="889"/>
    </row>
    <row r="731" spans="1:16" ht="43.5">
      <c r="A731" s="18"/>
      <c r="B731" s="30"/>
      <c r="C731" s="30" t="s">
        <v>8491</v>
      </c>
      <c r="D731" s="582">
        <v>2</v>
      </c>
      <c r="E731" s="52" t="s">
        <v>646</v>
      </c>
      <c r="F731" s="50"/>
      <c r="G731" s="480"/>
      <c r="H731" s="889"/>
    </row>
    <row r="732" spans="1:16" ht="29">
      <c r="A732" s="18"/>
      <c r="B732" s="30"/>
      <c r="C732" s="30" t="s">
        <v>6282</v>
      </c>
      <c r="D732" s="582">
        <v>2</v>
      </c>
      <c r="E732" s="52" t="s">
        <v>646</v>
      </c>
      <c r="F732" s="50"/>
      <c r="G732" s="480"/>
      <c r="H732" s="889"/>
    </row>
    <row r="733" spans="1:16" ht="17.25" customHeight="1">
      <c r="A733" s="18"/>
      <c r="B733" s="261"/>
      <c r="C733" s="30" t="s">
        <v>6287</v>
      </c>
      <c r="D733" s="582">
        <v>2</v>
      </c>
      <c r="E733" s="52" t="s">
        <v>646</v>
      </c>
      <c r="F733" s="50"/>
      <c r="G733" s="480"/>
      <c r="H733" s="889"/>
    </row>
    <row r="734" spans="1:16" ht="43.5" hidden="1">
      <c r="A734" s="260" t="s">
        <v>1440</v>
      </c>
      <c r="B734" s="23" t="s">
        <v>8020</v>
      </c>
      <c r="C734" s="141"/>
      <c r="D734" s="742"/>
      <c r="E734" s="22"/>
      <c r="F734" s="50"/>
      <c r="G734" s="742"/>
      <c r="H734" s="99"/>
      <c r="I734" s="99"/>
      <c r="L734" s="7"/>
      <c r="M734" s="7"/>
      <c r="N734" s="7"/>
      <c r="O734" s="7"/>
      <c r="P734" s="7"/>
    </row>
    <row r="735" spans="1:16" s="99" customFormat="1">
      <c r="A735" s="482"/>
      <c r="D735" s="717"/>
      <c r="E735" s="614"/>
      <c r="F735" s="202"/>
      <c r="H735" s="29"/>
      <c r="I735" s="29"/>
      <c r="L735" s="29"/>
      <c r="M735" s="29"/>
      <c r="N735" s="29"/>
      <c r="O735" s="29"/>
      <c r="P735" s="29"/>
    </row>
    <row r="736" spans="1:16" s="99" customFormat="1">
      <c r="A736" s="482"/>
      <c r="D736" s="717"/>
      <c r="E736" s="614"/>
      <c r="F736" s="202"/>
      <c r="H736" s="29"/>
      <c r="I736" s="29"/>
      <c r="L736" s="29"/>
      <c r="M736" s="29"/>
    </row>
    <row r="737" spans="1:11" s="29" customFormat="1" ht="73.400000000000006" customHeight="1">
      <c r="A737" s="483"/>
      <c r="D737" s="908"/>
      <c r="E737" s="623"/>
      <c r="F737" s="212"/>
      <c r="G737" s="99"/>
      <c r="J737" s="99"/>
      <c r="K737" s="99"/>
    </row>
    <row r="738" spans="1:11" s="29" customFormat="1">
      <c r="A738" s="483"/>
      <c r="B738" s="29" t="s">
        <v>1443</v>
      </c>
      <c r="C738" s="29" t="s">
        <v>2313</v>
      </c>
      <c r="D738" s="908" t="s">
        <v>1445</v>
      </c>
      <c r="E738" s="623">
        <f>H2</f>
        <v>5</v>
      </c>
      <c r="F738" s="212"/>
      <c r="G738" s="99"/>
      <c r="J738" s="99"/>
      <c r="K738" s="99"/>
    </row>
    <row r="739" spans="1:11" s="29" customFormat="1">
      <c r="A739" s="483" t="s">
        <v>174</v>
      </c>
      <c r="B739" s="29">
        <f>IF(E738=0,0,H52)</f>
        <v>58</v>
      </c>
      <c r="C739" s="29">
        <f>IF(E738=0,0,I52)</f>
        <v>58</v>
      </c>
      <c r="D739" s="947">
        <f>IF(D747=0,0,B739/C739)</f>
        <v>1</v>
      </c>
      <c r="E739" s="623"/>
      <c r="F739" s="212"/>
      <c r="G739" s="99"/>
      <c r="J739" s="99"/>
      <c r="K739" s="99"/>
    </row>
    <row r="740" spans="1:11" s="29" customFormat="1">
      <c r="A740" s="483" t="s">
        <v>176</v>
      </c>
      <c r="B740" s="29">
        <f>IF(E738=0,0,H116)</f>
        <v>88</v>
      </c>
      <c r="C740" s="29">
        <f>IF(E738=0,0,I116)</f>
        <v>88</v>
      </c>
      <c r="D740" s="947">
        <f>IF(D747=0,0,B740/C740)</f>
        <v>1</v>
      </c>
      <c r="E740" s="623"/>
      <c r="F740" s="212"/>
      <c r="G740" s="99"/>
      <c r="J740" s="99"/>
      <c r="K740" s="99"/>
    </row>
    <row r="741" spans="1:11" s="29" customFormat="1">
      <c r="A741" s="483" t="s">
        <v>178</v>
      </c>
      <c r="B741" s="29">
        <f>IF(E738=0,0,H182)</f>
        <v>162</v>
      </c>
      <c r="C741" s="29">
        <f>IF(E738=0,0,I182)</f>
        <v>162</v>
      </c>
      <c r="D741" s="947">
        <f>IF(D747=0,0,B741/C741)</f>
        <v>1</v>
      </c>
      <c r="E741" s="623"/>
      <c r="F741" s="212"/>
      <c r="G741" s="99"/>
      <c r="J741" s="99"/>
      <c r="K741" s="99"/>
    </row>
    <row r="742" spans="1:11" s="29" customFormat="1">
      <c r="A742" s="483" t="s">
        <v>180</v>
      </c>
      <c r="B742" s="29">
        <f>IF(E738=0,0,H282)</f>
        <v>88</v>
      </c>
      <c r="C742" s="29">
        <f>IF(E738=0,0,I282)</f>
        <v>88</v>
      </c>
      <c r="D742" s="947">
        <f>IF(D747=0,0,B742/C742)</f>
        <v>1</v>
      </c>
      <c r="E742" s="623"/>
      <c r="F742" s="212"/>
      <c r="G742" s="99"/>
      <c r="J742" s="99"/>
      <c r="K742" s="99"/>
    </row>
    <row r="743" spans="1:11" s="29" customFormat="1">
      <c r="A743" s="483" t="s">
        <v>182</v>
      </c>
      <c r="B743" s="29">
        <f>IF(E738=0,0,H354)</f>
        <v>212</v>
      </c>
      <c r="C743" s="29">
        <f>IF(E738=0,0,I354)</f>
        <v>212</v>
      </c>
      <c r="D743" s="947">
        <f>IF(D747=0,0,B743/C743)</f>
        <v>1</v>
      </c>
      <c r="E743" s="623"/>
      <c r="F743" s="212"/>
      <c r="G743" s="99"/>
      <c r="J743" s="99"/>
      <c r="K743" s="99"/>
    </row>
    <row r="744" spans="1:11" s="29" customFormat="1">
      <c r="A744" s="483" t="s">
        <v>184</v>
      </c>
      <c r="B744" s="29">
        <f>IF(E738=0,0,H578)</f>
        <v>76</v>
      </c>
      <c r="C744" s="29">
        <f>IF(E738=0,0,I578)</f>
        <v>76</v>
      </c>
      <c r="D744" s="947">
        <f>IF(D747=0,0,B744/C744)</f>
        <v>1</v>
      </c>
      <c r="E744" s="623"/>
      <c r="F744" s="212"/>
      <c r="G744" s="99"/>
      <c r="J744" s="99"/>
      <c r="K744" s="99"/>
    </row>
    <row r="745" spans="1:11" s="29" customFormat="1">
      <c r="A745" s="483" t="s">
        <v>185</v>
      </c>
      <c r="B745" s="29">
        <f>IF(E738=0,0,H628)</f>
        <v>72</v>
      </c>
      <c r="C745" s="29">
        <f>IF(E738=0,0,I628)</f>
        <v>72</v>
      </c>
      <c r="D745" s="947">
        <f>IF(D747=0,0,B745/C745)</f>
        <v>1</v>
      </c>
      <c r="E745" s="623"/>
      <c r="F745" s="212"/>
      <c r="G745" s="99"/>
      <c r="J745" s="99"/>
      <c r="K745" s="99"/>
    </row>
    <row r="746" spans="1:11" s="29" customFormat="1">
      <c r="A746" s="483" t="s">
        <v>187</v>
      </c>
      <c r="B746" s="29">
        <f>IF(E738=0,0,H697)</f>
        <v>58</v>
      </c>
      <c r="C746" s="29">
        <f>IF(E738=0,0,I697)</f>
        <v>58</v>
      </c>
      <c r="D746" s="947">
        <f>IF(D747=0,0,B746/C746)</f>
        <v>1</v>
      </c>
      <c r="E746" s="623"/>
      <c r="F746" s="212"/>
      <c r="G746" s="99"/>
      <c r="J746" s="99"/>
      <c r="K746" s="99"/>
    </row>
    <row r="747" spans="1:11" s="29" customFormat="1">
      <c r="A747" s="483" t="s">
        <v>1446</v>
      </c>
      <c r="B747" s="29">
        <f>IF(H2=0,0,SUM(B739:B746))</f>
        <v>814</v>
      </c>
      <c r="C747" s="29">
        <f>IF(H2=0,0,SUM(C739:C746))</f>
        <v>814</v>
      </c>
      <c r="D747" s="947">
        <f>IF(H2=0,0,B747/C747)</f>
        <v>1</v>
      </c>
      <c r="E747" s="623"/>
      <c r="F747" s="212"/>
      <c r="G747" s="99"/>
      <c r="J747" s="99"/>
      <c r="K747" s="99"/>
    </row>
    <row r="748" spans="1:11" s="29" customFormat="1" ht="46.4" customHeight="1">
      <c r="A748" s="483"/>
      <c r="D748" s="908"/>
      <c r="E748" s="623"/>
      <c r="F748" s="212"/>
      <c r="G748" s="99"/>
      <c r="J748" s="99"/>
      <c r="K748" s="99"/>
    </row>
    <row r="749" spans="1:11" s="29" customFormat="1">
      <c r="A749" s="483"/>
      <c r="D749" s="908"/>
      <c r="E749" s="623"/>
      <c r="F749" s="212"/>
      <c r="G749" s="99"/>
      <c r="J749" s="99"/>
      <c r="K749" s="99"/>
    </row>
    <row r="750" spans="1:11" s="29" customFormat="1">
      <c r="A750" s="483">
        <v>0</v>
      </c>
      <c r="D750" s="908"/>
      <c r="E750" s="623"/>
      <c r="F750" s="212"/>
      <c r="G750" s="99"/>
      <c r="J750" s="99"/>
      <c r="K750" s="99"/>
    </row>
    <row r="751" spans="1:11" s="29" customFormat="1">
      <c r="A751" s="483">
        <v>1</v>
      </c>
      <c r="D751" s="908"/>
      <c r="E751" s="623"/>
      <c r="F751" s="212"/>
      <c r="G751" s="99"/>
      <c r="J751" s="99"/>
      <c r="K751" s="99"/>
    </row>
    <row r="752" spans="1:11" s="29" customFormat="1">
      <c r="A752" s="483">
        <v>2</v>
      </c>
      <c r="D752" s="908"/>
      <c r="E752" s="623"/>
      <c r="F752" s="212"/>
      <c r="G752" s="99"/>
      <c r="J752" s="99"/>
      <c r="K752" s="99"/>
    </row>
    <row r="753" spans="1:16" s="29" customFormat="1">
      <c r="A753" s="483"/>
      <c r="D753" s="908"/>
      <c r="E753" s="623"/>
      <c r="F753" s="212"/>
      <c r="G753" s="99"/>
      <c r="J753" s="99"/>
      <c r="K753" s="99"/>
    </row>
    <row r="754" spans="1:16" s="29" customFormat="1">
      <c r="A754" s="483"/>
      <c r="D754" s="908"/>
      <c r="E754" s="623"/>
      <c r="F754" s="212"/>
      <c r="G754" s="99"/>
      <c r="J754" s="99"/>
      <c r="K754" s="99"/>
    </row>
    <row r="755" spans="1:16" s="99" customFormat="1">
      <c r="A755" s="483"/>
      <c r="B755" s="29"/>
      <c r="C755" s="29"/>
      <c r="D755" s="908"/>
      <c r="E755" s="623"/>
      <c r="F755" s="212"/>
      <c r="H755" s="29"/>
      <c r="I755" s="29"/>
      <c r="L755" s="29"/>
      <c r="M755" s="29"/>
      <c r="N755" s="29"/>
      <c r="O755" s="29"/>
      <c r="P755" s="29"/>
    </row>
    <row r="756" spans="1:16">
      <c r="B756" s="29"/>
      <c r="C756" s="29"/>
      <c r="D756" s="908"/>
      <c r="E756" s="623"/>
      <c r="F756" s="212"/>
      <c r="G756" s="99"/>
    </row>
    <row r="757" spans="1:16">
      <c r="A757" s="482"/>
      <c r="B757" s="99"/>
      <c r="C757" s="99"/>
      <c r="D757" s="717"/>
      <c r="E757" s="614"/>
      <c r="F757" s="202"/>
      <c r="G757" s="99"/>
    </row>
    <row r="758" spans="1:16">
      <c r="B758" s="29"/>
      <c r="C758" s="29"/>
      <c r="D758" s="908"/>
      <c r="E758" s="623"/>
      <c r="F758" s="212"/>
    </row>
  </sheetData>
  <protectedRanges>
    <protectedRange sqref="K179" name="Range4"/>
    <protectedRange sqref="G3:G12" name="Range2_1"/>
    <protectedRange sqref="D3:D12" name="Range1_1"/>
  </protectedRanges>
  <autoFilter ref="A51:G734">
    <filterColumn colId="0">
      <colorFilter dxfId="18"/>
    </filterColumn>
  </autoFilter>
  <mergeCells count="135">
    <mergeCell ref="A1:I1"/>
    <mergeCell ref="B697:G697"/>
    <mergeCell ref="B698:G698"/>
    <mergeCell ref="B709:G709"/>
    <mergeCell ref="B716:G716"/>
    <mergeCell ref="B727:G727"/>
    <mergeCell ref="B657:G657"/>
    <mergeCell ref="B661:G661"/>
    <mergeCell ref="B667:G667"/>
    <mergeCell ref="B675:G675"/>
    <mergeCell ref="B679:G679"/>
    <mergeCell ref="B686:G686"/>
    <mergeCell ref="B615:G615"/>
    <mergeCell ref="B628:G628"/>
    <mergeCell ref="B629:G629"/>
    <mergeCell ref="B632:G632"/>
    <mergeCell ref="B636:G636"/>
    <mergeCell ref="B640:G640"/>
    <mergeCell ref="B578:G578"/>
    <mergeCell ref="B579:G579"/>
    <mergeCell ref="B586:G586"/>
    <mergeCell ref="B593:G593"/>
    <mergeCell ref="B597:G597"/>
    <mergeCell ref="B605:G605"/>
    <mergeCell ref="B489:G489"/>
    <mergeCell ref="B496:G496"/>
    <mergeCell ref="B554:G554"/>
    <mergeCell ref="B561:G561"/>
    <mergeCell ref="B566:G566"/>
    <mergeCell ref="B567:G567"/>
    <mergeCell ref="B453:G453"/>
    <mergeCell ref="B457:G457"/>
    <mergeCell ref="B462:G462"/>
    <mergeCell ref="B467:G467"/>
    <mergeCell ref="B468:G468"/>
    <mergeCell ref="B477:G477"/>
    <mergeCell ref="B406:G406"/>
    <mergeCell ref="B415:G415"/>
    <mergeCell ref="B420:G420"/>
    <mergeCell ref="B424:G424"/>
    <mergeCell ref="B438:G438"/>
    <mergeCell ref="B442:G442"/>
    <mergeCell ref="B368:G368"/>
    <mergeCell ref="B371:G371"/>
    <mergeCell ref="B381:G381"/>
    <mergeCell ref="B387:G387"/>
    <mergeCell ref="B390:G390"/>
    <mergeCell ref="B396:G396"/>
    <mergeCell ref="B337:G337"/>
    <mergeCell ref="B340:G340"/>
    <mergeCell ref="B346:G346"/>
    <mergeCell ref="B351:G351"/>
    <mergeCell ref="B354:G354"/>
    <mergeCell ref="B355:G355"/>
    <mergeCell ref="B304:G304"/>
    <mergeCell ref="B312:G312"/>
    <mergeCell ref="B322:G322"/>
    <mergeCell ref="B326:G326"/>
    <mergeCell ref="B330:G330"/>
    <mergeCell ref="B334:G334"/>
    <mergeCell ref="B229:G229"/>
    <mergeCell ref="B248:G248"/>
    <mergeCell ref="B266:G266"/>
    <mergeCell ref="B282:G282"/>
    <mergeCell ref="B283:G283"/>
    <mergeCell ref="B288:G288"/>
    <mergeCell ref="B169:G169"/>
    <mergeCell ref="B182:G182"/>
    <mergeCell ref="B183:G183"/>
    <mergeCell ref="B205:G205"/>
    <mergeCell ref="B212:G212"/>
    <mergeCell ref="B216:G216"/>
    <mergeCell ref="B116:G116"/>
    <mergeCell ref="B117:G117"/>
    <mergeCell ref="B133:G133"/>
    <mergeCell ref="B147:G147"/>
    <mergeCell ref="B155:G155"/>
    <mergeCell ref="B162:G162"/>
    <mergeCell ref="B53:G53"/>
    <mergeCell ref="B79:G79"/>
    <mergeCell ref="B86:G86"/>
    <mergeCell ref="B90:G90"/>
    <mergeCell ref="B104:G104"/>
    <mergeCell ref="B113:G113"/>
    <mergeCell ref="B45:I45"/>
    <mergeCell ref="B46:I46"/>
    <mergeCell ref="B47:I47"/>
    <mergeCell ref="A48:I49"/>
    <mergeCell ref="A50:G50"/>
    <mergeCell ref="B52:G52"/>
    <mergeCell ref="B39:I39"/>
    <mergeCell ref="B40:I40"/>
    <mergeCell ref="B41:I41"/>
    <mergeCell ref="B42:I42"/>
    <mergeCell ref="B43:I43"/>
    <mergeCell ref="B44:I44"/>
    <mergeCell ref="B33:I33"/>
    <mergeCell ref="B34:I34"/>
    <mergeCell ref="B35:I35"/>
    <mergeCell ref="B36:I36"/>
    <mergeCell ref="B37:I37"/>
    <mergeCell ref="B38:I38"/>
    <mergeCell ref="A27:I27"/>
    <mergeCell ref="B28:I28"/>
    <mergeCell ref="B29:I29"/>
    <mergeCell ref="B30:I30"/>
    <mergeCell ref="B31:I31"/>
    <mergeCell ref="B32:I32"/>
    <mergeCell ref="C19:E19"/>
    <mergeCell ref="F19:I26"/>
    <mergeCell ref="C20:E20"/>
    <mergeCell ref="C21:E21"/>
    <mergeCell ref="C22:E22"/>
    <mergeCell ref="C23:E23"/>
    <mergeCell ref="C24:E24"/>
    <mergeCell ref="C25:E25"/>
    <mergeCell ref="C26:E26"/>
    <mergeCell ref="B18:E18"/>
    <mergeCell ref="F18:I18"/>
    <mergeCell ref="A13:I13"/>
    <mergeCell ref="A14:B14"/>
    <mergeCell ref="C14:E14"/>
    <mergeCell ref="G14:I14"/>
    <mergeCell ref="A15:B15"/>
    <mergeCell ref="C15:E15"/>
    <mergeCell ref="G15:I15"/>
    <mergeCell ref="A2:G2"/>
    <mergeCell ref="H2:I2"/>
    <mergeCell ref="A3:B12"/>
    <mergeCell ref="C3:E12"/>
    <mergeCell ref="F3:G12"/>
    <mergeCell ref="A16:B16"/>
    <mergeCell ref="C16:E16"/>
    <mergeCell ref="G16:I16"/>
    <mergeCell ref="A17:I17"/>
  </mergeCells>
  <dataValidations count="6">
    <dataValidation type="list" allowBlank="1" showInputMessage="1" showErrorMessage="1" sqref="D673:D674 D693:D696 D668:D670">
      <formula1>$A$716:$A$724</formula1>
    </dataValidation>
    <dataValidation type="list" allowBlank="1" showInputMessage="1" showErrorMessage="1" sqref="D680:D685">
      <formula1>$A$725:$A$727</formula1>
    </dataValidation>
    <dataValidation type="list" allowBlank="1" showInputMessage="1" showErrorMessage="1" sqref="D680:D685">
      <formula1>#REF!</formula1>
    </dataValidation>
    <dataValidation type="list" allowBlank="1" showInputMessage="1" showErrorMessage="1" sqref="D667">
      <formula1>$A$670:$A$675</formula1>
    </dataValidation>
    <dataValidation type="list" allowBlank="1" showInputMessage="1" showErrorMessage="1" sqref="D748:D1048576 D267:D585 D182:D265 D587:D666 F535 D675:D678 D51 D54:D168 D178:D179 D697:D738 D671:D672 D692">
      <formula1>$A$750:$A$752</formula1>
    </dataValidation>
    <dataValidation type="list" allowBlank="1" showInputMessage="1" showErrorMessage="1" sqref="K179">
      <formula1>$A$834:$A$836</formula1>
    </dataValidation>
  </dataValidations>
  <pageMargins left="0.70866141732283505" right="0.70866141732283505" top="0.74803149606299202" bottom="0.74803149606299202" header="0.31496062992126" footer="0.31496062992126"/>
  <pageSetup paperSize="9" scale="50" fitToWidth="2" orientation="portrait" r:id="rId1"/>
  <headerFooter>
    <oddHeader xml:space="preserve">&amp;LChecklist No - 2&amp;COutdoor Department&amp;RVersion - NHSRC/ 3.0 </oddHeader>
    <oddFooter>Page &amp;P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sheetPr>
  <dimension ref="A1:EY684"/>
  <sheetViews>
    <sheetView topLeftCell="A86" zoomScale="70" zoomScaleNormal="70" zoomScalePageLayoutView="60" workbookViewId="0">
      <selection activeCell="G670" sqref="G670"/>
    </sheetView>
  </sheetViews>
  <sheetFormatPr defaultColWidth="9.1796875" defaultRowHeight="15.5"/>
  <cols>
    <col min="1" max="1" width="18.54296875" style="307" customWidth="1"/>
    <col min="2" max="2" width="32.1796875" style="7" customWidth="1"/>
    <col min="3" max="3" width="29.7265625" style="7" customWidth="1"/>
    <col min="4" max="4" width="8.7265625" style="587" customWidth="1"/>
    <col min="5" max="5" width="21.26953125" style="37" bestFit="1" customWidth="1"/>
    <col min="6" max="6" width="54.453125" style="7" customWidth="1"/>
    <col min="7" max="7" width="29" style="7" customWidth="1"/>
    <col min="8" max="8" width="15.54296875" style="29" customWidth="1"/>
    <col min="9" max="9" width="6.1796875" style="29" customWidth="1"/>
    <col min="10" max="10" width="7" style="29" customWidth="1"/>
    <col min="11" max="16" width="9.1796875" style="29"/>
    <col min="17" max="16384" width="9.1796875" style="7"/>
  </cols>
  <sheetData>
    <row r="1" spans="1:19" ht="57" customHeight="1">
      <c r="A1" s="1040" t="s">
        <v>6644</v>
      </c>
      <c r="B1" s="1041"/>
      <c r="C1" s="1041"/>
      <c r="D1" s="1041"/>
      <c r="E1" s="1041"/>
      <c r="F1" s="1041"/>
      <c r="G1" s="1041"/>
      <c r="H1" s="1322"/>
      <c r="I1" s="1323"/>
      <c r="J1" s="924"/>
    </row>
    <row r="2" spans="1:19" ht="33.5">
      <c r="A2" s="1040" t="s">
        <v>2625</v>
      </c>
      <c r="B2" s="1041"/>
      <c r="C2" s="1041"/>
      <c r="D2" s="1291"/>
      <c r="E2" s="1041"/>
      <c r="F2" s="1041"/>
      <c r="G2" s="1041"/>
      <c r="H2" s="1139">
        <v>6</v>
      </c>
      <c r="I2" s="1140"/>
    </row>
    <row r="3" spans="1:19" s="295" customFormat="1" ht="26.25" customHeight="1">
      <c r="A3" s="1292"/>
      <c r="B3" s="1292"/>
      <c r="C3" s="1295"/>
      <c r="D3" s="1295"/>
      <c r="E3" s="1295"/>
      <c r="F3" s="1298"/>
      <c r="G3" s="1299"/>
      <c r="H3" s="944"/>
      <c r="I3" s="944"/>
      <c r="J3" s="204"/>
      <c r="K3" s="204"/>
      <c r="L3" s="449"/>
      <c r="M3" s="449"/>
      <c r="N3" s="449"/>
      <c r="O3" s="449"/>
      <c r="P3" s="449"/>
      <c r="Q3" s="449"/>
      <c r="R3" s="449"/>
      <c r="S3" s="449"/>
    </row>
    <row r="4" spans="1:19" s="295" customFormat="1" ht="26.25" customHeight="1">
      <c r="A4" s="1293"/>
      <c r="B4" s="1293"/>
      <c r="C4" s="1296"/>
      <c r="D4" s="1296"/>
      <c r="E4" s="1296"/>
      <c r="F4" s="1300"/>
      <c r="G4" s="1301"/>
      <c r="H4" s="944"/>
      <c r="I4" s="944"/>
      <c r="J4" s="204"/>
      <c r="K4" s="204"/>
      <c r="L4" s="449"/>
      <c r="M4" s="449"/>
      <c r="N4" s="449"/>
      <c r="O4" s="449"/>
      <c r="P4" s="449"/>
      <c r="Q4" s="449"/>
      <c r="R4" s="449"/>
      <c r="S4" s="449"/>
    </row>
    <row r="5" spans="1:19" s="295" customFormat="1" ht="26.25" customHeight="1">
      <c r="A5" s="1293"/>
      <c r="B5" s="1293"/>
      <c r="C5" s="1296"/>
      <c r="D5" s="1296"/>
      <c r="E5" s="1296"/>
      <c r="F5" s="1300"/>
      <c r="G5" s="1301"/>
      <c r="H5" s="944"/>
      <c r="I5" s="944"/>
      <c r="J5" s="204"/>
      <c r="K5" s="204"/>
      <c r="L5" s="449"/>
      <c r="M5" s="449"/>
      <c r="N5" s="449"/>
      <c r="O5" s="449"/>
      <c r="P5" s="449"/>
      <c r="Q5" s="449"/>
      <c r="R5" s="449"/>
      <c r="S5" s="449"/>
    </row>
    <row r="6" spans="1:19" s="295" customFormat="1" ht="26.25" customHeight="1">
      <c r="A6" s="1293"/>
      <c r="B6" s="1293"/>
      <c r="C6" s="1296"/>
      <c r="D6" s="1296"/>
      <c r="E6" s="1296"/>
      <c r="F6" s="1300"/>
      <c r="G6" s="1301"/>
      <c r="H6" s="944"/>
      <c r="I6" s="944"/>
      <c r="J6" s="204"/>
      <c r="K6" s="204"/>
      <c r="L6" s="449"/>
      <c r="M6" s="449"/>
      <c r="N6" s="449"/>
      <c r="O6" s="449"/>
      <c r="P6" s="449"/>
      <c r="Q6" s="449"/>
      <c r="R6" s="449"/>
      <c r="S6" s="449"/>
    </row>
    <row r="7" spans="1:19" s="295" customFormat="1" ht="26.25" customHeight="1">
      <c r="A7" s="1293"/>
      <c r="B7" s="1293"/>
      <c r="C7" s="1296"/>
      <c r="D7" s="1296"/>
      <c r="E7" s="1296"/>
      <c r="F7" s="1300"/>
      <c r="G7" s="1301"/>
      <c r="H7" s="944"/>
      <c r="I7" s="944"/>
      <c r="J7" s="204"/>
      <c r="K7" s="204"/>
      <c r="L7" s="449"/>
      <c r="M7" s="449"/>
      <c r="N7" s="449"/>
      <c r="O7" s="449"/>
      <c r="P7" s="449"/>
      <c r="Q7" s="449"/>
      <c r="R7" s="449"/>
      <c r="S7" s="449"/>
    </row>
    <row r="8" spans="1:19" s="295" customFormat="1" ht="26.25" customHeight="1">
      <c r="A8" s="1293"/>
      <c r="B8" s="1293"/>
      <c r="C8" s="1296"/>
      <c r="D8" s="1296"/>
      <c r="E8" s="1296"/>
      <c r="F8" s="1300"/>
      <c r="G8" s="1301"/>
      <c r="H8" s="944"/>
      <c r="I8" s="944"/>
      <c r="J8" s="204"/>
      <c r="K8" s="204"/>
      <c r="L8" s="449"/>
      <c r="M8" s="449"/>
      <c r="N8" s="449"/>
      <c r="O8" s="449"/>
      <c r="P8" s="449"/>
      <c r="Q8" s="449"/>
      <c r="R8" s="449"/>
      <c r="S8" s="449"/>
    </row>
    <row r="9" spans="1:19" s="295" customFormat="1" ht="26.25" customHeight="1">
      <c r="A9" s="1293"/>
      <c r="B9" s="1293"/>
      <c r="C9" s="1296"/>
      <c r="D9" s="1296"/>
      <c r="E9" s="1296"/>
      <c r="F9" s="1300"/>
      <c r="G9" s="1301"/>
      <c r="H9" s="944"/>
      <c r="I9" s="944"/>
      <c r="J9" s="204"/>
      <c r="K9" s="204"/>
      <c r="L9" s="449"/>
      <c r="M9" s="449"/>
      <c r="N9" s="449"/>
      <c r="O9" s="449"/>
      <c r="P9" s="449"/>
      <c r="Q9" s="449"/>
      <c r="R9" s="449"/>
      <c r="S9" s="449"/>
    </row>
    <row r="10" spans="1:19" s="295" customFormat="1" ht="26.25" customHeight="1">
      <c r="A10" s="1293"/>
      <c r="B10" s="1293"/>
      <c r="C10" s="1296"/>
      <c r="D10" s="1296"/>
      <c r="E10" s="1296"/>
      <c r="F10" s="1300"/>
      <c r="G10" s="1301"/>
      <c r="H10" s="944"/>
      <c r="I10" s="944"/>
      <c r="J10" s="204"/>
      <c r="K10" s="204"/>
      <c r="L10" s="449"/>
      <c r="M10" s="449"/>
      <c r="N10" s="449"/>
      <c r="O10" s="449"/>
      <c r="P10" s="449"/>
      <c r="Q10" s="449"/>
      <c r="R10" s="449"/>
      <c r="S10" s="449"/>
    </row>
    <row r="11" spans="1:19" s="295" customFormat="1" ht="26.25" customHeight="1">
      <c r="A11" s="1293"/>
      <c r="B11" s="1293"/>
      <c r="C11" s="1296"/>
      <c r="D11" s="1296"/>
      <c r="E11" s="1296"/>
      <c r="F11" s="1300"/>
      <c r="G11" s="1301"/>
      <c r="H11" s="944"/>
      <c r="I11" s="944"/>
      <c r="J11" s="204"/>
      <c r="K11" s="204"/>
      <c r="L11" s="449"/>
      <c r="M11" s="449"/>
      <c r="N11" s="449"/>
      <c r="O11" s="449"/>
      <c r="P11" s="449"/>
      <c r="Q11" s="449"/>
      <c r="R11" s="449"/>
      <c r="S11" s="449"/>
    </row>
    <row r="12" spans="1:19" s="295" customFormat="1" ht="26.25" customHeight="1">
      <c r="A12" s="1294"/>
      <c r="B12" s="1294"/>
      <c r="C12" s="1297"/>
      <c r="D12" s="1297"/>
      <c r="E12" s="1297"/>
      <c r="F12" s="1302"/>
      <c r="G12" s="1303"/>
      <c r="H12" s="944"/>
      <c r="I12" s="944"/>
      <c r="J12" s="204"/>
      <c r="K12" s="204"/>
      <c r="L12" s="449"/>
      <c r="M12" s="449"/>
      <c r="N12" s="449"/>
      <c r="O12" s="449"/>
      <c r="P12" s="449"/>
      <c r="Q12" s="449"/>
      <c r="R12" s="449"/>
      <c r="S12" s="449"/>
    </row>
    <row r="13" spans="1:19" ht="28.5" customHeight="1">
      <c r="A13" s="1324" t="s">
        <v>164</v>
      </c>
      <c r="B13" s="1325"/>
      <c r="C13" s="1325"/>
      <c r="D13" s="1326"/>
      <c r="E13" s="1325"/>
      <c r="F13" s="1325"/>
      <c r="G13" s="1325"/>
      <c r="H13" s="1327"/>
      <c r="I13" s="1328"/>
    </row>
    <row r="14" spans="1:19" ht="28.5">
      <c r="A14" s="759" t="s">
        <v>165</v>
      </c>
      <c r="B14" s="759"/>
      <c r="C14" s="749"/>
      <c r="D14" s="745"/>
      <c r="E14" s="749"/>
      <c r="F14" s="8" t="s">
        <v>166</v>
      </c>
      <c r="G14" s="1329"/>
      <c r="H14" s="1330"/>
      <c r="I14" s="1240"/>
    </row>
    <row r="15" spans="1:19" ht="28.5" customHeight="1">
      <c r="A15" s="1062" t="s">
        <v>167</v>
      </c>
      <c r="B15" s="1063"/>
      <c r="C15" s="750"/>
      <c r="D15" s="743"/>
      <c r="E15" s="750"/>
      <c r="F15" s="744" t="s">
        <v>2816</v>
      </c>
      <c r="G15" s="1329"/>
      <c r="H15" s="1330"/>
      <c r="I15" s="1240"/>
    </row>
    <row r="16" spans="1:19" ht="28.5" customHeight="1">
      <c r="A16" s="1331" t="s">
        <v>169</v>
      </c>
      <c r="B16" s="1332"/>
      <c r="C16" s="760"/>
      <c r="D16" s="745"/>
      <c r="E16" s="760"/>
      <c r="F16" s="744" t="s">
        <v>170</v>
      </c>
      <c r="G16" s="1329"/>
      <c r="H16" s="1330"/>
      <c r="I16" s="1240"/>
    </row>
    <row r="17" spans="1:9" s="29" customFormat="1" ht="33.75" customHeight="1">
      <c r="A17" s="1333" t="s">
        <v>2626</v>
      </c>
      <c r="B17" s="1334"/>
      <c r="C17" s="1334"/>
      <c r="D17" s="1334"/>
      <c r="E17" s="1334"/>
      <c r="F17" s="1334"/>
      <c r="G17" s="1334"/>
      <c r="H17" s="1334"/>
      <c r="I17" s="1334"/>
    </row>
    <row r="18" spans="1:9" s="29" customFormat="1" ht="33.65" customHeight="1">
      <c r="A18" s="1287" t="s">
        <v>172</v>
      </c>
      <c r="B18" s="1288"/>
      <c r="C18" s="1335"/>
      <c r="D18" s="1336" t="s">
        <v>6645</v>
      </c>
      <c r="E18" s="1337"/>
      <c r="F18" s="1337"/>
      <c r="G18" s="1337"/>
      <c r="H18" s="1338"/>
      <c r="I18" s="1339"/>
    </row>
    <row r="19" spans="1:9" s="29" customFormat="1" ht="33.65" customHeight="1">
      <c r="A19" s="103" t="s">
        <v>174</v>
      </c>
      <c r="B19" s="283" t="s">
        <v>175</v>
      </c>
      <c r="C19" s="284">
        <f>'Paed Ward_ MusQan'!D665</f>
        <v>1</v>
      </c>
      <c r="D19" s="1126">
        <f>D673</f>
        <v>1</v>
      </c>
      <c r="E19" s="1340"/>
      <c r="F19" s="1340"/>
      <c r="G19" s="1340"/>
      <c r="H19" s="1219"/>
      <c r="I19" s="1341"/>
    </row>
    <row r="20" spans="1:9" s="29" customFormat="1" ht="33.65" customHeight="1">
      <c r="A20" s="103" t="s">
        <v>176</v>
      </c>
      <c r="B20" s="283" t="s">
        <v>177</v>
      </c>
      <c r="C20" s="284">
        <f>'Paed Ward_ MusQan'!D666</f>
        <v>1</v>
      </c>
      <c r="D20" s="1342"/>
      <c r="E20" s="1343"/>
      <c r="F20" s="1343"/>
      <c r="G20" s="1343"/>
      <c r="H20" s="1222"/>
      <c r="I20" s="1344"/>
    </row>
    <row r="21" spans="1:9" s="29" customFormat="1" ht="33.65" customHeight="1">
      <c r="A21" s="103" t="s">
        <v>178</v>
      </c>
      <c r="B21" s="283" t="s">
        <v>179</v>
      </c>
      <c r="C21" s="284">
        <f>'Paed Ward_ MusQan'!D667</f>
        <v>1</v>
      </c>
      <c r="D21" s="1342"/>
      <c r="E21" s="1343"/>
      <c r="F21" s="1343"/>
      <c r="G21" s="1343"/>
      <c r="H21" s="1222"/>
      <c r="I21" s="1344"/>
    </row>
    <row r="22" spans="1:9" s="29" customFormat="1" ht="33.65" customHeight="1">
      <c r="A22" s="103" t="s">
        <v>180</v>
      </c>
      <c r="B22" s="283" t="s">
        <v>181</v>
      </c>
      <c r="C22" s="284">
        <f>'Paed Ward_ MusQan'!D668</f>
        <v>1</v>
      </c>
      <c r="D22" s="1342"/>
      <c r="E22" s="1343"/>
      <c r="F22" s="1343"/>
      <c r="G22" s="1343"/>
      <c r="H22" s="1222"/>
      <c r="I22" s="1344"/>
    </row>
    <row r="23" spans="1:9" s="29" customFormat="1" ht="33.65" customHeight="1">
      <c r="A23" s="103" t="s">
        <v>182</v>
      </c>
      <c r="B23" s="283" t="s">
        <v>183</v>
      </c>
      <c r="C23" s="284">
        <f>'Paed Ward_ MusQan'!D669</f>
        <v>1</v>
      </c>
      <c r="D23" s="1342"/>
      <c r="E23" s="1343"/>
      <c r="F23" s="1343"/>
      <c r="G23" s="1343"/>
      <c r="H23" s="1222"/>
      <c r="I23" s="1344"/>
    </row>
    <row r="24" spans="1:9" s="29" customFormat="1" ht="33.65" customHeight="1">
      <c r="A24" s="103" t="s">
        <v>184</v>
      </c>
      <c r="B24" s="283" t="s">
        <v>146</v>
      </c>
      <c r="C24" s="284">
        <f>'Paed Ward_ MusQan'!D670</f>
        <v>1</v>
      </c>
      <c r="D24" s="1342"/>
      <c r="E24" s="1343"/>
      <c r="F24" s="1343"/>
      <c r="G24" s="1343"/>
      <c r="H24" s="1222"/>
      <c r="I24" s="1344"/>
    </row>
    <row r="25" spans="1:9" s="29" customFormat="1" ht="33.65" customHeight="1">
      <c r="A25" s="103" t="s">
        <v>185</v>
      </c>
      <c r="B25" s="283" t="s">
        <v>1451</v>
      </c>
      <c r="C25" s="284">
        <f>'Paed Ward_ MusQan'!D671</f>
        <v>1</v>
      </c>
      <c r="D25" s="1342"/>
      <c r="E25" s="1343"/>
      <c r="F25" s="1343"/>
      <c r="G25" s="1343"/>
      <c r="H25" s="1222"/>
      <c r="I25" s="1344"/>
    </row>
    <row r="26" spans="1:9" s="29" customFormat="1" ht="33.65" customHeight="1">
      <c r="A26" s="103" t="s">
        <v>187</v>
      </c>
      <c r="B26" s="283" t="s">
        <v>188</v>
      </c>
      <c r="C26" s="284">
        <f>'Paed Ward_ MusQan'!D673</f>
        <v>1</v>
      </c>
      <c r="D26" s="1345"/>
      <c r="E26" s="1346"/>
      <c r="F26" s="1346"/>
      <c r="G26" s="1346"/>
      <c r="H26" s="1225"/>
      <c r="I26" s="1347"/>
    </row>
    <row r="27" spans="1:9" s="29" customFormat="1" ht="33.65" customHeight="1">
      <c r="A27" s="761"/>
      <c r="B27" s="762"/>
      <c r="C27" s="762"/>
      <c r="D27" s="747"/>
      <c r="E27" s="762"/>
      <c r="F27" s="762"/>
      <c r="G27" s="762"/>
      <c r="H27" s="948"/>
      <c r="I27" s="949"/>
    </row>
    <row r="28" spans="1:9" s="29" customFormat="1" ht="33.65" customHeight="1">
      <c r="A28" s="757"/>
      <c r="B28" s="1106" t="s">
        <v>189</v>
      </c>
      <c r="C28" s="1107"/>
      <c r="D28" s="1307"/>
      <c r="E28" s="1107"/>
      <c r="F28" s="1107"/>
      <c r="G28" s="1107"/>
      <c r="H28" s="1108"/>
      <c r="I28" s="1109"/>
    </row>
    <row r="29" spans="1:9" s="29" customFormat="1" ht="33.65" customHeight="1">
      <c r="A29" s="13">
        <v>1</v>
      </c>
      <c r="B29" s="1093"/>
      <c r="C29" s="1094"/>
      <c r="D29" s="1306"/>
      <c r="E29" s="1094"/>
      <c r="F29" s="1094"/>
      <c r="G29" s="1094"/>
      <c r="H29" s="1095"/>
      <c r="I29" s="1096"/>
    </row>
    <row r="30" spans="1:9" s="29" customFormat="1" ht="33.65" customHeight="1">
      <c r="A30" s="13">
        <v>2</v>
      </c>
      <c r="B30" s="1093"/>
      <c r="C30" s="1094"/>
      <c r="D30" s="1306"/>
      <c r="E30" s="1094"/>
      <c r="F30" s="1094"/>
      <c r="G30" s="1094"/>
      <c r="H30" s="1095"/>
      <c r="I30" s="1096"/>
    </row>
    <row r="31" spans="1:9" s="29" customFormat="1" ht="33.65" customHeight="1">
      <c r="A31" s="13">
        <v>3</v>
      </c>
      <c r="B31" s="1093"/>
      <c r="C31" s="1094"/>
      <c r="D31" s="1306"/>
      <c r="E31" s="1094"/>
      <c r="F31" s="1094"/>
      <c r="G31" s="1094"/>
      <c r="H31" s="1095"/>
      <c r="I31" s="1096"/>
    </row>
    <row r="32" spans="1:9" s="29" customFormat="1" ht="33.65" customHeight="1">
      <c r="A32" s="13">
        <v>4</v>
      </c>
      <c r="B32" s="1093"/>
      <c r="C32" s="1094"/>
      <c r="D32" s="1306"/>
      <c r="E32" s="1094"/>
      <c r="F32" s="1094"/>
      <c r="G32" s="1094"/>
      <c r="H32" s="1095"/>
      <c r="I32" s="1096"/>
    </row>
    <row r="33" spans="1:9" s="29" customFormat="1" ht="33.65" customHeight="1">
      <c r="A33" s="13">
        <v>5</v>
      </c>
      <c r="B33" s="1093"/>
      <c r="C33" s="1094"/>
      <c r="D33" s="1306"/>
      <c r="E33" s="1094"/>
      <c r="F33" s="1094"/>
      <c r="G33" s="1094"/>
      <c r="H33" s="1095"/>
      <c r="I33" s="1096"/>
    </row>
    <row r="34" spans="1:9" s="29" customFormat="1" ht="33.65" customHeight="1">
      <c r="A34" s="757"/>
      <c r="B34" s="1106" t="s">
        <v>190</v>
      </c>
      <c r="C34" s="1107"/>
      <c r="D34" s="1307"/>
      <c r="E34" s="1107"/>
      <c r="F34" s="1107"/>
      <c r="G34" s="1107"/>
      <c r="H34" s="1108"/>
      <c r="I34" s="1109"/>
    </row>
    <row r="35" spans="1:9" s="29" customFormat="1" ht="33.65" customHeight="1">
      <c r="A35" s="13">
        <v>1</v>
      </c>
      <c r="B35" s="1093"/>
      <c r="C35" s="1094"/>
      <c r="D35" s="1306"/>
      <c r="E35" s="1094"/>
      <c r="F35" s="1094"/>
      <c r="G35" s="1094"/>
      <c r="H35" s="1095"/>
      <c r="I35" s="1096"/>
    </row>
    <row r="36" spans="1:9" s="29" customFormat="1" ht="33.65" customHeight="1">
      <c r="A36" s="13">
        <v>2</v>
      </c>
      <c r="B36" s="1093"/>
      <c r="C36" s="1094"/>
      <c r="D36" s="1306"/>
      <c r="E36" s="1094"/>
      <c r="F36" s="1094"/>
      <c r="G36" s="1094"/>
      <c r="H36" s="1095"/>
      <c r="I36" s="1096"/>
    </row>
    <row r="37" spans="1:9" s="29" customFormat="1" ht="33.65" customHeight="1">
      <c r="A37" s="13">
        <v>3</v>
      </c>
      <c r="B37" s="1093"/>
      <c r="C37" s="1094"/>
      <c r="D37" s="1306"/>
      <c r="E37" s="1094"/>
      <c r="F37" s="1094"/>
      <c r="G37" s="1094"/>
      <c r="H37" s="1095"/>
      <c r="I37" s="1096"/>
    </row>
    <row r="38" spans="1:9" s="29" customFormat="1" ht="33.65" customHeight="1">
      <c r="A38" s="13">
        <v>4</v>
      </c>
      <c r="B38" s="1093"/>
      <c r="C38" s="1094"/>
      <c r="D38" s="1306"/>
      <c r="E38" s="1094"/>
      <c r="F38" s="1094"/>
      <c r="G38" s="1094"/>
      <c r="H38" s="1095"/>
      <c r="I38" s="1096"/>
    </row>
    <row r="39" spans="1:9" s="29" customFormat="1" ht="33.65" customHeight="1">
      <c r="A39" s="13">
        <v>5</v>
      </c>
      <c r="B39" s="1093"/>
      <c r="C39" s="1094"/>
      <c r="D39" s="1306"/>
      <c r="E39" s="1094"/>
      <c r="F39" s="1094"/>
      <c r="G39" s="1094"/>
      <c r="H39" s="1095"/>
      <c r="I39" s="1096"/>
    </row>
    <row r="40" spans="1:9" s="29" customFormat="1" ht="33.65" customHeight="1">
      <c r="A40" s="757"/>
      <c r="B40" s="1106" t="s">
        <v>1452</v>
      </c>
      <c r="C40" s="1107"/>
      <c r="D40" s="1307"/>
      <c r="E40" s="1107"/>
      <c r="F40" s="1107"/>
      <c r="G40" s="1107"/>
      <c r="H40" s="1108"/>
      <c r="I40" s="1109"/>
    </row>
    <row r="41" spans="1:9" s="29" customFormat="1" ht="33.65" customHeight="1">
      <c r="A41" s="13">
        <v>1</v>
      </c>
      <c r="B41" s="1093"/>
      <c r="C41" s="1094"/>
      <c r="D41" s="1306"/>
      <c r="E41" s="1094"/>
      <c r="F41" s="1094"/>
      <c r="G41" s="1094"/>
      <c r="H41" s="1095"/>
      <c r="I41" s="1096"/>
    </row>
    <row r="42" spans="1:9" s="29" customFormat="1" ht="33.65" customHeight="1">
      <c r="A42" s="13">
        <v>2</v>
      </c>
      <c r="B42" s="1093"/>
      <c r="C42" s="1094"/>
      <c r="D42" s="1306"/>
      <c r="E42" s="1094"/>
      <c r="F42" s="1094"/>
      <c r="G42" s="1094"/>
      <c r="H42" s="1095"/>
      <c r="I42" s="1096"/>
    </row>
    <row r="43" spans="1:9" s="29" customFormat="1" ht="33.65" customHeight="1">
      <c r="A43" s="13">
        <v>3</v>
      </c>
      <c r="B43" s="1093"/>
      <c r="C43" s="1094"/>
      <c r="D43" s="1306"/>
      <c r="E43" s="1094"/>
      <c r="F43" s="1094"/>
      <c r="G43" s="1094"/>
      <c r="H43" s="1095"/>
      <c r="I43" s="1096"/>
    </row>
    <row r="44" spans="1:9" s="29" customFormat="1" ht="33.65" customHeight="1">
      <c r="A44" s="13">
        <v>4</v>
      </c>
      <c r="B44" s="1093"/>
      <c r="C44" s="1094"/>
      <c r="D44" s="1306"/>
      <c r="E44" s="1094"/>
      <c r="F44" s="1094"/>
      <c r="G44" s="1094"/>
      <c r="H44" s="1095"/>
      <c r="I44" s="1096"/>
    </row>
    <row r="45" spans="1:9" s="29" customFormat="1" ht="33.65" customHeight="1">
      <c r="A45" s="13">
        <v>5</v>
      </c>
      <c r="B45" s="1093"/>
      <c r="C45" s="1094"/>
      <c r="D45" s="1306"/>
      <c r="E45" s="1094"/>
      <c r="F45" s="1094"/>
      <c r="G45" s="1094"/>
      <c r="H45" s="1095"/>
      <c r="I45" s="1096"/>
    </row>
    <row r="46" spans="1:9" s="29" customFormat="1" ht="33.65" customHeight="1">
      <c r="A46" s="757"/>
      <c r="B46" s="1101" t="s">
        <v>192</v>
      </c>
      <c r="C46" s="1102"/>
      <c r="D46" s="1306"/>
      <c r="E46" s="1102"/>
      <c r="F46" s="1102"/>
      <c r="G46" s="1102"/>
      <c r="H46" s="1103"/>
      <c r="I46" s="1104"/>
    </row>
    <row r="47" spans="1:9" s="29" customFormat="1" ht="33.65" customHeight="1">
      <c r="A47" s="757"/>
      <c r="B47" s="1101" t="s">
        <v>193</v>
      </c>
      <c r="C47" s="1102"/>
      <c r="D47" s="1306"/>
      <c r="E47" s="1102"/>
      <c r="F47" s="1102"/>
      <c r="G47" s="1102"/>
      <c r="H47" s="1103"/>
      <c r="I47" s="1104"/>
    </row>
    <row r="48" spans="1:9" s="29" customFormat="1" ht="26">
      <c r="A48" s="1189" t="s">
        <v>2627</v>
      </c>
      <c r="B48" s="1190"/>
      <c r="C48" s="1190"/>
      <c r="D48" s="1190"/>
      <c r="E48" s="1190"/>
      <c r="F48" s="1190"/>
      <c r="G48" s="1194"/>
    </row>
    <row r="49" spans="1:16" ht="33" customHeight="1">
      <c r="A49" s="14" t="s">
        <v>195</v>
      </c>
      <c r="B49" s="209" t="s">
        <v>196</v>
      </c>
      <c r="C49" s="285" t="s">
        <v>1454</v>
      </c>
      <c r="D49" s="763" t="s">
        <v>2628</v>
      </c>
      <c r="E49" s="211" t="s">
        <v>2629</v>
      </c>
      <c r="F49" s="285" t="s">
        <v>2323</v>
      </c>
      <c r="G49" s="285" t="s">
        <v>2324</v>
      </c>
    </row>
    <row r="50" spans="1:16" ht="26.25" customHeight="1">
      <c r="A50" s="286"/>
      <c r="B50" s="1077" t="s">
        <v>202</v>
      </c>
      <c r="C50" s="1077"/>
      <c r="D50" s="1312"/>
      <c r="E50" s="1077"/>
      <c r="F50" s="1077"/>
      <c r="G50" s="1077"/>
      <c r="H50" s="29">
        <f>H51+H72+H83+H88+H101+H110</f>
        <v>50</v>
      </c>
      <c r="I50" s="29">
        <f>I51+I72+I83+I88+I101+I110</f>
        <v>50</v>
      </c>
    </row>
    <row r="51" spans="1:16" ht="40.15" customHeight="1">
      <c r="A51" s="287" t="s">
        <v>1456</v>
      </c>
      <c r="B51" s="1078" t="s">
        <v>1457</v>
      </c>
      <c r="C51" s="1091"/>
      <c r="D51" s="1091"/>
      <c r="E51" s="1091"/>
      <c r="F51" s="1091"/>
      <c r="G51" s="1092"/>
      <c r="H51" s="29">
        <f>SUM(D52:D71)</f>
        <v>12</v>
      </c>
      <c r="I51" s="29">
        <f>COUNT(D52:D71)*2</f>
        <v>12</v>
      </c>
    </row>
    <row r="52" spans="1:16" ht="31.5" hidden="1" customHeight="1">
      <c r="A52" s="27" t="s">
        <v>1458</v>
      </c>
      <c r="B52" s="114" t="s">
        <v>204</v>
      </c>
      <c r="C52" s="26"/>
      <c r="D52" s="26"/>
      <c r="E52" s="28"/>
      <c r="F52" s="26"/>
      <c r="G52" s="26"/>
      <c r="H52" s="99"/>
      <c r="I52" s="99"/>
      <c r="J52" s="99"/>
      <c r="K52" s="99"/>
      <c r="L52" s="99"/>
      <c r="M52" s="99"/>
      <c r="N52" s="99"/>
      <c r="O52" s="7"/>
      <c r="P52" s="7"/>
    </row>
    <row r="53" spans="1:16" ht="31.5" hidden="1" customHeight="1">
      <c r="A53" s="27" t="s">
        <v>1459</v>
      </c>
      <c r="B53" s="114" t="s">
        <v>209</v>
      </c>
      <c r="C53" s="26"/>
      <c r="D53" s="26"/>
      <c r="E53" s="28"/>
      <c r="F53" s="26"/>
      <c r="G53" s="26"/>
      <c r="H53" s="99"/>
      <c r="I53" s="99"/>
      <c r="J53" s="99"/>
      <c r="K53" s="99"/>
      <c r="L53" s="99"/>
      <c r="M53" s="99"/>
      <c r="N53" s="99"/>
      <c r="O53" s="7"/>
      <c r="P53" s="7"/>
    </row>
    <row r="54" spans="1:16" ht="31.5" hidden="1" customHeight="1">
      <c r="A54" s="27" t="s">
        <v>1460</v>
      </c>
      <c r="B54" s="114" t="s">
        <v>213</v>
      </c>
      <c r="C54" s="26"/>
      <c r="D54" s="26"/>
      <c r="E54" s="28"/>
      <c r="F54" s="26"/>
      <c r="G54" s="26"/>
      <c r="H54" s="99"/>
      <c r="I54" s="99"/>
      <c r="J54" s="99"/>
      <c r="K54" s="99"/>
      <c r="L54" s="99"/>
      <c r="M54" s="99"/>
      <c r="N54" s="99"/>
      <c r="O54" s="7"/>
      <c r="P54" s="7"/>
    </row>
    <row r="55" spans="1:16" ht="135.75" customHeight="1">
      <c r="A55" s="18" t="s">
        <v>1461</v>
      </c>
      <c r="B55" s="114" t="s">
        <v>1462</v>
      </c>
      <c r="C55" s="30" t="s">
        <v>6646</v>
      </c>
      <c r="D55" s="582">
        <v>2</v>
      </c>
      <c r="E55" s="28" t="s">
        <v>269</v>
      </c>
      <c r="F55" s="55" t="s">
        <v>6647</v>
      </c>
      <c r="G55" s="53"/>
    </row>
    <row r="56" spans="1:16" ht="101.5">
      <c r="A56" s="18"/>
      <c r="B56" s="114"/>
      <c r="C56" s="30" t="s">
        <v>6648</v>
      </c>
      <c r="D56" s="582">
        <v>2</v>
      </c>
      <c r="E56" s="28" t="s">
        <v>269</v>
      </c>
      <c r="F56" s="30" t="s">
        <v>6649</v>
      </c>
      <c r="G56" s="53"/>
    </row>
    <row r="57" spans="1:16" ht="43.5">
      <c r="A57" s="18"/>
      <c r="B57" s="114"/>
      <c r="C57" s="30" t="s">
        <v>6650</v>
      </c>
      <c r="D57" s="582">
        <v>2</v>
      </c>
      <c r="E57" s="28" t="s">
        <v>269</v>
      </c>
      <c r="F57" s="123" t="s">
        <v>6651</v>
      </c>
      <c r="G57" s="53"/>
    </row>
    <row r="58" spans="1:16" ht="31.5" hidden="1" customHeight="1">
      <c r="A58" s="27" t="s">
        <v>1463</v>
      </c>
      <c r="B58" s="114" t="s">
        <v>221</v>
      </c>
      <c r="C58" s="26"/>
      <c r="D58" s="26"/>
      <c r="E58" s="28"/>
      <c r="F58" s="26"/>
      <c r="G58" s="26"/>
      <c r="H58" s="99"/>
      <c r="I58" s="99"/>
      <c r="J58" s="99"/>
      <c r="K58" s="99"/>
      <c r="L58" s="99"/>
      <c r="M58" s="99"/>
      <c r="N58" s="99"/>
      <c r="O58" s="7"/>
      <c r="P58" s="7"/>
    </row>
    <row r="59" spans="1:16" ht="15.75" hidden="1" customHeight="1">
      <c r="A59" s="27" t="s">
        <v>1464</v>
      </c>
      <c r="B59" s="114" t="s">
        <v>225</v>
      </c>
      <c r="C59" s="26"/>
      <c r="D59" s="26"/>
      <c r="E59" s="28"/>
      <c r="F59" s="26"/>
      <c r="G59" s="26"/>
      <c r="H59" s="99"/>
      <c r="I59" s="99"/>
      <c r="J59" s="99"/>
      <c r="K59" s="99"/>
      <c r="L59" s="99"/>
      <c r="M59" s="99"/>
      <c r="N59" s="99"/>
      <c r="O59" s="7"/>
      <c r="P59" s="7"/>
    </row>
    <row r="60" spans="1:16" ht="31.5" hidden="1" customHeight="1">
      <c r="A60" s="27" t="s">
        <v>1465</v>
      </c>
      <c r="B60" s="114" t="s">
        <v>229</v>
      </c>
      <c r="C60" s="26"/>
      <c r="D60" s="26"/>
      <c r="E60" s="28"/>
      <c r="F60" s="26"/>
      <c r="G60" s="26"/>
      <c r="H60" s="99"/>
      <c r="I60" s="99"/>
      <c r="J60" s="99"/>
      <c r="K60" s="99"/>
      <c r="L60" s="99"/>
      <c r="M60" s="99"/>
      <c r="N60" s="99"/>
      <c r="O60" s="7"/>
      <c r="P60" s="7"/>
    </row>
    <row r="61" spans="1:16" ht="31.5" hidden="1" customHeight="1">
      <c r="A61" s="27" t="s">
        <v>232</v>
      </c>
      <c r="B61" s="114" t="s">
        <v>233</v>
      </c>
      <c r="C61" s="26"/>
      <c r="D61" s="26"/>
      <c r="E61" s="28"/>
      <c r="F61" s="26"/>
      <c r="G61" s="26"/>
      <c r="H61" s="99"/>
      <c r="I61" s="99"/>
      <c r="J61" s="99"/>
      <c r="K61" s="99"/>
      <c r="L61" s="99"/>
      <c r="M61" s="99"/>
      <c r="N61" s="99"/>
      <c r="O61" s="7"/>
      <c r="P61" s="7"/>
    </row>
    <row r="62" spans="1:16" ht="31.5" hidden="1" customHeight="1">
      <c r="A62" s="27" t="s">
        <v>1466</v>
      </c>
      <c r="B62" s="114" t="s">
        <v>235</v>
      </c>
      <c r="C62" s="26"/>
      <c r="D62" s="26"/>
      <c r="E62" s="28"/>
      <c r="F62" s="26"/>
      <c r="G62" s="26"/>
      <c r="H62" s="99"/>
      <c r="I62" s="99"/>
      <c r="J62" s="99"/>
      <c r="K62" s="99"/>
      <c r="L62" s="99"/>
      <c r="M62" s="99"/>
      <c r="N62" s="99"/>
      <c r="O62" s="7"/>
      <c r="P62" s="7"/>
    </row>
    <row r="63" spans="1:16" ht="31.5" hidden="1" customHeight="1">
      <c r="A63" s="27" t="s">
        <v>238</v>
      </c>
      <c r="B63" s="114" t="s">
        <v>239</v>
      </c>
      <c r="C63" s="26"/>
      <c r="D63" s="26"/>
      <c r="E63" s="28"/>
      <c r="F63" s="26"/>
      <c r="G63" s="26"/>
      <c r="H63" s="99"/>
      <c r="I63" s="99"/>
      <c r="J63" s="99"/>
      <c r="K63" s="99"/>
      <c r="L63" s="99"/>
      <c r="M63" s="99"/>
      <c r="N63" s="99"/>
      <c r="O63" s="7"/>
      <c r="P63" s="7"/>
    </row>
    <row r="64" spans="1:16" ht="15.75" hidden="1" customHeight="1">
      <c r="A64" s="27" t="s">
        <v>240</v>
      </c>
      <c r="B64" s="114" t="s">
        <v>241</v>
      </c>
      <c r="C64" s="26"/>
      <c r="D64" s="26"/>
      <c r="E64" s="28"/>
      <c r="F64" s="26"/>
      <c r="G64" s="26"/>
      <c r="H64" s="99"/>
      <c r="I64" s="99"/>
      <c r="J64" s="99"/>
      <c r="K64" s="99"/>
      <c r="L64" s="99"/>
      <c r="M64" s="99"/>
      <c r="N64" s="99"/>
      <c r="O64" s="7"/>
      <c r="P64" s="7"/>
    </row>
    <row r="65" spans="1:16" ht="31.5" hidden="1" customHeight="1">
      <c r="A65" s="27" t="s">
        <v>242</v>
      </c>
      <c r="B65" s="114" t="s">
        <v>243</v>
      </c>
      <c r="C65" s="26"/>
      <c r="D65" s="26"/>
      <c r="E65" s="28"/>
      <c r="F65" s="26"/>
      <c r="G65" s="26"/>
      <c r="H65" s="99"/>
      <c r="I65" s="99"/>
      <c r="J65" s="99"/>
      <c r="K65" s="99"/>
      <c r="L65" s="99"/>
      <c r="M65" s="99"/>
      <c r="N65" s="99"/>
      <c r="O65" s="7"/>
      <c r="P65" s="7"/>
    </row>
    <row r="66" spans="1:16" ht="31.5" hidden="1" customHeight="1">
      <c r="A66" s="27" t="s">
        <v>1467</v>
      </c>
      <c r="B66" s="114" t="s">
        <v>245</v>
      </c>
      <c r="C66" s="26"/>
      <c r="D66" s="26"/>
      <c r="E66" s="28"/>
      <c r="F66" s="26"/>
      <c r="G66" s="26"/>
      <c r="H66" s="99"/>
      <c r="I66" s="99"/>
      <c r="J66" s="99"/>
      <c r="K66" s="99"/>
      <c r="L66" s="99"/>
      <c r="M66" s="99"/>
      <c r="N66" s="99"/>
      <c r="O66" s="7"/>
      <c r="P66" s="7"/>
    </row>
    <row r="67" spans="1:16" ht="31.5" customHeight="1">
      <c r="A67" s="18" t="s">
        <v>1468</v>
      </c>
      <c r="B67" s="114" t="s">
        <v>251</v>
      </c>
      <c r="C67" s="30" t="s">
        <v>6652</v>
      </c>
      <c r="D67" s="582">
        <v>2</v>
      </c>
      <c r="E67" s="28" t="s">
        <v>893</v>
      </c>
      <c r="F67" s="26"/>
      <c r="G67" s="53"/>
    </row>
    <row r="68" spans="1:16" ht="30" hidden="1" customHeight="1">
      <c r="A68" s="27" t="s">
        <v>254</v>
      </c>
      <c r="B68" s="114" t="s">
        <v>255</v>
      </c>
      <c r="C68" s="26"/>
      <c r="D68" s="26"/>
      <c r="E68" s="28"/>
      <c r="F68" s="26"/>
      <c r="G68" s="26"/>
      <c r="H68" s="99"/>
      <c r="I68" s="99"/>
      <c r="J68" s="99"/>
      <c r="K68" s="99"/>
      <c r="L68" s="99"/>
      <c r="M68" s="99"/>
      <c r="N68" s="99"/>
      <c r="O68" s="7"/>
      <c r="P68" s="7"/>
    </row>
    <row r="69" spans="1:16" ht="31.5" hidden="1" customHeight="1">
      <c r="A69" s="27" t="s">
        <v>1471</v>
      </c>
      <c r="B69" s="114" t="s">
        <v>257</v>
      </c>
      <c r="C69" s="26"/>
      <c r="D69" s="26"/>
      <c r="E69" s="28"/>
      <c r="F69" s="26"/>
      <c r="G69" s="26"/>
      <c r="H69" s="99"/>
      <c r="I69" s="99"/>
      <c r="J69" s="99"/>
      <c r="K69" s="99"/>
      <c r="L69" s="99"/>
      <c r="M69" s="99"/>
      <c r="N69" s="99"/>
      <c r="O69" s="7"/>
      <c r="P69" s="7"/>
    </row>
    <row r="70" spans="1:16" ht="116">
      <c r="A70" s="18" t="s">
        <v>260</v>
      </c>
      <c r="B70" s="114" t="s">
        <v>261</v>
      </c>
      <c r="C70" s="23" t="s">
        <v>6653</v>
      </c>
      <c r="D70" s="115">
        <v>2</v>
      </c>
      <c r="E70" s="28" t="s">
        <v>269</v>
      </c>
      <c r="F70" s="71" t="s">
        <v>6654</v>
      </c>
      <c r="G70" s="764"/>
      <c r="H70" s="692"/>
    </row>
    <row r="71" spans="1:16" ht="31.5" customHeight="1">
      <c r="A71" s="18" t="s">
        <v>262</v>
      </c>
      <c r="B71" s="114" t="s">
        <v>263</v>
      </c>
      <c r="C71" s="30" t="s">
        <v>6655</v>
      </c>
      <c r="D71" s="582">
        <v>2</v>
      </c>
      <c r="E71" s="26" t="s">
        <v>538</v>
      </c>
      <c r="F71" s="26"/>
      <c r="G71" s="53"/>
    </row>
    <row r="72" spans="1:16" ht="40.15" customHeight="1">
      <c r="A72" s="287" t="s">
        <v>141</v>
      </c>
      <c r="B72" s="1078" t="s">
        <v>1472</v>
      </c>
      <c r="C72" s="1091"/>
      <c r="D72" s="1091"/>
      <c r="E72" s="1091"/>
      <c r="F72" s="1091"/>
      <c r="G72" s="1092"/>
      <c r="H72" s="29">
        <f>SUM(D73:D82)</f>
        <v>12</v>
      </c>
      <c r="I72" s="29">
        <f>COUNT(D73:D82)*2</f>
        <v>12</v>
      </c>
    </row>
    <row r="73" spans="1:16" ht="31.5" hidden="1" customHeight="1">
      <c r="A73" s="27" t="s">
        <v>264</v>
      </c>
      <c r="B73" s="114" t="s">
        <v>265</v>
      </c>
      <c r="C73" s="26"/>
      <c r="D73" s="26"/>
      <c r="E73" s="28"/>
      <c r="F73" s="26"/>
      <c r="G73" s="26"/>
      <c r="H73" s="99"/>
      <c r="I73" s="99"/>
      <c r="J73" s="99"/>
      <c r="K73" s="99"/>
      <c r="L73" s="99"/>
      <c r="M73" s="99"/>
      <c r="N73" s="99"/>
      <c r="O73" s="7"/>
      <c r="P73" s="7"/>
    </row>
    <row r="74" spans="1:16" ht="31.5" hidden="1" customHeight="1">
      <c r="A74" s="27" t="s">
        <v>266</v>
      </c>
      <c r="B74" s="114" t="s">
        <v>267</v>
      </c>
      <c r="C74" s="26"/>
      <c r="D74" s="26"/>
      <c r="E74" s="28"/>
      <c r="F74" s="26"/>
      <c r="G74" s="26"/>
      <c r="H74" s="99"/>
      <c r="I74" s="99"/>
      <c r="J74" s="99"/>
      <c r="K74" s="99"/>
      <c r="L74" s="99"/>
      <c r="M74" s="99"/>
      <c r="N74" s="99"/>
      <c r="O74" s="7"/>
      <c r="P74" s="7"/>
    </row>
    <row r="75" spans="1:16" ht="31.5" hidden="1" customHeight="1">
      <c r="A75" s="27" t="s">
        <v>270</v>
      </c>
      <c r="B75" s="114" t="s">
        <v>271</v>
      </c>
      <c r="C75" s="26"/>
      <c r="D75" s="26"/>
      <c r="E75" s="28"/>
      <c r="F75" s="26"/>
      <c r="G75" s="26"/>
      <c r="H75" s="99"/>
      <c r="I75" s="99"/>
      <c r="J75" s="99"/>
      <c r="K75" s="99"/>
      <c r="L75" s="99"/>
      <c r="M75" s="99"/>
      <c r="N75" s="99"/>
      <c r="O75" s="7"/>
      <c r="P75" s="7"/>
    </row>
    <row r="76" spans="1:16" ht="31">
      <c r="A76" s="18" t="s">
        <v>272</v>
      </c>
      <c r="B76" s="114" t="s">
        <v>273</v>
      </c>
      <c r="C76" s="30" t="s">
        <v>2633</v>
      </c>
      <c r="D76" s="582">
        <v>2</v>
      </c>
      <c r="E76" s="28" t="s">
        <v>538</v>
      </c>
      <c r="F76" s="30" t="s">
        <v>6656</v>
      </c>
      <c r="G76" s="53"/>
    </row>
    <row r="77" spans="1:16" ht="29">
      <c r="A77" s="18"/>
      <c r="B77" s="114"/>
      <c r="C77" s="30" t="s">
        <v>6657</v>
      </c>
      <c r="D77" s="582">
        <v>2</v>
      </c>
      <c r="E77" s="28" t="s">
        <v>538</v>
      </c>
      <c r="F77" s="26" t="s">
        <v>6658</v>
      </c>
      <c r="G77" s="53"/>
    </row>
    <row r="78" spans="1:16" ht="68.25" customHeight="1">
      <c r="A78" s="18"/>
      <c r="B78" s="114"/>
      <c r="C78" s="30" t="s">
        <v>6659</v>
      </c>
      <c r="D78" s="582">
        <v>2</v>
      </c>
      <c r="E78" s="28" t="s">
        <v>538</v>
      </c>
      <c r="F78" s="30" t="s">
        <v>6660</v>
      </c>
      <c r="G78" s="765"/>
    </row>
    <row r="79" spans="1:16" ht="30.75" customHeight="1">
      <c r="A79" s="18"/>
      <c r="B79" s="114"/>
      <c r="C79" s="30" t="s">
        <v>2632</v>
      </c>
      <c r="D79" s="582">
        <v>2</v>
      </c>
      <c r="E79" s="28" t="s">
        <v>538</v>
      </c>
      <c r="F79" s="30" t="s">
        <v>6661</v>
      </c>
      <c r="G79" s="53"/>
    </row>
    <row r="80" spans="1:16" ht="52.5" customHeight="1">
      <c r="A80" s="18"/>
      <c r="B80" s="114"/>
      <c r="C80" s="30" t="s">
        <v>6662</v>
      </c>
      <c r="D80" s="582">
        <v>2</v>
      </c>
      <c r="E80" s="28" t="s">
        <v>538</v>
      </c>
      <c r="F80" s="30" t="s">
        <v>6663</v>
      </c>
      <c r="G80" s="53"/>
    </row>
    <row r="81" spans="1:16" ht="29">
      <c r="A81" s="18"/>
      <c r="B81" s="114"/>
      <c r="C81" s="30" t="s">
        <v>6664</v>
      </c>
      <c r="D81" s="582">
        <v>2</v>
      </c>
      <c r="E81" s="28" t="s">
        <v>538</v>
      </c>
      <c r="F81" s="30" t="s">
        <v>6665</v>
      </c>
      <c r="G81" s="53"/>
    </row>
    <row r="82" spans="1:16" ht="31.5" hidden="1" customHeight="1">
      <c r="A82" s="27" t="s">
        <v>275</v>
      </c>
      <c r="B82" s="114" t="s">
        <v>276</v>
      </c>
      <c r="C82" s="26"/>
      <c r="D82" s="26"/>
      <c r="E82" s="28"/>
      <c r="F82" s="26"/>
      <c r="G82" s="26"/>
      <c r="H82" s="99"/>
      <c r="I82" s="99"/>
      <c r="J82" s="99"/>
      <c r="K82" s="99"/>
      <c r="L82" s="99"/>
      <c r="M82" s="99"/>
      <c r="N82" s="99"/>
      <c r="O82" s="7"/>
      <c r="P82" s="7"/>
    </row>
    <row r="83" spans="1:16" ht="40.15" customHeight="1">
      <c r="A83" s="362" t="s">
        <v>277</v>
      </c>
      <c r="B83" s="1078" t="s">
        <v>1491</v>
      </c>
      <c r="C83" s="1091"/>
      <c r="D83" s="1091"/>
      <c r="E83" s="1091"/>
      <c r="F83" s="1091"/>
      <c r="G83" s="1092"/>
      <c r="H83" s="29">
        <f>SUM(D84:D87)</f>
        <v>8</v>
      </c>
      <c r="I83" s="29">
        <f>COUNT(D84:D87)*2</f>
        <v>8</v>
      </c>
    </row>
    <row r="84" spans="1:16" ht="72.5">
      <c r="A84" s="18" t="s">
        <v>1492</v>
      </c>
      <c r="B84" s="114" t="s">
        <v>279</v>
      </c>
      <c r="C84" s="28" t="s">
        <v>6666</v>
      </c>
      <c r="D84" s="582">
        <v>2</v>
      </c>
      <c r="E84" s="28" t="s">
        <v>375</v>
      </c>
      <c r="F84" s="23" t="s">
        <v>6667</v>
      </c>
      <c r="G84" s="765"/>
    </row>
    <row r="85" spans="1:16" ht="87">
      <c r="A85" s="18"/>
      <c r="B85" s="114"/>
      <c r="C85" s="37" t="s">
        <v>6668</v>
      </c>
      <c r="D85" s="115">
        <v>2</v>
      </c>
      <c r="E85" s="28" t="s">
        <v>375</v>
      </c>
      <c r="F85" s="150" t="s">
        <v>6669</v>
      </c>
      <c r="G85" s="765"/>
    </row>
    <row r="86" spans="1:16" ht="114.75" customHeight="1">
      <c r="A86" s="18" t="s">
        <v>1493</v>
      </c>
      <c r="B86" s="114" t="s">
        <v>284</v>
      </c>
      <c r="C86" s="30" t="s">
        <v>6670</v>
      </c>
      <c r="D86" s="582">
        <v>2</v>
      </c>
      <c r="E86" s="28" t="s">
        <v>367</v>
      </c>
      <c r="F86" s="766" t="s">
        <v>6671</v>
      </c>
      <c r="G86" s="53"/>
    </row>
    <row r="87" spans="1:16" ht="51.75" customHeight="1">
      <c r="A87" s="18" t="s">
        <v>1496</v>
      </c>
      <c r="B87" s="114" t="s">
        <v>288</v>
      </c>
      <c r="C87" s="23" t="s">
        <v>6672</v>
      </c>
      <c r="D87" s="582">
        <v>2</v>
      </c>
      <c r="E87" s="28" t="s">
        <v>651</v>
      </c>
      <c r="F87" s="317"/>
      <c r="G87" s="53"/>
    </row>
    <row r="88" spans="1:16" ht="40.15" customHeight="1">
      <c r="A88" s="287" t="s">
        <v>137</v>
      </c>
      <c r="B88" s="1078" t="s">
        <v>1497</v>
      </c>
      <c r="C88" s="1091"/>
      <c r="D88" s="1091"/>
      <c r="E88" s="1091"/>
      <c r="F88" s="1091"/>
      <c r="G88" s="1092"/>
      <c r="H88" s="29">
        <f>SUM(D89:D100)</f>
        <v>6</v>
      </c>
      <c r="I88" s="29">
        <f>COUNT(D89:D100)*2</f>
        <v>6</v>
      </c>
    </row>
    <row r="89" spans="1:16" ht="83.25" customHeight="1">
      <c r="A89" s="18" t="s">
        <v>290</v>
      </c>
      <c r="B89" s="114" t="s">
        <v>291</v>
      </c>
      <c r="C89" s="30" t="s">
        <v>6673</v>
      </c>
      <c r="D89" s="582">
        <v>2</v>
      </c>
      <c r="E89" s="28" t="s">
        <v>538</v>
      </c>
      <c r="F89" s="30" t="s">
        <v>6674</v>
      </c>
      <c r="G89" s="53"/>
    </row>
    <row r="90" spans="1:16" ht="46.5">
      <c r="A90" s="18" t="s">
        <v>292</v>
      </c>
      <c r="B90" s="114" t="s">
        <v>293</v>
      </c>
      <c r="C90" s="30" t="s">
        <v>6675</v>
      </c>
      <c r="D90" s="582">
        <v>2</v>
      </c>
      <c r="E90" s="28" t="s">
        <v>538</v>
      </c>
      <c r="F90" s="26"/>
      <c r="G90" s="53"/>
    </row>
    <row r="91" spans="1:16" ht="47.25" hidden="1" customHeight="1">
      <c r="A91" s="27" t="s">
        <v>294</v>
      </c>
      <c r="B91" s="114" t="s">
        <v>295</v>
      </c>
      <c r="C91" s="30"/>
      <c r="D91" s="26"/>
      <c r="E91" s="28"/>
      <c r="F91" s="26"/>
      <c r="G91" s="26"/>
      <c r="H91" s="99"/>
      <c r="I91" s="99"/>
      <c r="J91" s="99"/>
      <c r="K91" s="99"/>
      <c r="L91" s="99"/>
      <c r="M91" s="99"/>
      <c r="N91" s="99"/>
      <c r="O91" s="7"/>
      <c r="P91" s="7"/>
    </row>
    <row r="92" spans="1:16" ht="47.25" hidden="1" customHeight="1">
      <c r="A92" s="27" t="s">
        <v>296</v>
      </c>
      <c r="B92" s="114" t="s">
        <v>297</v>
      </c>
      <c r="C92" s="30"/>
      <c r="D92" s="26"/>
      <c r="E92" s="28"/>
      <c r="F92" s="26"/>
      <c r="G92" s="26"/>
      <c r="H92" s="99"/>
      <c r="I92" s="99"/>
      <c r="J92" s="99"/>
      <c r="K92" s="99"/>
      <c r="L92" s="99"/>
      <c r="M92" s="99"/>
      <c r="N92" s="99"/>
      <c r="O92" s="7"/>
      <c r="P92" s="7"/>
    </row>
    <row r="93" spans="1:16" ht="63" hidden="1" customHeight="1">
      <c r="A93" s="27" t="s">
        <v>298</v>
      </c>
      <c r="B93" s="114" t="s">
        <v>6676</v>
      </c>
      <c r="C93" s="30"/>
      <c r="D93" s="26"/>
      <c r="E93" s="28"/>
      <c r="F93" s="26"/>
      <c r="G93" s="26"/>
      <c r="H93" s="99"/>
      <c r="I93" s="99"/>
      <c r="J93" s="99"/>
      <c r="K93" s="99"/>
      <c r="L93" s="99"/>
      <c r="M93" s="99"/>
      <c r="N93" s="99"/>
      <c r="O93" s="7"/>
      <c r="P93" s="7"/>
    </row>
    <row r="94" spans="1:16" ht="47.25" hidden="1" customHeight="1">
      <c r="A94" s="27" t="s">
        <v>300</v>
      </c>
      <c r="B94" s="114" t="s">
        <v>301</v>
      </c>
      <c r="C94" s="30"/>
      <c r="D94" s="26"/>
      <c r="E94" s="28"/>
      <c r="F94" s="26"/>
      <c r="G94" s="26"/>
      <c r="H94" s="99"/>
      <c r="I94" s="99"/>
      <c r="J94" s="99"/>
      <c r="K94" s="99"/>
      <c r="L94" s="99"/>
      <c r="M94" s="99"/>
      <c r="N94" s="99"/>
      <c r="O94" s="7"/>
      <c r="P94" s="7"/>
    </row>
    <row r="95" spans="1:16" ht="47.25" hidden="1" customHeight="1">
      <c r="A95" s="27" t="s">
        <v>302</v>
      </c>
      <c r="B95" s="114" t="s">
        <v>303</v>
      </c>
      <c r="C95" s="30"/>
      <c r="D95" s="26"/>
      <c r="E95" s="28"/>
      <c r="F95" s="26"/>
      <c r="G95" s="26"/>
      <c r="H95" s="99"/>
      <c r="I95" s="99"/>
      <c r="J95" s="99"/>
      <c r="K95" s="99"/>
      <c r="L95" s="99"/>
      <c r="M95" s="99"/>
      <c r="N95" s="99"/>
      <c r="O95" s="7"/>
      <c r="P95" s="7"/>
    </row>
    <row r="96" spans="1:16" ht="78.75" hidden="1" customHeight="1">
      <c r="A96" s="27" t="s">
        <v>304</v>
      </c>
      <c r="B96" s="114" t="s">
        <v>305</v>
      </c>
      <c r="C96" s="30"/>
      <c r="D96" s="26"/>
      <c r="E96" s="28"/>
      <c r="F96" s="26"/>
      <c r="G96" s="26"/>
      <c r="H96" s="99"/>
      <c r="I96" s="99"/>
      <c r="J96" s="99"/>
      <c r="K96" s="99"/>
      <c r="L96" s="99"/>
      <c r="M96" s="99"/>
      <c r="N96" s="99"/>
      <c r="O96" s="7"/>
      <c r="P96" s="7"/>
    </row>
    <row r="97" spans="1:16" ht="47.25" hidden="1" customHeight="1">
      <c r="A97" s="27" t="s">
        <v>306</v>
      </c>
      <c r="B97" s="114" t="s">
        <v>307</v>
      </c>
      <c r="C97" s="26"/>
      <c r="D97" s="26"/>
      <c r="E97" s="28"/>
      <c r="F97" s="26"/>
      <c r="G97" s="26"/>
      <c r="H97" s="99"/>
      <c r="I97" s="99"/>
      <c r="J97" s="99"/>
      <c r="K97" s="99"/>
      <c r="L97" s="99"/>
      <c r="M97" s="99"/>
      <c r="N97" s="99"/>
      <c r="O97" s="7"/>
      <c r="P97" s="7"/>
    </row>
    <row r="98" spans="1:16" ht="47.25" hidden="1" customHeight="1">
      <c r="A98" s="27" t="s">
        <v>308</v>
      </c>
      <c r="B98" s="114" t="s">
        <v>309</v>
      </c>
      <c r="C98" s="50"/>
      <c r="D98" s="53"/>
      <c r="E98" s="28"/>
      <c r="F98" s="26"/>
      <c r="G98" s="53"/>
      <c r="H98" s="99"/>
      <c r="I98" s="99"/>
      <c r="J98" s="99"/>
      <c r="K98" s="99"/>
      <c r="L98" s="99"/>
      <c r="M98" s="99"/>
      <c r="N98" s="99"/>
      <c r="O98" s="7"/>
      <c r="P98" s="7"/>
    </row>
    <row r="99" spans="1:16" ht="30" hidden="1" customHeight="1">
      <c r="A99" s="27" t="s">
        <v>310</v>
      </c>
      <c r="B99" s="30" t="s">
        <v>311</v>
      </c>
      <c r="C99" s="26"/>
      <c r="D99" s="26"/>
      <c r="E99" s="28"/>
      <c r="F99" s="26"/>
      <c r="G99" s="26"/>
      <c r="H99" s="99"/>
      <c r="I99" s="99"/>
      <c r="J99" s="99"/>
      <c r="K99" s="99"/>
      <c r="L99" s="99"/>
      <c r="M99" s="99"/>
      <c r="N99" s="99"/>
      <c r="O99" s="7"/>
      <c r="P99" s="7"/>
    </row>
    <row r="100" spans="1:16" ht="81.75" customHeight="1">
      <c r="A100" s="18" t="s">
        <v>6677</v>
      </c>
      <c r="B100" s="30" t="s">
        <v>6678</v>
      </c>
      <c r="C100" s="23" t="s">
        <v>6679</v>
      </c>
      <c r="D100" s="582">
        <v>2</v>
      </c>
      <c r="E100" s="28" t="s">
        <v>538</v>
      </c>
      <c r="F100" s="30" t="s">
        <v>6680</v>
      </c>
      <c r="G100" s="767"/>
    </row>
    <row r="101" spans="1:16" ht="40.15" customHeight="1">
      <c r="A101" s="362" t="s">
        <v>1499</v>
      </c>
      <c r="B101" s="1078" t="s">
        <v>1500</v>
      </c>
      <c r="C101" s="1091"/>
      <c r="D101" s="1091"/>
      <c r="E101" s="1091"/>
      <c r="F101" s="1091"/>
      <c r="G101" s="1092"/>
      <c r="H101" s="29">
        <f>SUM(D102:D109)</f>
        <v>10</v>
      </c>
      <c r="I101" s="29">
        <f>COUNT(D102:D109)*2</f>
        <v>10</v>
      </c>
    </row>
    <row r="102" spans="1:16" ht="33" customHeight="1">
      <c r="A102" s="18" t="s">
        <v>312</v>
      </c>
      <c r="B102" s="114" t="s">
        <v>313</v>
      </c>
      <c r="C102" s="25" t="s">
        <v>6681</v>
      </c>
      <c r="D102" s="115">
        <v>2</v>
      </c>
      <c r="E102" s="22" t="s">
        <v>269</v>
      </c>
      <c r="F102" s="502"/>
      <c r="G102" s="119"/>
    </row>
    <row r="103" spans="1:16" ht="31.5" customHeight="1">
      <c r="A103" s="18" t="s">
        <v>314</v>
      </c>
      <c r="B103" s="114" t="s">
        <v>315</v>
      </c>
      <c r="C103" s="25" t="s">
        <v>6682</v>
      </c>
      <c r="D103" s="115">
        <v>2</v>
      </c>
      <c r="E103" s="22" t="s">
        <v>269</v>
      </c>
      <c r="F103" s="502"/>
      <c r="G103" s="119"/>
    </row>
    <row r="104" spans="1:16" ht="111.65" customHeight="1">
      <c r="A104" s="18" t="s">
        <v>1501</v>
      </c>
      <c r="B104" s="114" t="s">
        <v>317</v>
      </c>
      <c r="C104" s="50" t="s">
        <v>6683</v>
      </c>
      <c r="D104" s="582">
        <v>2</v>
      </c>
      <c r="E104" s="22" t="s">
        <v>269</v>
      </c>
      <c r="F104" s="26"/>
      <c r="G104" s="765"/>
    </row>
    <row r="105" spans="1:16" ht="31.5" customHeight="1">
      <c r="A105" s="18" t="s">
        <v>319</v>
      </c>
      <c r="B105" s="114" t="s">
        <v>320</v>
      </c>
      <c r="C105" s="50" t="s">
        <v>6684</v>
      </c>
      <c r="D105" s="582">
        <v>2</v>
      </c>
      <c r="E105" s="22" t="s">
        <v>269</v>
      </c>
      <c r="F105" s="26" t="s">
        <v>6685</v>
      </c>
      <c r="G105" s="293"/>
    </row>
    <row r="106" spans="1:16" ht="31.5" hidden="1" customHeight="1">
      <c r="A106" s="27" t="s">
        <v>321</v>
      </c>
      <c r="B106" s="114" t="s">
        <v>322</v>
      </c>
      <c r="C106" s="26"/>
      <c r="D106" s="26"/>
      <c r="E106" s="26"/>
      <c r="F106" s="26"/>
      <c r="G106" s="310"/>
      <c r="H106" s="99"/>
      <c r="I106" s="99"/>
      <c r="J106" s="99"/>
      <c r="K106" s="99"/>
      <c r="L106" s="99"/>
      <c r="M106" s="99"/>
      <c r="N106" s="99"/>
      <c r="O106" s="7"/>
      <c r="P106" s="7"/>
    </row>
    <row r="107" spans="1:16" ht="31.5" hidden="1" customHeight="1">
      <c r="A107" s="27" t="s">
        <v>323</v>
      </c>
      <c r="B107" s="114" t="s">
        <v>324</v>
      </c>
      <c r="C107" s="50"/>
      <c r="D107" s="26"/>
      <c r="E107" s="28"/>
      <c r="F107" s="26"/>
      <c r="G107" s="26"/>
      <c r="H107" s="99"/>
      <c r="I107" s="99"/>
      <c r="J107" s="99"/>
      <c r="K107" s="99"/>
      <c r="L107" s="99"/>
      <c r="M107" s="99"/>
      <c r="N107" s="99"/>
      <c r="O107" s="7"/>
      <c r="P107" s="7"/>
    </row>
    <row r="108" spans="1:16" ht="51" customHeight="1">
      <c r="A108" s="18" t="s">
        <v>1502</v>
      </c>
      <c r="B108" s="114" t="s">
        <v>326</v>
      </c>
      <c r="C108" s="50" t="s">
        <v>6686</v>
      </c>
      <c r="D108" s="582">
        <v>2</v>
      </c>
      <c r="E108" s="22" t="s">
        <v>269</v>
      </c>
      <c r="F108" s="26"/>
      <c r="G108" s="53"/>
    </row>
    <row r="109" spans="1:16" ht="31.5" hidden="1" customHeight="1">
      <c r="A109" s="27" t="s">
        <v>2838</v>
      </c>
      <c r="B109" s="114" t="s">
        <v>2839</v>
      </c>
      <c r="C109" s="26"/>
      <c r="D109" s="26"/>
      <c r="E109" s="28"/>
      <c r="F109" s="26"/>
      <c r="G109" s="26"/>
      <c r="H109" s="99"/>
      <c r="I109" s="99"/>
      <c r="J109" s="99"/>
      <c r="K109" s="99"/>
      <c r="L109" s="99"/>
      <c r="M109" s="99"/>
      <c r="N109" s="99"/>
      <c r="O109" s="7"/>
      <c r="P109" s="7"/>
    </row>
    <row r="110" spans="1:16" ht="40.15" customHeight="1">
      <c r="A110" s="362" t="s">
        <v>1503</v>
      </c>
      <c r="B110" s="1078" t="s">
        <v>132</v>
      </c>
      <c r="C110" s="1091"/>
      <c r="D110" s="1091"/>
      <c r="E110" s="1091"/>
      <c r="F110" s="1091"/>
      <c r="G110" s="1092"/>
      <c r="H110" s="29">
        <f>SUM(D111:D112)</f>
        <v>2</v>
      </c>
      <c r="I110" s="29">
        <f>COUNT(D111:D112)*2</f>
        <v>2</v>
      </c>
    </row>
    <row r="111" spans="1:16" ht="63" customHeight="1">
      <c r="A111" s="18" t="s">
        <v>1504</v>
      </c>
      <c r="B111" s="114" t="s">
        <v>329</v>
      </c>
      <c r="C111" s="30" t="s">
        <v>6687</v>
      </c>
      <c r="D111" s="582">
        <v>2</v>
      </c>
      <c r="E111" s="28" t="s">
        <v>538</v>
      </c>
      <c r="F111" s="30" t="s">
        <v>6688</v>
      </c>
      <c r="G111" s="53"/>
    </row>
    <row r="112" spans="1:16" ht="63" hidden="1" customHeight="1">
      <c r="A112" s="32" t="s">
        <v>332</v>
      </c>
      <c r="B112" s="114" t="s">
        <v>333</v>
      </c>
      <c r="C112" s="127"/>
      <c r="D112" s="127"/>
      <c r="E112" s="34"/>
      <c r="F112" s="127"/>
      <c r="G112" s="127"/>
      <c r="H112" s="99"/>
      <c r="I112" s="99"/>
      <c r="J112" s="99"/>
      <c r="K112" s="99"/>
      <c r="L112" s="99"/>
      <c r="M112" s="99"/>
      <c r="N112" s="99"/>
      <c r="O112" s="7"/>
      <c r="P112" s="7"/>
    </row>
    <row r="113" spans="1:155" s="288" customFormat="1" ht="18.5">
      <c r="A113" s="286"/>
      <c r="B113" s="1348" t="s">
        <v>335</v>
      </c>
      <c r="C113" s="1348"/>
      <c r="D113" s="1349"/>
      <c r="E113" s="1348"/>
      <c r="F113" s="1348"/>
      <c r="G113" s="1348"/>
      <c r="H113" s="29">
        <f>H114+H127+H137+H146+H152</f>
        <v>70</v>
      </c>
      <c r="I113" s="29">
        <f>I114+I127+I137+I146+I152</f>
        <v>70</v>
      </c>
      <c r="J113" s="29"/>
      <c r="K113" s="29"/>
      <c r="L113" s="29"/>
      <c r="M113" s="29"/>
      <c r="N113" s="29"/>
      <c r="O113" s="29"/>
      <c r="P113" s="29"/>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c r="ES113" s="7"/>
      <c r="ET113" s="7"/>
      <c r="EU113" s="7"/>
      <c r="EV113" s="7"/>
      <c r="EW113" s="7"/>
      <c r="EX113" s="7"/>
      <c r="EY113" s="7"/>
    </row>
    <row r="114" spans="1:155" s="288" customFormat="1" ht="40.15" customHeight="1">
      <c r="A114" s="256" t="s">
        <v>1505</v>
      </c>
      <c r="B114" s="1078" t="s">
        <v>1506</v>
      </c>
      <c r="C114" s="1091"/>
      <c r="D114" s="1091"/>
      <c r="E114" s="1091"/>
      <c r="F114" s="1091"/>
      <c r="G114" s="1092"/>
      <c r="H114" s="29">
        <f>SUM(D115:D126)</f>
        <v>20</v>
      </c>
      <c r="I114" s="29">
        <f>COUNT(D115:D126)*2</f>
        <v>20</v>
      </c>
      <c r="J114" s="29"/>
      <c r="K114" s="29"/>
      <c r="L114" s="29"/>
      <c r="M114" s="29"/>
      <c r="N114" s="29"/>
      <c r="O114" s="29"/>
      <c r="P114" s="29"/>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row>
    <row r="115" spans="1:155" s="288" customFormat="1" ht="31">
      <c r="A115" s="18" t="s">
        <v>1507</v>
      </c>
      <c r="B115" s="218" t="s">
        <v>337</v>
      </c>
      <c r="C115" s="131" t="s">
        <v>6689</v>
      </c>
      <c r="D115" s="582">
        <v>2</v>
      </c>
      <c r="E115" s="28" t="s">
        <v>339</v>
      </c>
      <c r="F115" s="45" t="s">
        <v>6690</v>
      </c>
      <c r="G115" s="765"/>
      <c r="H115" s="29"/>
      <c r="I115" s="29"/>
      <c r="J115" s="29"/>
      <c r="K115" s="29"/>
      <c r="L115" s="29"/>
      <c r="M115" s="29"/>
      <c r="N115" s="29"/>
      <c r="O115" s="29"/>
      <c r="P115" s="29"/>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row>
    <row r="116" spans="1:155" s="288" customFormat="1" ht="46.5">
      <c r="A116" s="18" t="s">
        <v>1510</v>
      </c>
      <c r="B116" s="218" t="s">
        <v>345</v>
      </c>
      <c r="C116" s="90" t="s">
        <v>2841</v>
      </c>
      <c r="D116" s="608">
        <v>2</v>
      </c>
      <c r="E116" s="20" t="s">
        <v>339</v>
      </c>
      <c r="F116" s="30" t="s">
        <v>6691</v>
      </c>
      <c r="G116" s="293"/>
      <c r="H116" s="29"/>
      <c r="I116" s="29"/>
      <c r="J116" s="29"/>
      <c r="K116" s="29"/>
      <c r="L116" s="29"/>
      <c r="M116" s="29"/>
      <c r="N116" s="29"/>
      <c r="O116" s="29"/>
      <c r="P116" s="29"/>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row>
    <row r="117" spans="1:155" s="288" customFormat="1" ht="29">
      <c r="A117" s="18"/>
      <c r="B117" s="218"/>
      <c r="C117" s="20" t="s">
        <v>1511</v>
      </c>
      <c r="D117" s="582">
        <v>2</v>
      </c>
      <c r="E117" s="28" t="s">
        <v>339</v>
      </c>
      <c r="F117" s="55" t="s">
        <v>1512</v>
      </c>
      <c r="G117" s="293"/>
      <c r="H117" s="29"/>
      <c r="I117" s="29"/>
      <c r="J117" s="29"/>
      <c r="K117" s="29"/>
      <c r="L117" s="29"/>
      <c r="M117" s="29"/>
      <c r="N117" s="29"/>
      <c r="O117" s="29"/>
      <c r="P117" s="29"/>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row>
    <row r="118" spans="1:155" s="288" customFormat="1" ht="47.25" hidden="1" customHeight="1">
      <c r="A118" s="27" t="s">
        <v>350</v>
      </c>
      <c r="B118" s="218" t="s">
        <v>351</v>
      </c>
      <c r="C118" s="26"/>
      <c r="D118" s="26"/>
      <c r="E118" s="28"/>
      <c r="F118" s="26"/>
      <c r="G118" s="26"/>
      <c r="H118" s="100"/>
      <c r="I118" s="100"/>
      <c r="J118" s="100"/>
      <c r="K118" s="100"/>
      <c r="L118" s="100"/>
      <c r="M118" s="100"/>
      <c r="N118" s="100"/>
    </row>
    <row r="119" spans="1:155" s="288" customFormat="1" ht="47.25" customHeight="1">
      <c r="A119" s="18" t="s">
        <v>1513</v>
      </c>
      <c r="B119" s="218" t="s">
        <v>353</v>
      </c>
      <c r="C119" s="131" t="s">
        <v>5969</v>
      </c>
      <c r="D119" s="582">
        <v>2</v>
      </c>
      <c r="E119" s="31" t="s">
        <v>339</v>
      </c>
      <c r="F119" s="30" t="s">
        <v>6692</v>
      </c>
      <c r="G119" s="53"/>
      <c r="H119" s="101"/>
      <c r="I119" s="101"/>
      <c r="J119" s="101"/>
      <c r="K119" s="101"/>
      <c r="L119" s="101"/>
      <c r="M119" s="101"/>
      <c r="N119" s="101"/>
      <c r="O119" s="101"/>
      <c r="P119" s="101"/>
    </row>
    <row r="120" spans="1:155" s="288" customFormat="1" ht="58">
      <c r="A120" s="18" t="s">
        <v>354</v>
      </c>
      <c r="B120" s="218" t="s">
        <v>355</v>
      </c>
      <c r="C120" s="42" t="s">
        <v>356</v>
      </c>
      <c r="D120" s="582">
        <v>2</v>
      </c>
      <c r="E120" s="28" t="s">
        <v>339</v>
      </c>
      <c r="F120" s="30" t="s">
        <v>6693</v>
      </c>
      <c r="G120" s="765"/>
      <c r="H120" s="29"/>
      <c r="I120" s="29"/>
      <c r="J120" s="29"/>
      <c r="K120" s="29"/>
      <c r="L120" s="29"/>
      <c r="M120" s="29"/>
      <c r="N120" s="29"/>
      <c r="O120" s="29"/>
      <c r="P120" s="29"/>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c r="DO120" s="7"/>
      <c r="DP120" s="7"/>
      <c r="DQ120" s="7"/>
      <c r="DR120" s="7"/>
      <c r="DS120" s="7"/>
      <c r="DT120" s="7"/>
      <c r="DU120" s="7"/>
      <c r="DV120" s="7"/>
      <c r="DW120" s="7"/>
      <c r="DX120" s="7"/>
      <c r="DY120" s="7"/>
      <c r="DZ120" s="7"/>
      <c r="EA120" s="7"/>
      <c r="EB120" s="7"/>
      <c r="EC120" s="7"/>
      <c r="ED120" s="7"/>
      <c r="EE120" s="7"/>
      <c r="EF120" s="7"/>
      <c r="EG120" s="7"/>
      <c r="EH120" s="7"/>
      <c r="EI120" s="7"/>
      <c r="EJ120" s="7"/>
      <c r="EK120" s="7"/>
      <c r="EL120" s="7"/>
      <c r="EM120" s="7"/>
      <c r="EN120" s="7"/>
      <c r="EO120" s="7"/>
      <c r="EP120" s="7"/>
      <c r="EQ120" s="7"/>
      <c r="ER120" s="7"/>
      <c r="ES120" s="7"/>
      <c r="ET120" s="7"/>
      <c r="EU120" s="7"/>
      <c r="EV120" s="7"/>
      <c r="EW120" s="7"/>
      <c r="EX120" s="7"/>
      <c r="EY120" s="7"/>
    </row>
    <row r="121" spans="1:155" s="288" customFormat="1" ht="101.5">
      <c r="A121" s="18"/>
      <c r="B121" s="218"/>
      <c r="C121" s="768" t="s">
        <v>6694</v>
      </c>
      <c r="D121" s="582">
        <v>2</v>
      </c>
      <c r="E121" s="22" t="s">
        <v>339</v>
      </c>
      <c r="F121" s="316" t="s">
        <v>6695</v>
      </c>
      <c r="G121" s="765"/>
      <c r="H121" s="29"/>
      <c r="I121" s="29"/>
      <c r="J121" s="29"/>
      <c r="K121" s="29"/>
      <c r="L121" s="29"/>
      <c r="M121" s="29"/>
      <c r="N121" s="29"/>
      <c r="O121" s="29"/>
      <c r="P121" s="29"/>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row>
    <row r="122" spans="1:155" s="288" customFormat="1" ht="72.5">
      <c r="A122" s="18"/>
      <c r="B122" s="218"/>
      <c r="C122" s="768" t="s">
        <v>6696</v>
      </c>
      <c r="D122" s="582">
        <v>2</v>
      </c>
      <c r="E122" s="769" t="s">
        <v>339</v>
      </c>
      <c r="F122" s="768" t="s">
        <v>6697</v>
      </c>
      <c r="G122" s="765"/>
      <c r="H122" s="29"/>
      <c r="I122" s="29"/>
      <c r="J122" s="29"/>
      <c r="K122" s="29"/>
      <c r="L122" s="29"/>
      <c r="M122" s="29"/>
      <c r="N122" s="29"/>
      <c r="O122" s="29"/>
      <c r="P122" s="29"/>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7"/>
      <c r="DQ122" s="7"/>
      <c r="DR122" s="7"/>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row>
    <row r="123" spans="1:155" s="288" customFormat="1" ht="58.5" thickBot="1">
      <c r="A123" s="18"/>
      <c r="B123" s="218"/>
      <c r="C123" s="770" t="s">
        <v>6698</v>
      </c>
      <c r="D123" s="582">
        <v>2</v>
      </c>
      <c r="E123" s="769" t="s">
        <v>430</v>
      </c>
      <c r="F123" s="770" t="s">
        <v>6699</v>
      </c>
      <c r="G123" s="765"/>
      <c r="H123" s="29"/>
      <c r="I123" s="29"/>
      <c r="J123" s="29"/>
      <c r="K123" s="29"/>
      <c r="L123" s="29"/>
      <c r="M123" s="29"/>
      <c r="N123" s="29"/>
      <c r="O123" s="29"/>
      <c r="P123" s="29"/>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c r="ED123" s="7"/>
      <c r="EE123" s="7"/>
      <c r="EF123" s="7"/>
      <c r="EG123" s="7"/>
      <c r="EH123" s="7"/>
      <c r="EI123" s="7"/>
      <c r="EJ123" s="7"/>
      <c r="EK123" s="7"/>
      <c r="EL123" s="7"/>
      <c r="EM123" s="7"/>
      <c r="EN123" s="7"/>
      <c r="EO123" s="7"/>
      <c r="EP123" s="7"/>
      <c r="EQ123" s="7"/>
      <c r="ER123" s="7"/>
      <c r="ES123" s="7"/>
      <c r="ET123" s="7"/>
      <c r="EU123" s="7"/>
      <c r="EV123" s="7"/>
      <c r="EW123" s="7"/>
      <c r="EX123" s="7"/>
      <c r="EY123" s="7"/>
    </row>
    <row r="124" spans="1:155" s="288" customFormat="1" ht="31">
      <c r="A124" s="18" t="s">
        <v>1515</v>
      </c>
      <c r="B124" s="218" t="s">
        <v>358</v>
      </c>
      <c r="C124" s="40" t="s">
        <v>6700</v>
      </c>
      <c r="D124" s="582">
        <v>2</v>
      </c>
      <c r="E124" s="28" t="s">
        <v>339</v>
      </c>
      <c r="F124" s="55" t="s">
        <v>1516</v>
      </c>
      <c r="G124" s="53"/>
      <c r="H124" s="29"/>
      <c r="I124" s="29"/>
      <c r="J124" s="29"/>
      <c r="K124" s="29"/>
      <c r="L124" s="29"/>
      <c r="M124" s="29"/>
      <c r="N124" s="29"/>
      <c r="O124" s="29"/>
      <c r="P124" s="29"/>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row>
    <row r="125" spans="1:155" s="288" customFormat="1" ht="47.25" hidden="1" customHeight="1">
      <c r="A125" s="27" t="s">
        <v>1517</v>
      </c>
      <c r="B125" s="218" t="s">
        <v>361</v>
      </c>
      <c r="D125" s="26"/>
      <c r="E125" s="28"/>
      <c r="F125" s="26"/>
      <c r="G125" s="26"/>
      <c r="H125" s="100"/>
      <c r="I125" s="100"/>
      <c r="J125" s="100"/>
      <c r="K125" s="100"/>
      <c r="L125" s="100"/>
      <c r="M125" s="100"/>
      <c r="N125" s="100"/>
    </row>
    <row r="126" spans="1:155" s="288" customFormat="1" ht="86.25" customHeight="1">
      <c r="A126" s="18" t="s">
        <v>364</v>
      </c>
      <c r="B126" s="218" t="s">
        <v>365</v>
      </c>
      <c r="C126" s="30" t="s">
        <v>6701</v>
      </c>
      <c r="D126" s="582">
        <v>2</v>
      </c>
      <c r="E126" s="28" t="s">
        <v>367</v>
      </c>
      <c r="F126" s="161" t="s">
        <v>6702</v>
      </c>
      <c r="G126" s="53"/>
      <c r="H126" s="29"/>
      <c r="I126" s="29"/>
      <c r="J126" s="29"/>
      <c r="K126" s="29"/>
      <c r="L126" s="29"/>
      <c r="M126" s="29"/>
      <c r="N126" s="29"/>
      <c r="O126" s="29"/>
      <c r="P126" s="29"/>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7"/>
      <c r="DQ126" s="7"/>
      <c r="DR126" s="7"/>
      <c r="DS126" s="7"/>
      <c r="DT126" s="7"/>
      <c r="DU126" s="7"/>
      <c r="DV126" s="7"/>
      <c r="DW126" s="7"/>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row>
    <row r="127" spans="1:155" s="288" customFormat="1" ht="40.15" customHeight="1">
      <c r="A127" s="256" t="s">
        <v>1518</v>
      </c>
      <c r="B127" s="1078" t="s">
        <v>128</v>
      </c>
      <c r="C127" s="1091"/>
      <c r="D127" s="1091"/>
      <c r="E127" s="1091"/>
      <c r="F127" s="1091"/>
      <c r="G127" s="1092"/>
      <c r="H127" s="29">
        <f>SUM(D128:D136)</f>
        <v>14</v>
      </c>
      <c r="I127" s="29">
        <f>COUNT(D128:D136)*2</f>
        <v>14</v>
      </c>
      <c r="J127" s="29"/>
      <c r="K127" s="29"/>
      <c r="L127" s="29"/>
      <c r="M127" s="29"/>
      <c r="N127" s="29"/>
      <c r="O127" s="29"/>
      <c r="P127" s="29"/>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7"/>
      <c r="DS127" s="7"/>
      <c r="DT127" s="7"/>
      <c r="DU127" s="7"/>
      <c r="DV127" s="7"/>
      <c r="DW127" s="7"/>
      <c r="DX127" s="7"/>
      <c r="DY127" s="7"/>
      <c r="DZ127" s="7"/>
      <c r="EA127" s="7"/>
      <c r="EB127" s="7"/>
      <c r="EC127" s="7"/>
      <c r="ED127" s="7"/>
      <c r="EE127" s="7"/>
      <c r="EF127" s="7"/>
      <c r="EG127" s="7"/>
      <c r="EH127" s="7"/>
      <c r="EI127" s="7"/>
      <c r="EJ127" s="7"/>
      <c r="EK127" s="7"/>
      <c r="EL127" s="7"/>
      <c r="EM127" s="7"/>
      <c r="EN127" s="7"/>
      <c r="EO127" s="7"/>
      <c r="EP127" s="7"/>
      <c r="EQ127" s="7"/>
      <c r="ER127" s="7"/>
      <c r="ES127" s="7"/>
      <c r="ET127" s="7"/>
      <c r="EU127" s="7"/>
      <c r="EV127" s="7"/>
      <c r="EW127" s="7"/>
      <c r="EX127" s="7"/>
      <c r="EY127" s="7"/>
    </row>
    <row r="128" spans="1:155" s="288" customFormat="1" ht="43.5">
      <c r="A128" s="18" t="s">
        <v>1520</v>
      </c>
      <c r="B128" s="224" t="s">
        <v>369</v>
      </c>
      <c r="C128" s="161" t="s">
        <v>6703</v>
      </c>
      <c r="D128" s="608">
        <v>2</v>
      </c>
      <c r="E128" s="37" t="s">
        <v>342</v>
      </c>
      <c r="F128" s="30" t="s">
        <v>6704</v>
      </c>
      <c r="G128" s="765"/>
      <c r="H128" s="29"/>
      <c r="I128" s="29"/>
      <c r="J128" s="29"/>
      <c r="K128" s="29"/>
      <c r="L128" s="29"/>
      <c r="M128" s="29"/>
      <c r="N128" s="29"/>
      <c r="O128" s="29"/>
      <c r="P128" s="29"/>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row>
    <row r="129" spans="1:155" s="288" customFormat="1" ht="29">
      <c r="A129" s="18"/>
      <c r="B129" s="224"/>
      <c r="C129" s="131" t="s">
        <v>2363</v>
      </c>
      <c r="D129" s="608">
        <v>2</v>
      </c>
      <c r="E129" s="23" t="s">
        <v>339</v>
      </c>
      <c r="F129" s="30" t="s">
        <v>6705</v>
      </c>
      <c r="G129" s="765"/>
      <c r="H129" s="29"/>
      <c r="I129" s="29"/>
      <c r="J129" s="29"/>
      <c r="K129" s="29"/>
      <c r="L129" s="29"/>
      <c r="M129" s="29"/>
      <c r="N129" s="29"/>
      <c r="O129" s="29"/>
      <c r="P129" s="29"/>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row>
    <row r="130" spans="1:155" s="288" customFormat="1" ht="63" hidden="1" customHeight="1">
      <c r="A130" s="27" t="s">
        <v>380</v>
      </c>
      <c r="B130" s="224" t="s">
        <v>381</v>
      </c>
      <c r="C130" s="26"/>
      <c r="D130" s="156"/>
      <c r="E130" s="28"/>
      <c r="F130" s="26"/>
      <c r="G130" s="26"/>
      <c r="H130" s="100"/>
      <c r="I130" s="100"/>
      <c r="J130" s="100"/>
      <c r="K130" s="100"/>
      <c r="L130" s="100"/>
      <c r="M130" s="100"/>
      <c r="N130" s="100"/>
    </row>
    <row r="131" spans="1:155" s="288" customFormat="1" ht="60.75" customHeight="1">
      <c r="A131" s="18" t="s">
        <v>1523</v>
      </c>
      <c r="B131" s="225" t="s">
        <v>383</v>
      </c>
      <c r="C131" s="771" t="s">
        <v>6706</v>
      </c>
      <c r="D131" s="608">
        <v>2</v>
      </c>
      <c r="E131" s="28" t="s">
        <v>339</v>
      </c>
      <c r="F131" s="26"/>
      <c r="G131" s="293"/>
      <c r="H131" s="29"/>
      <c r="I131" s="29"/>
      <c r="J131" s="29"/>
      <c r="K131" s="29"/>
      <c r="L131" s="29"/>
      <c r="M131" s="29"/>
      <c r="N131" s="29"/>
      <c r="O131" s="29"/>
      <c r="P131" s="29"/>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c r="ED131" s="7"/>
      <c r="EE131" s="7"/>
      <c r="EF131" s="7"/>
      <c r="EG131" s="7"/>
      <c r="EH131" s="7"/>
      <c r="EI131" s="7"/>
      <c r="EJ131" s="7"/>
      <c r="EK131" s="7"/>
      <c r="EL131" s="7"/>
      <c r="EM131" s="7"/>
      <c r="EN131" s="7"/>
      <c r="EO131" s="7"/>
      <c r="EP131" s="7"/>
      <c r="EQ131" s="7"/>
      <c r="ER131" s="7"/>
      <c r="ES131" s="7"/>
      <c r="ET131" s="7"/>
      <c r="EU131" s="7"/>
      <c r="EV131" s="7"/>
      <c r="EW131" s="7"/>
      <c r="EX131" s="7"/>
      <c r="EY131" s="7"/>
    </row>
    <row r="132" spans="1:155" s="288" customFormat="1" ht="58">
      <c r="A132" s="18"/>
      <c r="B132" s="46"/>
      <c r="C132" s="149" t="s">
        <v>2365</v>
      </c>
      <c r="D132" s="608">
        <v>2</v>
      </c>
      <c r="E132" s="28" t="s">
        <v>339</v>
      </c>
      <c r="F132" s="55" t="s">
        <v>6707</v>
      </c>
      <c r="G132" s="293"/>
      <c r="H132" s="29"/>
      <c r="I132" s="29"/>
      <c r="J132" s="29"/>
      <c r="K132" s="29"/>
      <c r="L132" s="29"/>
      <c r="M132" s="29"/>
      <c r="N132" s="29"/>
      <c r="O132" s="29"/>
      <c r="P132" s="29"/>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c r="ED132" s="7"/>
      <c r="EE132" s="7"/>
      <c r="EF132" s="7"/>
      <c r="EG132" s="7"/>
      <c r="EH132" s="7"/>
      <c r="EI132" s="7"/>
      <c r="EJ132" s="7"/>
      <c r="EK132" s="7"/>
      <c r="EL132" s="7"/>
      <c r="EM132" s="7"/>
      <c r="EN132" s="7"/>
      <c r="EO132" s="7"/>
      <c r="EP132" s="7"/>
      <c r="EQ132" s="7"/>
      <c r="ER132" s="7"/>
      <c r="ES132" s="7"/>
      <c r="ET132" s="7"/>
      <c r="EU132" s="7"/>
      <c r="EV132" s="7"/>
      <c r="EW132" s="7"/>
      <c r="EX132" s="7"/>
      <c r="EY132" s="7"/>
    </row>
    <row r="133" spans="1:155" s="288" customFormat="1" ht="43.5" customHeight="1">
      <c r="A133" s="18"/>
      <c r="B133" s="46"/>
      <c r="C133" s="42" t="s">
        <v>6708</v>
      </c>
      <c r="D133" s="608">
        <v>2</v>
      </c>
      <c r="E133" s="350" t="s">
        <v>339</v>
      </c>
      <c r="F133" s="30" t="s">
        <v>6709</v>
      </c>
      <c r="G133" s="293"/>
      <c r="H133" s="29"/>
      <c r="I133" s="29"/>
      <c r="J133" s="29"/>
      <c r="K133" s="29"/>
      <c r="L133" s="29"/>
      <c r="M133" s="29"/>
      <c r="N133" s="29"/>
      <c r="O133" s="29"/>
      <c r="P133" s="29"/>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7"/>
      <c r="EQ133" s="7"/>
      <c r="ER133" s="7"/>
      <c r="ES133" s="7"/>
      <c r="ET133" s="7"/>
      <c r="EU133" s="7"/>
      <c r="EV133" s="7"/>
      <c r="EW133" s="7"/>
      <c r="EX133" s="7"/>
      <c r="EY133" s="7"/>
    </row>
    <row r="134" spans="1:155" s="288" customFormat="1" ht="39.75" customHeight="1">
      <c r="A134" s="18"/>
      <c r="B134" s="46"/>
      <c r="C134" s="23" t="s">
        <v>6710</v>
      </c>
      <c r="D134" s="608">
        <v>2</v>
      </c>
      <c r="E134" s="28" t="s">
        <v>339</v>
      </c>
      <c r="F134" s="30" t="s">
        <v>6711</v>
      </c>
      <c r="G134" s="293"/>
      <c r="H134" s="29"/>
      <c r="I134" s="29"/>
      <c r="J134" s="29"/>
      <c r="K134" s="29"/>
      <c r="L134" s="29"/>
      <c r="M134" s="29"/>
      <c r="N134" s="29"/>
      <c r="O134" s="29"/>
      <c r="P134" s="29"/>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row>
    <row r="135" spans="1:155" s="288" customFormat="1" ht="77.25" customHeight="1">
      <c r="A135" s="18" t="s">
        <v>1528</v>
      </c>
      <c r="B135" s="224" t="s">
        <v>391</v>
      </c>
      <c r="C135" s="772" t="s">
        <v>6712</v>
      </c>
      <c r="D135" s="773">
        <v>2</v>
      </c>
      <c r="E135" s="59" t="s">
        <v>405</v>
      </c>
      <c r="G135" s="765"/>
      <c r="H135" s="101"/>
      <c r="I135" s="101"/>
      <c r="J135" s="101"/>
      <c r="K135" s="101"/>
      <c r="L135" s="101"/>
      <c r="M135" s="101"/>
      <c r="N135" s="101"/>
      <c r="O135" s="101"/>
      <c r="P135" s="101"/>
    </row>
    <row r="136" spans="1:155" s="288" customFormat="1" ht="47.25" hidden="1" customHeight="1">
      <c r="A136" s="27" t="s">
        <v>392</v>
      </c>
      <c r="B136" s="47" t="s">
        <v>393</v>
      </c>
      <c r="C136" s="723"/>
      <c r="D136" s="310"/>
      <c r="E136" s="59"/>
      <c r="F136" s="723"/>
      <c r="G136" s="720"/>
      <c r="H136" s="100"/>
      <c r="I136" s="100"/>
      <c r="J136" s="100"/>
      <c r="K136" s="100"/>
      <c r="L136" s="100"/>
      <c r="M136" s="100"/>
      <c r="N136" s="100"/>
    </row>
    <row r="137" spans="1:155" s="288" customFormat="1" ht="40.15" customHeight="1">
      <c r="A137" s="256" t="s">
        <v>1531</v>
      </c>
      <c r="B137" s="1078" t="s">
        <v>1532</v>
      </c>
      <c r="C137" s="1091"/>
      <c r="D137" s="1091"/>
      <c r="E137" s="1091"/>
      <c r="F137" s="1091"/>
      <c r="G137" s="1092"/>
      <c r="H137" s="29">
        <f>SUM(D138:D145)</f>
        <v>16</v>
      </c>
      <c r="I137" s="29">
        <f>COUNT(D138:D145)*2</f>
        <v>16</v>
      </c>
      <c r="J137" s="29"/>
      <c r="K137" s="29"/>
      <c r="L137" s="29"/>
      <c r="M137" s="29"/>
      <c r="N137" s="29"/>
      <c r="O137" s="29"/>
      <c r="P137" s="29"/>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c r="ED137" s="7"/>
      <c r="EE137" s="7"/>
      <c r="EF137" s="7"/>
      <c r="EG137" s="7"/>
      <c r="EH137" s="7"/>
      <c r="EI137" s="7"/>
      <c r="EJ137" s="7"/>
      <c r="EK137" s="7"/>
      <c r="EL137" s="7"/>
      <c r="EM137" s="7"/>
      <c r="EN137" s="7"/>
      <c r="EO137" s="7"/>
      <c r="EP137" s="7"/>
      <c r="EQ137" s="7"/>
      <c r="ER137" s="7"/>
      <c r="ES137" s="7"/>
      <c r="ET137" s="7"/>
      <c r="EU137" s="7"/>
      <c r="EV137" s="7"/>
      <c r="EW137" s="7"/>
      <c r="EX137" s="7"/>
      <c r="EY137" s="7"/>
    </row>
    <row r="138" spans="1:155" s="288" customFormat="1" ht="31">
      <c r="A138" s="18" t="s">
        <v>1533</v>
      </c>
      <c r="B138" s="224" t="s">
        <v>395</v>
      </c>
      <c r="C138" s="774" t="s">
        <v>6713</v>
      </c>
      <c r="D138" s="582">
        <v>2</v>
      </c>
      <c r="E138" s="28" t="s">
        <v>339</v>
      </c>
      <c r="F138" s="30" t="s">
        <v>2367</v>
      </c>
      <c r="G138" s="293"/>
      <c r="H138" s="29"/>
      <c r="I138" s="29"/>
      <c r="J138" s="29"/>
      <c r="K138" s="29"/>
      <c r="L138" s="29"/>
      <c r="M138" s="29"/>
      <c r="N138" s="29"/>
      <c r="O138" s="29"/>
      <c r="P138" s="29"/>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row>
    <row r="139" spans="1:155" s="288" customFormat="1" ht="43.5">
      <c r="A139" s="18"/>
      <c r="B139" s="224"/>
      <c r="C139" s="131" t="s">
        <v>6714</v>
      </c>
      <c r="D139" s="582">
        <v>2</v>
      </c>
      <c r="E139" s="28" t="s">
        <v>339</v>
      </c>
      <c r="F139" s="30" t="s">
        <v>6715</v>
      </c>
      <c r="G139" s="293"/>
      <c r="H139" s="29"/>
      <c r="I139" s="29"/>
      <c r="J139" s="29"/>
      <c r="K139" s="29"/>
      <c r="L139" s="29"/>
      <c r="M139" s="29"/>
      <c r="N139" s="29"/>
      <c r="O139" s="29"/>
      <c r="P139" s="29"/>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row>
    <row r="140" spans="1:155" s="288" customFormat="1" ht="29">
      <c r="A140" s="18"/>
      <c r="B140" s="224"/>
      <c r="C140" s="57" t="s">
        <v>1536</v>
      </c>
      <c r="D140" s="581">
        <v>2</v>
      </c>
      <c r="E140" s="59" t="s">
        <v>339</v>
      </c>
      <c r="F140" s="55" t="s">
        <v>6716</v>
      </c>
      <c r="G140" s="165"/>
      <c r="H140" s="29"/>
      <c r="I140" s="29"/>
      <c r="J140" s="29"/>
      <c r="K140" s="29"/>
      <c r="L140" s="29"/>
      <c r="M140" s="29"/>
      <c r="N140" s="29"/>
      <c r="O140" s="29"/>
      <c r="P140" s="29"/>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row>
    <row r="141" spans="1:155" s="288" customFormat="1" ht="58">
      <c r="A141" s="18" t="s">
        <v>1540</v>
      </c>
      <c r="B141" s="224" t="s">
        <v>399</v>
      </c>
      <c r="C141" s="42" t="s">
        <v>1541</v>
      </c>
      <c r="D141" s="582">
        <v>2</v>
      </c>
      <c r="E141" s="28" t="s">
        <v>206</v>
      </c>
      <c r="F141" s="55" t="s">
        <v>6717</v>
      </c>
      <c r="G141" s="53"/>
      <c r="H141" s="29"/>
      <c r="I141" s="29"/>
      <c r="J141" s="29"/>
      <c r="K141" s="29"/>
      <c r="L141" s="29"/>
      <c r="M141" s="29"/>
      <c r="N141" s="29"/>
      <c r="O141" s="29"/>
      <c r="P141" s="29"/>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c r="DU141" s="7"/>
      <c r="DV141" s="7"/>
      <c r="DW141" s="7"/>
      <c r="DX141" s="7"/>
      <c r="DY141" s="7"/>
      <c r="DZ141" s="7"/>
      <c r="EA141" s="7"/>
      <c r="EB141" s="7"/>
      <c r="EC141" s="7"/>
      <c r="ED141" s="7"/>
      <c r="EE141" s="7"/>
      <c r="EF141" s="7"/>
      <c r="EG141" s="7"/>
      <c r="EH141" s="7"/>
      <c r="EI141" s="7"/>
      <c r="EJ141" s="7"/>
      <c r="EK141" s="7"/>
      <c r="EL141" s="7"/>
      <c r="EM141" s="7"/>
      <c r="EN141" s="7"/>
      <c r="EO141" s="7"/>
      <c r="EP141" s="7"/>
      <c r="EQ141" s="7"/>
      <c r="ER141" s="7"/>
      <c r="ES141" s="7"/>
      <c r="ET141" s="7"/>
      <c r="EU141" s="7"/>
      <c r="EV141" s="7"/>
      <c r="EW141" s="7"/>
      <c r="EX141" s="7"/>
      <c r="EY141" s="7"/>
    </row>
    <row r="142" spans="1:155" s="288" customFormat="1" ht="43.5">
      <c r="A142" s="18"/>
      <c r="B142" s="224"/>
      <c r="C142" s="45" t="s">
        <v>6718</v>
      </c>
      <c r="D142" s="582">
        <v>2</v>
      </c>
      <c r="E142" s="28" t="s">
        <v>206</v>
      </c>
      <c r="F142" s="42" t="s">
        <v>6719</v>
      </c>
      <c r="G142" s="53"/>
      <c r="H142" s="29"/>
      <c r="I142" s="29"/>
      <c r="J142" s="29"/>
      <c r="K142" s="29"/>
      <c r="L142" s="29"/>
      <c r="M142" s="29"/>
      <c r="N142" s="29"/>
      <c r="O142" s="29"/>
      <c r="P142" s="29"/>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row>
    <row r="143" spans="1:155" s="288" customFormat="1" ht="62">
      <c r="A143" s="18" t="s">
        <v>1543</v>
      </c>
      <c r="B143" s="224" t="s">
        <v>403</v>
      </c>
      <c r="C143" s="23" t="s">
        <v>404</v>
      </c>
      <c r="D143" s="582">
        <v>2</v>
      </c>
      <c r="E143" s="28" t="s">
        <v>3325</v>
      </c>
      <c r="F143" s="161" t="s">
        <v>6720</v>
      </c>
      <c r="G143" s="53"/>
      <c r="H143" s="29"/>
      <c r="I143" s="29"/>
      <c r="J143" s="29"/>
      <c r="K143" s="29"/>
      <c r="L143" s="29"/>
      <c r="M143" s="29"/>
      <c r="N143" s="29"/>
      <c r="O143" s="29"/>
      <c r="P143" s="29"/>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c r="DS143" s="7"/>
      <c r="DT143" s="7"/>
      <c r="DU143" s="7"/>
      <c r="DV143" s="7"/>
      <c r="DW143" s="7"/>
      <c r="DX143" s="7"/>
      <c r="DY143" s="7"/>
      <c r="DZ143" s="7"/>
      <c r="EA143" s="7"/>
      <c r="EB143" s="7"/>
      <c r="EC143" s="7"/>
      <c r="ED143" s="7"/>
      <c r="EE143" s="7"/>
      <c r="EF143" s="7"/>
      <c r="EG143" s="7"/>
      <c r="EH143" s="7"/>
      <c r="EI143" s="7"/>
      <c r="EJ143" s="7"/>
      <c r="EK143" s="7"/>
      <c r="EL143" s="7"/>
      <c r="EM143" s="7"/>
      <c r="EN143" s="7"/>
      <c r="EO143" s="7"/>
      <c r="EP143" s="7"/>
      <c r="EQ143" s="7"/>
      <c r="ER143" s="7"/>
      <c r="ES143" s="7"/>
      <c r="ET143" s="7"/>
      <c r="EU143" s="7"/>
      <c r="EV143" s="7"/>
      <c r="EW143" s="7"/>
      <c r="EX143" s="7"/>
      <c r="EY143" s="7"/>
    </row>
    <row r="144" spans="1:155" s="288" customFormat="1" ht="29">
      <c r="A144" s="18"/>
      <c r="B144" s="224"/>
      <c r="C144" s="57" t="s">
        <v>6721</v>
      </c>
      <c r="D144" s="581">
        <v>2</v>
      </c>
      <c r="E144" s="59" t="s">
        <v>1546</v>
      </c>
      <c r="F144" s="55" t="s">
        <v>6722</v>
      </c>
      <c r="G144" s="765"/>
      <c r="H144" s="29"/>
      <c r="I144" s="29"/>
      <c r="J144" s="29"/>
      <c r="K144" s="29"/>
      <c r="L144" s="29"/>
      <c r="M144" s="29"/>
      <c r="N144" s="29"/>
      <c r="O144" s="29"/>
      <c r="P144" s="29"/>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c r="ED144" s="7"/>
      <c r="EE144" s="7"/>
      <c r="EF144" s="7"/>
      <c r="EG144" s="7"/>
      <c r="EH144" s="7"/>
      <c r="EI144" s="7"/>
      <c r="EJ144" s="7"/>
      <c r="EK144" s="7"/>
      <c r="EL144" s="7"/>
      <c r="EM144" s="7"/>
      <c r="EN144" s="7"/>
      <c r="EO144" s="7"/>
      <c r="EP144" s="7"/>
      <c r="EQ144" s="7"/>
      <c r="ER144" s="7"/>
      <c r="ES144" s="7"/>
      <c r="ET144" s="7"/>
      <c r="EU144" s="7"/>
      <c r="EV144" s="7"/>
      <c r="EW144" s="7"/>
      <c r="EX144" s="7"/>
      <c r="EY144" s="7"/>
    </row>
    <row r="145" spans="1:155" s="288" customFormat="1" ht="78.75" customHeight="1">
      <c r="A145" s="18" t="s">
        <v>1554</v>
      </c>
      <c r="B145" s="224" t="s">
        <v>407</v>
      </c>
      <c r="C145" s="45" t="s">
        <v>6723</v>
      </c>
      <c r="D145" s="582">
        <v>2</v>
      </c>
      <c r="E145" s="28" t="s">
        <v>6724</v>
      </c>
      <c r="F145" s="55" t="s">
        <v>6725</v>
      </c>
      <c r="G145" s="53"/>
      <c r="H145" s="101"/>
      <c r="I145" s="101"/>
      <c r="J145" s="101"/>
      <c r="K145" s="101"/>
      <c r="L145" s="101"/>
      <c r="M145" s="101"/>
      <c r="N145" s="101"/>
      <c r="O145" s="101"/>
      <c r="P145" s="101"/>
    </row>
    <row r="146" spans="1:155" s="288" customFormat="1" ht="40.15" customHeight="1">
      <c r="A146" s="256" t="s">
        <v>1557</v>
      </c>
      <c r="B146" s="1078" t="s">
        <v>6726</v>
      </c>
      <c r="C146" s="1091"/>
      <c r="D146" s="1091"/>
      <c r="E146" s="1091"/>
      <c r="F146" s="1091"/>
      <c r="G146" s="1092"/>
      <c r="H146" s="29">
        <f>SUM(D147:D151)</f>
        <v>6</v>
      </c>
      <c r="I146" s="29">
        <f>COUNT(D147:D151)*2</f>
        <v>6</v>
      </c>
      <c r="J146" s="29"/>
      <c r="K146" s="29"/>
      <c r="L146" s="29"/>
      <c r="M146" s="29"/>
      <c r="N146" s="29"/>
      <c r="O146" s="29"/>
      <c r="P146" s="29"/>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c r="CZ146" s="7"/>
      <c r="DA146" s="7"/>
      <c r="DB146" s="7"/>
      <c r="DC146" s="7"/>
      <c r="DD146" s="7"/>
      <c r="DE146" s="7"/>
      <c r="DF146" s="7"/>
      <c r="DG146" s="7"/>
      <c r="DH146" s="7"/>
      <c r="DI146" s="7"/>
      <c r="DJ146" s="7"/>
      <c r="DK146" s="7"/>
      <c r="DL146" s="7"/>
      <c r="DM146" s="7"/>
      <c r="DN146" s="7"/>
      <c r="DO146" s="7"/>
      <c r="DP146" s="7"/>
      <c r="DQ146" s="7"/>
      <c r="DR146" s="7"/>
      <c r="DS146" s="7"/>
      <c r="DT146" s="7"/>
      <c r="DU146" s="7"/>
      <c r="DV146" s="7"/>
      <c r="DW146" s="7"/>
      <c r="DX146" s="7"/>
      <c r="DY146" s="7"/>
      <c r="DZ146" s="7"/>
      <c r="EA146" s="7"/>
      <c r="EB146" s="7"/>
      <c r="EC146" s="7"/>
      <c r="ED146" s="7"/>
      <c r="EE146" s="7"/>
      <c r="EF146" s="7"/>
      <c r="EG146" s="7"/>
      <c r="EH146" s="7"/>
      <c r="EI146" s="7"/>
      <c r="EJ146" s="7"/>
      <c r="EK146" s="7"/>
      <c r="EL146" s="7"/>
      <c r="EM146" s="7"/>
      <c r="EN146" s="7"/>
      <c r="EO146" s="7"/>
      <c r="EP146" s="7"/>
      <c r="EQ146" s="7"/>
      <c r="ER146" s="7"/>
      <c r="ES146" s="7"/>
      <c r="ET146" s="7"/>
      <c r="EU146" s="7"/>
      <c r="EV146" s="7"/>
      <c r="EW146" s="7"/>
      <c r="EX146" s="7"/>
      <c r="EY146" s="7"/>
    </row>
    <row r="147" spans="1:155" ht="58">
      <c r="A147" s="18" t="s">
        <v>1559</v>
      </c>
      <c r="B147" s="224" t="s">
        <v>410</v>
      </c>
      <c r="C147" s="50" t="s">
        <v>6727</v>
      </c>
      <c r="D147" s="582">
        <v>2</v>
      </c>
      <c r="E147" s="28" t="s">
        <v>2637</v>
      </c>
      <c r="F147" s="161" t="s">
        <v>6728</v>
      </c>
      <c r="G147" s="765"/>
    </row>
    <row r="148" spans="1:155" ht="31.5" hidden="1" customHeight="1">
      <c r="A148" s="27" t="s">
        <v>1563</v>
      </c>
      <c r="B148" s="224" t="s">
        <v>413</v>
      </c>
      <c r="C148" s="50"/>
      <c r="D148" s="26"/>
      <c r="E148" s="28"/>
      <c r="F148" s="26"/>
      <c r="G148" s="723"/>
      <c r="H148" s="99"/>
      <c r="I148" s="99"/>
      <c r="J148" s="99"/>
      <c r="K148" s="99"/>
      <c r="L148" s="99"/>
      <c r="M148" s="99"/>
      <c r="N148" s="99"/>
      <c r="O148" s="7"/>
      <c r="P148" s="7"/>
    </row>
    <row r="149" spans="1:155" ht="31.5" hidden="1" customHeight="1">
      <c r="A149" s="27" t="s">
        <v>1564</v>
      </c>
      <c r="B149" s="224" t="s">
        <v>416</v>
      </c>
      <c r="C149" s="50"/>
      <c r="D149" s="26"/>
      <c r="E149" s="28"/>
      <c r="F149" s="26"/>
      <c r="G149" s="26"/>
      <c r="H149" s="99"/>
      <c r="I149" s="99"/>
      <c r="J149" s="99"/>
      <c r="K149" s="99"/>
      <c r="L149" s="99"/>
      <c r="M149" s="99"/>
      <c r="N149" s="99"/>
      <c r="O149" s="7"/>
      <c r="P149" s="7"/>
    </row>
    <row r="150" spans="1:155" ht="46.5">
      <c r="A150" s="18" t="s">
        <v>1565</v>
      </c>
      <c r="B150" s="224" t="s">
        <v>420</v>
      </c>
      <c r="C150" s="50" t="s">
        <v>6729</v>
      </c>
      <c r="D150" s="582">
        <v>2</v>
      </c>
      <c r="E150" s="28" t="s">
        <v>422</v>
      </c>
      <c r="F150" s="50" t="s">
        <v>6730</v>
      </c>
      <c r="G150" s="765"/>
    </row>
    <row r="151" spans="1:155" ht="58">
      <c r="A151" s="18" t="s">
        <v>1568</v>
      </c>
      <c r="B151" s="114" t="s">
        <v>425</v>
      </c>
      <c r="C151" s="20" t="s">
        <v>2635</v>
      </c>
      <c r="D151" s="582">
        <v>2</v>
      </c>
      <c r="E151" s="28" t="s">
        <v>339</v>
      </c>
      <c r="F151" s="30" t="s">
        <v>6731</v>
      </c>
      <c r="G151" s="53"/>
    </row>
    <row r="152" spans="1:155" ht="40.15" customHeight="1">
      <c r="A152" s="256" t="s">
        <v>1569</v>
      </c>
      <c r="B152" s="1078" t="s">
        <v>1570</v>
      </c>
      <c r="C152" s="1091"/>
      <c r="D152" s="1091"/>
      <c r="E152" s="1091"/>
      <c r="F152" s="1091"/>
      <c r="G152" s="1092"/>
      <c r="H152" s="29">
        <f>SUM(D153:D161)</f>
        <v>14</v>
      </c>
      <c r="I152" s="29">
        <f>COUNT(D153:D161)*2</f>
        <v>14</v>
      </c>
    </row>
    <row r="153" spans="1:155" ht="62">
      <c r="A153" s="18" t="s">
        <v>427</v>
      </c>
      <c r="B153" s="224" t="s">
        <v>428</v>
      </c>
      <c r="C153" s="131" t="s">
        <v>6732</v>
      </c>
      <c r="D153" s="608">
        <v>2</v>
      </c>
      <c r="E153" s="23" t="s">
        <v>430</v>
      </c>
      <c r="F153" s="30" t="s">
        <v>6733</v>
      </c>
      <c r="G153" s="447"/>
    </row>
    <row r="154" spans="1:155" ht="29">
      <c r="A154" s="18"/>
      <c r="B154" s="224"/>
      <c r="C154" s="219" t="s">
        <v>6734</v>
      </c>
      <c r="D154" s="608">
        <v>2</v>
      </c>
      <c r="E154" s="23" t="s">
        <v>430</v>
      </c>
      <c r="F154" s="30" t="s">
        <v>6735</v>
      </c>
      <c r="G154" s="293"/>
    </row>
    <row r="155" spans="1:155" s="99" customFormat="1" ht="29">
      <c r="A155" s="18"/>
      <c r="B155" s="224"/>
      <c r="C155" s="123" t="s">
        <v>6736</v>
      </c>
      <c r="D155" s="608">
        <v>2</v>
      </c>
      <c r="E155" s="23" t="s">
        <v>430</v>
      </c>
      <c r="F155" s="219" t="s">
        <v>6737</v>
      </c>
      <c r="G155" s="293"/>
      <c r="H155" s="29"/>
      <c r="I155" s="29"/>
      <c r="J155" s="29"/>
      <c r="K155" s="29"/>
      <c r="L155" s="29"/>
      <c r="M155" s="29"/>
      <c r="N155" s="29"/>
      <c r="O155" s="29"/>
      <c r="P155" s="29"/>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7"/>
      <c r="DA155" s="7"/>
      <c r="DB155" s="7"/>
      <c r="DC155" s="7"/>
      <c r="DD155" s="7"/>
      <c r="DE155" s="7"/>
      <c r="DF155" s="7"/>
      <c r="DG155" s="7"/>
      <c r="DH155" s="7"/>
      <c r="DI155" s="7"/>
      <c r="DJ155" s="7"/>
      <c r="DK155" s="7"/>
      <c r="DL155" s="7"/>
      <c r="DM155" s="7"/>
      <c r="DN155" s="7"/>
      <c r="DO155" s="7"/>
      <c r="DP155" s="7"/>
      <c r="DQ155" s="7"/>
      <c r="DR155" s="7"/>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row>
    <row r="156" spans="1:155" s="99" customFormat="1" ht="43.5">
      <c r="A156" s="18"/>
      <c r="B156" s="224"/>
      <c r="C156" s="50" t="s">
        <v>6738</v>
      </c>
      <c r="D156" s="608">
        <v>2</v>
      </c>
      <c r="E156" s="23" t="s">
        <v>430</v>
      </c>
      <c r="F156" s="161" t="s">
        <v>6739</v>
      </c>
      <c r="G156" s="765"/>
      <c r="H156" s="29"/>
      <c r="I156" s="29"/>
      <c r="J156" s="29"/>
      <c r="K156" s="29"/>
      <c r="L156" s="29"/>
      <c r="M156" s="29"/>
      <c r="N156" s="29"/>
      <c r="O156" s="29"/>
      <c r="P156" s="29"/>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c r="CE156" s="7"/>
      <c r="CF156" s="7"/>
      <c r="CG156" s="7"/>
      <c r="CH156" s="7"/>
      <c r="CI156" s="7"/>
      <c r="CJ156" s="7"/>
      <c r="CK156" s="7"/>
      <c r="CL156" s="7"/>
      <c r="CM156" s="7"/>
      <c r="CN156" s="7"/>
      <c r="CO156" s="7"/>
      <c r="CP156" s="7"/>
      <c r="CQ156" s="7"/>
      <c r="CR156" s="7"/>
      <c r="CS156" s="7"/>
      <c r="CT156" s="7"/>
      <c r="CU156" s="7"/>
      <c r="CV156" s="7"/>
      <c r="CW156" s="7"/>
      <c r="CX156" s="7"/>
      <c r="CY156" s="7"/>
      <c r="CZ156" s="7"/>
      <c r="DA156" s="7"/>
      <c r="DB156" s="7"/>
      <c r="DC156" s="7"/>
      <c r="DD156" s="7"/>
      <c r="DE156" s="7"/>
      <c r="DF156" s="7"/>
      <c r="DG156" s="7"/>
      <c r="DH156" s="7"/>
      <c r="DI156" s="7"/>
      <c r="DJ156" s="7"/>
      <c r="DK156" s="7"/>
      <c r="DL156" s="7"/>
      <c r="DM156" s="7"/>
      <c r="DN156" s="7"/>
      <c r="DO156" s="7"/>
      <c r="DP156" s="7"/>
      <c r="DQ156" s="7"/>
      <c r="DR156" s="7"/>
      <c r="DS156" s="7"/>
      <c r="DT156" s="7"/>
      <c r="DU156" s="7"/>
      <c r="DV156" s="7"/>
      <c r="DW156" s="7"/>
      <c r="DX156" s="7"/>
      <c r="DY156" s="7"/>
      <c r="DZ156" s="7"/>
      <c r="EA156" s="7"/>
      <c r="EB156" s="7"/>
      <c r="EC156" s="7"/>
      <c r="ED156" s="7"/>
      <c r="EE156" s="7"/>
      <c r="EF156" s="7"/>
      <c r="EG156" s="7"/>
      <c r="EH156" s="7"/>
      <c r="EI156" s="7"/>
      <c r="EJ156" s="7"/>
      <c r="EK156" s="7"/>
      <c r="EL156" s="7"/>
      <c r="EM156" s="7"/>
      <c r="EN156" s="7"/>
      <c r="EO156" s="7"/>
      <c r="EP156" s="7"/>
      <c r="EQ156" s="7"/>
      <c r="ER156" s="7"/>
      <c r="ES156" s="7"/>
      <c r="ET156" s="7"/>
      <c r="EU156" s="7"/>
      <c r="EV156" s="7"/>
      <c r="EW156" s="7"/>
      <c r="EX156" s="7"/>
      <c r="EY156" s="7"/>
    </row>
    <row r="157" spans="1:155" s="99" customFormat="1" ht="46.5">
      <c r="A157" s="18" t="s">
        <v>1573</v>
      </c>
      <c r="B157" s="224" t="s">
        <v>432</v>
      </c>
      <c r="C157" s="23" t="s">
        <v>433</v>
      </c>
      <c r="D157" s="582">
        <v>2</v>
      </c>
      <c r="E157" s="28" t="s">
        <v>430</v>
      </c>
      <c r="F157" s="26"/>
      <c r="G157" s="53"/>
      <c r="H157" s="29"/>
      <c r="I157" s="29"/>
      <c r="J157" s="29"/>
      <c r="K157" s="29"/>
      <c r="L157" s="29"/>
      <c r="M157" s="29"/>
      <c r="N157" s="29"/>
      <c r="O157" s="29"/>
      <c r="P157" s="29"/>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c r="CE157" s="7"/>
      <c r="CF157" s="7"/>
      <c r="CG157" s="7"/>
      <c r="CH157" s="7"/>
      <c r="CI157" s="7"/>
      <c r="CJ157" s="7"/>
      <c r="CK157" s="7"/>
      <c r="CL157" s="7"/>
      <c r="CM157" s="7"/>
      <c r="CN157" s="7"/>
      <c r="CO157" s="7"/>
      <c r="CP157" s="7"/>
      <c r="CQ157" s="7"/>
      <c r="CR157" s="7"/>
      <c r="CS157" s="7"/>
      <c r="CT157" s="7"/>
      <c r="CU157" s="7"/>
      <c r="CV157" s="7"/>
      <c r="CW157" s="7"/>
      <c r="CX157" s="7"/>
      <c r="CY157" s="7"/>
      <c r="CZ157" s="7"/>
      <c r="DA157" s="7"/>
      <c r="DB157" s="7"/>
      <c r="DC157" s="7"/>
      <c r="DD157" s="7"/>
      <c r="DE157" s="7"/>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c r="ED157" s="7"/>
      <c r="EE157" s="7"/>
      <c r="EF157" s="7"/>
      <c r="EG157" s="7"/>
      <c r="EH157" s="7"/>
      <c r="EI157" s="7"/>
      <c r="EJ157" s="7"/>
      <c r="EK157" s="7"/>
      <c r="EL157" s="7"/>
      <c r="EM157" s="7"/>
      <c r="EN157" s="7"/>
      <c r="EO157" s="7"/>
      <c r="EP157" s="7"/>
      <c r="EQ157" s="7"/>
      <c r="ER157" s="7"/>
      <c r="ES157" s="7"/>
      <c r="ET157" s="7"/>
      <c r="EU157" s="7"/>
      <c r="EV157" s="7"/>
      <c r="EW157" s="7"/>
      <c r="EX157" s="7"/>
      <c r="EY157" s="7"/>
    </row>
    <row r="158" spans="1:155" s="99" customFormat="1" ht="46.5">
      <c r="A158" s="18" t="s">
        <v>1574</v>
      </c>
      <c r="B158" s="224" t="s">
        <v>435</v>
      </c>
      <c r="C158" s="23" t="s">
        <v>436</v>
      </c>
      <c r="D158" s="582">
        <v>2</v>
      </c>
      <c r="E158" s="28" t="s">
        <v>430</v>
      </c>
      <c r="F158" s="26"/>
      <c r="G158" s="53"/>
      <c r="H158" s="29"/>
      <c r="I158" s="29"/>
      <c r="J158" s="29"/>
      <c r="K158" s="29"/>
      <c r="L158" s="29"/>
      <c r="M158" s="29"/>
      <c r="N158" s="29"/>
      <c r="O158" s="29"/>
      <c r="P158" s="29"/>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c r="CE158" s="7"/>
      <c r="CF158" s="7"/>
      <c r="CG158" s="7"/>
      <c r="CH158" s="7"/>
      <c r="CI158" s="7"/>
      <c r="CJ158" s="7"/>
      <c r="CK158" s="7"/>
      <c r="CL158" s="7"/>
      <c r="CM158" s="7"/>
      <c r="CN158" s="7"/>
      <c r="CO158" s="7"/>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c r="ED158" s="7"/>
      <c r="EE158" s="7"/>
      <c r="EF158" s="7"/>
      <c r="EG158" s="7"/>
      <c r="EH158" s="7"/>
      <c r="EI158" s="7"/>
      <c r="EJ158" s="7"/>
      <c r="EK158" s="7"/>
      <c r="EL158" s="7"/>
      <c r="EM158" s="7"/>
      <c r="EN158" s="7"/>
      <c r="EO158" s="7"/>
      <c r="EP158" s="7"/>
      <c r="EQ158" s="7"/>
      <c r="ER158" s="7"/>
      <c r="ES158" s="7"/>
      <c r="ET158" s="7"/>
      <c r="EU158" s="7"/>
      <c r="EV158" s="7"/>
      <c r="EW158" s="7"/>
      <c r="EX158" s="7"/>
      <c r="EY158" s="7"/>
    </row>
    <row r="159" spans="1:155" s="99" customFormat="1" ht="62" hidden="1">
      <c r="A159" s="27" t="s">
        <v>1575</v>
      </c>
      <c r="B159" s="224" t="s">
        <v>438</v>
      </c>
      <c r="C159" s="30"/>
      <c r="D159" s="53"/>
      <c r="E159" s="28"/>
      <c r="F159" s="30"/>
      <c r="G159" s="119"/>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c r="CE159" s="7"/>
      <c r="CF159" s="7"/>
      <c r="CG159" s="7"/>
      <c r="CH159" s="7"/>
      <c r="CI159" s="7"/>
      <c r="CJ159" s="7"/>
      <c r="CK159" s="7"/>
      <c r="CL159" s="7"/>
      <c r="CM159" s="7"/>
      <c r="CN159" s="7"/>
      <c r="CO159" s="7"/>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c r="ED159" s="7"/>
      <c r="EE159" s="7"/>
      <c r="EF159" s="7"/>
      <c r="EG159" s="7"/>
      <c r="EH159" s="7"/>
      <c r="EI159" s="7"/>
      <c r="EJ159" s="7"/>
      <c r="EK159" s="7"/>
      <c r="EL159" s="7"/>
      <c r="EM159" s="7"/>
      <c r="EN159" s="7"/>
      <c r="EO159" s="7"/>
      <c r="EP159" s="7"/>
      <c r="EQ159" s="7"/>
      <c r="ER159" s="7"/>
      <c r="ES159" s="7"/>
      <c r="ET159" s="7"/>
      <c r="EU159" s="7"/>
      <c r="EV159" s="7"/>
      <c r="EW159" s="7"/>
      <c r="EX159" s="7"/>
      <c r="EY159" s="7"/>
    </row>
    <row r="160" spans="1:155" s="99" customFormat="1" ht="78.75" customHeight="1">
      <c r="A160" s="168" t="s">
        <v>2381</v>
      </c>
      <c r="B160" s="224" t="s">
        <v>442</v>
      </c>
      <c r="C160" s="42" t="s">
        <v>2382</v>
      </c>
      <c r="D160" s="582">
        <v>2</v>
      </c>
      <c r="E160" s="28" t="s">
        <v>2637</v>
      </c>
      <c r="F160" s="239"/>
      <c r="G160" s="154"/>
      <c r="H160" s="29"/>
      <c r="I160" s="29"/>
      <c r="J160" s="29"/>
      <c r="K160" s="29"/>
      <c r="L160" s="29"/>
      <c r="M160" s="29"/>
      <c r="N160" s="29"/>
      <c r="O160" s="29"/>
      <c r="P160" s="29"/>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c r="EG160" s="7"/>
      <c r="EH160" s="7"/>
      <c r="EI160" s="7"/>
      <c r="EJ160" s="7"/>
      <c r="EK160" s="7"/>
      <c r="EL160" s="7"/>
      <c r="EM160" s="7"/>
      <c r="EN160" s="7"/>
      <c r="EO160" s="7"/>
      <c r="EP160" s="7"/>
      <c r="EQ160" s="7"/>
      <c r="ER160" s="7"/>
      <c r="ES160" s="7"/>
      <c r="ET160" s="7"/>
      <c r="EU160" s="7"/>
      <c r="EV160" s="7"/>
      <c r="EW160" s="7"/>
      <c r="EX160" s="7"/>
      <c r="EY160" s="7"/>
    </row>
    <row r="161" spans="1:155" s="99" customFormat="1" ht="47.25" hidden="1" customHeight="1">
      <c r="A161" s="27" t="s">
        <v>443</v>
      </c>
      <c r="B161" s="160" t="s">
        <v>444</v>
      </c>
      <c r="C161" s="26"/>
      <c r="D161" s="26"/>
      <c r="E161" s="28"/>
      <c r="F161" s="26"/>
      <c r="G161" s="723"/>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7"/>
      <c r="DA161" s="7"/>
      <c r="DB161" s="7"/>
      <c r="DC161" s="7"/>
      <c r="DD161" s="7"/>
      <c r="DE161" s="7"/>
      <c r="DF161" s="7"/>
      <c r="DG161" s="7"/>
      <c r="DH161" s="7"/>
      <c r="DI161" s="7"/>
      <c r="DJ161" s="7"/>
      <c r="DK161" s="7"/>
      <c r="DL161" s="7"/>
      <c r="DM161" s="7"/>
      <c r="DN161" s="7"/>
      <c r="DO161" s="7"/>
      <c r="DP161" s="7"/>
      <c r="DQ161" s="7"/>
      <c r="DR161" s="7"/>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row>
    <row r="162" spans="1:155" s="99" customFormat="1" ht="47.25" hidden="1" customHeight="1">
      <c r="A162" s="27" t="s">
        <v>2860</v>
      </c>
      <c r="B162" s="992" t="s">
        <v>2861</v>
      </c>
      <c r="C162" s="1009"/>
      <c r="D162" s="1009"/>
      <c r="E162" s="1009"/>
      <c r="F162" s="1009"/>
      <c r="G162" s="1009"/>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7"/>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row>
    <row r="163" spans="1:155" s="99" customFormat="1" ht="47.25" hidden="1" customHeight="1">
      <c r="A163" s="27" t="s">
        <v>2862</v>
      </c>
      <c r="B163" s="50" t="s">
        <v>2863</v>
      </c>
      <c r="C163" s="742"/>
      <c r="D163" s="742"/>
      <c r="E163" s="742"/>
      <c r="F163" s="742"/>
      <c r="G163" s="742"/>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7"/>
      <c r="DA163" s="7"/>
      <c r="DB163" s="7"/>
      <c r="DC163" s="7"/>
      <c r="DD163" s="7"/>
      <c r="DE163" s="7"/>
      <c r="DF163" s="7"/>
      <c r="DG163" s="7"/>
      <c r="DH163" s="7"/>
      <c r="DI163" s="7"/>
      <c r="DJ163" s="7"/>
      <c r="DK163" s="7"/>
      <c r="DL163" s="7"/>
      <c r="DM163" s="7"/>
      <c r="DN163" s="7"/>
      <c r="DO163" s="7"/>
      <c r="DP163" s="7"/>
      <c r="DQ163" s="7"/>
      <c r="DR163" s="7"/>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row>
    <row r="164" spans="1:155" s="99" customFormat="1" ht="47.25" hidden="1" customHeight="1">
      <c r="A164" s="27" t="s">
        <v>2864</v>
      </c>
      <c r="B164" s="50" t="s">
        <v>2865</v>
      </c>
      <c r="C164" s="742"/>
      <c r="D164" s="742"/>
      <c r="E164" s="742"/>
      <c r="F164" s="742"/>
      <c r="G164" s="742"/>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7"/>
      <c r="CU164" s="7"/>
      <c r="CV164" s="7"/>
      <c r="CW164" s="7"/>
      <c r="CX164" s="7"/>
      <c r="CY164" s="7"/>
      <c r="CZ164" s="7"/>
      <c r="DA164" s="7"/>
      <c r="DB164" s="7"/>
      <c r="DC164" s="7"/>
      <c r="DD164" s="7"/>
      <c r="DE164" s="7"/>
      <c r="DF164" s="7"/>
      <c r="DG164" s="7"/>
      <c r="DH164" s="7"/>
      <c r="DI164" s="7"/>
      <c r="DJ164" s="7"/>
      <c r="DK164" s="7"/>
      <c r="DL164" s="7"/>
      <c r="DM164" s="7"/>
      <c r="DN164" s="7"/>
      <c r="DO164" s="7"/>
      <c r="DP164" s="7"/>
      <c r="DQ164" s="7"/>
      <c r="DR164" s="7"/>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row>
    <row r="165" spans="1:155" s="99" customFormat="1" ht="47.25" hidden="1" customHeight="1">
      <c r="A165" s="27" t="s">
        <v>2866</v>
      </c>
      <c r="B165" s="50" t="s">
        <v>2867</v>
      </c>
      <c r="C165" s="742"/>
      <c r="D165" s="742"/>
      <c r="E165" s="742"/>
      <c r="F165" s="742"/>
      <c r="G165" s="742"/>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c r="BX165" s="7"/>
      <c r="BY165" s="7"/>
      <c r="BZ165" s="7"/>
      <c r="CA165" s="7"/>
      <c r="CB165" s="7"/>
      <c r="CC165" s="7"/>
      <c r="CD165" s="7"/>
      <c r="CE165" s="7"/>
      <c r="CF165" s="7"/>
      <c r="CG165" s="7"/>
      <c r="CH165" s="7"/>
      <c r="CI165" s="7"/>
      <c r="CJ165" s="7"/>
      <c r="CK165" s="7"/>
      <c r="CL165" s="7"/>
      <c r="CM165" s="7"/>
      <c r="CN165" s="7"/>
      <c r="CO165" s="7"/>
      <c r="CP165" s="7"/>
      <c r="CQ165" s="7"/>
      <c r="CR165" s="7"/>
      <c r="CS165" s="7"/>
      <c r="CT165" s="7"/>
      <c r="CU165" s="7"/>
      <c r="CV165" s="7"/>
      <c r="CW165" s="7"/>
      <c r="CX165" s="7"/>
      <c r="CY165" s="7"/>
      <c r="CZ165" s="7"/>
      <c r="DA165" s="7"/>
      <c r="DB165" s="7"/>
      <c r="DC165" s="7"/>
      <c r="DD165" s="7"/>
      <c r="DE165" s="7"/>
      <c r="DF165" s="7"/>
      <c r="DG165" s="7"/>
      <c r="DH165" s="7"/>
      <c r="DI165" s="7"/>
      <c r="DJ165" s="7"/>
      <c r="DK165" s="7"/>
      <c r="DL165" s="7"/>
      <c r="DM165" s="7"/>
      <c r="DN165" s="7"/>
      <c r="DO165" s="7"/>
      <c r="DP165" s="7"/>
      <c r="DQ165" s="7"/>
      <c r="DR165" s="7"/>
      <c r="DS165" s="7"/>
      <c r="DT165" s="7"/>
      <c r="DU165" s="7"/>
      <c r="DV165" s="7"/>
      <c r="DW165" s="7"/>
      <c r="DX165" s="7"/>
      <c r="DY165" s="7"/>
      <c r="DZ165" s="7"/>
      <c r="EA165" s="7"/>
      <c r="EB165" s="7"/>
      <c r="EC165" s="7"/>
      <c r="ED165" s="7"/>
      <c r="EE165" s="7"/>
      <c r="EF165" s="7"/>
      <c r="EG165" s="7"/>
      <c r="EH165" s="7"/>
      <c r="EI165" s="7"/>
      <c r="EJ165" s="7"/>
      <c r="EK165" s="7"/>
      <c r="EL165" s="7"/>
      <c r="EM165" s="7"/>
      <c r="EN165" s="7"/>
      <c r="EO165" s="7"/>
      <c r="EP165" s="7"/>
      <c r="EQ165" s="7"/>
      <c r="ER165" s="7"/>
      <c r="ES165" s="7"/>
      <c r="ET165" s="7"/>
      <c r="EU165" s="7"/>
      <c r="EV165" s="7"/>
      <c r="EW165" s="7"/>
      <c r="EX165" s="7"/>
      <c r="EY165" s="7"/>
    </row>
    <row r="166" spans="1:155" s="99" customFormat="1" ht="47.25" hidden="1" customHeight="1">
      <c r="A166" s="27" t="s">
        <v>2868</v>
      </c>
      <c r="B166" s="50" t="s">
        <v>2869</v>
      </c>
      <c r="C166" s="742"/>
      <c r="D166" s="50"/>
      <c r="E166" s="742"/>
      <c r="F166" s="742"/>
      <c r="G166" s="742"/>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c r="BX166" s="7"/>
      <c r="BY166" s="7"/>
      <c r="BZ166" s="7"/>
      <c r="CA166" s="7"/>
      <c r="CB166" s="7"/>
      <c r="CC166" s="7"/>
      <c r="CD166" s="7"/>
      <c r="CE166" s="7"/>
      <c r="CF166" s="7"/>
      <c r="CG166" s="7"/>
      <c r="CH166" s="7"/>
      <c r="CI166" s="7"/>
      <c r="CJ166" s="7"/>
      <c r="CK166" s="7"/>
      <c r="CL166" s="7"/>
      <c r="CM166" s="7"/>
      <c r="CN166" s="7"/>
      <c r="CO166" s="7"/>
      <c r="CP166" s="7"/>
      <c r="CQ166" s="7"/>
      <c r="CR166" s="7"/>
      <c r="CS166" s="7"/>
      <c r="CT166" s="7"/>
      <c r="CU166" s="7"/>
      <c r="CV166" s="7"/>
      <c r="CW166" s="7"/>
      <c r="CX166" s="7"/>
      <c r="CY166" s="7"/>
      <c r="CZ166" s="7"/>
      <c r="DA166" s="7"/>
      <c r="DB166" s="7"/>
      <c r="DC166" s="7"/>
      <c r="DD166" s="7"/>
      <c r="DE166" s="7"/>
      <c r="DF166" s="7"/>
      <c r="DG166" s="7"/>
      <c r="DH166" s="7"/>
      <c r="DI166" s="7"/>
      <c r="DJ166" s="7"/>
      <c r="DK166" s="7"/>
      <c r="DL166" s="7"/>
      <c r="DM166" s="7"/>
      <c r="DN166" s="7"/>
      <c r="DO166" s="7"/>
      <c r="DP166" s="7"/>
      <c r="DQ166" s="7"/>
      <c r="DR166" s="7"/>
      <c r="DS166" s="7"/>
      <c r="DT166" s="7"/>
      <c r="DU166" s="7"/>
      <c r="DV166" s="7"/>
      <c r="DW166" s="7"/>
      <c r="DX166" s="7"/>
      <c r="DY166" s="7"/>
      <c r="DZ166" s="7"/>
      <c r="EA166" s="7"/>
      <c r="EB166" s="7"/>
      <c r="EC166" s="7"/>
      <c r="ED166" s="7"/>
      <c r="EE166" s="7"/>
      <c r="EF166" s="7"/>
      <c r="EG166" s="7"/>
      <c r="EH166" s="7"/>
      <c r="EI166" s="7"/>
      <c r="EJ166" s="7"/>
      <c r="EK166" s="7"/>
      <c r="EL166" s="7"/>
      <c r="EM166" s="7"/>
      <c r="EN166" s="7"/>
      <c r="EO166" s="7"/>
      <c r="EP166" s="7"/>
      <c r="EQ166" s="7"/>
      <c r="ER166" s="7"/>
      <c r="ES166" s="7"/>
      <c r="ET166" s="7"/>
      <c r="EU166" s="7"/>
      <c r="EV166" s="7"/>
      <c r="EW166" s="7"/>
      <c r="EX166" s="7"/>
      <c r="EY166" s="7"/>
    </row>
    <row r="167" spans="1:155" s="99" customFormat="1" ht="47.25" hidden="1" customHeight="1">
      <c r="A167" s="27" t="s">
        <v>2870</v>
      </c>
      <c r="B167" s="50" t="s">
        <v>2871</v>
      </c>
      <c r="C167" s="742"/>
      <c r="D167" s="742"/>
      <c r="E167" s="742"/>
      <c r="F167" s="742"/>
      <c r="G167" s="742"/>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c r="BX167" s="7"/>
      <c r="BY167" s="7"/>
      <c r="BZ167" s="7"/>
      <c r="CA167" s="7"/>
      <c r="CB167" s="7"/>
      <c r="CC167" s="7"/>
      <c r="CD167" s="7"/>
      <c r="CE167" s="7"/>
      <c r="CF167" s="7"/>
      <c r="CG167" s="7"/>
      <c r="CH167" s="7"/>
      <c r="CI167" s="7"/>
      <c r="CJ167" s="7"/>
      <c r="CK167" s="7"/>
      <c r="CL167" s="7"/>
      <c r="CM167" s="7"/>
      <c r="CN167" s="7"/>
      <c r="CO167" s="7"/>
      <c r="CP167" s="7"/>
      <c r="CQ167" s="7"/>
      <c r="CR167" s="7"/>
      <c r="CS167" s="7"/>
      <c r="CT167" s="7"/>
      <c r="CU167" s="7"/>
      <c r="CV167" s="7"/>
      <c r="CW167" s="7"/>
      <c r="CX167" s="7"/>
      <c r="CY167" s="7"/>
      <c r="CZ167" s="7"/>
      <c r="DA167" s="7"/>
      <c r="DB167" s="7"/>
      <c r="DC167" s="7"/>
      <c r="DD167" s="7"/>
      <c r="DE167" s="7"/>
      <c r="DF167" s="7"/>
      <c r="DG167" s="7"/>
      <c r="DH167" s="7"/>
      <c r="DI167" s="7"/>
      <c r="DJ167" s="7"/>
      <c r="DK167" s="7"/>
      <c r="DL167" s="7"/>
      <c r="DM167" s="7"/>
      <c r="DN167" s="7"/>
      <c r="DO167" s="7"/>
      <c r="DP167" s="7"/>
      <c r="DQ167" s="7"/>
      <c r="DR167" s="7"/>
      <c r="DS167" s="7"/>
      <c r="DT167" s="7"/>
      <c r="DU167" s="7"/>
      <c r="DV167" s="7"/>
      <c r="DW167" s="7"/>
      <c r="DX167" s="7"/>
      <c r="DY167" s="7"/>
      <c r="DZ167" s="7"/>
      <c r="EA167" s="7"/>
      <c r="EB167" s="7"/>
      <c r="EC167" s="7"/>
      <c r="ED167" s="7"/>
      <c r="EE167" s="7"/>
      <c r="EF167" s="7"/>
      <c r="EG167" s="7"/>
      <c r="EH167" s="7"/>
      <c r="EI167" s="7"/>
      <c r="EJ167" s="7"/>
      <c r="EK167" s="7"/>
      <c r="EL167" s="7"/>
      <c r="EM167" s="7"/>
      <c r="EN167" s="7"/>
      <c r="EO167" s="7"/>
      <c r="EP167" s="7"/>
      <c r="EQ167" s="7"/>
      <c r="ER167" s="7"/>
      <c r="ES167" s="7"/>
      <c r="ET167" s="7"/>
      <c r="EU167" s="7"/>
      <c r="EV167" s="7"/>
      <c r="EW167" s="7"/>
      <c r="EX167" s="7"/>
      <c r="EY167" s="7"/>
    </row>
    <row r="168" spans="1:155" s="99" customFormat="1" ht="47.25" hidden="1" customHeight="1">
      <c r="A168" s="27" t="s">
        <v>2872</v>
      </c>
      <c r="B168" s="50" t="s">
        <v>2873</v>
      </c>
      <c r="C168" s="742"/>
      <c r="D168" s="742"/>
      <c r="E168" s="742"/>
      <c r="F168" s="742"/>
      <c r="G168" s="742"/>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c r="BX168" s="7"/>
      <c r="BY168" s="7"/>
      <c r="BZ168" s="7"/>
      <c r="CA168" s="7"/>
      <c r="CB168" s="7"/>
      <c r="CC168" s="7"/>
      <c r="CD168" s="7"/>
      <c r="CE168" s="7"/>
      <c r="CF168" s="7"/>
      <c r="CG168" s="7"/>
      <c r="CH168" s="7"/>
      <c r="CI168" s="7"/>
      <c r="CJ168" s="7"/>
      <c r="CK168" s="7"/>
      <c r="CL168" s="7"/>
      <c r="CM168" s="7"/>
      <c r="CN168" s="7"/>
      <c r="CO168" s="7"/>
      <c r="CP168" s="7"/>
      <c r="CQ168" s="7"/>
      <c r="CR168" s="7"/>
      <c r="CS168" s="7"/>
      <c r="CT168" s="7"/>
      <c r="CU168" s="7"/>
      <c r="CV168" s="7"/>
      <c r="CW168" s="7"/>
      <c r="CX168" s="7"/>
      <c r="CY168" s="7"/>
      <c r="CZ168" s="7"/>
      <c r="DA168" s="7"/>
      <c r="DB168" s="7"/>
      <c r="DC168" s="7"/>
      <c r="DD168" s="7"/>
      <c r="DE168" s="7"/>
      <c r="DF168" s="7"/>
      <c r="DG168" s="7"/>
      <c r="DH168" s="7"/>
      <c r="DI168" s="7"/>
      <c r="DJ168" s="7"/>
      <c r="DK168" s="7"/>
      <c r="DL168" s="7"/>
      <c r="DM168" s="7"/>
      <c r="DN168" s="7"/>
      <c r="DO168" s="7"/>
      <c r="DP168" s="7"/>
      <c r="DQ168" s="7"/>
      <c r="DR168" s="7"/>
      <c r="DS168" s="7"/>
      <c r="DT168" s="7"/>
      <c r="DU168" s="7"/>
      <c r="DV168" s="7"/>
      <c r="DW168" s="7"/>
      <c r="DX168" s="7"/>
      <c r="DY168" s="7"/>
      <c r="DZ168" s="7"/>
      <c r="EA168" s="7"/>
      <c r="EB168" s="7"/>
      <c r="EC168" s="7"/>
      <c r="ED168" s="7"/>
      <c r="EE168" s="7"/>
      <c r="EF168" s="7"/>
      <c r="EG168" s="7"/>
      <c r="EH168" s="7"/>
      <c r="EI168" s="7"/>
      <c r="EJ168" s="7"/>
      <c r="EK168" s="7"/>
      <c r="EL168" s="7"/>
      <c r="EM168" s="7"/>
      <c r="EN168" s="7"/>
      <c r="EO168" s="7"/>
      <c r="EP168" s="7"/>
      <c r="EQ168" s="7"/>
      <c r="ER168" s="7"/>
      <c r="ES168" s="7"/>
      <c r="ET168" s="7"/>
      <c r="EU168" s="7"/>
      <c r="EV168" s="7"/>
      <c r="EW168" s="7"/>
      <c r="EX168" s="7"/>
      <c r="EY168" s="7"/>
    </row>
    <row r="169" spans="1:155" s="99" customFormat="1" ht="47.25" hidden="1" customHeight="1">
      <c r="A169" s="27" t="s">
        <v>2874</v>
      </c>
      <c r="B169" s="50" t="s">
        <v>2875</v>
      </c>
      <c r="C169" s="742"/>
      <c r="D169" s="742"/>
      <c r="E169" s="742"/>
      <c r="F169" s="742"/>
      <c r="G169" s="742"/>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c r="BX169" s="7"/>
      <c r="BY169" s="7"/>
      <c r="BZ169" s="7"/>
      <c r="CA169" s="7"/>
      <c r="CB169" s="7"/>
      <c r="CC169" s="7"/>
      <c r="CD169" s="7"/>
      <c r="CE169" s="7"/>
      <c r="CF169" s="7"/>
      <c r="CG169" s="7"/>
      <c r="CH169" s="7"/>
      <c r="CI169" s="7"/>
      <c r="CJ169" s="7"/>
      <c r="CK169" s="7"/>
      <c r="CL169" s="7"/>
      <c r="CM169" s="7"/>
      <c r="CN169" s="7"/>
      <c r="CO169" s="7"/>
      <c r="CP169" s="7"/>
      <c r="CQ169" s="7"/>
      <c r="CR169" s="7"/>
      <c r="CS169" s="7"/>
      <c r="CT169" s="7"/>
      <c r="CU169" s="7"/>
      <c r="CV169" s="7"/>
      <c r="CW169" s="7"/>
      <c r="CX169" s="7"/>
      <c r="CY169" s="7"/>
      <c r="CZ169" s="7"/>
      <c r="DA169" s="7"/>
      <c r="DB169" s="7"/>
      <c r="DC169" s="7"/>
      <c r="DD169" s="7"/>
      <c r="DE169" s="7"/>
      <c r="DF169" s="7"/>
      <c r="DG169" s="7"/>
      <c r="DH169" s="7"/>
      <c r="DI169" s="7"/>
      <c r="DJ169" s="7"/>
      <c r="DK169" s="7"/>
      <c r="DL169" s="7"/>
      <c r="DM169" s="7"/>
      <c r="DN169" s="7"/>
      <c r="DO169" s="7"/>
      <c r="DP169" s="7"/>
      <c r="DQ169" s="7"/>
      <c r="DR169" s="7"/>
      <c r="DS169" s="7"/>
      <c r="DT169" s="7"/>
      <c r="DU169" s="7"/>
      <c r="DV169" s="7"/>
      <c r="DW169" s="7"/>
      <c r="DX169" s="7"/>
      <c r="DY169" s="7"/>
      <c r="DZ169" s="7"/>
      <c r="EA169" s="7"/>
      <c r="EB169" s="7"/>
      <c r="EC169" s="7"/>
      <c r="ED169" s="7"/>
      <c r="EE169" s="7"/>
      <c r="EF169" s="7"/>
      <c r="EG169" s="7"/>
      <c r="EH169" s="7"/>
      <c r="EI169" s="7"/>
      <c r="EJ169" s="7"/>
      <c r="EK169" s="7"/>
      <c r="EL169" s="7"/>
      <c r="EM169" s="7"/>
      <c r="EN169" s="7"/>
      <c r="EO169" s="7"/>
      <c r="EP169" s="7"/>
      <c r="EQ169" s="7"/>
      <c r="ER169" s="7"/>
      <c r="ES169" s="7"/>
      <c r="ET169" s="7"/>
      <c r="EU169" s="7"/>
      <c r="EV169" s="7"/>
      <c r="EW169" s="7"/>
      <c r="EX169" s="7"/>
      <c r="EY169" s="7"/>
    </row>
    <row r="170" spans="1:155" s="99" customFormat="1" ht="47.25" hidden="1" customHeight="1">
      <c r="A170" s="27" t="s">
        <v>2876</v>
      </c>
      <c r="B170" s="50" t="s">
        <v>2877</v>
      </c>
      <c r="C170" s="742"/>
      <c r="D170" s="742"/>
      <c r="E170" s="742"/>
      <c r="F170" s="742"/>
      <c r="G170" s="742"/>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c r="BX170" s="7"/>
      <c r="BY170" s="7"/>
      <c r="BZ170" s="7"/>
      <c r="CA170" s="7"/>
      <c r="CB170" s="7"/>
      <c r="CC170" s="7"/>
      <c r="CD170" s="7"/>
      <c r="CE170" s="7"/>
      <c r="CF170" s="7"/>
      <c r="CG170" s="7"/>
      <c r="CH170" s="7"/>
      <c r="CI170" s="7"/>
      <c r="CJ170" s="7"/>
      <c r="CK170" s="7"/>
      <c r="CL170" s="7"/>
      <c r="CM170" s="7"/>
      <c r="CN170" s="7"/>
      <c r="CO170" s="7"/>
      <c r="CP170" s="7"/>
      <c r="CQ170" s="7"/>
      <c r="CR170" s="7"/>
      <c r="CS170" s="7"/>
      <c r="CT170" s="7"/>
      <c r="CU170" s="7"/>
      <c r="CV170" s="7"/>
      <c r="CW170" s="7"/>
      <c r="CX170" s="7"/>
      <c r="CY170" s="7"/>
      <c r="CZ170" s="7"/>
      <c r="DA170" s="7"/>
      <c r="DB170" s="7"/>
      <c r="DC170" s="7"/>
      <c r="DD170" s="7"/>
      <c r="DE170" s="7"/>
      <c r="DF170" s="7"/>
      <c r="DG170" s="7"/>
      <c r="DH170" s="7"/>
      <c r="DI170" s="7"/>
      <c r="DJ170" s="7"/>
      <c r="DK170" s="7"/>
      <c r="DL170" s="7"/>
      <c r="DM170" s="7"/>
      <c r="DN170" s="7"/>
      <c r="DO170" s="7"/>
      <c r="DP170" s="7"/>
      <c r="DQ170" s="7"/>
      <c r="DR170" s="7"/>
      <c r="DS170" s="7"/>
      <c r="DT170" s="7"/>
      <c r="DU170" s="7"/>
      <c r="DV170" s="7"/>
      <c r="DW170" s="7"/>
      <c r="DX170" s="7"/>
      <c r="DY170" s="7"/>
      <c r="DZ170" s="7"/>
      <c r="EA170" s="7"/>
      <c r="EB170" s="7"/>
      <c r="EC170" s="7"/>
      <c r="ED170" s="7"/>
      <c r="EE170" s="7"/>
      <c r="EF170" s="7"/>
      <c r="EG170" s="7"/>
      <c r="EH170" s="7"/>
      <c r="EI170" s="7"/>
      <c r="EJ170" s="7"/>
      <c r="EK170" s="7"/>
      <c r="EL170" s="7"/>
      <c r="EM170" s="7"/>
      <c r="EN170" s="7"/>
      <c r="EO170" s="7"/>
      <c r="EP170" s="7"/>
      <c r="EQ170" s="7"/>
      <c r="ER170" s="7"/>
      <c r="ES170" s="7"/>
      <c r="ET170" s="7"/>
      <c r="EU170" s="7"/>
      <c r="EV170" s="7"/>
      <c r="EW170" s="7"/>
      <c r="EX170" s="7"/>
      <c r="EY170" s="7"/>
    </row>
    <row r="171" spans="1:155" ht="47.25" hidden="1" customHeight="1">
      <c r="A171" s="27" t="s">
        <v>2878</v>
      </c>
      <c r="B171" s="50" t="s">
        <v>2879</v>
      </c>
      <c r="C171" s="742"/>
      <c r="D171" s="742"/>
      <c r="E171" s="742"/>
      <c r="F171" s="742"/>
      <c r="G171" s="775"/>
      <c r="H171" s="99"/>
      <c r="I171" s="99"/>
      <c r="J171" s="99"/>
      <c r="K171" s="99"/>
      <c r="L171" s="99"/>
      <c r="M171" s="99"/>
      <c r="N171" s="99"/>
      <c r="O171" s="7"/>
      <c r="P171" s="7"/>
    </row>
    <row r="172" spans="1:155" ht="47.25" hidden="1" customHeight="1">
      <c r="A172" s="27" t="s">
        <v>2880</v>
      </c>
      <c r="B172" s="50" t="s">
        <v>2881</v>
      </c>
      <c r="C172" s="742"/>
      <c r="D172" s="742"/>
      <c r="E172" s="742"/>
      <c r="F172" s="742"/>
      <c r="G172" s="742"/>
      <c r="H172" s="99"/>
      <c r="I172" s="99"/>
      <c r="J172" s="99"/>
      <c r="K172" s="99"/>
      <c r="L172" s="99"/>
      <c r="M172" s="99"/>
      <c r="N172" s="99"/>
      <c r="O172" s="7"/>
      <c r="P172" s="7"/>
    </row>
    <row r="173" spans="1:155" ht="45" hidden="1" customHeight="1">
      <c r="A173" s="27" t="s">
        <v>2882</v>
      </c>
      <c r="B173" s="50" t="s">
        <v>2883</v>
      </c>
      <c r="C173" s="742"/>
      <c r="D173" s="742"/>
      <c r="E173" s="742"/>
      <c r="F173" s="742"/>
      <c r="G173" s="742"/>
      <c r="H173" s="99"/>
      <c r="I173" s="99"/>
      <c r="J173" s="99"/>
      <c r="K173" s="99"/>
      <c r="L173" s="99"/>
      <c r="M173" s="99"/>
      <c r="N173" s="99"/>
      <c r="O173" s="7"/>
      <c r="P173" s="7"/>
    </row>
    <row r="174" spans="1:155" ht="18.5">
      <c r="A174" s="286"/>
      <c r="B174" s="1348" t="s">
        <v>445</v>
      </c>
      <c r="C174" s="1348"/>
      <c r="D174" s="1349"/>
      <c r="E174" s="1348"/>
      <c r="F174" s="1348"/>
      <c r="G174" s="1348"/>
      <c r="H174" s="29">
        <f>H175+H196+H201+H205+H211+H218+H228</f>
        <v>104</v>
      </c>
      <c r="I174" s="29">
        <f>I175+I196+I201+I205+I211+I218+I228</f>
        <v>104</v>
      </c>
    </row>
    <row r="175" spans="1:155" ht="40.15" customHeight="1">
      <c r="A175" s="287" t="s">
        <v>1576</v>
      </c>
      <c r="B175" s="1078" t="s">
        <v>120</v>
      </c>
      <c r="C175" s="1091"/>
      <c r="D175" s="1091"/>
      <c r="E175" s="1091"/>
      <c r="F175" s="1091"/>
      <c r="G175" s="1092"/>
      <c r="H175" s="29">
        <f>SUM(D176:D195)</f>
        <v>40</v>
      </c>
      <c r="I175" s="29">
        <f>COUNT(D176:D195)*2</f>
        <v>40</v>
      </c>
    </row>
    <row r="176" spans="1:155" ht="58">
      <c r="A176" s="18" t="s">
        <v>1577</v>
      </c>
      <c r="B176" s="114" t="s">
        <v>447</v>
      </c>
      <c r="C176" s="42" t="s">
        <v>6740</v>
      </c>
      <c r="D176" s="582">
        <v>2</v>
      </c>
      <c r="E176" s="28" t="s">
        <v>339</v>
      </c>
      <c r="F176" s="30" t="s">
        <v>6741</v>
      </c>
      <c r="G176" s="447"/>
    </row>
    <row r="177" spans="1:7" s="29" customFormat="1" ht="31">
      <c r="A177" s="18" t="s">
        <v>1580</v>
      </c>
      <c r="B177" s="160" t="s">
        <v>452</v>
      </c>
      <c r="C177" s="50" t="s">
        <v>6742</v>
      </c>
      <c r="D177" s="582">
        <v>2</v>
      </c>
      <c r="E177" s="28" t="s">
        <v>339</v>
      </c>
      <c r="F177" s="55" t="s">
        <v>6743</v>
      </c>
      <c r="G177" s="53"/>
    </row>
    <row r="178" spans="1:7" s="29" customFormat="1" ht="29">
      <c r="A178" s="18"/>
      <c r="B178" s="160"/>
      <c r="C178" s="50" t="s">
        <v>6744</v>
      </c>
      <c r="D178" s="582">
        <v>2</v>
      </c>
      <c r="E178" s="28" t="s">
        <v>339</v>
      </c>
      <c r="F178" s="30" t="s">
        <v>6745</v>
      </c>
      <c r="G178" s="53"/>
    </row>
    <row r="179" spans="1:7" s="29" customFormat="1" ht="29">
      <c r="A179" s="18"/>
      <c r="B179" s="160"/>
      <c r="C179" s="50" t="s">
        <v>6746</v>
      </c>
      <c r="D179" s="582">
        <v>2</v>
      </c>
      <c r="E179" s="28" t="s">
        <v>339</v>
      </c>
      <c r="F179" s="55" t="s">
        <v>6747</v>
      </c>
      <c r="G179" s="53"/>
    </row>
    <row r="180" spans="1:7" s="29" customFormat="1" ht="29">
      <c r="A180" s="18"/>
      <c r="B180" s="160"/>
      <c r="C180" s="50" t="s">
        <v>2392</v>
      </c>
      <c r="D180" s="582">
        <v>2</v>
      </c>
      <c r="E180" s="28" t="s">
        <v>339</v>
      </c>
      <c r="F180" s="26"/>
      <c r="G180" s="53"/>
    </row>
    <row r="181" spans="1:7" s="29" customFormat="1" ht="29">
      <c r="A181" s="18"/>
      <c r="B181" s="7"/>
      <c r="C181" s="229" t="s">
        <v>3329</v>
      </c>
      <c r="D181" s="582">
        <v>2</v>
      </c>
      <c r="E181" s="28" t="s">
        <v>339</v>
      </c>
      <c r="F181" s="30" t="s">
        <v>6748</v>
      </c>
      <c r="G181" s="53"/>
    </row>
    <row r="182" spans="1:7" s="29" customFormat="1" ht="43.5">
      <c r="A182" s="18"/>
      <c r="B182" s="160"/>
      <c r="C182" s="245" t="s">
        <v>6749</v>
      </c>
      <c r="D182" s="582">
        <v>2</v>
      </c>
      <c r="E182" s="28" t="s">
        <v>339</v>
      </c>
      <c r="F182" s="30" t="s">
        <v>6750</v>
      </c>
      <c r="G182" s="53"/>
    </row>
    <row r="183" spans="1:7" s="29" customFormat="1" ht="31">
      <c r="A183" s="18" t="s">
        <v>1584</v>
      </c>
      <c r="B183" s="114" t="s">
        <v>457</v>
      </c>
      <c r="C183" s="50" t="s">
        <v>6751</v>
      </c>
      <c r="D183" s="582">
        <v>2</v>
      </c>
      <c r="E183" s="28" t="s">
        <v>339</v>
      </c>
      <c r="F183" s="50"/>
      <c r="G183" s="53"/>
    </row>
    <row r="184" spans="1:7" s="29" customFormat="1" ht="29">
      <c r="A184" s="18"/>
      <c r="B184" s="114"/>
      <c r="C184" s="50" t="s">
        <v>6752</v>
      </c>
      <c r="D184" s="582">
        <v>2</v>
      </c>
      <c r="E184" s="28" t="s">
        <v>339</v>
      </c>
      <c r="F184" s="50"/>
      <c r="G184" s="53"/>
    </row>
    <row r="185" spans="1:7" s="29" customFormat="1" ht="29">
      <c r="A185" s="18"/>
      <c r="B185" s="114"/>
      <c r="C185" s="30" t="s">
        <v>6753</v>
      </c>
      <c r="D185" s="582">
        <v>2</v>
      </c>
      <c r="E185" s="28" t="s">
        <v>339</v>
      </c>
      <c r="F185" s="30" t="s">
        <v>6754</v>
      </c>
      <c r="G185" s="53"/>
    </row>
    <row r="186" spans="1:7" s="29" customFormat="1">
      <c r="A186" s="18"/>
      <c r="B186" s="114"/>
      <c r="C186" s="30" t="s">
        <v>2630</v>
      </c>
      <c r="D186" s="582">
        <v>2</v>
      </c>
      <c r="E186" s="28" t="s">
        <v>269</v>
      </c>
      <c r="F186" s="30" t="s">
        <v>6755</v>
      </c>
      <c r="G186" s="53"/>
    </row>
    <row r="187" spans="1:7" s="29" customFormat="1">
      <c r="A187" s="18"/>
      <c r="B187" s="114"/>
      <c r="C187" s="59" t="s">
        <v>6756</v>
      </c>
      <c r="D187" s="582">
        <v>2</v>
      </c>
      <c r="E187" s="28" t="s">
        <v>339</v>
      </c>
      <c r="F187" s="26"/>
      <c r="G187" s="53"/>
    </row>
    <row r="188" spans="1:7" s="29" customFormat="1" ht="29">
      <c r="A188" s="18"/>
      <c r="B188" s="114"/>
      <c r="C188" s="50" t="s">
        <v>6757</v>
      </c>
      <c r="D188" s="582">
        <v>2</v>
      </c>
      <c r="E188" s="28" t="s">
        <v>339</v>
      </c>
      <c r="F188" s="30"/>
      <c r="G188" s="53"/>
    </row>
    <row r="189" spans="1:7" s="29" customFormat="1">
      <c r="A189" s="18"/>
      <c r="B189" s="114"/>
      <c r="C189" s="50" t="s">
        <v>6758</v>
      </c>
      <c r="D189" s="582">
        <v>2</v>
      </c>
      <c r="E189" s="28" t="s">
        <v>339</v>
      </c>
      <c r="F189" s="50" t="s">
        <v>6759</v>
      </c>
      <c r="G189" s="53"/>
    </row>
    <row r="190" spans="1:7" s="29" customFormat="1" ht="46.5">
      <c r="A190" s="18" t="s">
        <v>1599</v>
      </c>
      <c r="B190" s="114" t="s">
        <v>475</v>
      </c>
      <c r="C190" s="45" t="s">
        <v>6760</v>
      </c>
      <c r="D190" s="582">
        <v>2</v>
      </c>
      <c r="E190" s="22" t="s">
        <v>339</v>
      </c>
      <c r="F190" s="26" t="s">
        <v>6761</v>
      </c>
      <c r="G190" s="447"/>
    </row>
    <row r="191" spans="1:7" s="29" customFormat="1" ht="43.5">
      <c r="A191" s="18"/>
      <c r="B191" s="114"/>
      <c r="C191" s="50" t="s">
        <v>2404</v>
      </c>
      <c r="D191" s="582">
        <v>2</v>
      </c>
      <c r="E191" s="28" t="s">
        <v>339</v>
      </c>
      <c r="F191" s="50" t="s">
        <v>2405</v>
      </c>
      <c r="G191" s="53"/>
    </row>
    <row r="192" spans="1:7" s="29" customFormat="1" ht="46.5">
      <c r="A192" s="18" t="s">
        <v>1602</v>
      </c>
      <c r="B192" s="114" t="s">
        <v>479</v>
      </c>
      <c r="C192" s="50" t="s">
        <v>1603</v>
      </c>
      <c r="D192" s="582">
        <v>2</v>
      </c>
      <c r="E192" s="28" t="s">
        <v>339</v>
      </c>
      <c r="F192" s="26"/>
      <c r="G192" s="53"/>
    </row>
    <row r="193" spans="1:9" s="29" customFormat="1" ht="31">
      <c r="A193" s="18" t="s">
        <v>1605</v>
      </c>
      <c r="B193" s="114" t="s">
        <v>483</v>
      </c>
      <c r="C193" s="20" t="s">
        <v>6762</v>
      </c>
      <c r="D193" s="582">
        <v>2</v>
      </c>
      <c r="E193" s="28" t="s">
        <v>339</v>
      </c>
      <c r="F193" s="30" t="s">
        <v>6763</v>
      </c>
      <c r="G193" s="53"/>
    </row>
    <row r="194" spans="1:9" s="29" customFormat="1" ht="77.5">
      <c r="A194" s="18" t="s">
        <v>1608</v>
      </c>
      <c r="B194" s="114" t="s">
        <v>488</v>
      </c>
      <c r="C194" s="30" t="s">
        <v>6764</v>
      </c>
      <c r="D194" s="582">
        <v>2</v>
      </c>
      <c r="E194" s="28" t="s">
        <v>339</v>
      </c>
      <c r="F194" s="26"/>
      <c r="G194" s="53"/>
    </row>
    <row r="195" spans="1:9" s="29" customFormat="1" ht="29">
      <c r="A195" s="18"/>
      <c r="B195" s="227"/>
      <c r="C195" s="50" t="s">
        <v>2730</v>
      </c>
      <c r="D195" s="582">
        <v>2</v>
      </c>
      <c r="E195" s="22" t="s">
        <v>339</v>
      </c>
      <c r="F195" s="50" t="s">
        <v>2731</v>
      </c>
      <c r="G195" s="352"/>
    </row>
    <row r="196" spans="1:9" s="29" customFormat="1" ht="40.15" customHeight="1">
      <c r="A196" s="287" t="s">
        <v>1613</v>
      </c>
      <c r="B196" s="1350" t="s">
        <v>118</v>
      </c>
      <c r="C196" s="1351"/>
      <c r="D196" s="1351"/>
      <c r="E196" s="1351"/>
      <c r="F196" s="1351"/>
      <c r="G196" s="1352"/>
      <c r="H196" s="29">
        <f>SUM(D197:D200)</f>
        <v>8</v>
      </c>
      <c r="I196" s="29">
        <f>COUNT(D197:D200)*2</f>
        <v>8</v>
      </c>
    </row>
    <row r="197" spans="1:9" s="29" customFormat="1" ht="43.5">
      <c r="A197" s="18" t="s">
        <v>495</v>
      </c>
      <c r="B197" s="160" t="s">
        <v>496</v>
      </c>
      <c r="C197" s="23" t="s">
        <v>497</v>
      </c>
      <c r="D197" s="115">
        <v>2</v>
      </c>
      <c r="E197" s="28" t="s">
        <v>339</v>
      </c>
      <c r="F197" s="23" t="s">
        <v>1614</v>
      </c>
      <c r="G197" s="53"/>
    </row>
    <row r="198" spans="1:9" s="29" customFormat="1" ht="47.25" customHeight="1">
      <c r="A198" s="18" t="s">
        <v>499</v>
      </c>
      <c r="B198" s="160" t="s">
        <v>500</v>
      </c>
      <c r="C198" s="26" t="s">
        <v>6765</v>
      </c>
      <c r="D198" s="115">
        <v>2</v>
      </c>
      <c r="E198" s="28" t="s">
        <v>339</v>
      </c>
      <c r="F198" s="30" t="s">
        <v>6766</v>
      </c>
      <c r="G198" s="53"/>
    </row>
    <row r="199" spans="1:9" s="29" customFormat="1" ht="58">
      <c r="A199" s="18" t="s">
        <v>1615</v>
      </c>
      <c r="B199" s="160" t="s">
        <v>502</v>
      </c>
      <c r="C199" s="771" t="s">
        <v>2639</v>
      </c>
      <c r="D199" s="115">
        <v>2</v>
      </c>
      <c r="E199" s="28" t="s">
        <v>339</v>
      </c>
      <c r="F199" s="55" t="s">
        <v>6767</v>
      </c>
      <c r="G199" s="53"/>
    </row>
    <row r="200" spans="1:9" s="29" customFormat="1" ht="43.5">
      <c r="A200" s="56" t="s">
        <v>1618</v>
      </c>
      <c r="B200" s="228" t="s">
        <v>505</v>
      </c>
      <c r="C200" s="57" t="s">
        <v>6768</v>
      </c>
      <c r="D200" s="115">
        <v>2</v>
      </c>
      <c r="E200" s="28" t="s">
        <v>339</v>
      </c>
      <c r="F200" s="55" t="s">
        <v>6769</v>
      </c>
      <c r="G200" s="53"/>
    </row>
    <row r="201" spans="1:9" s="29" customFormat="1" ht="40.15" customHeight="1">
      <c r="A201" s="287" t="s">
        <v>1621</v>
      </c>
      <c r="B201" s="1078" t="s">
        <v>116</v>
      </c>
      <c r="C201" s="1091"/>
      <c r="D201" s="1091"/>
      <c r="E201" s="1091"/>
      <c r="F201" s="1091"/>
      <c r="G201" s="1092"/>
      <c r="H201" s="29">
        <f>SUM(D202:D204)</f>
        <v>6</v>
      </c>
      <c r="I201" s="29">
        <f>COUNT(D202:D204)*2</f>
        <v>6</v>
      </c>
    </row>
    <row r="202" spans="1:9" s="29" customFormat="1" ht="43.5">
      <c r="A202" s="18" t="s">
        <v>1622</v>
      </c>
      <c r="B202" s="160" t="s">
        <v>509</v>
      </c>
      <c r="C202" s="42" t="s">
        <v>6770</v>
      </c>
      <c r="D202" s="608">
        <v>2</v>
      </c>
      <c r="E202" s="23" t="s">
        <v>377</v>
      </c>
      <c r="F202" s="55" t="s">
        <v>6771</v>
      </c>
      <c r="G202" s="53"/>
    </row>
    <row r="203" spans="1:9" s="29" customFormat="1" ht="60" customHeight="1">
      <c r="A203" s="18" t="s">
        <v>1624</v>
      </c>
      <c r="B203" s="235" t="s">
        <v>513</v>
      </c>
      <c r="C203" s="42" t="s">
        <v>6772</v>
      </c>
      <c r="D203" s="608">
        <v>2</v>
      </c>
      <c r="E203" s="23" t="s">
        <v>339</v>
      </c>
      <c r="F203" s="30" t="s">
        <v>515</v>
      </c>
      <c r="G203" s="53"/>
    </row>
    <row r="204" spans="1:9" s="29" customFormat="1" ht="63" customHeight="1">
      <c r="A204" s="18" t="s">
        <v>1627</v>
      </c>
      <c r="B204" s="160" t="s">
        <v>517</v>
      </c>
      <c r="C204" s="23" t="s">
        <v>518</v>
      </c>
      <c r="D204" s="608">
        <v>2</v>
      </c>
      <c r="E204" s="23" t="s">
        <v>253</v>
      </c>
      <c r="F204" s="55" t="s">
        <v>6773</v>
      </c>
      <c r="G204" s="53"/>
    </row>
    <row r="205" spans="1:9" s="29" customFormat="1" ht="40.15" customHeight="1">
      <c r="A205" s="287" t="s">
        <v>1629</v>
      </c>
      <c r="B205" s="1078" t="s">
        <v>114</v>
      </c>
      <c r="C205" s="1091"/>
      <c r="D205" s="1091"/>
      <c r="E205" s="1091"/>
      <c r="F205" s="1091"/>
      <c r="G205" s="1092"/>
      <c r="H205" s="29">
        <f>SUM(D206:D210)</f>
        <v>8</v>
      </c>
      <c r="I205" s="29">
        <f>COUNT(D206:D210)*2</f>
        <v>8</v>
      </c>
    </row>
    <row r="206" spans="1:9" s="29" customFormat="1" ht="31.5" customHeight="1">
      <c r="A206" s="18" t="s">
        <v>1630</v>
      </c>
      <c r="B206" s="114" t="s">
        <v>520</v>
      </c>
      <c r="C206" s="30" t="s">
        <v>5390</v>
      </c>
      <c r="D206" s="582">
        <v>2</v>
      </c>
      <c r="E206" s="22" t="s">
        <v>375</v>
      </c>
      <c r="F206" s="776" t="s">
        <v>6774</v>
      </c>
      <c r="G206" s="53"/>
    </row>
    <row r="207" spans="1:9" s="29" customFormat="1" ht="47.25" customHeight="1">
      <c r="A207" s="18" t="s">
        <v>1635</v>
      </c>
      <c r="B207" s="114" t="s">
        <v>524</v>
      </c>
      <c r="C207" s="30" t="s">
        <v>2640</v>
      </c>
      <c r="D207" s="582">
        <v>2</v>
      </c>
      <c r="E207" s="22" t="s">
        <v>375</v>
      </c>
      <c r="F207" s="55" t="s">
        <v>6775</v>
      </c>
      <c r="G207" s="53"/>
    </row>
    <row r="208" spans="1:9" s="29" customFormat="1" ht="47.25" customHeight="1">
      <c r="A208" s="18" t="s">
        <v>1638</v>
      </c>
      <c r="B208" s="114" t="s">
        <v>527</v>
      </c>
      <c r="C208" s="26" t="s">
        <v>2641</v>
      </c>
      <c r="D208" s="582">
        <v>2</v>
      </c>
      <c r="E208" s="22" t="s">
        <v>375</v>
      </c>
      <c r="F208" s="57" t="s">
        <v>6776</v>
      </c>
      <c r="G208" s="53"/>
    </row>
    <row r="209" spans="1:16" ht="47.25" hidden="1" customHeight="1">
      <c r="A209" s="27" t="s">
        <v>1641</v>
      </c>
      <c r="B209" s="114" t="s">
        <v>532</v>
      </c>
      <c r="C209" s="26"/>
      <c r="D209" s="26"/>
      <c r="E209" s="22"/>
      <c r="F209" s="26"/>
      <c r="G209" s="26"/>
      <c r="H209" s="99"/>
      <c r="I209" s="99"/>
      <c r="J209" s="99"/>
      <c r="K209" s="99"/>
      <c r="L209" s="99"/>
      <c r="M209" s="99"/>
      <c r="N209" s="99"/>
      <c r="O209" s="7"/>
      <c r="P209" s="7"/>
    </row>
    <row r="210" spans="1:16" ht="31">
      <c r="A210" s="18" t="s">
        <v>1642</v>
      </c>
      <c r="B210" s="114" t="s">
        <v>535</v>
      </c>
      <c r="C210" s="42" t="s">
        <v>6777</v>
      </c>
      <c r="D210" s="608">
        <v>2</v>
      </c>
      <c r="E210" s="23" t="s">
        <v>253</v>
      </c>
      <c r="F210" s="57" t="s">
        <v>6778</v>
      </c>
      <c r="G210" s="53"/>
    </row>
    <row r="211" spans="1:16" ht="40.15" customHeight="1">
      <c r="A211" s="287" t="s">
        <v>1647</v>
      </c>
      <c r="B211" s="1078" t="s">
        <v>1648</v>
      </c>
      <c r="C211" s="1091"/>
      <c r="D211" s="1091"/>
      <c r="E211" s="1091"/>
      <c r="F211" s="1091"/>
      <c r="G211" s="1092"/>
      <c r="H211" s="29">
        <f>SUM(D212:D217)</f>
        <v>12</v>
      </c>
      <c r="I211" s="29">
        <f>COUNT(D212:D217)*2</f>
        <v>12</v>
      </c>
    </row>
    <row r="212" spans="1:16" ht="51" customHeight="1">
      <c r="A212" s="18" t="s">
        <v>1649</v>
      </c>
      <c r="B212" s="114" t="s">
        <v>550</v>
      </c>
      <c r="C212" s="30" t="s">
        <v>2646</v>
      </c>
      <c r="D212" s="582">
        <v>2</v>
      </c>
      <c r="E212" s="28" t="s">
        <v>552</v>
      </c>
      <c r="F212" s="30" t="s">
        <v>6779</v>
      </c>
      <c r="G212" s="765"/>
    </row>
    <row r="213" spans="1:16" ht="78" customHeight="1">
      <c r="A213" s="18"/>
      <c r="B213" s="114"/>
      <c r="C213" s="30" t="s">
        <v>6780</v>
      </c>
      <c r="D213" s="582">
        <v>2</v>
      </c>
      <c r="E213" s="28" t="s">
        <v>552</v>
      </c>
      <c r="F213" s="30" t="s">
        <v>6781</v>
      </c>
      <c r="G213" s="293"/>
    </row>
    <row r="214" spans="1:16" ht="104.25" customHeight="1">
      <c r="A214" s="18"/>
      <c r="B214" s="114"/>
      <c r="C214" s="30" t="s">
        <v>6782</v>
      </c>
      <c r="D214" s="582">
        <v>2</v>
      </c>
      <c r="E214" s="28" t="s">
        <v>552</v>
      </c>
      <c r="F214" s="30" t="s">
        <v>6783</v>
      </c>
      <c r="G214" s="293"/>
    </row>
    <row r="215" spans="1:16" ht="105" customHeight="1">
      <c r="A215" s="18" t="s">
        <v>1660</v>
      </c>
      <c r="B215" s="114" t="s">
        <v>571</v>
      </c>
      <c r="C215" s="161" t="s">
        <v>2647</v>
      </c>
      <c r="D215" s="582">
        <v>2</v>
      </c>
      <c r="E215" s="59" t="s">
        <v>552</v>
      </c>
      <c r="F215" s="161" t="s">
        <v>6784</v>
      </c>
      <c r="G215" s="293"/>
    </row>
    <row r="216" spans="1:16" ht="107.25" customHeight="1">
      <c r="A216" s="18"/>
      <c r="B216" s="114"/>
      <c r="C216" s="30" t="s">
        <v>2648</v>
      </c>
      <c r="D216" s="582">
        <v>2</v>
      </c>
      <c r="E216" s="28" t="s">
        <v>552</v>
      </c>
      <c r="F216" s="30" t="s">
        <v>6785</v>
      </c>
      <c r="G216" s="293"/>
    </row>
    <row r="217" spans="1:16" ht="120" customHeight="1">
      <c r="A217" s="18" t="s">
        <v>1665</v>
      </c>
      <c r="B217" s="160" t="s">
        <v>578</v>
      </c>
      <c r="C217" s="30" t="s">
        <v>1667</v>
      </c>
      <c r="D217" s="582">
        <v>2</v>
      </c>
      <c r="E217" s="28" t="s">
        <v>552</v>
      </c>
      <c r="F217" s="30" t="s">
        <v>6786</v>
      </c>
      <c r="G217" s="777"/>
    </row>
    <row r="218" spans="1:16" ht="40.15" customHeight="1">
      <c r="A218" s="287" t="s">
        <v>1669</v>
      </c>
      <c r="B218" s="1078" t="s">
        <v>110</v>
      </c>
      <c r="C218" s="1091"/>
      <c r="D218" s="1091"/>
      <c r="E218" s="1091"/>
      <c r="F218" s="1091"/>
      <c r="G218" s="1092"/>
      <c r="H218" s="29">
        <f>SUM(D219:D227)</f>
        <v>18</v>
      </c>
      <c r="I218" s="29">
        <f>COUNT(D219:D227)*2</f>
        <v>18</v>
      </c>
    </row>
    <row r="219" spans="1:16" ht="72.5">
      <c r="A219" s="18" t="s">
        <v>1670</v>
      </c>
      <c r="B219" s="114" t="s">
        <v>581</v>
      </c>
      <c r="C219" s="19" t="s">
        <v>582</v>
      </c>
      <c r="D219" s="582">
        <v>2</v>
      </c>
      <c r="E219" s="22" t="s">
        <v>339</v>
      </c>
      <c r="F219" s="55" t="s">
        <v>6787</v>
      </c>
      <c r="G219" s="293"/>
    </row>
    <row r="220" spans="1:16" ht="63" customHeight="1">
      <c r="A220" s="18" t="s">
        <v>1672</v>
      </c>
      <c r="B220" s="114" t="s">
        <v>586</v>
      </c>
      <c r="C220" s="19" t="s">
        <v>6788</v>
      </c>
      <c r="D220" s="582">
        <v>2</v>
      </c>
      <c r="E220" s="22" t="s">
        <v>339</v>
      </c>
      <c r="F220" s="55" t="s">
        <v>6789</v>
      </c>
      <c r="G220" s="293"/>
    </row>
    <row r="221" spans="1:16" ht="63" customHeight="1">
      <c r="A221" s="18" t="s">
        <v>1687</v>
      </c>
      <c r="B221" s="114" t="s">
        <v>591</v>
      </c>
      <c r="C221" s="238" t="s">
        <v>2454</v>
      </c>
      <c r="D221" s="582">
        <v>2</v>
      </c>
      <c r="E221" s="22" t="s">
        <v>339</v>
      </c>
      <c r="F221" s="30" t="s">
        <v>6790</v>
      </c>
      <c r="G221" s="53"/>
    </row>
    <row r="222" spans="1:16" ht="58.5" customHeight="1">
      <c r="A222" s="18" t="s">
        <v>1690</v>
      </c>
      <c r="B222" s="114" t="s">
        <v>595</v>
      </c>
      <c r="C222" s="19" t="s">
        <v>596</v>
      </c>
      <c r="D222" s="582">
        <v>2</v>
      </c>
      <c r="E222" s="22" t="s">
        <v>339</v>
      </c>
      <c r="F222" s="161" t="s">
        <v>6791</v>
      </c>
      <c r="G222" s="765"/>
    </row>
    <row r="223" spans="1:16" ht="31.5" customHeight="1">
      <c r="A223" s="18" t="s">
        <v>1693</v>
      </c>
      <c r="B223" s="114" t="s">
        <v>600</v>
      </c>
      <c r="C223" s="19" t="s">
        <v>601</v>
      </c>
      <c r="D223" s="582">
        <v>2</v>
      </c>
      <c r="E223" s="22" t="s">
        <v>339</v>
      </c>
      <c r="F223" s="23" t="s">
        <v>602</v>
      </c>
      <c r="G223" s="297"/>
    </row>
    <row r="224" spans="1:16" ht="47.25" customHeight="1">
      <c r="A224" s="18" t="s">
        <v>603</v>
      </c>
      <c r="B224" s="114" t="s">
        <v>604</v>
      </c>
      <c r="C224" s="19" t="s">
        <v>6792</v>
      </c>
      <c r="D224" s="608">
        <v>2</v>
      </c>
      <c r="E224" s="25" t="s">
        <v>339</v>
      </c>
      <c r="F224" s="23" t="s">
        <v>6793</v>
      </c>
      <c r="G224" s="53"/>
    </row>
    <row r="225" spans="1:16" ht="47.25" customHeight="1">
      <c r="A225" s="18" t="s">
        <v>1697</v>
      </c>
      <c r="B225" s="114" t="s">
        <v>610</v>
      </c>
      <c r="C225" s="30" t="s">
        <v>6794</v>
      </c>
      <c r="D225" s="608">
        <v>2</v>
      </c>
      <c r="E225" s="25" t="s">
        <v>339</v>
      </c>
      <c r="F225" s="50" t="s">
        <v>6795</v>
      </c>
      <c r="G225" s="297"/>
    </row>
    <row r="226" spans="1:16" ht="29">
      <c r="A226" s="18"/>
      <c r="B226" s="26"/>
      <c r="C226" s="26" t="s">
        <v>2461</v>
      </c>
      <c r="D226" s="582">
        <v>2</v>
      </c>
      <c r="E226" s="22" t="s">
        <v>339</v>
      </c>
      <c r="F226" s="239" t="s">
        <v>6796</v>
      </c>
      <c r="G226" s="119"/>
    </row>
    <row r="227" spans="1:16" ht="29">
      <c r="A227" s="291"/>
      <c r="B227" s="26"/>
      <c r="C227" s="50" t="s">
        <v>2463</v>
      </c>
      <c r="D227" s="582">
        <v>2</v>
      </c>
      <c r="E227" s="22" t="s">
        <v>339</v>
      </c>
      <c r="F227" s="245" t="s">
        <v>6797</v>
      </c>
      <c r="G227" s="778"/>
    </row>
    <row r="228" spans="1:16" ht="39" customHeight="1">
      <c r="A228" s="287" t="s">
        <v>109</v>
      </c>
      <c r="B228" s="992" t="s">
        <v>108</v>
      </c>
      <c r="C228" s="1001"/>
      <c r="D228" s="1001"/>
      <c r="E228" s="1001"/>
      <c r="F228" s="1001"/>
      <c r="G228" s="1002"/>
      <c r="H228" s="29">
        <f>SUM(D229:D241)</f>
        <v>12</v>
      </c>
      <c r="I228" s="29">
        <f>COUNT(D229:D241)*2</f>
        <v>12</v>
      </c>
    </row>
    <row r="229" spans="1:16" ht="43.5">
      <c r="A229" s="291" t="s">
        <v>1702</v>
      </c>
      <c r="B229" s="42" t="s">
        <v>1703</v>
      </c>
      <c r="C229" s="50" t="s">
        <v>1704</v>
      </c>
      <c r="D229" s="779">
        <v>2</v>
      </c>
      <c r="E229" s="34" t="s">
        <v>538</v>
      </c>
      <c r="F229" s="229" t="s">
        <v>6798</v>
      </c>
      <c r="G229" s="780"/>
    </row>
    <row r="230" spans="1:16" ht="75" customHeight="1">
      <c r="A230" s="60" t="s">
        <v>1706</v>
      </c>
      <c r="B230" s="50" t="s">
        <v>1707</v>
      </c>
      <c r="C230" s="42" t="s">
        <v>1708</v>
      </c>
      <c r="D230" s="608">
        <v>2</v>
      </c>
      <c r="E230" s="59" t="s">
        <v>538</v>
      </c>
      <c r="F230" s="42" t="s">
        <v>2975</v>
      </c>
      <c r="G230" s="781"/>
    </row>
    <row r="231" spans="1:16" ht="75" hidden="1" customHeight="1">
      <c r="A231" s="27" t="s">
        <v>2976</v>
      </c>
      <c r="B231" s="42" t="s">
        <v>2977</v>
      </c>
      <c r="C231" s="42"/>
      <c r="D231" s="30"/>
      <c r="E231" s="59"/>
      <c r="F231" s="50"/>
      <c r="G231" s="782"/>
      <c r="H231" s="99"/>
      <c r="I231" s="99"/>
      <c r="J231" s="99"/>
      <c r="K231" s="99"/>
      <c r="L231" s="99"/>
      <c r="M231" s="99"/>
      <c r="N231" s="99"/>
      <c r="O231" s="7"/>
      <c r="P231" s="7"/>
    </row>
    <row r="232" spans="1:16" ht="75" hidden="1" customHeight="1">
      <c r="A232" s="27" t="s">
        <v>2978</v>
      </c>
      <c r="B232" s="42" t="s">
        <v>2979</v>
      </c>
      <c r="C232" s="42"/>
      <c r="D232" s="30"/>
      <c r="E232" s="59"/>
      <c r="F232" s="50"/>
      <c r="G232" s="782"/>
      <c r="H232" s="99"/>
      <c r="I232" s="99"/>
      <c r="J232" s="99"/>
      <c r="K232" s="99"/>
      <c r="L232" s="99"/>
      <c r="M232" s="99"/>
      <c r="N232" s="99"/>
      <c r="O232" s="7"/>
      <c r="P232" s="7"/>
    </row>
    <row r="233" spans="1:16" ht="75" hidden="1" customHeight="1">
      <c r="A233" s="27" t="s">
        <v>2980</v>
      </c>
      <c r="B233" s="42" t="s">
        <v>2981</v>
      </c>
      <c r="C233" s="42"/>
      <c r="D233" s="30"/>
      <c r="E233" s="59"/>
      <c r="F233" s="50"/>
      <c r="G233" s="782"/>
      <c r="H233" s="99"/>
      <c r="I233" s="99"/>
      <c r="J233" s="99"/>
      <c r="K233" s="99"/>
      <c r="L233" s="99"/>
      <c r="M233" s="99"/>
      <c r="N233" s="99"/>
      <c r="O233" s="7"/>
      <c r="P233" s="7"/>
    </row>
    <row r="234" spans="1:16" ht="75" hidden="1" customHeight="1">
      <c r="A234" s="27" t="s">
        <v>2982</v>
      </c>
      <c r="B234" s="42" t="s">
        <v>2983</v>
      </c>
      <c r="C234" s="42"/>
      <c r="D234" s="30"/>
      <c r="E234" s="59"/>
      <c r="F234" s="50"/>
      <c r="G234" s="782"/>
      <c r="H234" s="99"/>
      <c r="I234" s="99"/>
      <c r="J234" s="99"/>
      <c r="K234" s="99"/>
      <c r="L234" s="99"/>
      <c r="M234" s="99"/>
      <c r="N234" s="99"/>
      <c r="O234" s="7"/>
      <c r="P234" s="7"/>
    </row>
    <row r="235" spans="1:16" ht="75" hidden="1" customHeight="1">
      <c r="A235" s="27" t="s">
        <v>2984</v>
      </c>
      <c r="B235" s="42" t="s">
        <v>5871</v>
      </c>
      <c r="C235" s="42"/>
      <c r="D235" s="30"/>
      <c r="E235" s="59"/>
      <c r="F235" s="50"/>
      <c r="G235" s="782"/>
      <c r="H235" s="99"/>
      <c r="I235" s="99"/>
      <c r="J235" s="99"/>
      <c r="K235" s="99"/>
      <c r="L235" s="99"/>
      <c r="M235" s="99"/>
      <c r="N235" s="99"/>
      <c r="O235" s="7"/>
      <c r="P235" s="7"/>
    </row>
    <row r="236" spans="1:16" ht="75" hidden="1" customHeight="1">
      <c r="A236" s="27" t="s">
        <v>2986</v>
      </c>
      <c r="B236" s="42" t="s">
        <v>2987</v>
      </c>
      <c r="C236" s="42"/>
      <c r="D236" s="30"/>
      <c r="E236" s="59"/>
      <c r="F236" s="50"/>
      <c r="G236" s="782"/>
      <c r="H236" s="99"/>
      <c r="I236" s="99"/>
      <c r="J236" s="99"/>
      <c r="K236" s="99"/>
      <c r="L236" s="99"/>
      <c r="M236" s="99"/>
      <c r="N236" s="99"/>
      <c r="O236" s="7"/>
      <c r="P236" s="7"/>
    </row>
    <row r="237" spans="1:16" ht="45" customHeight="1">
      <c r="A237" s="18" t="s">
        <v>1710</v>
      </c>
      <c r="B237" s="91" t="s">
        <v>1711</v>
      </c>
      <c r="C237" s="26" t="s">
        <v>6799</v>
      </c>
      <c r="D237" s="582">
        <v>2</v>
      </c>
      <c r="E237" s="22" t="s">
        <v>375</v>
      </c>
      <c r="F237" s="245" t="s">
        <v>6800</v>
      </c>
      <c r="G237" s="293"/>
    </row>
    <row r="238" spans="1:16" ht="45" customHeight="1">
      <c r="A238" s="18"/>
      <c r="B238" s="317"/>
      <c r="C238" s="123" t="s">
        <v>6801</v>
      </c>
      <c r="D238" s="608">
        <v>2</v>
      </c>
      <c r="E238" s="23" t="s">
        <v>538</v>
      </c>
      <c r="F238" s="247" t="s">
        <v>1714</v>
      </c>
      <c r="G238" s="53"/>
    </row>
    <row r="239" spans="1:16" ht="30" customHeight="1">
      <c r="A239" s="18"/>
      <c r="B239" s="317"/>
      <c r="C239" s="25" t="s">
        <v>1715</v>
      </c>
      <c r="D239" s="608">
        <v>2</v>
      </c>
      <c r="E239" s="23" t="s">
        <v>538</v>
      </c>
      <c r="F239" s="50" t="s">
        <v>1716</v>
      </c>
      <c r="G239" s="53"/>
    </row>
    <row r="240" spans="1:16" ht="72.5">
      <c r="A240" s="18" t="s">
        <v>2993</v>
      </c>
      <c r="B240" s="42" t="s">
        <v>1719</v>
      </c>
      <c r="C240" s="42" t="s">
        <v>6802</v>
      </c>
      <c r="D240" s="582">
        <v>2</v>
      </c>
      <c r="E240" s="28" t="s">
        <v>538</v>
      </c>
      <c r="F240" s="42" t="s">
        <v>6803</v>
      </c>
      <c r="G240" s="53"/>
    </row>
    <row r="241" spans="1:16" ht="30" hidden="1" customHeight="1">
      <c r="A241" s="124" t="s">
        <v>2994</v>
      </c>
      <c r="B241" s="42" t="s">
        <v>2995</v>
      </c>
      <c r="C241" s="50"/>
      <c r="D241" s="53"/>
      <c r="E241" s="28"/>
      <c r="F241" s="50"/>
      <c r="G241" s="53"/>
      <c r="H241" s="99"/>
      <c r="I241" s="99"/>
      <c r="J241" s="99"/>
      <c r="K241" s="99"/>
      <c r="L241" s="99"/>
      <c r="M241" s="99"/>
      <c r="N241" s="99"/>
      <c r="O241" s="7"/>
      <c r="P241" s="7"/>
    </row>
    <row r="242" spans="1:16" ht="18.75" customHeight="1">
      <c r="A242" s="181"/>
      <c r="B242" s="1084" t="s">
        <v>618</v>
      </c>
      <c r="C242" s="1077"/>
      <c r="D242" s="1312"/>
      <c r="E242" s="1077"/>
      <c r="F242" s="1077"/>
      <c r="G242" s="1077"/>
      <c r="H242" s="29">
        <f>H243+H248+H263+H272+H282+H286+H293+H304+H313+H317</f>
        <v>110</v>
      </c>
      <c r="I242" s="29">
        <f>I243+I248+I263+I272+I282+I286+I293+I304+I313+I317</f>
        <v>110</v>
      </c>
    </row>
    <row r="243" spans="1:16" ht="40.15" customHeight="1">
      <c r="A243" s="256" t="s">
        <v>1722</v>
      </c>
      <c r="B243" s="1078" t="s">
        <v>106</v>
      </c>
      <c r="C243" s="1091"/>
      <c r="D243" s="1091"/>
      <c r="E243" s="1091"/>
      <c r="F243" s="1091"/>
      <c r="G243" s="1092"/>
      <c r="H243" s="29">
        <f>SUM(D244:D247)</f>
        <v>6</v>
      </c>
      <c r="I243" s="29">
        <f>COUNT(D244:D247)*2</f>
        <v>6</v>
      </c>
    </row>
    <row r="244" spans="1:16" ht="46.5">
      <c r="A244" s="18" t="s">
        <v>1723</v>
      </c>
      <c r="B244" s="160" t="s">
        <v>620</v>
      </c>
      <c r="C244" s="55" t="s">
        <v>2996</v>
      </c>
      <c r="D244" s="608">
        <v>2</v>
      </c>
      <c r="E244" s="23" t="s">
        <v>538</v>
      </c>
      <c r="F244" s="234" t="s">
        <v>6804</v>
      </c>
      <c r="G244" s="118"/>
    </row>
    <row r="245" spans="1:16" ht="105" customHeight="1">
      <c r="A245" s="18"/>
      <c r="B245" s="160"/>
      <c r="C245" s="55" t="s">
        <v>6805</v>
      </c>
      <c r="D245" s="608">
        <v>2</v>
      </c>
      <c r="E245" s="59" t="s">
        <v>538</v>
      </c>
      <c r="F245" s="245" t="s">
        <v>6806</v>
      </c>
      <c r="G245" s="118"/>
    </row>
    <row r="246" spans="1:16" ht="47.25" customHeight="1">
      <c r="A246" s="18" t="s">
        <v>1726</v>
      </c>
      <c r="B246" s="114" t="s">
        <v>625</v>
      </c>
      <c r="C246" s="55" t="s">
        <v>3002</v>
      </c>
      <c r="D246" s="581">
        <v>2</v>
      </c>
      <c r="E246" s="59" t="s">
        <v>627</v>
      </c>
      <c r="F246" s="57" t="s">
        <v>6807</v>
      </c>
      <c r="G246" s="53"/>
    </row>
    <row r="247" spans="1:16" ht="47.25" hidden="1" customHeight="1">
      <c r="A247" s="27" t="s">
        <v>1728</v>
      </c>
      <c r="B247" s="114" t="s">
        <v>629</v>
      </c>
      <c r="C247" s="50"/>
      <c r="D247" s="28"/>
      <c r="E247" s="28"/>
      <c r="F247" s="23"/>
      <c r="G247" s="26"/>
      <c r="H247" s="99"/>
      <c r="I247" s="99"/>
      <c r="J247" s="99"/>
      <c r="K247" s="99"/>
      <c r="L247" s="99"/>
      <c r="M247" s="99"/>
      <c r="N247" s="99"/>
      <c r="O247" s="7"/>
      <c r="P247" s="7"/>
    </row>
    <row r="248" spans="1:16" ht="40.15" customHeight="1">
      <c r="A248" s="256" t="s">
        <v>1731</v>
      </c>
      <c r="B248" s="1078" t="s">
        <v>104</v>
      </c>
      <c r="C248" s="1091"/>
      <c r="D248" s="1091"/>
      <c r="E248" s="1091"/>
      <c r="F248" s="1091"/>
      <c r="G248" s="1092"/>
      <c r="H248" s="29">
        <f>SUM(D249:D262)</f>
        <v>24</v>
      </c>
      <c r="I248" s="29">
        <f>COUNT(D249:D262)*2</f>
        <v>24</v>
      </c>
    </row>
    <row r="249" spans="1:16" ht="46.5">
      <c r="A249" s="18" t="s">
        <v>631</v>
      </c>
      <c r="B249" s="114" t="s">
        <v>632</v>
      </c>
      <c r="C249" s="50" t="s">
        <v>2466</v>
      </c>
      <c r="D249" s="783">
        <v>2</v>
      </c>
      <c r="E249" s="23" t="s">
        <v>538</v>
      </c>
      <c r="F249" s="245" t="s">
        <v>6808</v>
      </c>
      <c r="G249" s="53"/>
    </row>
    <row r="250" spans="1:16" ht="30" customHeight="1">
      <c r="A250" s="18"/>
      <c r="B250" s="114"/>
      <c r="C250" s="50" t="s">
        <v>6809</v>
      </c>
      <c r="D250" s="115">
        <v>2</v>
      </c>
      <c r="E250" s="28" t="s">
        <v>375</v>
      </c>
      <c r="F250" s="23"/>
      <c r="G250" s="53"/>
    </row>
    <row r="251" spans="1:16" ht="30" customHeight="1">
      <c r="A251" s="18"/>
      <c r="B251" s="114"/>
      <c r="C251" s="50" t="s">
        <v>4710</v>
      </c>
      <c r="D251" s="784">
        <v>2</v>
      </c>
      <c r="E251" s="28" t="s">
        <v>651</v>
      </c>
      <c r="F251" s="50" t="s">
        <v>4711</v>
      </c>
      <c r="G251" s="53"/>
    </row>
    <row r="252" spans="1:16" ht="46.5" hidden="1">
      <c r="A252" s="27" t="s">
        <v>635</v>
      </c>
      <c r="B252" s="160" t="s">
        <v>636</v>
      </c>
      <c r="D252" s="26"/>
      <c r="E252" s="28"/>
      <c r="F252" s="26"/>
      <c r="G252" s="26"/>
      <c r="H252" s="99"/>
      <c r="I252" s="99"/>
      <c r="J252" s="99"/>
      <c r="K252" s="99"/>
      <c r="L252" s="99"/>
      <c r="M252" s="99"/>
      <c r="N252" s="99"/>
      <c r="O252" s="7"/>
      <c r="P252" s="7"/>
    </row>
    <row r="253" spans="1:16" ht="66.75" hidden="1" customHeight="1">
      <c r="A253" s="27"/>
      <c r="B253" s="160"/>
      <c r="D253" s="7"/>
      <c r="E253" s="7"/>
      <c r="G253" s="26"/>
      <c r="H253" s="99"/>
      <c r="I253" s="99"/>
      <c r="J253" s="99"/>
      <c r="K253" s="99"/>
      <c r="L253" s="99"/>
      <c r="M253" s="99"/>
      <c r="N253" s="99"/>
      <c r="O253" s="7"/>
      <c r="P253" s="7"/>
    </row>
    <row r="254" spans="1:16" ht="43.5">
      <c r="A254" s="18" t="s">
        <v>1733</v>
      </c>
      <c r="B254" s="114" t="s">
        <v>638</v>
      </c>
      <c r="C254" s="42" t="s">
        <v>639</v>
      </c>
      <c r="D254" s="783">
        <v>2</v>
      </c>
      <c r="E254" s="23" t="s">
        <v>339</v>
      </c>
      <c r="F254" s="723"/>
      <c r="G254" s="156"/>
    </row>
    <row r="255" spans="1:16" ht="29">
      <c r="A255" s="18"/>
      <c r="B255" s="114"/>
      <c r="C255" s="42" t="s">
        <v>6810</v>
      </c>
      <c r="D255" s="783">
        <v>2</v>
      </c>
      <c r="E255" s="23" t="s">
        <v>339</v>
      </c>
      <c r="F255" s="55" t="s">
        <v>6811</v>
      </c>
      <c r="G255" s="156" t="s">
        <v>5705</v>
      </c>
    </row>
    <row r="256" spans="1:16" ht="31">
      <c r="A256" s="18" t="s">
        <v>1737</v>
      </c>
      <c r="B256" s="114" t="s">
        <v>642</v>
      </c>
      <c r="C256" s="23" t="s">
        <v>6812</v>
      </c>
      <c r="D256" s="115">
        <v>2</v>
      </c>
      <c r="E256" s="28" t="s">
        <v>375</v>
      </c>
      <c r="F256" s="151" t="s">
        <v>6813</v>
      </c>
      <c r="G256" s="53"/>
    </row>
    <row r="257" spans="1:9" s="29" customFormat="1">
      <c r="A257" s="18"/>
      <c r="B257" s="114"/>
      <c r="C257" s="57" t="s">
        <v>6814</v>
      </c>
      <c r="D257" s="115">
        <v>2</v>
      </c>
      <c r="E257" s="31" t="s">
        <v>375</v>
      </c>
      <c r="F257" s="26" t="s">
        <v>6815</v>
      </c>
      <c r="G257" s="53"/>
    </row>
    <row r="258" spans="1:9" s="29" customFormat="1" ht="46.5">
      <c r="A258" s="18" t="s">
        <v>1740</v>
      </c>
      <c r="B258" s="160" t="s">
        <v>648</v>
      </c>
      <c r="C258" s="30" t="s">
        <v>2651</v>
      </c>
      <c r="D258" s="115">
        <v>2</v>
      </c>
      <c r="E258" s="37" t="s">
        <v>538</v>
      </c>
      <c r="F258" s="55" t="s">
        <v>6816</v>
      </c>
      <c r="G258" s="53"/>
    </row>
    <row r="259" spans="1:9" s="29" customFormat="1" ht="45" customHeight="1">
      <c r="A259" s="18"/>
      <c r="B259" s="160"/>
      <c r="C259" s="30" t="s">
        <v>1743</v>
      </c>
      <c r="D259" s="115">
        <v>2</v>
      </c>
      <c r="E259" s="28" t="s">
        <v>651</v>
      </c>
      <c r="F259" s="23" t="s">
        <v>1744</v>
      </c>
      <c r="G259" s="53"/>
    </row>
    <row r="260" spans="1:9" s="29" customFormat="1" ht="45" customHeight="1">
      <c r="A260" s="18" t="s">
        <v>1745</v>
      </c>
      <c r="B260" s="30" t="s">
        <v>655</v>
      </c>
      <c r="C260" s="23" t="s">
        <v>6817</v>
      </c>
      <c r="D260" s="115">
        <v>2</v>
      </c>
      <c r="E260" s="28" t="s">
        <v>538</v>
      </c>
      <c r="F260" s="23" t="s">
        <v>6818</v>
      </c>
      <c r="G260" s="53"/>
    </row>
    <row r="261" spans="1:9" s="29" customFormat="1" ht="58">
      <c r="A261" s="18" t="s">
        <v>1748</v>
      </c>
      <c r="B261" s="114" t="s">
        <v>661</v>
      </c>
      <c r="C261" s="20" t="s">
        <v>662</v>
      </c>
      <c r="D261" s="115">
        <v>2</v>
      </c>
      <c r="E261" s="28" t="s">
        <v>375</v>
      </c>
      <c r="F261" s="55" t="s">
        <v>6819</v>
      </c>
      <c r="G261" s="53"/>
    </row>
    <row r="262" spans="1:9" s="29" customFormat="1" ht="47.25" customHeight="1">
      <c r="A262" s="18" t="s">
        <v>1750</v>
      </c>
      <c r="B262" s="114" t="s">
        <v>665</v>
      </c>
      <c r="C262" s="30" t="s">
        <v>6820</v>
      </c>
      <c r="D262" s="115">
        <v>2</v>
      </c>
      <c r="E262" s="28" t="s">
        <v>375</v>
      </c>
      <c r="F262" s="26"/>
      <c r="G262" s="53"/>
    </row>
    <row r="263" spans="1:9" s="29" customFormat="1" ht="40.15" customHeight="1">
      <c r="A263" s="256" t="s">
        <v>1751</v>
      </c>
      <c r="B263" s="1078" t="s">
        <v>102</v>
      </c>
      <c r="C263" s="1091"/>
      <c r="D263" s="1091"/>
      <c r="E263" s="1091"/>
      <c r="F263" s="1091"/>
      <c r="G263" s="1092"/>
      <c r="H263" s="29">
        <f>SUM(D264:D271)</f>
        <v>16</v>
      </c>
      <c r="I263" s="29">
        <f>COUNT(D264:D271)*2</f>
        <v>16</v>
      </c>
    </row>
    <row r="264" spans="1:9" s="29" customFormat="1" ht="63.75" customHeight="1">
      <c r="A264" s="18" t="s">
        <v>1752</v>
      </c>
      <c r="B264" s="114" t="s">
        <v>668</v>
      </c>
      <c r="C264" s="131" t="s">
        <v>6821</v>
      </c>
      <c r="D264" s="608">
        <v>2</v>
      </c>
      <c r="E264" s="23" t="s">
        <v>339</v>
      </c>
      <c r="F264" s="30" t="s">
        <v>6822</v>
      </c>
      <c r="G264" s="53"/>
    </row>
    <row r="265" spans="1:9" s="29" customFormat="1" ht="60.75" customHeight="1">
      <c r="A265" s="18" t="s">
        <v>1755</v>
      </c>
      <c r="B265" s="114" t="s">
        <v>673</v>
      </c>
      <c r="C265" s="140" t="s">
        <v>6823</v>
      </c>
      <c r="D265" s="608">
        <v>2</v>
      </c>
      <c r="E265" s="23" t="s">
        <v>405</v>
      </c>
      <c r="F265" s="42" t="s">
        <v>6824</v>
      </c>
      <c r="G265" s="156"/>
    </row>
    <row r="266" spans="1:9" s="29" customFormat="1" ht="57" customHeight="1">
      <c r="A266" s="18" t="s">
        <v>675</v>
      </c>
      <c r="B266" s="114" t="s">
        <v>676</v>
      </c>
      <c r="C266" s="23" t="s">
        <v>6825</v>
      </c>
      <c r="D266" s="582">
        <v>2</v>
      </c>
      <c r="E266" s="28" t="s">
        <v>678</v>
      </c>
      <c r="F266" s="292" t="s">
        <v>2653</v>
      </c>
      <c r="G266" s="53"/>
    </row>
    <row r="267" spans="1:9" s="29" customFormat="1" ht="30" customHeight="1">
      <c r="A267" s="18"/>
      <c r="B267" s="114"/>
      <c r="C267" s="30" t="s">
        <v>2654</v>
      </c>
      <c r="D267" s="582">
        <v>2</v>
      </c>
      <c r="E267" s="28" t="s">
        <v>269</v>
      </c>
      <c r="F267" s="42" t="s">
        <v>6826</v>
      </c>
      <c r="G267" s="447"/>
    </row>
    <row r="268" spans="1:9" s="29" customFormat="1" ht="30" customHeight="1">
      <c r="A268" s="18"/>
      <c r="B268" s="114"/>
      <c r="C268" s="30" t="s">
        <v>2655</v>
      </c>
      <c r="D268" s="582">
        <v>2</v>
      </c>
      <c r="E268" s="28" t="s">
        <v>339</v>
      </c>
      <c r="F268" s="26"/>
      <c r="G268" s="53"/>
    </row>
    <row r="269" spans="1:9" s="29" customFormat="1" ht="69.650000000000006" customHeight="1">
      <c r="A269" s="18" t="s">
        <v>1759</v>
      </c>
      <c r="B269" s="114" t="s">
        <v>682</v>
      </c>
      <c r="C269" s="45" t="s">
        <v>6827</v>
      </c>
      <c r="D269" s="582">
        <v>2</v>
      </c>
      <c r="E269" s="28" t="s">
        <v>339</v>
      </c>
      <c r="F269" s="692" t="s">
        <v>6828</v>
      </c>
      <c r="G269" s="53"/>
    </row>
    <row r="270" spans="1:9" s="29" customFormat="1" ht="30" customHeight="1">
      <c r="A270" s="18"/>
      <c r="B270" s="114"/>
      <c r="C270" s="25" t="s">
        <v>6829</v>
      </c>
      <c r="D270" s="582">
        <v>2</v>
      </c>
      <c r="E270" s="37" t="s">
        <v>658</v>
      </c>
      <c r="F270" s="30" t="s">
        <v>6830</v>
      </c>
      <c r="G270" s="53"/>
    </row>
    <row r="271" spans="1:9" s="29" customFormat="1" ht="30" customHeight="1">
      <c r="A271" s="18" t="s">
        <v>686</v>
      </c>
      <c r="B271" s="161" t="s">
        <v>687</v>
      </c>
      <c r="C271" s="23" t="s">
        <v>688</v>
      </c>
      <c r="D271" s="582">
        <v>2</v>
      </c>
      <c r="E271" s="28" t="s">
        <v>418</v>
      </c>
      <c r="F271" s="26"/>
      <c r="G271" s="53"/>
    </row>
    <row r="272" spans="1:9" s="29" customFormat="1" ht="40.15" customHeight="1">
      <c r="A272" s="256" t="s">
        <v>1763</v>
      </c>
      <c r="B272" s="1078" t="s">
        <v>100</v>
      </c>
      <c r="C272" s="1091"/>
      <c r="D272" s="1091"/>
      <c r="E272" s="1091"/>
      <c r="F272" s="1091"/>
      <c r="G272" s="1092"/>
      <c r="H272" s="29">
        <f>SUM(D273:D281)</f>
        <v>16</v>
      </c>
      <c r="I272" s="29">
        <f>COUNT(D273:D281)*2</f>
        <v>16</v>
      </c>
    </row>
    <row r="273" spans="1:16" ht="46.5">
      <c r="A273" s="18" t="s">
        <v>689</v>
      </c>
      <c r="B273" s="160" t="s">
        <v>6831</v>
      </c>
      <c r="C273" s="55" t="s">
        <v>691</v>
      </c>
      <c r="D273" s="115">
        <v>2</v>
      </c>
      <c r="E273" s="28" t="s">
        <v>339</v>
      </c>
      <c r="F273" s="150" t="s">
        <v>6832</v>
      </c>
      <c r="G273" s="53"/>
    </row>
    <row r="274" spans="1:16" ht="29">
      <c r="A274" s="18"/>
      <c r="B274" s="160"/>
      <c r="C274" s="42" t="s">
        <v>6833</v>
      </c>
      <c r="D274" s="582">
        <v>2</v>
      </c>
      <c r="E274" s="28" t="s">
        <v>339</v>
      </c>
      <c r="F274" s="42" t="s">
        <v>6834</v>
      </c>
      <c r="G274" s="785"/>
    </row>
    <row r="275" spans="1:16" ht="79.5" customHeight="1">
      <c r="A275" s="18" t="s">
        <v>1767</v>
      </c>
      <c r="B275" s="114" t="s">
        <v>694</v>
      </c>
      <c r="C275" s="42" t="s">
        <v>6835</v>
      </c>
      <c r="D275" s="786">
        <v>2</v>
      </c>
      <c r="E275" s="141" t="s">
        <v>339</v>
      </c>
      <c r="F275" s="339" t="s">
        <v>6836</v>
      </c>
      <c r="G275" s="53"/>
    </row>
    <row r="276" spans="1:16" ht="29">
      <c r="A276" s="18"/>
      <c r="B276" s="160"/>
      <c r="C276" s="30" t="s">
        <v>698</v>
      </c>
      <c r="D276" s="582">
        <v>2</v>
      </c>
      <c r="E276" s="28" t="s">
        <v>339</v>
      </c>
      <c r="F276" s="55" t="s">
        <v>6837</v>
      </c>
      <c r="G276" s="53"/>
    </row>
    <row r="277" spans="1:16" ht="31.5" customHeight="1">
      <c r="A277" s="18" t="s">
        <v>1770</v>
      </c>
      <c r="B277" s="114" t="s">
        <v>700</v>
      </c>
      <c r="C277" s="86" t="s">
        <v>701</v>
      </c>
      <c r="D277" s="608">
        <v>2</v>
      </c>
      <c r="E277" s="23" t="s">
        <v>339</v>
      </c>
      <c r="F277" s="42" t="s">
        <v>702</v>
      </c>
      <c r="G277" s="53"/>
    </row>
    <row r="278" spans="1:16" ht="30" customHeight="1">
      <c r="A278" s="18"/>
      <c r="B278" s="114"/>
      <c r="C278" s="50" t="s">
        <v>703</v>
      </c>
      <c r="D278" s="608">
        <v>2</v>
      </c>
      <c r="E278" s="23" t="s">
        <v>339</v>
      </c>
      <c r="F278" s="42" t="s">
        <v>2476</v>
      </c>
      <c r="G278" s="53"/>
    </row>
    <row r="279" spans="1:16" ht="31.5" hidden="1" customHeight="1">
      <c r="A279" s="27" t="s">
        <v>705</v>
      </c>
      <c r="B279" s="114" t="s">
        <v>706</v>
      </c>
      <c r="C279" s="26"/>
      <c r="D279" s="26"/>
      <c r="E279" s="28"/>
      <c r="F279" s="26"/>
      <c r="G279" s="26"/>
      <c r="H279" s="99"/>
      <c r="I279" s="99"/>
      <c r="J279" s="99"/>
      <c r="K279" s="99"/>
      <c r="L279" s="99"/>
      <c r="M279" s="99"/>
      <c r="N279" s="99"/>
      <c r="O279" s="7"/>
      <c r="P279" s="7"/>
    </row>
    <row r="280" spans="1:16" ht="50.15" customHeight="1">
      <c r="A280" s="18" t="s">
        <v>1775</v>
      </c>
      <c r="B280" s="114" t="s">
        <v>708</v>
      </c>
      <c r="C280" s="42" t="s">
        <v>2477</v>
      </c>
      <c r="D280" s="582">
        <v>2</v>
      </c>
      <c r="E280" s="28" t="s">
        <v>339</v>
      </c>
      <c r="F280" s="30" t="s">
        <v>6838</v>
      </c>
      <c r="G280" s="53"/>
    </row>
    <row r="281" spans="1:16" ht="46.5">
      <c r="A281" s="18" t="s">
        <v>710</v>
      </c>
      <c r="B281" s="114" t="s">
        <v>711</v>
      </c>
      <c r="C281" s="20" t="s">
        <v>712</v>
      </c>
      <c r="D281" s="582">
        <v>2</v>
      </c>
      <c r="E281" s="28" t="s">
        <v>339</v>
      </c>
      <c r="F281" s="30" t="s">
        <v>6839</v>
      </c>
      <c r="G281" s="53"/>
    </row>
    <row r="282" spans="1:16" ht="40.15" customHeight="1">
      <c r="A282" s="287" t="s">
        <v>1779</v>
      </c>
      <c r="B282" s="1078" t="s">
        <v>98</v>
      </c>
      <c r="C282" s="1091"/>
      <c r="D282" s="1091"/>
      <c r="E282" s="1091"/>
      <c r="F282" s="1091"/>
      <c r="G282" s="1092"/>
      <c r="H282" s="29">
        <f>SUM(D283:D285)</f>
        <v>4</v>
      </c>
      <c r="I282" s="29">
        <f>COUNT(D283:D285)*2</f>
        <v>4</v>
      </c>
    </row>
    <row r="283" spans="1:16" ht="63" customHeight="1">
      <c r="A283" s="18" t="s">
        <v>1780</v>
      </c>
      <c r="B283" s="114" t="s">
        <v>714</v>
      </c>
      <c r="C283" s="55" t="s">
        <v>715</v>
      </c>
      <c r="D283" s="773">
        <v>2</v>
      </c>
      <c r="E283" s="59" t="s">
        <v>377</v>
      </c>
      <c r="F283" s="55" t="s">
        <v>6840</v>
      </c>
      <c r="G283" s="53"/>
    </row>
    <row r="284" spans="1:16" ht="46.5">
      <c r="A284" s="18" t="s">
        <v>1783</v>
      </c>
      <c r="B284" s="114" t="s">
        <v>717</v>
      </c>
      <c r="C284" s="42" t="s">
        <v>2656</v>
      </c>
      <c r="D284" s="773">
        <v>2</v>
      </c>
      <c r="E284" s="28" t="s">
        <v>377</v>
      </c>
      <c r="F284" s="55" t="s">
        <v>6841</v>
      </c>
      <c r="G284" s="53"/>
    </row>
    <row r="285" spans="1:16" ht="45" hidden="1" customHeight="1">
      <c r="A285" s="27" t="s">
        <v>2480</v>
      </c>
      <c r="B285" s="161" t="s">
        <v>722</v>
      </c>
      <c r="C285" s="26"/>
      <c r="D285" s="26"/>
      <c r="E285" s="28"/>
      <c r="F285" s="26"/>
      <c r="G285" s="26"/>
      <c r="H285" s="99"/>
      <c r="I285" s="99"/>
      <c r="J285" s="99"/>
      <c r="K285" s="99"/>
      <c r="L285" s="99"/>
      <c r="M285" s="99"/>
      <c r="N285" s="99"/>
      <c r="O285" s="7"/>
      <c r="P285" s="7"/>
    </row>
    <row r="286" spans="1:16" ht="40.15" customHeight="1">
      <c r="A286" s="256" t="s">
        <v>97</v>
      </c>
      <c r="B286" s="1078" t="s">
        <v>96</v>
      </c>
      <c r="C286" s="1091"/>
      <c r="D286" s="1091"/>
      <c r="E286" s="1091"/>
      <c r="F286" s="1091"/>
      <c r="G286" s="1092"/>
      <c r="H286" s="29">
        <f>SUM(D287:D292)</f>
        <v>12</v>
      </c>
      <c r="I286" s="29">
        <f>COUNT(D287:D292)*2</f>
        <v>12</v>
      </c>
    </row>
    <row r="287" spans="1:16" ht="138" customHeight="1">
      <c r="A287" s="43" t="s">
        <v>724</v>
      </c>
      <c r="B287" s="114" t="s">
        <v>725</v>
      </c>
      <c r="C287" s="42" t="s">
        <v>6842</v>
      </c>
      <c r="D287" s="608">
        <v>2</v>
      </c>
      <c r="E287" s="25" t="s">
        <v>651</v>
      </c>
      <c r="F287" s="57" t="s">
        <v>6843</v>
      </c>
      <c r="G287" s="156"/>
    </row>
    <row r="288" spans="1:16" ht="81" customHeight="1">
      <c r="A288" s="43" t="s">
        <v>726</v>
      </c>
      <c r="B288" s="114" t="s">
        <v>727</v>
      </c>
      <c r="C288" s="42" t="s">
        <v>6844</v>
      </c>
      <c r="D288" s="608">
        <v>2</v>
      </c>
      <c r="E288" s="25" t="s">
        <v>375</v>
      </c>
      <c r="F288" s="45" t="s">
        <v>6845</v>
      </c>
      <c r="G288" s="156"/>
    </row>
    <row r="289" spans="1:16" ht="43.5">
      <c r="A289" s="43"/>
      <c r="B289" s="114"/>
      <c r="C289" s="42" t="s">
        <v>2483</v>
      </c>
      <c r="D289" s="608">
        <v>2</v>
      </c>
      <c r="E289" s="25" t="s">
        <v>405</v>
      </c>
      <c r="F289" s="45" t="s">
        <v>6846</v>
      </c>
      <c r="G289" s="156"/>
    </row>
    <row r="290" spans="1:16" ht="49" customHeight="1">
      <c r="A290" s="43"/>
      <c r="B290" s="114"/>
      <c r="C290" s="245" t="s">
        <v>6847</v>
      </c>
      <c r="D290" s="608">
        <v>2</v>
      </c>
      <c r="E290" s="25" t="s">
        <v>2637</v>
      </c>
      <c r="F290" s="57" t="s">
        <v>6848</v>
      </c>
      <c r="G290" s="156"/>
    </row>
    <row r="291" spans="1:16" ht="58">
      <c r="A291" s="43" t="s">
        <v>728</v>
      </c>
      <c r="B291" s="30" t="s">
        <v>729</v>
      </c>
      <c r="C291" s="30" t="s">
        <v>6849</v>
      </c>
      <c r="D291" s="608">
        <v>2</v>
      </c>
      <c r="E291" s="25" t="s">
        <v>430</v>
      </c>
      <c r="F291" s="30" t="s">
        <v>6850</v>
      </c>
      <c r="G291" s="156"/>
    </row>
    <row r="292" spans="1:16" ht="89.25" customHeight="1">
      <c r="A292" s="43"/>
      <c r="B292" s="26"/>
      <c r="C292" s="42" t="s">
        <v>6851</v>
      </c>
      <c r="D292" s="608">
        <v>2</v>
      </c>
      <c r="E292" s="25" t="s">
        <v>651</v>
      </c>
      <c r="F292" s="245" t="s">
        <v>6852</v>
      </c>
      <c r="G292" s="447"/>
    </row>
    <row r="293" spans="1:16" ht="40.15" customHeight="1">
      <c r="A293" s="256" t="s">
        <v>1786</v>
      </c>
      <c r="B293" s="1078" t="s">
        <v>94</v>
      </c>
      <c r="C293" s="1091"/>
      <c r="D293" s="1091"/>
      <c r="E293" s="1091"/>
      <c r="F293" s="1091"/>
      <c r="G293" s="1092"/>
      <c r="H293" s="29">
        <f>SUM(D294:D297)</f>
        <v>8</v>
      </c>
      <c r="I293" s="29">
        <f>COUNT(D294:D297)*2</f>
        <v>8</v>
      </c>
    </row>
    <row r="294" spans="1:16" ht="31">
      <c r="A294" s="18" t="s">
        <v>1787</v>
      </c>
      <c r="B294" s="114" t="s">
        <v>731</v>
      </c>
      <c r="C294" s="50" t="s">
        <v>2489</v>
      </c>
      <c r="D294" s="582">
        <v>2</v>
      </c>
      <c r="E294" s="28" t="s">
        <v>375</v>
      </c>
      <c r="F294" s="245" t="s">
        <v>6853</v>
      </c>
      <c r="G294" s="53"/>
    </row>
    <row r="295" spans="1:16" ht="29">
      <c r="A295" s="18"/>
      <c r="B295" s="114"/>
      <c r="C295" s="50" t="s">
        <v>6854</v>
      </c>
      <c r="D295" s="582">
        <v>2</v>
      </c>
      <c r="E295" s="28" t="s">
        <v>375</v>
      </c>
      <c r="F295" s="245" t="s">
        <v>6855</v>
      </c>
      <c r="G295" s="53"/>
    </row>
    <row r="296" spans="1:16" ht="47.25" customHeight="1">
      <c r="A296" s="18" t="s">
        <v>1790</v>
      </c>
      <c r="B296" s="114" t="s">
        <v>734</v>
      </c>
      <c r="C296" s="42" t="s">
        <v>2492</v>
      </c>
      <c r="D296" s="582">
        <v>2</v>
      </c>
      <c r="E296" s="28" t="s">
        <v>2637</v>
      </c>
      <c r="F296" s="55" t="s">
        <v>6856</v>
      </c>
      <c r="G296" s="53"/>
    </row>
    <row r="297" spans="1:16" ht="46.5" customHeight="1">
      <c r="A297" s="18" t="s">
        <v>736</v>
      </c>
      <c r="B297" s="30" t="s">
        <v>737</v>
      </c>
      <c r="C297" s="42" t="s">
        <v>738</v>
      </c>
      <c r="D297" s="582">
        <v>2</v>
      </c>
      <c r="E297" s="28" t="s">
        <v>538</v>
      </c>
      <c r="F297" s="165" t="s">
        <v>6857</v>
      </c>
      <c r="G297" s="53"/>
    </row>
    <row r="298" spans="1:16" ht="40.15" hidden="1" customHeight="1">
      <c r="A298" s="255" t="s">
        <v>93</v>
      </c>
      <c r="B298" s="1078" t="s">
        <v>92</v>
      </c>
      <c r="C298" s="1091"/>
      <c r="D298" s="1091"/>
      <c r="E298" s="1091"/>
      <c r="F298" s="1091"/>
      <c r="G298" s="1092"/>
      <c r="H298" s="99"/>
      <c r="I298" s="99"/>
      <c r="J298" s="99"/>
      <c r="K298" s="99"/>
      <c r="L298" s="99"/>
      <c r="M298" s="99"/>
      <c r="N298" s="99"/>
      <c r="O298" s="7"/>
      <c r="P298" s="7"/>
    </row>
    <row r="299" spans="1:16" ht="47.25" hidden="1" customHeight="1">
      <c r="A299" s="27" t="s">
        <v>739</v>
      </c>
      <c r="B299" s="114" t="s">
        <v>740</v>
      </c>
      <c r="C299" s="26"/>
      <c r="D299" s="26"/>
      <c r="E299" s="28"/>
      <c r="F299" s="26"/>
      <c r="G299" s="26"/>
      <c r="H299" s="99"/>
      <c r="I299" s="99"/>
      <c r="J299" s="99"/>
      <c r="K299" s="99"/>
      <c r="L299" s="99"/>
      <c r="M299" s="99"/>
      <c r="N299" s="99"/>
      <c r="O299" s="7"/>
      <c r="P299" s="7"/>
    </row>
    <row r="300" spans="1:16" ht="47.25" hidden="1" customHeight="1">
      <c r="A300" s="27" t="s">
        <v>741</v>
      </c>
      <c r="B300" s="114" t="s">
        <v>742</v>
      </c>
      <c r="C300" s="127"/>
      <c r="D300" s="26"/>
      <c r="E300" s="28"/>
      <c r="F300" s="26"/>
      <c r="G300" s="26"/>
      <c r="H300" s="99"/>
      <c r="I300" s="99"/>
      <c r="J300" s="99"/>
      <c r="K300" s="99"/>
      <c r="L300" s="99"/>
      <c r="M300" s="99"/>
      <c r="N300" s="99"/>
      <c r="O300" s="7"/>
      <c r="P300" s="7"/>
    </row>
    <row r="301" spans="1:16" ht="40.15" hidden="1" customHeight="1">
      <c r="A301" s="294" t="s">
        <v>91</v>
      </c>
      <c r="B301" s="1078" t="s">
        <v>90</v>
      </c>
      <c r="C301" s="1091"/>
      <c r="D301" s="1091"/>
      <c r="E301" s="1091"/>
      <c r="F301" s="1091"/>
      <c r="G301" s="1092"/>
      <c r="H301" s="99"/>
      <c r="I301" s="99"/>
      <c r="J301" s="99"/>
      <c r="K301" s="99"/>
      <c r="L301" s="99"/>
      <c r="M301" s="99"/>
      <c r="N301" s="99"/>
      <c r="O301" s="7"/>
      <c r="P301" s="7"/>
    </row>
    <row r="302" spans="1:16" ht="31.5" hidden="1" customHeight="1">
      <c r="A302" s="27" t="s">
        <v>743</v>
      </c>
      <c r="B302" s="114" t="s">
        <v>744</v>
      </c>
      <c r="C302" s="26"/>
      <c r="D302" s="26"/>
      <c r="E302" s="28"/>
      <c r="F302" s="26"/>
      <c r="G302" s="26"/>
      <c r="H302" s="99"/>
      <c r="I302" s="99"/>
      <c r="J302" s="99"/>
      <c r="K302" s="99"/>
      <c r="L302" s="99"/>
      <c r="M302" s="99"/>
      <c r="N302" s="99"/>
      <c r="O302" s="7"/>
      <c r="P302" s="7"/>
    </row>
    <row r="303" spans="1:16" ht="47.25" hidden="1" customHeight="1">
      <c r="A303" s="27" t="s">
        <v>745</v>
      </c>
      <c r="B303" s="114" t="s">
        <v>746</v>
      </c>
      <c r="C303" s="26"/>
      <c r="D303" s="26"/>
      <c r="E303" s="28"/>
      <c r="F303" s="26"/>
      <c r="G303" s="26"/>
      <c r="H303" s="99"/>
      <c r="I303" s="99"/>
      <c r="J303" s="99"/>
      <c r="K303" s="99"/>
      <c r="L303" s="99"/>
      <c r="M303" s="99"/>
      <c r="N303" s="99"/>
      <c r="O303" s="7"/>
      <c r="P303" s="7"/>
    </row>
    <row r="304" spans="1:16" ht="40.15" customHeight="1">
      <c r="A304" s="256" t="s">
        <v>1793</v>
      </c>
      <c r="B304" s="1078" t="s">
        <v>1794</v>
      </c>
      <c r="C304" s="1091"/>
      <c r="D304" s="1091"/>
      <c r="E304" s="1091"/>
      <c r="F304" s="1091"/>
      <c r="G304" s="1092"/>
      <c r="H304" s="29">
        <f>SUM(D305:D312)</f>
        <v>16</v>
      </c>
      <c r="I304" s="29">
        <f>COUNT(D305:D312)*2</f>
        <v>16</v>
      </c>
    </row>
    <row r="305" spans="1:16" ht="47.25" customHeight="1">
      <c r="A305" s="256" t="s">
        <v>1795</v>
      </c>
      <c r="B305" s="114" t="s">
        <v>748</v>
      </c>
      <c r="C305" s="30" t="s">
        <v>5560</v>
      </c>
      <c r="D305" s="582">
        <v>2</v>
      </c>
      <c r="E305" s="28" t="s">
        <v>646</v>
      </c>
      <c r="F305" s="26" t="s">
        <v>6858</v>
      </c>
      <c r="G305" s="53"/>
    </row>
    <row r="306" spans="1:16" ht="47.25" customHeight="1">
      <c r="A306" s="256"/>
      <c r="B306" s="114"/>
      <c r="C306" s="30" t="s">
        <v>5561</v>
      </c>
      <c r="D306" s="582">
        <v>2</v>
      </c>
      <c r="E306" s="28" t="s">
        <v>646</v>
      </c>
      <c r="F306" s="26" t="s">
        <v>6858</v>
      </c>
      <c r="G306" s="53"/>
    </row>
    <row r="307" spans="1:16" ht="29">
      <c r="A307" s="256"/>
      <c r="B307" s="114"/>
      <c r="C307" s="30" t="s">
        <v>5562</v>
      </c>
      <c r="D307" s="582">
        <v>2</v>
      </c>
      <c r="E307" s="28" t="s">
        <v>646</v>
      </c>
      <c r="F307" s="26" t="s">
        <v>6858</v>
      </c>
      <c r="G307" s="53"/>
    </row>
    <row r="308" spans="1:16" ht="29">
      <c r="A308" s="256"/>
      <c r="B308" s="114"/>
      <c r="C308" s="30" t="s">
        <v>5563</v>
      </c>
      <c r="D308" s="582">
        <v>2</v>
      </c>
      <c r="E308" s="28" t="s">
        <v>646</v>
      </c>
      <c r="F308" s="26" t="s">
        <v>6858</v>
      </c>
      <c r="G308" s="53"/>
    </row>
    <row r="309" spans="1:16" ht="183.75" customHeight="1">
      <c r="A309" s="256" t="s">
        <v>750</v>
      </c>
      <c r="B309" s="114" t="s">
        <v>751</v>
      </c>
      <c r="C309" s="316" t="s">
        <v>6859</v>
      </c>
      <c r="D309" s="582">
        <v>2</v>
      </c>
      <c r="E309" s="28" t="s">
        <v>627</v>
      </c>
      <c r="F309" s="30" t="s">
        <v>6860</v>
      </c>
      <c r="G309" s="53"/>
    </row>
    <row r="310" spans="1:16" ht="161.25" customHeight="1">
      <c r="A310" s="256"/>
      <c r="B310" s="114"/>
      <c r="C310" s="20" t="s">
        <v>6861</v>
      </c>
      <c r="D310" s="115">
        <v>2</v>
      </c>
      <c r="E310" s="28" t="s">
        <v>627</v>
      </c>
      <c r="F310" s="261" t="s">
        <v>6862</v>
      </c>
      <c r="G310" s="53"/>
    </row>
    <row r="311" spans="1:16" ht="47.25" customHeight="1">
      <c r="A311" s="256"/>
      <c r="B311" s="114"/>
      <c r="C311" s="137" t="s">
        <v>5570</v>
      </c>
      <c r="D311" s="787">
        <v>2</v>
      </c>
      <c r="E311" s="28" t="s">
        <v>627</v>
      </c>
      <c r="F311" s="261"/>
      <c r="G311" s="53"/>
    </row>
    <row r="312" spans="1:16" ht="77.5">
      <c r="A312" s="256" t="s">
        <v>1797</v>
      </c>
      <c r="B312" s="160" t="s">
        <v>753</v>
      </c>
      <c r="C312" s="160" t="s">
        <v>6863</v>
      </c>
      <c r="D312" s="788">
        <v>2</v>
      </c>
      <c r="E312" s="160" t="s">
        <v>422</v>
      </c>
      <c r="F312" s="160"/>
      <c r="G312" s="165"/>
    </row>
    <row r="313" spans="1:16" ht="40.15" customHeight="1">
      <c r="A313" s="256" t="s">
        <v>1798</v>
      </c>
      <c r="B313" s="1078" t="s">
        <v>1799</v>
      </c>
      <c r="C313" s="1091"/>
      <c r="D313" s="1091"/>
      <c r="E313" s="1091"/>
      <c r="F313" s="1091"/>
      <c r="G313" s="1092"/>
      <c r="H313" s="29">
        <f>SUM(D314:D317)</f>
        <v>6</v>
      </c>
      <c r="I313" s="29">
        <f>COUNT(D314:D317)*2</f>
        <v>6</v>
      </c>
    </row>
    <row r="314" spans="1:16" ht="31.5" customHeight="1">
      <c r="A314" s="18" t="s">
        <v>1800</v>
      </c>
      <c r="B314" s="114" t="s">
        <v>756</v>
      </c>
      <c r="C314" s="30" t="s">
        <v>6864</v>
      </c>
      <c r="D314" s="582">
        <v>2</v>
      </c>
      <c r="E314" s="28" t="s">
        <v>646</v>
      </c>
      <c r="F314" s="26" t="s">
        <v>5578</v>
      </c>
      <c r="G314" s="53"/>
    </row>
    <row r="315" spans="1:16" ht="47.25" customHeight="1">
      <c r="A315" s="18" t="s">
        <v>1801</v>
      </c>
      <c r="B315" s="114" t="s">
        <v>759</v>
      </c>
      <c r="C315" s="23" t="s">
        <v>760</v>
      </c>
      <c r="D315" s="582">
        <v>2</v>
      </c>
      <c r="E315" s="28" t="s">
        <v>651</v>
      </c>
      <c r="F315" s="23" t="s">
        <v>761</v>
      </c>
      <c r="G315" s="53"/>
    </row>
    <row r="316" spans="1:16" ht="63" customHeight="1">
      <c r="A316" s="18" t="s">
        <v>1805</v>
      </c>
      <c r="B316" s="114" t="s">
        <v>764</v>
      </c>
      <c r="C316" s="161" t="s">
        <v>765</v>
      </c>
      <c r="D316" s="582">
        <v>2</v>
      </c>
      <c r="E316" s="28" t="s">
        <v>339</v>
      </c>
      <c r="F316" s="59" t="s">
        <v>6865</v>
      </c>
      <c r="G316" s="53"/>
    </row>
    <row r="317" spans="1:16" ht="18.5">
      <c r="A317" s="362" t="s">
        <v>85</v>
      </c>
      <c r="B317" s="1078" t="s">
        <v>2494</v>
      </c>
      <c r="C317" s="1091"/>
      <c r="D317" s="1091"/>
      <c r="E317" s="1091"/>
      <c r="F317" s="1091"/>
      <c r="G317" s="1092"/>
      <c r="H317" s="29">
        <f>SUM(D318:D319)</f>
        <v>2</v>
      </c>
      <c r="I317" s="29">
        <f>COUNT(D318:D319)*2</f>
        <v>2</v>
      </c>
    </row>
    <row r="318" spans="1:16" ht="43.5" hidden="1">
      <c r="A318" s="27" t="s">
        <v>766</v>
      </c>
      <c r="B318" s="236" t="s">
        <v>767</v>
      </c>
      <c r="D318" s="53"/>
      <c r="E318" s="28"/>
      <c r="F318" s="195"/>
      <c r="G318" s="53"/>
      <c r="H318" s="99"/>
      <c r="I318" s="99"/>
      <c r="J318" s="99"/>
      <c r="K318" s="99"/>
      <c r="L318" s="99"/>
      <c r="M318" s="99"/>
      <c r="N318" s="99"/>
      <c r="O318" s="7"/>
      <c r="P318" s="7"/>
    </row>
    <row r="319" spans="1:16" ht="60" customHeight="1">
      <c r="A319" s="18" t="s">
        <v>770</v>
      </c>
      <c r="B319" s="30" t="s">
        <v>771</v>
      </c>
      <c r="C319" s="42" t="s">
        <v>768</v>
      </c>
      <c r="D319" s="773">
        <v>2</v>
      </c>
      <c r="E319" s="28" t="s">
        <v>538</v>
      </c>
      <c r="F319" s="161" t="s">
        <v>6866</v>
      </c>
      <c r="G319" s="53"/>
    </row>
    <row r="320" spans="1:16" ht="18.75" customHeight="1">
      <c r="A320" s="286"/>
      <c r="B320" s="1077" t="s">
        <v>772</v>
      </c>
      <c r="C320" s="1077"/>
      <c r="D320" s="1312"/>
      <c r="E320" s="1077"/>
      <c r="F320" s="1077"/>
      <c r="G320" s="1077"/>
      <c r="H320" s="29">
        <f>H321+H327+H332+H342+H350+H353+H358+H370+H379+H392+H398+H402+H420+H425+H456+H498</f>
        <v>202</v>
      </c>
      <c r="I320" s="29">
        <f>I321+I327+I332+I342+I350+I353+I358+I370+I379+I392+I398+I402+I420+I425+I456+I498</f>
        <v>202</v>
      </c>
    </row>
    <row r="321" spans="1:16" ht="40.15" customHeight="1">
      <c r="A321" s="256" t="s">
        <v>1807</v>
      </c>
      <c r="B321" s="1078" t="s">
        <v>82</v>
      </c>
      <c r="C321" s="1091"/>
      <c r="D321" s="1091"/>
      <c r="E321" s="1091"/>
      <c r="F321" s="1091"/>
      <c r="G321" s="1092"/>
      <c r="H321" s="29">
        <f>SUM(D322:D326)</f>
        <v>8</v>
      </c>
      <c r="I321" s="29">
        <f>COUNT(D322:D326)*2</f>
        <v>8</v>
      </c>
    </row>
    <row r="322" spans="1:16" ht="47.25" customHeight="1">
      <c r="A322" s="18" t="s">
        <v>1808</v>
      </c>
      <c r="B322" s="114" t="s">
        <v>774</v>
      </c>
      <c r="C322" s="23" t="s">
        <v>6867</v>
      </c>
      <c r="D322" s="608">
        <v>2</v>
      </c>
      <c r="E322" s="23" t="s">
        <v>646</v>
      </c>
      <c r="F322" s="23" t="s">
        <v>6868</v>
      </c>
      <c r="G322" s="156"/>
    </row>
    <row r="323" spans="1:16" ht="31.5" hidden="1" customHeight="1">
      <c r="A323" s="27" t="s">
        <v>778</v>
      </c>
      <c r="B323" s="114" t="s">
        <v>779</v>
      </c>
      <c r="C323" s="26"/>
      <c r="D323" s="26"/>
      <c r="E323" s="28"/>
      <c r="F323" s="26"/>
      <c r="G323" s="26"/>
      <c r="H323" s="99"/>
      <c r="I323" s="99"/>
      <c r="J323" s="99"/>
      <c r="K323" s="99"/>
      <c r="L323" s="99"/>
      <c r="M323" s="99"/>
      <c r="N323" s="99"/>
      <c r="O323" s="7"/>
      <c r="P323" s="7"/>
    </row>
    <row r="324" spans="1:16" ht="31">
      <c r="A324" s="18" t="s">
        <v>1811</v>
      </c>
      <c r="B324" s="114" t="s">
        <v>781</v>
      </c>
      <c r="C324" s="30" t="s">
        <v>2658</v>
      </c>
      <c r="D324" s="582">
        <v>2</v>
      </c>
      <c r="E324" s="147" t="s">
        <v>538</v>
      </c>
      <c r="F324" s="55" t="s">
        <v>6869</v>
      </c>
      <c r="G324" s="53"/>
    </row>
    <row r="325" spans="1:16" ht="45" customHeight="1">
      <c r="A325" s="18"/>
      <c r="B325" s="114"/>
      <c r="C325" s="23" t="s">
        <v>6870</v>
      </c>
      <c r="D325" s="608">
        <v>2</v>
      </c>
      <c r="E325" s="23" t="s">
        <v>1747</v>
      </c>
      <c r="F325" s="23" t="s">
        <v>6871</v>
      </c>
      <c r="G325" s="447"/>
      <c r="J325" s="212"/>
    </row>
    <row r="326" spans="1:16" ht="47.25" customHeight="1">
      <c r="A326" s="18" t="s">
        <v>1816</v>
      </c>
      <c r="B326" s="114" t="s">
        <v>793</v>
      </c>
      <c r="C326" s="229" t="s">
        <v>6872</v>
      </c>
      <c r="D326" s="582">
        <v>2</v>
      </c>
      <c r="E326" s="147" t="s">
        <v>377</v>
      </c>
      <c r="F326" s="229" t="s">
        <v>6873</v>
      </c>
      <c r="G326" s="53"/>
    </row>
    <row r="327" spans="1:16" ht="40.15" customHeight="1">
      <c r="A327" s="256" t="s">
        <v>1819</v>
      </c>
      <c r="B327" s="1078" t="s">
        <v>2660</v>
      </c>
      <c r="C327" s="1091"/>
      <c r="D327" s="1091"/>
      <c r="E327" s="1091"/>
      <c r="F327" s="1091"/>
      <c r="G327" s="1092"/>
      <c r="H327" s="29">
        <f>SUM(D328:D331)</f>
        <v>8</v>
      </c>
      <c r="I327" s="29">
        <f>COUNT(D328:D331)*2</f>
        <v>8</v>
      </c>
    </row>
    <row r="328" spans="1:16" ht="89.25" customHeight="1">
      <c r="A328" s="18" t="s">
        <v>1820</v>
      </c>
      <c r="B328" s="114" t="s">
        <v>796</v>
      </c>
      <c r="C328" s="50" t="s">
        <v>6874</v>
      </c>
      <c r="D328" s="582">
        <v>2</v>
      </c>
      <c r="E328" s="245" t="s">
        <v>651</v>
      </c>
      <c r="F328" s="30" t="s">
        <v>6875</v>
      </c>
      <c r="G328" s="293"/>
    </row>
    <row r="329" spans="1:16" ht="72.5">
      <c r="A329" s="18"/>
      <c r="B329" s="114"/>
      <c r="C329" s="50" t="s">
        <v>6876</v>
      </c>
      <c r="D329" s="582">
        <v>2</v>
      </c>
      <c r="E329" s="28" t="s">
        <v>646</v>
      </c>
      <c r="F329" s="57" t="s">
        <v>6877</v>
      </c>
      <c r="G329" s="447"/>
    </row>
    <row r="330" spans="1:16" ht="45" customHeight="1">
      <c r="A330" s="18"/>
      <c r="B330" s="114"/>
      <c r="C330" s="25" t="s">
        <v>799</v>
      </c>
      <c r="D330" s="582">
        <v>2</v>
      </c>
      <c r="E330" s="22" t="s">
        <v>651</v>
      </c>
      <c r="F330" s="20" t="s">
        <v>800</v>
      </c>
      <c r="G330" s="53"/>
    </row>
    <row r="331" spans="1:16" ht="45" customHeight="1">
      <c r="A331" s="18" t="s">
        <v>1830</v>
      </c>
      <c r="B331" s="114" t="s">
        <v>802</v>
      </c>
      <c r="C331" s="245" t="s">
        <v>6878</v>
      </c>
      <c r="D331" s="581">
        <v>2</v>
      </c>
      <c r="E331" s="789" t="s">
        <v>849</v>
      </c>
      <c r="F331" s="55" t="s">
        <v>6879</v>
      </c>
      <c r="G331" s="53"/>
    </row>
    <row r="332" spans="1:16" ht="40.15" customHeight="1">
      <c r="A332" s="256" t="s">
        <v>1833</v>
      </c>
      <c r="B332" s="1078" t="s">
        <v>1834</v>
      </c>
      <c r="C332" s="1091"/>
      <c r="D332" s="1091"/>
      <c r="E332" s="1091"/>
      <c r="F332" s="1091"/>
      <c r="G332" s="1092"/>
      <c r="H332" s="29">
        <f>SUM(D333:D341)</f>
        <v>16</v>
      </c>
      <c r="I332" s="29">
        <f>COUNT(D333:D341)*2</f>
        <v>16</v>
      </c>
    </row>
    <row r="333" spans="1:16" ht="63" customHeight="1">
      <c r="A333" s="18" t="s">
        <v>1835</v>
      </c>
      <c r="B333" s="114" t="s">
        <v>1836</v>
      </c>
      <c r="C333" s="30" t="s">
        <v>2664</v>
      </c>
      <c r="D333" s="582">
        <v>2</v>
      </c>
      <c r="E333" s="25" t="s">
        <v>538</v>
      </c>
      <c r="F333" s="245" t="s">
        <v>6880</v>
      </c>
      <c r="G333" s="53"/>
    </row>
    <row r="334" spans="1:16" ht="63" customHeight="1">
      <c r="A334" s="18"/>
      <c r="B334" s="114"/>
      <c r="C334" s="23" t="s">
        <v>1839</v>
      </c>
      <c r="D334" s="582">
        <v>2</v>
      </c>
      <c r="E334" s="25" t="s">
        <v>651</v>
      </c>
      <c r="F334" s="161" t="s">
        <v>6881</v>
      </c>
      <c r="G334" s="53"/>
    </row>
    <row r="335" spans="1:16" ht="98.25" customHeight="1">
      <c r="A335" s="18"/>
      <c r="B335" s="114"/>
      <c r="C335" s="219" t="s">
        <v>6882</v>
      </c>
      <c r="D335" s="582">
        <v>2</v>
      </c>
      <c r="E335" s="26" t="s">
        <v>651</v>
      </c>
      <c r="F335" s="30" t="s">
        <v>6883</v>
      </c>
      <c r="G335" s="53"/>
    </row>
    <row r="336" spans="1:16" ht="72.5">
      <c r="A336" s="18" t="s">
        <v>1841</v>
      </c>
      <c r="B336" s="30" t="s">
        <v>1842</v>
      </c>
      <c r="C336" s="25" t="s">
        <v>811</v>
      </c>
      <c r="D336" s="115">
        <v>2</v>
      </c>
      <c r="E336" s="25" t="s">
        <v>651</v>
      </c>
      <c r="F336" s="25" t="s">
        <v>6884</v>
      </c>
      <c r="G336" s="156"/>
    </row>
    <row r="337" spans="1:16" ht="45" customHeight="1">
      <c r="A337" s="98"/>
      <c r="B337" s="114"/>
      <c r="C337" s="25" t="s">
        <v>814</v>
      </c>
      <c r="D337" s="115">
        <v>2</v>
      </c>
      <c r="E337" s="25" t="s">
        <v>651</v>
      </c>
      <c r="F337" s="55" t="s">
        <v>6885</v>
      </c>
      <c r="G337" s="53"/>
    </row>
    <row r="338" spans="1:16" ht="29">
      <c r="A338" s="98"/>
      <c r="B338" s="114"/>
      <c r="C338" s="351" t="s">
        <v>2509</v>
      </c>
      <c r="D338" s="608">
        <v>2</v>
      </c>
      <c r="E338" s="44" t="s">
        <v>538</v>
      </c>
      <c r="F338" s="55" t="s">
        <v>6886</v>
      </c>
      <c r="G338" s="53"/>
    </row>
    <row r="339" spans="1:16" ht="77.25" customHeight="1">
      <c r="A339" s="98"/>
      <c r="B339" s="114"/>
      <c r="C339" s="351" t="s">
        <v>6887</v>
      </c>
      <c r="D339" s="608">
        <v>2</v>
      </c>
      <c r="E339" s="25" t="s">
        <v>646</v>
      </c>
      <c r="F339" s="30" t="s">
        <v>6888</v>
      </c>
      <c r="G339" s="53"/>
    </row>
    <row r="340" spans="1:16" ht="31.5" customHeight="1">
      <c r="A340" s="18" t="s">
        <v>1856</v>
      </c>
      <c r="B340" s="114" t="s">
        <v>821</v>
      </c>
      <c r="C340" s="50" t="s">
        <v>2510</v>
      </c>
      <c r="D340" s="582">
        <v>2</v>
      </c>
      <c r="E340" s="28" t="s">
        <v>651</v>
      </c>
      <c r="F340" s="26"/>
      <c r="G340" s="53"/>
    </row>
    <row r="341" spans="1:16" ht="47.25" hidden="1" customHeight="1">
      <c r="A341" s="27" t="s">
        <v>823</v>
      </c>
      <c r="B341" s="114" t="s">
        <v>1859</v>
      </c>
      <c r="C341" s="378"/>
      <c r="D341" s="310"/>
      <c r="E341" s="59"/>
      <c r="F341" s="723"/>
      <c r="G341" s="26"/>
      <c r="H341" s="99"/>
      <c r="I341" s="99"/>
      <c r="J341" s="99"/>
      <c r="K341" s="99"/>
      <c r="L341" s="99"/>
      <c r="M341" s="99"/>
      <c r="N341" s="99"/>
      <c r="O341" s="7"/>
      <c r="P341" s="7"/>
    </row>
    <row r="342" spans="1:16" ht="40.15" customHeight="1">
      <c r="A342" s="256" t="s">
        <v>1860</v>
      </c>
      <c r="B342" s="1078" t="s">
        <v>76</v>
      </c>
      <c r="C342" s="1091"/>
      <c r="D342" s="1091"/>
      <c r="E342" s="1091"/>
      <c r="F342" s="1091"/>
      <c r="G342" s="1092"/>
      <c r="H342" s="29">
        <f>SUM(D343:D349)</f>
        <v>14</v>
      </c>
      <c r="I342" s="29">
        <f>COUNT(D343:D349)*2</f>
        <v>14</v>
      </c>
    </row>
    <row r="343" spans="1:16" ht="45" customHeight="1">
      <c r="A343" s="18" t="s">
        <v>1861</v>
      </c>
      <c r="B343" s="114" t="s">
        <v>826</v>
      </c>
      <c r="C343" s="23" t="s">
        <v>827</v>
      </c>
      <c r="D343" s="115">
        <v>2</v>
      </c>
      <c r="E343" s="28" t="s">
        <v>377</v>
      </c>
      <c r="F343" s="25" t="s">
        <v>6889</v>
      </c>
      <c r="G343" s="53"/>
    </row>
    <row r="344" spans="1:16" ht="45" customHeight="1">
      <c r="A344" s="18" t="s">
        <v>1863</v>
      </c>
      <c r="B344" s="30" t="s">
        <v>830</v>
      </c>
      <c r="C344" s="19" t="s">
        <v>831</v>
      </c>
      <c r="D344" s="115">
        <v>2</v>
      </c>
      <c r="E344" s="28" t="s">
        <v>646</v>
      </c>
      <c r="F344" s="23" t="s">
        <v>6890</v>
      </c>
      <c r="G344" s="53"/>
    </row>
    <row r="345" spans="1:16" ht="47.25" customHeight="1">
      <c r="A345" s="18"/>
      <c r="B345" s="30"/>
      <c r="C345" s="19" t="s">
        <v>833</v>
      </c>
      <c r="D345" s="115">
        <v>2</v>
      </c>
      <c r="E345" s="28" t="s">
        <v>538</v>
      </c>
      <c r="F345" s="71" t="s">
        <v>6891</v>
      </c>
      <c r="G345" s="53"/>
    </row>
    <row r="346" spans="1:16" ht="47.25" customHeight="1">
      <c r="A346" s="18" t="s">
        <v>1865</v>
      </c>
      <c r="B346" s="114" t="s">
        <v>836</v>
      </c>
      <c r="C346" s="23" t="s">
        <v>837</v>
      </c>
      <c r="D346" s="783">
        <v>2</v>
      </c>
      <c r="E346" s="23" t="s">
        <v>538</v>
      </c>
      <c r="F346" s="23" t="s">
        <v>838</v>
      </c>
      <c r="G346" s="53"/>
    </row>
    <row r="347" spans="1:16" ht="51" customHeight="1">
      <c r="A347" s="18"/>
      <c r="B347" s="114"/>
      <c r="C347" s="23" t="s">
        <v>839</v>
      </c>
      <c r="D347" s="783">
        <v>2</v>
      </c>
      <c r="E347" s="23" t="s">
        <v>538</v>
      </c>
      <c r="F347" s="55" t="s">
        <v>6892</v>
      </c>
      <c r="G347" s="53"/>
    </row>
    <row r="348" spans="1:16" ht="30" customHeight="1">
      <c r="A348" s="18" t="s">
        <v>1867</v>
      </c>
      <c r="B348" s="114" t="s">
        <v>841</v>
      </c>
      <c r="C348" s="23" t="s">
        <v>842</v>
      </c>
      <c r="D348" s="582">
        <v>2</v>
      </c>
      <c r="E348" s="28" t="s">
        <v>651</v>
      </c>
      <c r="F348" s="23" t="s">
        <v>843</v>
      </c>
      <c r="G348" s="53"/>
    </row>
    <row r="349" spans="1:16" ht="58">
      <c r="A349" s="18" t="s">
        <v>1868</v>
      </c>
      <c r="B349" s="126" t="s">
        <v>845</v>
      </c>
      <c r="C349" s="150" t="s">
        <v>6893</v>
      </c>
      <c r="D349" s="779">
        <v>2</v>
      </c>
      <c r="E349" s="34" t="s">
        <v>651</v>
      </c>
      <c r="F349" s="69" t="s">
        <v>6894</v>
      </c>
      <c r="G349" s="790"/>
    </row>
    <row r="350" spans="1:16" ht="40.15" customHeight="1">
      <c r="A350" s="287" t="s">
        <v>1870</v>
      </c>
      <c r="B350" s="1078" t="s">
        <v>1871</v>
      </c>
      <c r="C350" s="1091"/>
      <c r="D350" s="1091"/>
      <c r="E350" s="1091"/>
      <c r="F350" s="1091"/>
      <c r="G350" s="1092"/>
      <c r="H350" s="29">
        <f>SUM(D351:D352)</f>
        <v>4</v>
      </c>
      <c r="I350" s="29">
        <f>COUNT(D351:D352)*2</f>
        <v>4</v>
      </c>
    </row>
    <row r="351" spans="1:16" ht="43.5">
      <c r="A351" s="18" t="s">
        <v>1872</v>
      </c>
      <c r="B351" s="30" t="s">
        <v>852</v>
      </c>
      <c r="C351" s="23" t="s">
        <v>853</v>
      </c>
      <c r="D351" s="582">
        <v>2</v>
      </c>
      <c r="E351" s="26" t="s">
        <v>6895</v>
      </c>
      <c r="F351" s="30" t="s">
        <v>6896</v>
      </c>
      <c r="G351" s="765"/>
    </row>
    <row r="352" spans="1:16" ht="58">
      <c r="A352" s="18" t="s">
        <v>1874</v>
      </c>
      <c r="B352" s="30" t="s">
        <v>856</v>
      </c>
      <c r="C352" s="23" t="s">
        <v>2665</v>
      </c>
      <c r="D352" s="582">
        <v>2</v>
      </c>
      <c r="E352" s="28" t="s">
        <v>377</v>
      </c>
      <c r="F352" s="30" t="s">
        <v>6897</v>
      </c>
      <c r="G352" s="293"/>
    </row>
    <row r="353" spans="1:9" s="29" customFormat="1" ht="40.15" customHeight="1">
      <c r="A353" s="256" t="s">
        <v>1877</v>
      </c>
      <c r="B353" s="1078" t="s">
        <v>1878</v>
      </c>
      <c r="C353" s="1091"/>
      <c r="D353" s="1091"/>
      <c r="E353" s="1091"/>
      <c r="F353" s="1091"/>
      <c r="G353" s="1092"/>
      <c r="H353" s="29">
        <f>SUM(D354:D357)</f>
        <v>8</v>
      </c>
      <c r="I353" s="29">
        <f>COUNT(D354:D357)*2</f>
        <v>8</v>
      </c>
    </row>
    <row r="354" spans="1:9" s="29" customFormat="1" ht="43.5">
      <c r="A354" s="18" t="s">
        <v>1879</v>
      </c>
      <c r="B354" s="30" t="s">
        <v>1880</v>
      </c>
      <c r="C354" s="50" t="s">
        <v>2514</v>
      </c>
      <c r="D354" s="582">
        <v>2</v>
      </c>
      <c r="E354" s="28" t="s">
        <v>646</v>
      </c>
      <c r="F354" s="23" t="s">
        <v>1882</v>
      </c>
      <c r="G354" s="53"/>
    </row>
    <row r="355" spans="1:9" s="29" customFormat="1" ht="45" customHeight="1">
      <c r="A355" s="18" t="s">
        <v>1883</v>
      </c>
      <c r="B355" s="30" t="s">
        <v>862</v>
      </c>
      <c r="C355" s="30" t="s">
        <v>863</v>
      </c>
      <c r="D355" s="582">
        <v>2</v>
      </c>
      <c r="E355" s="28" t="s">
        <v>646</v>
      </c>
      <c r="F355" s="245" t="s">
        <v>6898</v>
      </c>
      <c r="G355" s="53"/>
    </row>
    <row r="356" spans="1:9" s="29" customFormat="1" ht="43.5">
      <c r="A356" s="18"/>
      <c r="B356" s="30"/>
      <c r="C356" s="23" t="s">
        <v>6899</v>
      </c>
      <c r="D356" s="582">
        <v>2</v>
      </c>
      <c r="E356" s="28" t="s">
        <v>538</v>
      </c>
      <c r="F356" s="23" t="s">
        <v>6900</v>
      </c>
      <c r="G356" s="447"/>
    </row>
    <row r="357" spans="1:9" s="29" customFormat="1" ht="14.5">
      <c r="A357" s="18"/>
      <c r="B357" s="90"/>
      <c r="C357" s="23" t="s">
        <v>2515</v>
      </c>
      <c r="D357" s="786">
        <v>2</v>
      </c>
      <c r="E357" s="28" t="s">
        <v>269</v>
      </c>
      <c r="F357" s="23" t="s">
        <v>6901</v>
      </c>
      <c r="G357" s="791"/>
    </row>
    <row r="358" spans="1:9" s="29" customFormat="1" ht="40.15" customHeight="1">
      <c r="A358" s="256" t="s">
        <v>1887</v>
      </c>
      <c r="B358" s="1078" t="s">
        <v>1888</v>
      </c>
      <c r="C358" s="1091"/>
      <c r="D358" s="1091"/>
      <c r="E358" s="1091"/>
      <c r="F358" s="1091"/>
      <c r="G358" s="1092"/>
      <c r="H358" s="29">
        <f>SUM(D359:D369)</f>
        <v>22</v>
      </c>
      <c r="I358" s="29">
        <f>COUNT(D359:D369)*2</f>
        <v>22</v>
      </c>
    </row>
    <row r="359" spans="1:9" s="29" customFormat="1" ht="75" customHeight="1">
      <c r="A359" s="18" t="s">
        <v>1889</v>
      </c>
      <c r="B359" s="160" t="s">
        <v>1890</v>
      </c>
      <c r="C359" s="23" t="s">
        <v>869</v>
      </c>
      <c r="D359" s="115">
        <v>2</v>
      </c>
      <c r="E359" s="28" t="s">
        <v>269</v>
      </c>
      <c r="F359" s="23" t="s">
        <v>6902</v>
      </c>
      <c r="G359" s="447"/>
    </row>
    <row r="360" spans="1:9" s="29" customFormat="1" ht="29">
      <c r="A360" s="18"/>
      <c r="B360" s="160"/>
      <c r="C360" s="23" t="s">
        <v>6903</v>
      </c>
      <c r="D360" s="582">
        <v>2</v>
      </c>
      <c r="E360" s="147" t="s">
        <v>538</v>
      </c>
      <c r="F360" s="23" t="s">
        <v>6904</v>
      </c>
      <c r="G360" s="53"/>
    </row>
    <row r="361" spans="1:9" s="29" customFormat="1" ht="47.25" customHeight="1">
      <c r="A361" s="18" t="s">
        <v>1894</v>
      </c>
      <c r="B361" s="114" t="s">
        <v>876</v>
      </c>
      <c r="C361" s="23" t="s">
        <v>6905</v>
      </c>
      <c r="D361" s="584">
        <v>2</v>
      </c>
      <c r="E361" s="147" t="s">
        <v>538</v>
      </c>
      <c r="F361" s="23" t="s">
        <v>874</v>
      </c>
      <c r="G361" s="53"/>
    </row>
    <row r="362" spans="1:9" s="29" customFormat="1" ht="47.25" customHeight="1">
      <c r="A362" s="18"/>
      <c r="B362" s="114"/>
      <c r="C362" s="19" t="s">
        <v>877</v>
      </c>
      <c r="D362" s="115">
        <v>2</v>
      </c>
      <c r="E362" s="28" t="s">
        <v>646</v>
      </c>
      <c r="F362" s="23" t="s">
        <v>1895</v>
      </c>
      <c r="G362" s="53"/>
    </row>
    <row r="363" spans="1:9" s="29" customFormat="1" ht="45" customHeight="1">
      <c r="A363" s="18"/>
      <c r="B363" s="114"/>
      <c r="C363" s="23" t="s">
        <v>6906</v>
      </c>
      <c r="D363" s="115">
        <v>2</v>
      </c>
      <c r="E363" s="28" t="s">
        <v>651</v>
      </c>
      <c r="F363" s="23" t="s">
        <v>1895</v>
      </c>
      <c r="G363" s="53"/>
    </row>
    <row r="364" spans="1:9" s="29" customFormat="1" ht="60" customHeight="1">
      <c r="A364" s="18" t="s">
        <v>1896</v>
      </c>
      <c r="B364" s="114" t="s">
        <v>880</v>
      </c>
      <c r="C364" s="254" t="s">
        <v>881</v>
      </c>
      <c r="D364" s="115">
        <v>2</v>
      </c>
      <c r="E364" s="28" t="s">
        <v>377</v>
      </c>
      <c r="F364" s="23" t="s">
        <v>3062</v>
      </c>
      <c r="G364" s="53"/>
    </row>
    <row r="365" spans="1:9" s="29" customFormat="1" ht="58">
      <c r="A365" s="18"/>
      <c r="B365" s="114"/>
      <c r="C365" s="23" t="s">
        <v>886</v>
      </c>
      <c r="D365" s="783">
        <v>2</v>
      </c>
      <c r="E365" s="23" t="s">
        <v>651</v>
      </c>
      <c r="F365" s="55" t="s">
        <v>6907</v>
      </c>
      <c r="G365" s="53"/>
    </row>
    <row r="366" spans="1:9" s="29" customFormat="1" ht="45" customHeight="1">
      <c r="A366" s="18" t="s">
        <v>1899</v>
      </c>
      <c r="B366" s="114" t="s">
        <v>888</v>
      </c>
      <c r="C366" s="30" t="s">
        <v>6908</v>
      </c>
      <c r="D366" s="115">
        <v>2</v>
      </c>
      <c r="E366" s="28" t="s">
        <v>538</v>
      </c>
      <c r="F366" s="30" t="s">
        <v>2669</v>
      </c>
      <c r="G366" s="53"/>
    </row>
    <row r="367" spans="1:9" s="29" customFormat="1" ht="30" customHeight="1">
      <c r="A367" s="18"/>
      <c r="B367" s="7"/>
      <c r="C367" s="30" t="s">
        <v>2670</v>
      </c>
      <c r="D367" s="115">
        <v>2</v>
      </c>
      <c r="E367" s="28" t="s">
        <v>538</v>
      </c>
      <c r="F367" s="30" t="s">
        <v>2671</v>
      </c>
      <c r="G367" s="53"/>
    </row>
    <row r="368" spans="1:9" s="29" customFormat="1" ht="74.150000000000006" customHeight="1">
      <c r="A368" s="18"/>
      <c r="B368" s="26"/>
      <c r="C368" s="50" t="s">
        <v>6909</v>
      </c>
      <c r="D368" s="115">
        <v>2</v>
      </c>
      <c r="E368" s="37" t="s">
        <v>269</v>
      </c>
      <c r="F368" s="55" t="s">
        <v>6910</v>
      </c>
      <c r="G368" s="53"/>
    </row>
    <row r="369" spans="1:9" s="29" customFormat="1" ht="45" customHeight="1">
      <c r="A369" s="18" t="s">
        <v>1902</v>
      </c>
      <c r="B369" s="114" t="s">
        <v>891</v>
      </c>
      <c r="C369" s="23" t="s">
        <v>6911</v>
      </c>
      <c r="D369" s="115">
        <v>2</v>
      </c>
      <c r="E369" s="28" t="s">
        <v>430</v>
      </c>
      <c r="F369" s="30" t="s">
        <v>6912</v>
      </c>
      <c r="G369" s="53"/>
    </row>
    <row r="370" spans="1:9" s="29" customFormat="1" ht="40.15" customHeight="1">
      <c r="A370" s="256" t="s">
        <v>1903</v>
      </c>
      <c r="B370" s="1078" t="s">
        <v>1904</v>
      </c>
      <c r="C370" s="1091"/>
      <c r="D370" s="1091"/>
      <c r="E370" s="1091"/>
      <c r="F370" s="1091"/>
      <c r="G370" s="1092"/>
      <c r="H370" s="29">
        <f>SUM(D371:D378)</f>
        <v>16</v>
      </c>
      <c r="I370" s="29">
        <f>COUNT(D371:D378)*2</f>
        <v>16</v>
      </c>
    </row>
    <row r="371" spans="1:9" s="29" customFormat="1" ht="46.5">
      <c r="A371" s="18" t="s">
        <v>1905</v>
      </c>
      <c r="B371" s="114" t="s">
        <v>895</v>
      </c>
      <c r="C371" s="50" t="s">
        <v>897</v>
      </c>
      <c r="D371" s="582">
        <v>2</v>
      </c>
      <c r="E371" s="28" t="s">
        <v>646</v>
      </c>
      <c r="F371" s="55" t="s">
        <v>6913</v>
      </c>
      <c r="G371" s="53"/>
    </row>
    <row r="372" spans="1:9" s="29" customFormat="1" ht="57" customHeight="1">
      <c r="A372" s="18" t="s">
        <v>1908</v>
      </c>
      <c r="B372" s="114" t="s">
        <v>899</v>
      </c>
      <c r="C372" s="23" t="s">
        <v>900</v>
      </c>
      <c r="D372" s="582">
        <v>2</v>
      </c>
      <c r="E372" s="28" t="s">
        <v>646</v>
      </c>
      <c r="F372" s="792" t="s">
        <v>6914</v>
      </c>
      <c r="G372" s="53"/>
    </row>
    <row r="373" spans="1:9" s="29" customFormat="1" ht="31">
      <c r="A373" s="18" t="s">
        <v>1910</v>
      </c>
      <c r="B373" s="114" t="s">
        <v>903</v>
      </c>
      <c r="C373" s="23" t="s">
        <v>904</v>
      </c>
      <c r="D373" s="582">
        <v>2</v>
      </c>
      <c r="E373" s="28" t="s">
        <v>646</v>
      </c>
      <c r="F373" s="23" t="s">
        <v>6915</v>
      </c>
      <c r="G373" s="765"/>
    </row>
    <row r="374" spans="1:9" s="29" customFormat="1" ht="87">
      <c r="A374" s="18" t="s">
        <v>1911</v>
      </c>
      <c r="B374" s="160" t="s">
        <v>907</v>
      </c>
      <c r="C374" s="296" t="s">
        <v>907</v>
      </c>
      <c r="D374" s="582">
        <v>2</v>
      </c>
      <c r="E374" s="28" t="s">
        <v>646</v>
      </c>
      <c r="F374" s="165" t="s">
        <v>6916</v>
      </c>
      <c r="G374" s="765"/>
    </row>
    <row r="375" spans="1:9" s="29" customFormat="1" ht="58">
      <c r="A375" s="18" t="s">
        <v>1916</v>
      </c>
      <c r="B375" s="114" t="s">
        <v>911</v>
      </c>
      <c r="C375" s="42" t="s">
        <v>2521</v>
      </c>
      <c r="D375" s="582">
        <v>2</v>
      </c>
      <c r="E375" s="28" t="s">
        <v>367</v>
      </c>
      <c r="F375" s="55" t="s">
        <v>6917</v>
      </c>
      <c r="G375" s="53"/>
    </row>
    <row r="376" spans="1:9" s="29" customFormat="1" ht="72.5">
      <c r="A376" s="18" t="s">
        <v>1919</v>
      </c>
      <c r="B376" s="114" t="s">
        <v>915</v>
      </c>
      <c r="C376" s="50" t="s">
        <v>1920</v>
      </c>
      <c r="D376" s="582">
        <v>2</v>
      </c>
      <c r="E376" s="28" t="s">
        <v>646</v>
      </c>
      <c r="F376" s="245" t="s">
        <v>6918</v>
      </c>
      <c r="G376" s="53"/>
    </row>
    <row r="377" spans="1:9" s="29" customFormat="1" ht="29">
      <c r="A377" s="18"/>
      <c r="B377" s="7"/>
      <c r="C377" s="30" t="s">
        <v>918</v>
      </c>
      <c r="D377" s="582">
        <v>2</v>
      </c>
      <c r="E377" s="28" t="s">
        <v>646</v>
      </c>
      <c r="F377" s="30" t="s">
        <v>6919</v>
      </c>
      <c r="G377" s="53"/>
    </row>
    <row r="378" spans="1:9" s="29" customFormat="1" ht="72.5">
      <c r="A378" s="18" t="s">
        <v>1923</v>
      </c>
      <c r="B378" s="114" t="s">
        <v>920</v>
      </c>
      <c r="C378" s="69" t="s">
        <v>2524</v>
      </c>
      <c r="D378" s="582">
        <v>2</v>
      </c>
      <c r="E378" s="28" t="s">
        <v>339</v>
      </c>
      <c r="F378" s="30" t="s">
        <v>6920</v>
      </c>
      <c r="G378" s="53"/>
    </row>
    <row r="379" spans="1:9" s="29" customFormat="1" ht="40.15" customHeight="1">
      <c r="A379" s="256" t="s">
        <v>1924</v>
      </c>
      <c r="B379" s="1078" t="s">
        <v>66</v>
      </c>
      <c r="C379" s="1091"/>
      <c r="D379" s="1091"/>
      <c r="E379" s="1091"/>
      <c r="F379" s="1091"/>
      <c r="G379" s="1092"/>
      <c r="H379" s="29">
        <f>SUM(D380:D387)</f>
        <v>16</v>
      </c>
      <c r="I379" s="29">
        <f>COUNT(D380:D387)*2</f>
        <v>16</v>
      </c>
    </row>
    <row r="380" spans="1:9" s="29" customFormat="1" ht="43.5">
      <c r="A380" s="18" t="s">
        <v>1925</v>
      </c>
      <c r="B380" s="114" t="s">
        <v>923</v>
      </c>
      <c r="C380" s="131" t="s">
        <v>6921</v>
      </c>
      <c r="D380" s="582">
        <v>2</v>
      </c>
      <c r="E380" s="28" t="s">
        <v>538</v>
      </c>
      <c r="F380" s="131" t="s">
        <v>6922</v>
      </c>
      <c r="G380" s="765"/>
    </row>
    <row r="381" spans="1:9" s="29" customFormat="1" ht="72.5">
      <c r="A381" s="18"/>
      <c r="B381" s="114"/>
      <c r="C381" s="219" t="s">
        <v>6923</v>
      </c>
      <c r="D381" s="582">
        <v>2</v>
      </c>
      <c r="E381" s="28" t="s">
        <v>538</v>
      </c>
      <c r="F381" s="219" t="s">
        <v>6924</v>
      </c>
      <c r="G381" s="765"/>
    </row>
    <row r="382" spans="1:9" s="29" customFormat="1" ht="58">
      <c r="A382" s="18"/>
      <c r="B382" s="114"/>
      <c r="C382" s="131" t="s">
        <v>6925</v>
      </c>
      <c r="D382" s="608">
        <v>2</v>
      </c>
      <c r="E382" s="23" t="s">
        <v>538</v>
      </c>
      <c r="F382" s="30" t="s">
        <v>6926</v>
      </c>
      <c r="G382" s="447"/>
    </row>
    <row r="383" spans="1:9" s="29" customFormat="1" ht="30" customHeight="1">
      <c r="A383" s="18"/>
      <c r="B383" s="114"/>
      <c r="C383" s="371" t="s">
        <v>927</v>
      </c>
      <c r="D383" s="608">
        <v>2</v>
      </c>
      <c r="E383" s="23" t="s">
        <v>430</v>
      </c>
      <c r="F383" s="30" t="s">
        <v>6927</v>
      </c>
      <c r="G383" s="447"/>
    </row>
    <row r="384" spans="1:9" s="29" customFormat="1" ht="48.75" customHeight="1">
      <c r="A384" s="18" t="s">
        <v>1926</v>
      </c>
      <c r="B384" s="114" t="s">
        <v>930</v>
      </c>
      <c r="C384" s="57" t="s">
        <v>6928</v>
      </c>
      <c r="D384" s="608">
        <v>2</v>
      </c>
      <c r="E384" s="23" t="s">
        <v>932</v>
      </c>
      <c r="F384" s="23" t="s">
        <v>933</v>
      </c>
      <c r="G384" s="53"/>
    </row>
    <row r="385" spans="1:16" ht="16.5" customHeight="1">
      <c r="A385" s="18"/>
      <c r="B385" s="114"/>
      <c r="C385" s="23" t="s">
        <v>6929</v>
      </c>
      <c r="D385" s="608">
        <v>2</v>
      </c>
      <c r="E385" s="23" t="s">
        <v>538</v>
      </c>
      <c r="F385" s="23" t="s">
        <v>6930</v>
      </c>
      <c r="G385" s="53"/>
    </row>
    <row r="386" spans="1:16" ht="46.5">
      <c r="A386" s="18" t="s">
        <v>1927</v>
      </c>
      <c r="B386" s="114" t="s">
        <v>937</v>
      </c>
      <c r="C386" s="140" t="s">
        <v>6931</v>
      </c>
      <c r="D386" s="608">
        <v>2</v>
      </c>
      <c r="E386" s="23" t="s">
        <v>893</v>
      </c>
      <c r="F386" s="57" t="s">
        <v>6932</v>
      </c>
      <c r="G386" s="53"/>
    </row>
    <row r="387" spans="1:16" ht="63" customHeight="1">
      <c r="A387" s="18" t="s">
        <v>6933</v>
      </c>
      <c r="B387" s="114" t="s">
        <v>6934</v>
      </c>
      <c r="C387" s="42" t="s">
        <v>939</v>
      </c>
      <c r="D387" s="582">
        <v>2</v>
      </c>
      <c r="E387" s="28" t="s">
        <v>932</v>
      </c>
      <c r="F387" s="26"/>
      <c r="G387" s="53"/>
    </row>
    <row r="388" spans="1:16" ht="40.15" hidden="1" customHeight="1">
      <c r="A388" s="255" t="s">
        <v>1928</v>
      </c>
      <c r="B388" s="1078" t="s">
        <v>64</v>
      </c>
      <c r="C388" s="1091"/>
      <c r="D388" s="1091"/>
      <c r="E388" s="1091"/>
      <c r="F388" s="1091"/>
      <c r="G388" s="1092"/>
      <c r="H388" s="99"/>
      <c r="I388" s="99"/>
      <c r="J388" s="99"/>
      <c r="K388" s="99"/>
      <c r="L388" s="99"/>
      <c r="M388" s="99"/>
      <c r="N388" s="99"/>
      <c r="O388" s="7"/>
      <c r="P388" s="7"/>
    </row>
    <row r="389" spans="1:16" ht="60" hidden="1" customHeight="1">
      <c r="A389" s="27" t="s">
        <v>1929</v>
      </c>
      <c r="B389" s="30" t="s">
        <v>941</v>
      </c>
      <c r="C389" s="26"/>
      <c r="D389" s="26"/>
      <c r="E389" s="28"/>
      <c r="F389" s="26"/>
      <c r="G389" s="26"/>
      <c r="H389" s="99"/>
      <c r="I389" s="99"/>
      <c r="J389" s="99"/>
      <c r="K389" s="99"/>
      <c r="L389" s="99"/>
      <c r="M389" s="99"/>
      <c r="N389" s="99"/>
      <c r="O389" s="7"/>
      <c r="P389" s="7"/>
    </row>
    <row r="390" spans="1:16" ht="45" hidden="1" customHeight="1">
      <c r="A390" s="27" t="s">
        <v>942</v>
      </c>
      <c r="B390" s="30" t="s">
        <v>943</v>
      </c>
      <c r="C390" s="26"/>
      <c r="D390" s="26"/>
      <c r="E390" s="28"/>
      <c r="F390" s="26"/>
      <c r="G390" s="26"/>
      <c r="H390" s="99"/>
      <c r="I390" s="99"/>
      <c r="J390" s="99"/>
      <c r="K390" s="99"/>
      <c r="L390" s="99"/>
      <c r="M390" s="99"/>
      <c r="N390" s="99"/>
      <c r="O390" s="7"/>
      <c r="P390" s="7"/>
    </row>
    <row r="391" spans="1:16" ht="78.75" hidden="1" customHeight="1">
      <c r="A391" s="27" t="s">
        <v>1930</v>
      </c>
      <c r="B391" s="114" t="s">
        <v>945</v>
      </c>
      <c r="C391" s="26"/>
      <c r="D391" s="26"/>
      <c r="E391" s="28"/>
      <c r="F391" s="26"/>
      <c r="G391" s="26"/>
      <c r="H391" s="99"/>
      <c r="I391" s="99"/>
      <c r="J391" s="99"/>
      <c r="K391" s="99"/>
      <c r="L391" s="99"/>
      <c r="M391" s="99"/>
      <c r="N391" s="99"/>
      <c r="O391" s="7"/>
      <c r="P391" s="7"/>
    </row>
    <row r="392" spans="1:16" ht="40.15" customHeight="1">
      <c r="A392" s="287" t="s">
        <v>2529</v>
      </c>
      <c r="B392" s="1078" t="s">
        <v>62</v>
      </c>
      <c r="C392" s="1091"/>
      <c r="D392" s="1091"/>
      <c r="E392" s="1091"/>
      <c r="F392" s="1091"/>
      <c r="G392" s="1092"/>
      <c r="H392" s="29">
        <f>SUM(D393:D397)</f>
        <v>4</v>
      </c>
      <c r="I392" s="29">
        <f>COUNT(D393:D397)*2</f>
        <v>4</v>
      </c>
    </row>
    <row r="393" spans="1:16" ht="31.5" hidden="1" customHeight="1">
      <c r="A393" s="27" t="s">
        <v>1932</v>
      </c>
      <c r="B393" s="114" t="s">
        <v>947</v>
      </c>
      <c r="C393" s="26"/>
      <c r="D393" s="26"/>
      <c r="E393" s="28"/>
      <c r="F393" s="26"/>
      <c r="G393" s="26"/>
      <c r="H393" s="99"/>
      <c r="I393" s="99"/>
      <c r="J393" s="99"/>
      <c r="K393" s="99"/>
      <c r="L393" s="99"/>
      <c r="M393" s="99"/>
      <c r="N393" s="99"/>
      <c r="O393" s="7"/>
      <c r="P393" s="7"/>
    </row>
    <row r="394" spans="1:16" ht="111" customHeight="1">
      <c r="A394" s="117" t="s">
        <v>1933</v>
      </c>
      <c r="B394" s="114" t="s">
        <v>954</v>
      </c>
      <c r="C394" s="42" t="s">
        <v>6935</v>
      </c>
      <c r="D394" s="582">
        <v>2</v>
      </c>
      <c r="E394" s="22" t="s">
        <v>538</v>
      </c>
      <c r="F394" s="42" t="s">
        <v>6936</v>
      </c>
      <c r="G394" s="53"/>
    </row>
    <row r="395" spans="1:16" ht="31">
      <c r="A395" s="18" t="s">
        <v>2530</v>
      </c>
      <c r="B395" s="114" t="s">
        <v>960</v>
      </c>
      <c r="C395" s="23" t="s">
        <v>966</v>
      </c>
      <c r="D395" s="582">
        <v>2</v>
      </c>
      <c r="E395" s="37" t="s">
        <v>538</v>
      </c>
      <c r="F395" s="55" t="s">
        <v>6937</v>
      </c>
      <c r="G395" s="119"/>
    </row>
    <row r="396" spans="1:16" ht="63" hidden="1" customHeight="1">
      <c r="A396" s="27" t="s">
        <v>1934</v>
      </c>
      <c r="B396" s="160" t="s">
        <v>968</v>
      </c>
      <c r="C396" s="26"/>
      <c r="D396" s="26"/>
      <c r="E396" s="28"/>
      <c r="F396" s="26"/>
      <c r="G396" s="26"/>
      <c r="H396" s="99"/>
      <c r="I396" s="99"/>
      <c r="J396" s="99"/>
      <c r="K396" s="99"/>
      <c r="L396" s="99"/>
      <c r="M396" s="99"/>
      <c r="N396" s="99"/>
      <c r="O396" s="7"/>
      <c r="P396" s="7"/>
    </row>
    <row r="397" spans="1:16" ht="31.5" hidden="1" customHeight="1">
      <c r="A397" s="27" t="s">
        <v>1936</v>
      </c>
      <c r="B397" s="114" t="s">
        <v>979</v>
      </c>
      <c r="C397" s="26"/>
      <c r="D397" s="26"/>
      <c r="E397" s="28"/>
      <c r="F397" s="26"/>
      <c r="G397" s="26"/>
      <c r="H397" s="99"/>
      <c r="I397" s="99"/>
      <c r="J397" s="99"/>
      <c r="K397" s="99"/>
      <c r="L397" s="99"/>
      <c r="M397" s="99"/>
      <c r="N397" s="99"/>
      <c r="O397" s="7"/>
      <c r="P397" s="7"/>
    </row>
    <row r="398" spans="1:16" ht="40.15" customHeight="1">
      <c r="A398" s="256" t="s">
        <v>1937</v>
      </c>
      <c r="B398" s="1078" t="s">
        <v>60</v>
      </c>
      <c r="C398" s="1091"/>
      <c r="D398" s="1091"/>
      <c r="E398" s="1091"/>
      <c r="F398" s="1091"/>
      <c r="G398" s="1092"/>
      <c r="H398" s="29">
        <f>SUM(D399:D401)</f>
        <v>4</v>
      </c>
      <c r="I398" s="29">
        <f>COUNT(D399:D401)*2</f>
        <v>4</v>
      </c>
    </row>
    <row r="399" spans="1:16" ht="31">
      <c r="A399" s="18" t="s">
        <v>1938</v>
      </c>
      <c r="B399" s="114" t="s">
        <v>988</v>
      </c>
      <c r="C399" s="23" t="s">
        <v>989</v>
      </c>
      <c r="D399" s="582">
        <v>2</v>
      </c>
      <c r="E399" s="28" t="s">
        <v>339</v>
      </c>
      <c r="F399" s="234" t="s">
        <v>6938</v>
      </c>
      <c r="G399" s="53"/>
    </row>
    <row r="400" spans="1:16" ht="31.5" hidden="1" customHeight="1">
      <c r="A400" s="27" t="s">
        <v>990</v>
      </c>
      <c r="B400" s="114" t="s">
        <v>991</v>
      </c>
      <c r="C400" s="26"/>
      <c r="D400" s="26"/>
      <c r="E400" s="28"/>
      <c r="F400" s="26"/>
      <c r="G400" s="26"/>
      <c r="H400" s="99"/>
      <c r="I400" s="99"/>
      <c r="J400" s="99"/>
      <c r="K400" s="99"/>
      <c r="L400" s="99"/>
      <c r="M400" s="99"/>
      <c r="N400" s="99"/>
      <c r="O400" s="7"/>
      <c r="P400" s="7"/>
    </row>
    <row r="401" spans="1:16" ht="60" customHeight="1">
      <c r="A401" s="18" t="s">
        <v>1939</v>
      </c>
      <c r="B401" s="114" t="s">
        <v>993</v>
      </c>
      <c r="C401" s="57" t="s">
        <v>994</v>
      </c>
      <c r="D401" s="581">
        <v>2</v>
      </c>
      <c r="E401" s="59" t="s">
        <v>538</v>
      </c>
      <c r="F401" s="229" t="s">
        <v>6939</v>
      </c>
      <c r="G401" s="793"/>
    </row>
    <row r="402" spans="1:16" ht="40.15" customHeight="1">
      <c r="A402" s="256" t="s">
        <v>1942</v>
      </c>
      <c r="B402" s="1078" t="s">
        <v>58</v>
      </c>
      <c r="C402" s="1091"/>
      <c r="D402" s="1091"/>
      <c r="E402" s="1091"/>
      <c r="F402" s="1091"/>
      <c r="G402" s="1092"/>
      <c r="H402" s="29">
        <f>SUM(D403:D415)</f>
        <v>10</v>
      </c>
      <c r="I402" s="29">
        <f>COUNT(D403:D415)*2</f>
        <v>10</v>
      </c>
    </row>
    <row r="403" spans="1:16" ht="47.25" hidden="1" customHeight="1">
      <c r="A403" s="27" t="s">
        <v>995</v>
      </c>
      <c r="B403" s="114" t="s">
        <v>996</v>
      </c>
      <c r="C403" s="26"/>
      <c r="D403" s="26"/>
      <c r="E403" s="28"/>
      <c r="F403" s="26"/>
      <c r="G403" s="26"/>
      <c r="H403" s="99"/>
      <c r="I403" s="99"/>
      <c r="J403" s="99"/>
      <c r="K403" s="99"/>
      <c r="L403" s="99"/>
      <c r="M403" s="99"/>
      <c r="N403" s="99"/>
      <c r="O403" s="7"/>
      <c r="P403" s="7"/>
    </row>
    <row r="404" spans="1:16" ht="31.5" hidden="1" customHeight="1">
      <c r="A404" s="27" t="s">
        <v>997</v>
      </c>
      <c r="B404" s="114" t="s">
        <v>998</v>
      </c>
      <c r="C404" s="26"/>
      <c r="D404" s="26"/>
      <c r="E404" s="28"/>
      <c r="F404" s="26"/>
      <c r="G404" s="26"/>
      <c r="H404" s="99"/>
      <c r="I404" s="99"/>
      <c r="J404" s="99"/>
      <c r="K404" s="99"/>
      <c r="L404" s="99"/>
      <c r="M404" s="99"/>
      <c r="N404" s="99"/>
      <c r="O404" s="7"/>
      <c r="P404" s="7"/>
    </row>
    <row r="405" spans="1:16" ht="31.5" hidden="1" customHeight="1">
      <c r="A405" s="27" t="s">
        <v>999</v>
      </c>
      <c r="B405" s="114" t="s">
        <v>1000</v>
      </c>
      <c r="C405" s="26"/>
      <c r="D405" s="26"/>
      <c r="E405" s="28"/>
      <c r="F405" s="26"/>
      <c r="G405" s="26"/>
      <c r="H405" s="99"/>
      <c r="I405" s="99"/>
      <c r="J405" s="99"/>
      <c r="K405" s="99"/>
      <c r="L405" s="99"/>
      <c r="M405" s="99"/>
      <c r="N405" s="99"/>
      <c r="O405" s="7"/>
      <c r="P405" s="7"/>
    </row>
    <row r="406" spans="1:16" ht="31.5" hidden="1" customHeight="1">
      <c r="A406" s="27" t="s">
        <v>1001</v>
      </c>
      <c r="B406" s="114" t="s">
        <v>1002</v>
      </c>
      <c r="C406" s="26"/>
      <c r="D406" s="26"/>
      <c r="E406" s="28"/>
      <c r="F406" s="26"/>
      <c r="G406" s="26"/>
      <c r="H406" s="99"/>
      <c r="I406" s="99"/>
      <c r="J406" s="99"/>
      <c r="K406" s="99"/>
      <c r="L406" s="99"/>
      <c r="M406" s="99"/>
      <c r="N406" s="99"/>
      <c r="O406" s="7"/>
      <c r="P406" s="7"/>
    </row>
    <row r="407" spans="1:16" ht="47.25" hidden="1" customHeight="1">
      <c r="A407" s="27" t="s">
        <v>1943</v>
      </c>
      <c r="B407" s="114" t="s">
        <v>1004</v>
      </c>
      <c r="C407" s="26"/>
      <c r="D407" s="26"/>
      <c r="E407" s="28"/>
      <c r="F407" s="26"/>
      <c r="G407" s="26"/>
      <c r="H407" s="99"/>
      <c r="I407" s="99"/>
      <c r="J407" s="99"/>
      <c r="K407" s="99"/>
      <c r="L407" s="99"/>
      <c r="M407" s="99"/>
      <c r="N407" s="99"/>
      <c r="O407" s="7"/>
      <c r="P407" s="7"/>
    </row>
    <row r="408" spans="1:16" ht="31.5" hidden="1" customHeight="1">
      <c r="A408" s="27" t="s">
        <v>1005</v>
      </c>
      <c r="B408" s="114" t="s">
        <v>1006</v>
      </c>
      <c r="C408" s="26"/>
      <c r="D408" s="26"/>
      <c r="E408" s="28"/>
      <c r="F408" s="26"/>
      <c r="G408" s="26"/>
      <c r="H408" s="99"/>
      <c r="I408" s="99"/>
      <c r="J408" s="99"/>
      <c r="K408" s="99"/>
      <c r="L408" s="99"/>
      <c r="M408" s="99"/>
      <c r="N408" s="99"/>
      <c r="O408" s="7"/>
      <c r="P408" s="7"/>
    </row>
    <row r="409" spans="1:16" ht="31.5" hidden="1" customHeight="1">
      <c r="A409" s="27" t="s">
        <v>1007</v>
      </c>
      <c r="B409" s="114" t="s">
        <v>1008</v>
      </c>
      <c r="C409" s="26"/>
      <c r="D409" s="26"/>
      <c r="E409" s="28"/>
      <c r="F409" s="26"/>
      <c r="G409" s="26"/>
      <c r="H409" s="99"/>
      <c r="I409" s="99"/>
      <c r="J409" s="99"/>
      <c r="K409" s="99"/>
      <c r="L409" s="99"/>
      <c r="M409" s="99"/>
      <c r="N409" s="99"/>
      <c r="O409" s="7"/>
      <c r="P409" s="7"/>
    </row>
    <row r="410" spans="1:16" ht="31.5" hidden="1" customHeight="1">
      <c r="A410" s="27" t="s">
        <v>1009</v>
      </c>
      <c r="B410" s="114" t="s">
        <v>1010</v>
      </c>
      <c r="C410" s="30"/>
      <c r="D410" s="53"/>
      <c r="E410" s="28"/>
      <c r="F410" s="26"/>
      <c r="G410" s="53"/>
      <c r="H410" s="99"/>
      <c r="I410" s="99"/>
      <c r="J410" s="99"/>
      <c r="K410" s="99"/>
      <c r="L410" s="99"/>
      <c r="M410" s="99"/>
      <c r="N410" s="99"/>
      <c r="O410" s="7"/>
      <c r="P410" s="7"/>
    </row>
    <row r="411" spans="1:16" ht="45" customHeight="1">
      <c r="A411" s="18" t="s">
        <v>1012</v>
      </c>
      <c r="B411" s="114" t="s">
        <v>1013</v>
      </c>
      <c r="C411" s="42" t="s">
        <v>6940</v>
      </c>
      <c r="D411" s="608">
        <v>2</v>
      </c>
      <c r="E411" s="23" t="s">
        <v>646</v>
      </c>
      <c r="F411" s="55" t="s">
        <v>6941</v>
      </c>
      <c r="G411" s="165"/>
    </row>
    <row r="412" spans="1:16" ht="60" customHeight="1">
      <c r="A412" s="18"/>
      <c r="B412" s="19"/>
      <c r="C412" s="20" t="s">
        <v>1944</v>
      </c>
      <c r="D412" s="115">
        <v>2</v>
      </c>
      <c r="E412" s="28" t="s">
        <v>646</v>
      </c>
      <c r="F412" s="55" t="s">
        <v>6942</v>
      </c>
      <c r="G412" s="53"/>
    </row>
    <row r="413" spans="1:16" ht="52" customHeight="1">
      <c r="A413" s="18"/>
      <c r="B413" s="19"/>
      <c r="C413" s="140" t="s">
        <v>6943</v>
      </c>
      <c r="D413" s="608">
        <v>2</v>
      </c>
      <c r="E413" s="23" t="s">
        <v>646</v>
      </c>
      <c r="F413" s="55" t="s">
        <v>6944</v>
      </c>
      <c r="G413" s="447"/>
    </row>
    <row r="414" spans="1:16" ht="30" customHeight="1">
      <c r="A414" s="18"/>
      <c r="B414" s="19"/>
      <c r="C414" s="245" t="s">
        <v>6945</v>
      </c>
      <c r="D414" s="608">
        <v>2</v>
      </c>
      <c r="E414" s="23" t="s">
        <v>646</v>
      </c>
      <c r="F414" s="55" t="s">
        <v>6946</v>
      </c>
      <c r="G414" s="156"/>
    </row>
    <row r="415" spans="1:16" ht="58">
      <c r="A415" s="18" t="s">
        <v>1019</v>
      </c>
      <c r="B415" s="114" t="s">
        <v>1020</v>
      </c>
      <c r="C415" s="25" t="s">
        <v>1021</v>
      </c>
      <c r="D415" s="582">
        <v>2</v>
      </c>
      <c r="E415" s="28" t="s">
        <v>646</v>
      </c>
      <c r="F415" s="55" t="s">
        <v>6947</v>
      </c>
      <c r="G415" s="53"/>
    </row>
    <row r="416" spans="1:16" ht="40.15" hidden="1" customHeight="1">
      <c r="A416" s="124" t="s">
        <v>57</v>
      </c>
      <c r="B416" s="1078" t="s">
        <v>2533</v>
      </c>
      <c r="C416" s="1091"/>
      <c r="D416" s="1091"/>
      <c r="E416" s="1091"/>
      <c r="F416" s="1091"/>
      <c r="G416" s="1092"/>
      <c r="H416" s="99">
        <f>SUM(D422)</f>
        <v>2</v>
      </c>
      <c r="I416" s="99">
        <f>COUNT(D422)*2</f>
        <v>2</v>
      </c>
      <c r="J416" s="99"/>
      <c r="K416" s="99"/>
      <c r="L416" s="99"/>
      <c r="M416" s="99"/>
      <c r="N416" s="99"/>
      <c r="O416" s="7"/>
      <c r="P416" s="7"/>
    </row>
    <row r="417" spans="1:155" ht="63" hidden="1" customHeight="1">
      <c r="A417" s="27" t="s">
        <v>1022</v>
      </c>
      <c r="B417" s="114" t="s">
        <v>2534</v>
      </c>
      <c r="D417" s="7"/>
      <c r="F417" s="26"/>
      <c r="G417" s="53"/>
      <c r="H417" s="99"/>
      <c r="I417" s="99"/>
      <c r="J417" s="99"/>
      <c r="K417" s="99"/>
      <c r="L417" s="99"/>
      <c r="M417" s="99"/>
      <c r="N417" s="99"/>
      <c r="O417" s="7"/>
      <c r="P417" s="7"/>
    </row>
    <row r="418" spans="1:155" ht="63" hidden="1" customHeight="1">
      <c r="A418" s="27" t="s">
        <v>1024</v>
      </c>
      <c r="B418" s="114" t="s">
        <v>2536</v>
      </c>
      <c r="C418" s="26"/>
      <c r="D418" s="26"/>
      <c r="E418" s="28"/>
      <c r="F418" s="26"/>
      <c r="G418" s="26"/>
      <c r="H418" s="99"/>
      <c r="I418" s="99"/>
      <c r="J418" s="99"/>
      <c r="K418" s="99"/>
      <c r="L418" s="99"/>
      <c r="M418" s="99"/>
      <c r="N418" s="99"/>
      <c r="O418" s="7"/>
      <c r="P418" s="7"/>
    </row>
    <row r="419" spans="1:155" ht="31.5" hidden="1" customHeight="1">
      <c r="A419" s="27" t="s">
        <v>1026</v>
      </c>
      <c r="B419" s="114" t="s">
        <v>2537</v>
      </c>
      <c r="C419" s="26"/>
      <c r="D419" s="26"/>
      <c r="E419" s="28"/>
      <c r="F419" s="26"/>
      <c r="G419" s="26"/>
      <c r="H419" s="99"/>
      <c r="I419" s="99"/>
      <c r="J419" s="99"/>
      <c r="K419" s="99"/>
      <c r="L419" s="99"/>
      <c r="M419" s="99"/>
      <c r="N419" s="99"/>
      <c r="O419" s="7"/>
      <c r="P419" s="7"/>
    </row>
    <row r="420" spans="1:155" ht="40.15" customHeight="1">
      <c r="A420" s="256" t="s">
        <v>1950</v>
      </c>
      <c r="B420" s="1078" t="s">
        <v>1951</v>
      </c>
      <c r="C420" s="1091"/>
      <c r="D420" s="1091"/>
      <c r="E420" s="1091"/>
      <c r="F420" s="1091"/>
      <c r="G420" s="1092"/>
      <c r="H420" s="29">
        <f>SUM(D421:D424)</f>
        <v>4</v>
      </c>
      <c r="I420" s="29">
        <f>COUNT(D421:D424)*2</f>
        <v>4</v>
      </c>
    </row>
    <row r="421" spans="1:155" ht="31.5" hidden="1" customHeight="1">
      <c r="A421" s="27" t="s">
        <v>1952</v>
      </c>
      <c r="B421" s="114" t="s">
        <v>1953</v>
      </c>
      <c r="C421" s="26"/>
      <c r="D421" s="26"/>
      <c r="E421" s="28"/>
      <c r="F421" s="26"/>
      <c r="G421" s="26"/>
      <c r="H421" s="99"/>
      <c r="I421" s="99"/>
      <c r="J421" s="99"/>
      <c r="K421" s="99"/>
      <c r="L421" s="99"/>
      <c r="M421" s="99"/>
      <c r="N421" s="99"/>
      <c r="O421" s="7"/>
      <c r="P421" s="7"/>
    </row>
    <row r="422" spans="1:155" ht="59.25" customHeight="1">
      <c r="A422" s="18" t="s">
        <v>1034</v>
      </c>
      <c r="B422" s="114" t="s">
        <v>1954</v>
      </c>
      <c r="C422" s="219" t="s">
        <v>6948</v>
      </c>
      <c r="D422" s="608">
        <v>2</v>
      </c>
      <c r="E422" s="28" t="s">
        <v>651</v>
      </c>
      <c r="F422" s="90" t="s">
        <v>6949</v>
      </c>
      <c r="G422" s="53"/>
    </row>
    <row r="423" spans="1:155" ht="31.5" hidden="1" customHeight="1">
      <c r="A423" s="27" t="s">
        <v>1036</v>
      </c>
      <c r="B423" s="114" t="s">
        <v>1955</v>
      </c>
      <c r="C423" s="26"/>
      <c r="D423" s="26"/>
      <c r="E423" s="28"/>
      <c r="F423" s="26"/>
      <c r="G423" s="26"/>
      <c r="H423" s="99"/>
      <c r="I423" s="99"/>
      <c r="J423" s="99"/>
      <c r="K423" s="99"/>
      <c r="L423" s="99"/>
      <c r="M423" s="99"/>
      <c r="N423" s="99"/>
      <c r="O423" s="7"/>
      <c r="P423" s="7"/>
    </row>
    <row r="424" spans="1:155" ht="188.5">
      <c r="A424" s="256" t="s">
        <v>1038</v>
      </c>
      <c r="B424" s="114" t="s">
        <v>1956</v>
      </c>
      <c r="C424" s="144" t="s">
        <v>6950</v>
      </c>
      <c r="D424" s="794">
        <v>2</v>
      </c>
      <c r="E424" s="494" t="s">
        <v>6951</v>
      </c>
      <c r="F424" s="57" t="s">
        <v>6952</v>
      </c>
      <c r="G424" s="156"/>
    </row>
    <row r="425" spans="1:155" ht="40.15" customHeight="1">
      <c r="A425" s="256" t="s">
        <v>1957</v>
      </c>
      <c r="B425" s="1078" t="s">
        <v>2673</v>
      </c>
      <c r="C425" s="1091"/>
      <c r="D425" s="1091"/>
      <c r="E425" s="1091"/>
      <c r="F425" s="1091"/>
      <c r="G425" s="1092"/>
      <c r="H425" s="29">
        <f>SUM(D426:D429)</f>
        <v>4</v>
      </c>
      <c r="I425" s="29">
        <f>COUNT(D426:D429)*2</f>
        <v>4</v>
      </c>
    </row>
    <row r="426" spans="1:155" ht="47.25" customHeight="1">
      <c r="A426" s="18" t="s">
        <v>2538</v>
      </c>
      <c r="B426" s="114" t="s">
        <v>1041</v>
      </c>
      <c r="C426" s="19" t="s">
        <v>1042</v>
      </c>
      <c r="D426" s="608">
        <v>2</v>
      </c>
      <c r="E426" s="23" t="s">
        <v>418</v>
      </c>
      <c r="F426" s="30" t="s">
        <v>6953</v>
      </c>
      <c r="G426" s="53"/>
      <c r="L426" s="795"/>
    </row>
    <row r="427" spans="1:155" ht="90" customHeight="1">
      <c r="A427" s="18" t="s">
        <v>1958</v>
      </c>
      <c r="B427" s="114" t="s">
        <v>1045</v>
      </c>
      <c r="C427" s="25" t="s">
        <v>6954</v>
      </c>
      <c r="D427" s="115">
        <v>2</v>
      </c>
      <c r="E427" s="28" t="s">
        <v>646</v>
      </c>
      <c r="F427" s="371" t="s">
        <v>6955</v>
      </c>
      <c r="G427" s="53"/>
    </row>
    <row r="428" spans="1:155" ht="30" hidden="1" customHeight="1">
      <c r="A428" s="27" t="s">
        <v>1052</v>
      </c>
      <c r="B428" s="30" t="s">
        <v>6956</v>
      </c>
      <c r="D428" s="26"/>
      <c r="E428" s="28"/>
      <c r="F428" s="26"/>
      <c r="G428" s="26"/>
      <c r="H428" s="99"/>
      <c r="I428" s="99"/>
      <c r="J428" s="99"/>
      <c r="K428" s="99"/>
      <c r="L428" s="99"/>
      <c r="M428" s="99"/>
      <c r="N428" s="99"/>
      <c r="O428" s="7"/>
      <c r="P428" s="7"/>
    </row>
    <row r="429" spans="1:155" ht="63" hidden="1" customHeight="1">
      <c r="A429" s="27" t="s">
        <v>6957</v>
      </c>
      <c r="B429" s="114" t="s">
        <v>1057</v>
      </c>
      <c r="C429" s="26"/>
      <c r="D429" s="26"/>
      <c r="E429" s="28"/>
      <c r="F429" s="26"/>
      <c r="G429" s="26"/>
      <c r="H429" s="99"/>
      <c r="I429" s="99"/>
      <c r="J429" s="99"/>
      <c r="K429" s="99"/>
      <c r="L429" s="99"/>
      <c r="M429" s="99"/>
      <c r="N429" s="99"/>
      <c r="O429" s="7"/>
      <c r="P429" s="7"/>
    </row>
    <row r="430" spans="1:155" ht="40.15" hidden="1" customHeight="1">
      <c r="A430" s="124" t="s">
        <v>51</v>
      </c>
      <c r="B430" s="1353" t="s">
        <v>1963</v>
      </c>
      <c r="C430" s="1144"/>
      <c r="D430" s="1144"/>
      <c r="E430" s="1144"/>
      <c r="F430" s="1144"/>
      <c r="G430" s="1354"/>
      <c r="H430" s="99">
        <f>SUM(D431)</f>
        <v>0</v>
      </c>
      <c r="I430" s="99">
        <f>COUNT(D431)*2</f>
        <v>0</v>
      </c>
      <c r="J430" s="99"/>
      <c r="K430" s="99"/>
      <c r="L430" s="99"/>
      <c r="M430" s="99"/>
      <c r="N430" s="99"/>
      <c r="O430" s="7"/>
      <c r="P430" s="7"/>
    </row>
    <row r="431" spans="1:155" s="99" customFormat="1" ht="47.25" hidden="1" customHeight="1">
      <c r="A431" s="27" t="s">
        <v>1058</v>
      </c>
      <c r="B431" s="114" t="s">
        <v>1059</v>
      </c>
      <c r="C431" s="114"/>
      <c r="D431" s="53"/>
      <c r="E431" s="28"/>
      <c r="F431" s="26"/>
      <c r="G431" s="53"/>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c r="CE431" s="7"/>
      <c r="CF431" s="7"/>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c r="DI431" s="7"/>
      <c r="DJ431" s="7"/>
      <c r="DK431" s="7"/>
      <c r="DL431" s="7"/>
      <c r="DM431" s="7"/>
      <c r="DN431" s="7"/>
      <c r="DO431" s="7"/>
      <c r="DP431" s="7"/>
      <c r="DQ431" s="7"/>
      <c r="DR431" s="7"/>
      <c r="DS431" s="7"/>
      <c r="DT431" s="7"/>
      <c r="DU431" s="7"/>
      <c r="DV431" s="7"/>
      <c r="DW431" s="7"/>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row>
    <row r="432" spans="1:155" s="99" customFormat="1" ht="78.75" hidden="1" customHeight="1">
      <c r="A432" s="27" t="s">
        <v>1060</v>
      </c>
      <c r="B432" s="114" t="s">
        <v>1964</v>
      </c>
      <c r="C432" s="26"/>
      <c r="D432" s="26"/>
      <c r="E432" s="28"/>
      <c r="F432" s="26"/>
      <c r="G432" s="26"/>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c r="ED432" s="7"/>
      <c r="EE432" s="7"/>
      <c r="EF432" s="7"/>
      <c r="EG432" s="7"/>
      <c r="EH432" s="7"/>
      <c r="EI432" s="7"/>
      <c r="EJ432" s="7"/>
      <c r="EK432" s="7"/>
      <c r="EL432" s="7"/>
      <c r="EM432" s="7"/>
      <c r="EN432" s="7"/>
      <c r="EO432" s="7"/>
      <c r="EP432" s="7"/>
      <c r="EQ432" s="7"/>
      <c r="ER432" s="7"/>
      <c r="ES432" s="7"/>
      <c r="ET432" s="7"/>
      <c r="EU432" s="7"/>
      <c r="EV432" s="7"/>
      <c r="EW432" s="7"/>
      <c r="EX432" s="7"/>
      <c r="EY432" s="7"/>
    </row>
    <row r="433" spans="1:155" s="99" customFormat="1" ht="47.25" hidden="1" customHeight="1">
      <c r="A433" s="27" t="s">
        <v>1062</v>
      </c>
      <c r="B433" s="114" t="s">
        <v>1965</v>
      </c>
      <c r="C433" s="26"/>
      <c r="D433" s="26"/>
      <c r="E433" s="28"/>
      <c r="F433" s="26"/>
      <c r="G433" s="26"/>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row>
    <row r="434" spans="1:155" s="99" customFormat="1" ht="78.75" hidden="1" customHeight="1">
      <c r="A434" s="27" t="s">
        <v>1064</v>
      </c>
      <c r="B434" s="114" t="s">
        <v>1065</v>
      </c>
      <c r="C434" s="26"/>
      <c r="D434" s="26"/>
      <c r="E434" s="28"/>
      <c r="F434" s="26"/>
      <c r="G434" s="26"/>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7"/>
      <c r="CU434" s="7"/>
      <c r="CV434" s="7"/>
      <c r="CW434" s="7"/>
      <c r="CX434" s="7"/>
      <c r="CY434" s="7"/>
      <c r="CZ434" s="7"/>
      <c r="DA434" s="7"/>
      <c r="DB434" s="7"/>
      <c r="DC434" s="7"/>
      <c r="DD434" s="7"/>
      <c r="DE434" s="7"/>
      <c r="DF434" s="7"/>
      <c r="DG434" s="7"/>
      <c r="DH434" s="7"/>
      <c r="DI434" s="7"/>
      <c r="DJ434" s="7"/>
      <c r="DK434" s="7"/>
      <c r="DL434" s="7"/>
      <c r="DM434" s="7"/>
      <c r="DN434" s="7"/>
      <c r="DO434" s="7"/>
      <c r="DP434" s="7"/>
      <c r="DQ434" s="7"/>
      <c r="DR434" s="7"/>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row>
    <row r="435" spans="1:155" s="99" customFormat="1" ht="47.25" hidden="1" customHeight="1">
      <c r="A435" s="27" t="s">
        <v>1066</v>
      </c>
      <c r="B435" s="114" t="s">
        <v>1067</v>
      </c>
      <c r="C435" s="26"/>
      <c r="D435" s="26"/>
      <c r="E435" s="28"/>
      <c r="F435" s="26"/>
      <c r="G435" s="26"/>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7"/>
      <c r="CU435" s="7"/>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row>
    <row r="436" spans="1:155" s="99" customFormat="1" ht="45" hidden="1" customHeight="1">
      <c r="A436" s="27" t="s">
        <v>1068</v>
      </c>
      <c r="B436" s="30" t="s">
        <v>1069</v>
      </c>
      <c r="C436" s="26"/>
      <c r="D436" s="26"/>
      <c r="E436" s="28"/>
      <c r="F436" s="26"/>
      <c r="G436" s="26"/>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c r="CE436" s="7"/>
      <c r="CF436" s="7"/>
      <c r="CG436" s="7"/>
      <c r="CH436" s="7"/>
      <c r="CI436" s="7"/>
      <c r="CJ436" s="7"/>
      <c r="CK436" s="7"/>
      <c r="CL436" s="7"/>
      <c r="CM436" s="7"/>
      <c r="CN436" s="7"/>
      <c r="CO436" s="7"/>
      <c r="CP436" s="7"/>
      <c r="CQ436" s="7"/>
      <c r="CR436" s="7"/>
      <c r="CS436" s="7"/>
      <c r="CT436" s="7"/>
      <c r="CU436" s="7"/>
      <c r="CV436" s="7"/>
      <c r="CW436" s="7"/>
      <c r="CX436" s="7"/>
      <c r="CY436" s="7"/>
      <c r="CZ436" s="7"/>
      <c r="DA436" s="7"/>
      <c r="DB436" s="7"/>
      <c r="DC436" s="7"/>
      <c r="DD436" s="7"/>
      <c r="DE436" s="7"/>
      <c r="DF436" s="7"/>
      <c r="DG436" s="7"/>
      <c r="DH436" s="7"/>
      <c r="DI436" s="7"/>
      <c r="DJ436" s="7"/>
      <c r="DK436" s="7"/>
      <c r="DL436" s="7"/>
      <c r="DM436" s="7"/>
      <c r="DN436" s="7"/>
      <c r="DO436" s="7"/>
      <c r="DP436" s="7"/>
      <c r="DQ436" s="7"/>
      <c r="DR436" s="7"/>
      <c r="DS436" s="7"/>
      <c r="DT436" s="7"/>
      <c r="DU436" s="7"/>
      <c r="DV436" s="7"/>
      <c r="DW436" s="7"/>
      <c r="DX436" s="7"/>
      <c r="DY436" s="7"/>
      <c r="DZ436" s="7"/>
      <c r="EA436" s="7"/>
      <c r="EB436" s="7"/>
      <c r="EC436" s="7"/>
      <c r="ED436" s="7"/>
      <c r="EE436" s="7"/>
      <c r="EF436" s="7"/>
      <c r="EG436" s="7"/>
      <c r="EH436" s="7"/>
      <c r="EI436" s="7"/>
      <c r="EJ436" s="7"/>
      <c r="EK436" s="7"/>
      <c r="EL436" s="7"/>
      <c r="EM436" s="7"/>
      <c r="EN436" s="7"/>
      <c r="EO436" s="7"/>
      <c r="EP436" s="7"/>
      <c r="EQ436" s="7"/>
      <c r="ER436" s="7"/>
      <c r="ES436" s="7"/>
      <c r="ET436" s="7"/>
      <c r="EU436" s="7"/>
      <c r="EV436" s="7"/>
      <c r="EW436" s="7"/>
      <c r="EX436" s="7"/>
      <c r="EY436" s="7"/>
    </row>
    <row r="437" spans="1:155" s="99" customFormat="1" ht="40.15" hidden="1" customHeight="1">
      <c r="A437" s="255" t="s">
        <v>49</v>
      </c>
      <c r="B437" s="1353" t="s">
        <v>6958</v>
      </c>
      <c r="C437" s="1144"/>
      <c r="D437" s="1144"/>
      <c r="E437" s="1144"/>
      <c r="F437" s="1144"/>
      <c r="G437" s="1354"/>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7"/>
      <c r="DA437" s="7"/>
      <c r="DB437" s="7"/>
      <c r="DC437" s="7"/>
      <c r="DD437" s="7"/>
      <c r="DE437" s="7"/>
      <c r="DF437" s="7"/>
      <c r="DG437" s="7"/>
      <c r="DH437" s="7"/>
      <c r="DI437" s="7"/>
      <c r="DJ437" s="7"/>
      <c r="DK437" s="7"/>
      <c r="DL437" s="7"/>
      <c r="DM437" s="7"/>
      <c r="DN437" s="7"/>
      <c r="DO437" s="7"/>
      <c r="DP437" s="7"/>
      <c r="DQ437" s="7"/>
      <c r="DR437" s="7"/>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row>
    <row r="438" spans="1:155" s="99" customFormat="1" ht="40.15" hidden="1" customHeight="1">
      <c r="A438" s="27" t="s">
        <v>6959</v>
      </c>
      <c r="B438" s="796" t="s">
        <v>1967</v>
      </c>
      <c r="C438" s="331"/>
      <c r="D438" s="331"/>
      <c r="E438" s="331"/>
      <c r="F438" s="331"/>
      <c r="G438" s="331"/>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
      <c r="DV438" s="7"/>
      <c r="DW438" s="7"/>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row>
    <row r="439" spans="1:155" s="99" customFormat="1" ht="40.15" hidden="1" customHeight="1">
      <c r="A439" s="27" t="s">
        <v>6960</v>
      </c>
      <c r="B439" s="796" t="s">
        <v>1978</v>
      </c>
      <c r="C439" s="797"/>
      <c r="D439" s="797"/>
      <c r="E439" s="797"/>
      <c r="F439" s="797"/>
      <c r="G439" s="79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c r="ED439" s="7"/>
      <c r="EE439" s="7"/>
      <c r="EF439" s="7"/>
      <c r="EG439" s="7"/>
      <c r="EH439" s="7"/>
      <c r="EI439" s="7"/>
      <c r="EJ439" s="7"/>
      <c r="EK439" s="7"/>
      <c r="EL439" s="7"/>
      <c r="EM439" s="7"/>
      <c r="EN439" s="7"/>
      <c r="EO439" s="7"/>
      <c r="EP439" s="7"/>
      <c r="EQ439" s="7"/>
      <c r="ER439" s="7"/>
      <c r="ES439" s="7"/>
      <c r="ET439" s="7"/>
      <c r="EU439" s="7"/>
      <c r="EV439" s="7"/>
      <c r="EW439" s="7"/>
      <c r="EX439" s="7"/>
      <c r="EY439" s="7"/>
    </row>
    <row r="440" spans="1:155" s="99" customFormat="1" ht="40.15" hidden="1" customHeight="1">
      <c r="A440" s="27" t="s">
        <v>6961</v>
      </c>
      <c r="B440" s="798" t="s">
        <v>3159</v>
      </c>
      <c r="C440" s="797"/>
      <c r="D440" s="797"/>
      <c r="E440" s="797"/>
      <c r="F440" s="797"/>
      <c r="G440" s="79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c r="EG440" s="7"/>
      <c r="EH440" s="7"/>
      <c r="EI440" s="7"/>
      <c r="EJ440" s="7"/>
      <c r="EK440" s="7"/>
      <c r="EL440" s="7"/>
      <c r="EM440" s="7"/>
      <c r="EN440" s="7"/>
      <c r="EO440" s="7"/>
      <c r="EP440" s="7"/>
      <c r="EQ440" s="7"/>
      <c r="ER440" s="7"/>
      <c r="ES440" s="7"/>
      <c r="ET440" s="7"/>
      <c r="EU440" s="7"/>
      <c r="EV440" s="7"/>
      <c r="EW440" s="7"/>
      <c r="EX440" s="7"/>
      <c r="EY440" s="7"/>
    </row>
    <row r="441" spans="1:155" s="99" customFormat="1" ht="40.15" hidden="1" customHeight="1">
      <c r="A441" s="27" t="s">
        <v>6962</v>
      </c>
      <c r="B441" s="74" t="s">
        <v>1072</v>
      </c>
      <c r="C441" s="797"/>
      <c r="D441" s="797"/>
      <c r="E441" s="797"/>
      <c r="F441" s="797"/>
      <c r="G441" s="79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c r="CE441" s="7"/>
      <c r="CF441" s="7"/>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row>
    <row r="442" spans="1:155" s="99" customFormat="1" ht="40.15" hidden="1" customHeight="1">
      <c r="A442" s="27" t="s">
        <v>6963</v>
      </c>
      <c r="B442" s="796" t="s">
        <v>1999</v>
      </c>
      <c r="C442" s="797"/>
      <c r="D442" s="797"/>
      <c r="E442" s="797"/>
      <c r="F442" s="797"/>
      <c r="G442" s="79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c r="CE442" s="7"/>
      <c r="CF442" s="7"/>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c r="DI442" s="7"/>
      <c r="DJ442" s="7"/>
      <c r="DK442" s="7"/>
      <c r="DL442" s="7"/>
      <c r="DM442" s="7"/>
      <c r="DN442" s="7"/>
      <c r="DO442" s="7"/>
      <c r="DP442" s="7"/>
      <c r="DQ442" s="7"/>
      <c r="DR442" s="7"/>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c r="EY442" s="7"/>
    </row>
    <row r="443" spans="1:155" s="99" customFormat="1" ht="94.5" hidden="1" customHeight="1">
      <c r="A443" s="27" t="s">
        <v>6964</v>
      </c>
      <c r="B443" s="796" t="s">
        <v>2005</v>
      </c>
      <c r="C443" s="26"/>
      <c r="D443" s="26"/>
      <c r="E443" s="28"/>
      <c r="F443" s="26"/>
      <c r="G443" s="26"/>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7"/>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row>
    <row r="444" spans="1:155" s="99" customFormat="1" ht="47.25" hidden="1" customHeight="1">
      <c r="A444" s="27" t="s">
        <v>6965</v>
      </c>
      <c r="B444" s="796" t="s">
        <v>2017</v>
      </c>
      <c r="C444" s="26"/>
      <c r="D444" s="26"/>
      <c r="E444" s="28"/>
      <c r="F444" s="26"/>
      <c r="G444" s="26"/>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c r="ED444" s="7"/>
      <c r="EE444" s="7"/>
      <c r="EF444" s="7"/>
      <c r="EG444" s="7"/>
      <c r="EH444" s="7"/>
      <c r="EI444" s="7"/>
      <c r="EJ444" s="7"/>
      <c r="EK444" s="7"/>
      <c r="EL444" s="7"/>
      <c r="EM444" s="7"/>
      <c r="EN444" s="7"/>
      <c r="EO444" s="7"/>
      <c r="EP444" s="7"/>
      <c r="EQ444" s="7"/>
      <c r="ER444" s="7"/>
      <c r="ES444" s="7"/>
      <c r="ET444" s="7"/>
      <c r="EU444" s="7"/>
      <c r="EV444" s="7"/>
      <c r="EW444" s="7"/>
      <c r="EX444" s="7"/>
      <c r="EY444" s="7"/>
    </row>
    <row r="445" spans="1:155" s="99" customFormat="1" ht="63" hidden="1" customHeight="1">
      <c r="A445" s="27" t="s">
        <v>6966</v>
      </c>
      <c r="B445" s="796" t="s">
        <v>2022</v>
      </c>
      <c r="C445" s="26"/>
      <c r="D445" s="26"/>
      <c r="E445" s="28"/>
      <c r="F445" s="26"/>
      <c r="G445" s="26"/>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c r="CE445" s="7"/>
      <c r="CF445" s="7"/>
      <c r="CG445" s="7"/>
      <c r="CH445" s="7"/>
      <c r="CI445" s="7"/>
      <c r="CJ445" s="7"/>
      <c r="CK445" s="7"/>
      <c r="CL445" s="7"/>
      <c r="CM445" s="7"/>
      <c r="CN445" s="7"/>
      <c r="CO445" s="7"/>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row>
    <row r="446" spans="1:155" s="99" customFormat="1" ht="47.25" hidden="1" customHeight="1">
      <c r="A446" s="27" t="s">
        <v>6967</v>
      </c>
      <c r="B446" s="796" t="s">
        <v>2030</v>
      </c>
      <c r="C446" s="26"/>
      <c r="D446" s="26"/>
      <c r="E446" s="28"/>
      <c r="F446" s="26"/>
      <c r="G446" s="26"/>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c r="CE446" s="7"/>
      <c r="CF446" s="7"/>
      <c r="CG446" s="7"/>
      <c r="CH446" s="7"/>
      <c r="CI446" s="7"/>
      <c r="CJ446" s="7"/>
      <c r="CK446" s="7"/>
      <c r="CL446" s="7"/>
      <c r="CM446" s="7"/>
      <c r="CN446" s="7"/>
      <c r="CO446" s="7"/>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c r="EG446" s="7"/>
      <c r="EH446" s="7"/>
      <c r="EI446" s="7"/>
      <c r="EJ446" s="7"/>
      <c r="EK446" s="7"/>
      <c r="EL446" s="7"/>
      <c r="EM446" s="7"/>
      <c r="EN446" s="7"/>
      <c r="EO446" s="7"/>
      <c r="EP446" s="7"/>
      <c r="EQ446" s="7"/>
      <c r="ER446" s="7"/>
      <c r="ES446" s="7"/>
      <c r="ET446" s="7"/>
      <c r="EU446" s="7"/>
      <c r="EV446" s="7"/>
      <c r="EW446" s="7"/>
      <c r="EX446" s="7"/>
      <c r="EY446" s="7"/>
    </row>
    <row r="447" spans="1:155" ht="47.25" hidden="1" customHeight="1">
      <c r="A447" s="27" t="s">
        <v>6968</v>
      </c>
      <c r="B447" s="796" t="s">
        <v>2034</v>
      </c>
      <c r="C447" s="26"/>
      <c r="D447" s="26"/>
      <c r="E447" s="28"/>
      <c r="F447" s="26"/>
      <c r="G447" s="26"/>
      <c r="H447" s="99"/>
      <c r="I447" s="99"/>
      <c r="J447" s="99"/>
      <c r="K447" s="99"/>
      <c r="L447" s="99"/>
      <c r="M447" s="99"/>
      <c r="N447" s="99"/>
      <c r="O447" s="7"/>
      <c r="P447" s="7"/>
    </row>
    <row r="448" spans="1:155" ht="40.15" hidden="1" customHeight="1">
      <c r="A448" s="27" t="s">
        <v>6969</v>
      </c>
      <c r="B448" s="796" t="s">
        <v>2042</v>
      </c>
      <c r="C448" s="797"/>
      <c r="D448" s="797"/>
      <c r="E448" s="797"/>
      <c r="F448" s="797"/>
      <c r="G448" s="797"/>
      <c r="H448" s="99"/>
      <c r="I448" s="99"/>
      <c r="J448" s="99"/>
      <c r="K448" s="99"/>
      <c r="L448" s="99"/>
      <c r="M448" s="99"/>
      <c r="N448" s="99"/>
      <c r="O448" s="7"/>
      <c r="P448" s="7"/>
    </row>
    <row r="449" spans="1:16" ht="40.15" hidden="1" customHeight="1">
      <c r="A449" s="27" t="s">
        <v>47</v>
      </c>
      <c r="B449" s="1251" t="s">
        <v>2045</v>
      </c>
      <c r="C449" s="1091"/>
      <c r="D449" s="1091"/>
      <c r="E449" s="1091"/>
      <c r="F449" s="1091"/>
      <c r="G449" s="1092"/>
      <c r="H449" s="99"/>
      <c r="I449" s="99"/>
      <c r="J449" s="99"/>
      <c r="K449" s="99"/>
      <c r="L449" s="99"/>
      <c r="M449" s="99"/>
      <c r="N449" s="99"/>
      <c r="O449" s="7"/>
      <c r="P449" s="7"/>
    </row>
    <row r="450" spans="1:16" ht="31.5" hidden="1" customHeight="1">
      <c r="A450" s="27" t="s">
        <v>1075</v>
      </c>
      <c r="B450" s="796" t="s">
        <v>2046</v>
      </c>
      <c r="C450" s="26"/>
      <c r="D450" s="26"/>
      <c r="E450" s="28"/>
      <c r="F450" s="26"/>
      <c r="G450" s="26"/>
      <c r="H450" s="99"/>
      <c r="I450" s="99"/>
      <c r="J450" s="99"/>
      <c r="K450" s="99"/>
      <c r="L450" s="99"/>
      <c r="M450" s="99"/>
      <c r="N450" s="99"/>
      <c r="O450" s="7"/>
      <c r="P450" s="7"/>
    </row>
    <row r="451" spans="1:16" ht="63" hidden="1" customHeight="1">
      <c r="A451" s="27" t="s">
        <v>1076</v>
      </c>
      <c r="B451" s="796" t="s">
        <v>2055</v>
      </c>
      <c r="C451" s="26"/>
      <c r="D451" s="26"/>
      <c r="E451" s="28"/>
      <c r="F451" s="26"/>
      <c r="G451" s="26"/>
      <c r="H451" s="99"/>
      <c r="I451" s="99"/>
      <c r="J451" s="99"/>
      <c r="K451" s="99"/>
      <c r="L451" s="99"/>
      <c r="M451" s="99"/>
      <c r="N451" s="99"/>
      <c r="O451" s="7"/>
      <c r="P451" s="7"/>
    </row>
    <row r="452" spans="1:16" ht="47.25" hidden="1" customHeight="1">
      <c r="A452" s="27" t="s">
        <v>1077</v>
      </c>
      <c r="B452" s="796" t="s">
        <v>6970</v>
      </c>
      <c r="C452" s="26"/>
      <c r="D452" s="26"/>
      <c r="E452" s="28"/>
      <c r="F452" s="26"/>
      <c r="G452" s="26"/>
      <c r="H452" s="99"/>
      <c r="I452" s="99"/>
      <c r="J452" s="99"/>
      <c r="K452" s="99"/>
      <c r="L452" s="99"/>
      <c r="M452" s="99"/>
      <c r="N452" s="99"/>
      <c r="O452" s="7"/>
      <c r="P452" s="7"/>
    </row>
    <row r="453" spans="1:16" ht="63" hidden="1" customHeight="1">
      <c r="A453" s="27" t="s">
        <v>1078</v>
      </c>
      <c r="B453" s="114" t="s">
        <v>2064</v>
      </c>
      <c r="C453" s="26"/>
      <c r="D453" s="26"/>
      <c r="E453" s="28"/>
      <c r="F453" s="26"/>
      <c r="G453" s="26"/>
      <c r="H453" s="99"/>
      <c r="I453" s="99"/>
      <c r="J453" s="99"/>
      <c r="K453" s="99"/>
      <c r="L453" s="99"/>
      <c r="M453" s="99"/>
      <c r="N453" s="99"/>
      <c r="O453" s="7"/>
      <c r="P453" s="7"/>
    </row>
    <row r="454" spans="1:16" ht="47.25" hidden="1" customHeight="1">
      <c r="A454" s="27" t="s">
        <v>1079</v>
      </c>
      <c r="B454" s="114" t="s">
        <v>6971</v>
      </c>
      <c r="C454" s="26"/>
      <c r="D454" s="26"/>
      <c r="E454" s="28"/>
      <c r="F454" s="26"/>
      <c r="G454" s="26"/>
      <c r="H454" s="99"/>
      <c r="I454" s="99"/>
      <c r="J454" s="99"/>
      <c r="K454" s="99"/>
      <c r="L454" s="99"/>
      <c r="M454" s="99"/>
      <c r="N454" s="99"/>
      <c r="O454" s="7"/>
      <c r="P454" s="7"/>
    </row>
    <row r="455" spans="1:16" ht="47.25" hidden="1" customHeight="1">
      <c r="A455" s="27" t="s">
        <v>5880</v>
      </c>
      <c r="B455" s="114" t="s">
        <v>1080</v>
      </c>
      <c r="C455" s="26"/>
      <c r="D455" s="26"/>
      <c r="E455" s="28"/>
      <c r="F455" s="26"/>
      <c r="G455" s="26"/>
      <c r="H455" s="99"/>
      <c r="I455" s="99"/>
      <c r="J455" s="99"/>
      <c r="K455" s="99"/>
      <c r="L455" s="99"/>
      <c r="M455" s="99"/>
      <c r="N455" s="99"/>
      <c r="O455" s="7"/>
      <c r="P455" s="7"/>
    </row>
    <row r="456" spans="1:16" ht="40.15" customHeight="1">
      <c r="A456" s="362" t="s">
        <v>45</v>
      </c>
      <c r="B456" s="1353" t="s">
        <v>44</v>
      </c>
      <c r="C456" s="1144"/>
      <c r="D456" s="1091"/>
      <c r="E456" s="1144"/>
      <c r="F456" s="1144"/>
      <c r="G456" s="1354"/>
      <c r="H456" s="29">
        <f>SUM(D457:D485)</f>
        <v>48</v>
      </c>
      <c r="I456" s="29">
        <f>COUNT(D457:D485)*2</f>
        <v>48</v>
      </c>
    </row>
    <row r="457" spans="1:16" ht="43.5">
      <c r="A457" s="18" t="s">
        <v>1081</v>
      </c>
      <c r="B457" s="114" t="s">
        <v>1082</v>
      </c>
      <c r="C457" s="30" t="s">
        <v>6972</v>
      </c>
      <c r="D457" s="582">
        <v>2</v>
      </c>
      <c r="E457" s="22" t="s">
        <v>538</v>
      </c>
      <c r="F457" s="50" t="s">
        <v>6973</v>
      </c>
      <c r="G457" s="53"/>
    </row>
    <row r="458" spans="1:16" ht="58">
      <c r="A458" s="18" t="s">
        <v>1083</v>
      </c>
      <c r="B458" s="161" t="s">
        <v>6974</v>
      </c>
      <c r="C458" s="30" t="s">
        <v>6975</v>
      </c>
      <c r="D458" s="582">
        <v>2</v>
      </c>
      <c r="E458" s="28" t="s">
        <v>538</v>
      </c>
      <c r="F458" s="165" t="s">
        <v>6976</v>
      </c>
      <c r="G458" s="53"/>
    </row>
    <row r="459" spans="1:16" ht="101.5">
      <c r="A459" s="18"/>
      <c r="B459" s="30"/>
      <c r="C459" s="30" t="s">
        <v>6977</v>
      </c>
      <c r="D459" s="582">
        <v>2</v>
      </c>
      <c r="E459" s="28" t="s">
        <v>538</v>
      </c>
      <c r="F459" s="123" t="s">
        <v>6978</v>
      </c>
      <c r="G459" s="156"/>
    </row>
    <row r="460" spans="1:16" ht="87">
      <c r="A460" s="18"/>
      <c r="B460" s="30"/>
      <c r="C460" s="30" t="s">
        <v>6979</v>
      </c>
      <c r="D460" s="582">
        <v>2</v>
      </c>
      <c r="E460" s="28" t="s">
        <v>538</v>
      </c>
      <c r="F460" s="30" t="s">
        <v>6980</v>
      </c>
      <c r="G460" s="293"/>
    </row>
    <row r="461" spans="1:16" ht="144.75" customHeight="1">
      <c r="A461" s="18"/>
      <c r="B461" s="30"/>
      <c r="C461" s="30" t="s">
        <v>6981</v>
      </c>
      <c r="D461" s="582">
        <v>2</v>
      </c>
      <c r="E461" s="28" t="s">
        <v>538</v>
      </c>
      <c r="F461" s="30" t="s">
        <v>6982</v>
      </c>
      <c r="G461" s="293"/>
    </row>
    <row r="462" spans="1:16" ht="116">
      <c r="A462" s="18"/>
      <c r="B462" s="30"/>
      <c r="C462" s="30" t="s">
        <v>6983</v>
      </c>
      <c r="D462" s="582">
        <v>2</v>
      </c>
      <c r="E462" s="28" t="s">
        <v>538</v>
      </c>
      <c r="F462" s="30" t="s">
        <v>6984</v>
      </c>
      <c r="G462" s="293"/>
    </row>
    <row r="463" spans="1:16" ht="101.5">
      <c r="A463" s="18"/>
      <c r="B463" s="30"/>
      <c r="C463" s="30" t="s">
        <v>6985</v>
      </c>
      <c r="D463" s="582">
        <v>2</v>
      </c>
      <c r="E463" s="28" t="s">
        <v>538</v>
      </c>
      <c r="F463" s="30" t="s">
        <v>6986</v>
      </c>
      <c r="G463" s="293"/>
    </row>
    <row r="464" spans="1:16" ht="43.5">
      <c r="A464" s="18"/>
      <c r="B464" s="30"/>
      <c r="C464" s="30" t="s">
        <v>6987</v>
      </c>
      <c r="D464" s="582">
        <v>2</v>
      </c>
      <c r="E464" s="28" t="s">
        <v>538</v>
      </c>
      <c r="F464" s="30" t="s">
        <v>6988</v>
      </c>
      <c r="G464" s="293"/>
    </row>
    <row r="465" spans="1:16" ht="31.5" hidden="1" customHeight="1">
      <c r="A465" s="27" t="s">
        <v>1085</v>
      </c>
      <c r="B465" s="114" t="s">
        <v>6989</v>
      </c>
      <c r="C465" s="26"/>
      <c r="D465" s="26"/>
      <c r="E465" s="28"/>
      <c r="F465" s="26"/>
      <c r="G465" s="26"/>
      <c r="H465" s="99"/>
      <c r="I465" s="99"/>
      <c r="J465" s="99"/>
      <c r="K465" s="99"/>
      <c r="L465" s="99"/>
      <c r="M465" s="99"/>
      <c r="N465" s="99"/>
      <c r="O465" s="7"/>
      <c r="P465" s="7"/>
    </row>
    <row r="466" spans="1:16" ht="158.15" hidden="1" customHeight="1">
      <c r="A466" s="27" t="s">
        <v>1087</v>
      </c>
      <c r="B466" s="331" t="s">
        <v>6990</v>
      </c>
      <c r="C466" s="30"/>
      <c r="D466" s="26"/>
      <c r="E466" s="28"/>
      <c r="F466" s="30"/>
      <c r="G466" s="26"/>
      <c r="H466" s="99"/>
      <c r="I466" s="99"/>
      <c r="J466" s="99"/>
      <c r="K466" s="99"/>
      <c r="L466" s="99"/>
      <c r="M466" s="99"/>
      <c r="N466" s="99"/>
      <c r="O466" s="7"/>
      <c r="P466" s="7"/>
    </row>
    <row r="467" spans="1:16" ht="31" hidden="1">
      <c r="A467" s="68" t="s">
        <v>1088</v>
      </c>
      <c r="B467" s="331" t="s">
        <v>6991</v>
      </c>
      <c r="C467" s="30"/>
      <c r="D467" s="26"/>
      <c r="E467" s="28"/>
      <c r="F467" s="30"/>
      <c r="G467" s="195"/>
      <c r="H467" s="99"/>
      <c r="I467" s="99"/>
      <c r="J467" s="99"/>
      <c r="K467" s="99"/>
      <c r="L467" s="99"/>
      <c r="M467" s="99"/>
      <c r="N467" s="99"/>
      <c r="O467" s="7"/>
      <c r="P467" s="7"/>
    </row>
    <row r="468" spans="1:16" ht="31" hidden="1">
      <c r="A468" s="68" t="s">
        <v>1090</v>
      </c>
      <c r="B468" s="331" t="s">
        <v>6992</v>
      </c>
      <c r="C468" s="26"/>
      <c r="D468" s="26"/>
      <c r="E468" s="26"/>
      <c r="F468" s="26"/>
      <c r="G468" s="26"/>
      <c r="H468" s="99"/>
      <c r="I468" s="99"/>
      <c r="J468" s="99"/>
      <c r="K468" s="99"/>
      <c r="L468" s="99"/>
      <c r="M468" s="99"/>
      <c r="N468" s="99"/>
      <c r="O468" s="7"/>
      <c r="P468" s="7"/>
    </row>
    <row r="469" spans="1:16" ht="249" customHeight="1">
      <c r="A469" s="18" t="s">
        <v>1092</v>
      </c>
      <c r="B469" s="114" t="s">
        <v>1089</v>
      </c>
      <c r="C469" s="144" t="s">
        <v>6993</v>
      </c>
      <c r="D469" s="794">
        <v>2</v>
      </c>
      <c r="E469" s="34" t="s">
        <v>538</v>
      </c>
      <c r="F469" s="57" t="s">
        <v>6994</v>
      </c>
      <c r="G469" s="791"/>
    </row>
    <row r="470" spans="1:16" ht="130.5">
      <c r="A470" s="18"/>
      <c r="B470" s="114"/>
      <c r="C470" s="245" t="s">
        <v>6995</v>
      </c>
      <c r="D470" s="799">
        <v>2</v>
      </c>
      <c r="E470" s="34" t="s">
        <v>538</v>
      </c>
      <c r="F470" s="245" t="s">
        <v>6996</v>
      </c>
      <c r="G470" s="765"/>
    </row>
    <row r="471" spans="1:16" ht="253.5" customHeight="1">
      <c r="A471" s="18"/>
      <c r="B471" s="114"/>
      <c r="C471" s="245" t="s">
        <v>6997</v>
      </c>
      <c r="D471" s="799">
        <v>2</v>
      </c>
      <c r="E471" s="245" t="s">
        <v>538</v>
      </c>
      <c r="F471" s="245" t="s">
        <v>6998</v>
      </c>
      <c r="G471" s="165"/>
    </row>
    <row r="472" spans="1:16" ht="116">
      <c r="A472" s="18"/>
      <c r="B472" s="114"/>
      <c r="C472" s="245" t="s">
        <v>6999</v>
      </c>
      <c r="D472" s="799">
        <v>2</v>
      </c>
      <c r="E472" s="245" t="s">
        <v>538</v>
      </c>
      <c r="F472" s="245" t="s">
        <v>7000</v>
      </c>
      <c r="G472" s="765"/>
    </row>
    <row r="473" spans="1:16" s="288" customFormat="1" ht="193.5" customHeight="1">
      <c r="A473" s="18"/>
      <c r="B473" s="160"/>
      <c r="C473" s="161" t="s">
        <v>7001</v>
      </c>
      <c r="D473" s="800">
        <v>2</v>
      </c>
      <c r="E473" s="245" t="s">
        <v>538</v>
      </c>
      <c r="F473" s="161" t="s">
        <v>7002</v>
      </c>
      <c r="G473" s="447"/>
      <c r="H473" s="101"/>
      <c r="I473" s="101"/>
      <c r="J473" s="101"/>
      <c r="K473" s="101"/>
      <c r="L473" s="101"/>
      <c r="M473" s="101"/>
      <c r="N473" s="101"/>
      <c r="O473" s="101"/>
      <c r="P473" s="101"/>
    </row>
    <row r="474" spans="1:16" s="288" customFormat="1" ht="147.75" customHeight="1">
      <c r="A474" s="18"/>
      <c r="B474" s="160"/>
      <c r="C474" s="245" t="s">
        <v>7003</v>
      </c>
      <c r="D474" s="800">
        <v>2</v>
      </c>
      <c r="E474" s="245" t="s">
        <v>538</v>
      </c>
      <c r="F474" s="245" t="s">
        <v>7004</v>
      </c>
      <c r="G474" s="447"/>
      <c r="H474" s="101"/>
      <c r="I474" s="101"/>
      <c r="J474" s="101"/>
      <c r="K474" s="101"/>
      <c r="L474" s="101"/>
      <c r="M474" s="101"/>
      <c r="N474" s="101"/>
      <c r="O474" s="101"/>
      <c r="P474" s="101"/>
    </row>
    <row r="475" spans="1:16" s="288" customFormat="1" ht="29">
      <c r="A475" s="18"/>
      <c r="B475" s="160"/>
      <c r="C475" s="245" t="s">
        <v>7005</v>
      </c>
      <c r="D475" s="800">
        <v>2</v>
      </c>
      <c r="E475" s="245" t="s">
        <v>538</v>
      </c>
      <c r="F475" s="245" t="s">
        <v>7006</v>
      </c>
      <c r="G475" s="447"/>
      <c r="H475" s="101"/>
      <c r="I475" s="101"/>
      <c r="J475" s="101"/>
      <c r="K475" s="101"/>
      <c r="L475" s="101"/>
      <c r="M475" s="101"/>
      <c r="N475" s="101"/>
      <c r="O475" s="101"/>
      <c r="P475" s="101"/>
    </row>
    <row r="476" spans="1:16" ht="174">
      <c r="A476" s="18"/>
      <c r="B476" s="114"/>
      <c r="C476" s="30" t="s">
        <v>7007</v>
      </c>
      <c r="D476" s="582">
        <v>2</v>
      </c>
      <c r="E476" s="245" t="s">
        <v>538</v>
      </c>
      <c r="F476" s="42" t="s">
        <v>7008</v>
      </c>
      <c r="G476" s="156"/>
    </row>
    <row r="477" spans="1:16" ht="217.5">
      <c r="A477" s="18" t="s">
        <v>3190</v>
      </c>
      <c r="B477" s="114" t="s">
        <v>1091</v>
      </c>
      <c r="C477" s="30" t="s">
        <v>7009</v>
      </c>
      <c r="D477" s="582">
        <v>2</v>
      </c>
      <c r="E477" s="28" t="s">
        <v>646</v>
      </c>
      <c r="F477" s="30" t="s">
        <v>7010</v>
      </c>
      <c r="G477" s="801"/>
    </row>
    <row r="478" spans="1:16" ht="121.5" customHeight="1">
      <c r="A478" s="168" t="s">
        <v>3191</v>
      </c>
      <c r="B478" s="126" t="s">
        <v>1093</v>
      </c>
      <c r="C478" s="30" t="s">
        <v>7011</v>
      </c>
      <c r="D478" s="582">
        <v>2</v>
      </c>
      <c r="E478" s="34" t="s">
        <v>538</v>
      </c>
      <c r="F478" s="30" t="s">
        <v>7012</v>
      </c>
      <c r="G478" s="447"/>
    </row>
    <row r="479" spans="1:16" ht="130.5">
      <c r="A479" s="168"/>
      <c r="B479" s="126"/>
      <c r="C479" s="239" t="s">
        <v>7013</v>
      </c>
      <c r="D479" s="779">
        <v>2</v>
      </c>
      <c r="E479" s="34" t="s">
        <v>538</v>
      </c>
      <c r="F479" s="50" t="s">
        <v>7014</v>
      </c>
      <c r="G479" s="791"/>
    </row>
    <row r="480" spans="1:16" ht="112.5" customHeight="1">
      <c r="A480" s="168"/>
      <c r="B480" s="126"/>
      <c r="C480" s="239" t="s">
        <v>7015</v>
      </c>
      <c r="D480" s="779">
        <v>2</v>
      </c>
      <c r="E480" s="34" t="s">
        <v>538</v>
      </c>
      <c r="F480" s="802" t="s">
        <v>7016</v>
      </c>
      <c r="G480" s="791"/>
    </row>
    <row r="481" spans="1:155" ht="58">
      <c r="A481" s="168" t="s">
        <v>3192</v>
      </c>
      <c r="B481" s="331" t="s">
        <v>3193</v>
      </c>
      <c r="C481" s="161" t="s">
        <v>7017</v>
      </c>
      <c r="D481" s="773">
        <v>2</v>
      </c>
      <c r="E481" s="59" t="s">
        <v>678</v>
      </c>
      <c r="F481" s="161" t="s">
        <v>7018</v>
      </c>
      <c r="G481" s="791"/>
    </row>
    <row r="482" spans="1:155" ht="43.5">
      <c r="A482" s="168"/>
      <c r="B482" s="331"/>
      <c r="C482" s="161" t="s">
        <v>7019</v>
      </c>
      <c r="D482" s="773">
        <v>2</v>
      </c>
      <c r="E482" s="59" t="s">
        <v>678</v>
      </c>
      <c r="F482" s="161" t="s">
        <v>7020</v>
      </c>
      <c r="G482" s="791"/>
    </row>
    <row r="483" spans="1:155" ht="58">
      <c r="A483" s="168"/>
      <c r="B483" s="331"/>
      <c r="C483" s="161" t="s">
        <v>7021</v>
      </c>
      <c r="D483" s="773">
        <v>2</v>
      </c>
      <c r="E483" s="59" t="s">
        <v>430</v>
      </c>
      <c r="F483" s="161" t="s">
        <v>7022</v>
      </c>
      <c r="G483" s="791"/>
    </row>
    <row r="484" spans="1:155" ht="43.5">
      <c r="A484" s="168"/>
      <c r="B484" s="331"/>
      <c r="C484" s="161" t="s">
        <v>7023</v>
      </c>
      <c r="D484" s="773">
        <v>2</v>
      </c>
      <c r="E484" s="59" t="s">
        <v>678</v>
      </c>
      <c r="F484" s="161" t="s">
        <v>7024</v>
      </c>
      <c r="G484" s="791"/>
    </row>
    <row r="485" spans="1:155" ht="30" hidden="1" customHeight="1">
      <c r="A485" s="27" t="s">
        <v>7025</v>
      </c>
      <c r="B485" s="161" t="s">
        <v>7026</v>
      </c>
      <c r="C485" s="310"/>
      <c r="D485" s="310"/>
      <c r="E485" s="59"/>
      <c r="F485" s="720"/>
      <c r="G485" s="310"/>
      <c r="H485" s="99"/>
      <c r="I485" s="99"/>
      <c r="J485" s="99"/>
      <c r="K485" s="99"/>
      <c r="L485" s="99"/>
      <c r="M485" s="99"/>
      <c r="N485" s="99"/>
      <c r="O485" s="7"/>
      <c r="P485" s="7"/>
    </row>
    <row r="486" spans="1:155" ht="40.15" hidden="1" customHeight="1">
      <c r="A486" s="255" t="s">
        <v>43</v>
      </c>
      <c r="B486" s="1353" t="s">
        <v>2067</v>
      </c>
      <c r="C486" s="1144"/>
      <c r="D486" s="1144"/>
      <c r="E486" s="1144"/>
      <c r="F486" s="1144"/>
      <c r="G486" s="1354"/>
      <c r="H486" s="99"/>
      <c r="I486" s="99"/>
      <c r="J486" s="99"/>
      <c r="K486" s="99"/>
      <c r="L486" s="99"/>
      <c r="M486" s="99"/>
      <c r="N486" s="99"/>
      <c r="O486" s="7"/>
      <c r="P486" s="7"/>
    </row>
    <row r="487" spans="1:155" ht="31.5" hidden="1" customHeight="1">
      <c r="A487" s="27" t="s">
        <v>1094</v>
      </c>
      <c r="B487" s="114" t="s">
        <v>1095</v>
      </c>
      <c r="C487" s="26"/>
      <c r="D487" s="26"/>
      <c r="E487" s="28"/>
      <c r="F487" s="26"/>
      <c r="G487" s="26"/>
      <c r="H487" s="99"/>
      <c r="I487" s="99"/>
      <c r="J487" s="99"/>
      <c r="K487" s="99"/>
      <c r="L487" s="99"/>
      <c r="M487" s="99"/>
      <c r="N487" s="99"/>
      <c r="O487" s="7"/>
      <c r="P487" s="7"/>
    </row>
    <row r="488" spans="1:155" ht="31.5" hidden="1" customHeight="1">
      <c r="A488" s="27" t="s">
        <v>1096</v>
      </c>
      <c r="B488" s="114" t="s">
        <v>2068</v>
      </c>
      <c r="C488" s="26"/>
      <c r="D488" s="26"/>
      <c r="E488" s="28"/>
      <c r="F488" s="26"/>
      <c r="G488" s="26"/>
      <c r="H488" s="99"/>
      <c r="I488" s="99"/>
      <c r="J488" s="99"/>
      <c r="K488" s="99"/>
      <c r="L488" s="99"/>
      <c r="M488" s="99"/>
      <c r="N488" s="99"/>
      <c r="O488" s="7"/>
      <c r="P488" s="7"/>
    </row>
    <row r="489" spans="1:155" ht="31.5" hidden="1" customHeight="1">
      <c r="A489" s="27" t="s">
        <v>1098</v>
      </c>
      <c r="B489" s="114" t="s">
        <v>2069</v>
      </c>
      <c r="C489" s="26"/>
      <c r="D489" s="26"/>
      <c r="E489" s="28"/>
      <c r="F489" s="26"/>
      <c r="G489" s="26"/>
      <c r="H489" s="99"/>
      <c r="I489" s="99"/>
      <c r="J489" s="99"/>
      <c r="K489" s="99"/>
      <c r="L489" s="99"/>
      <c r="M489" s="99"/>
      <c r="N489" s="99"/>
      <c r="O489" s="7"/>
      <c r="P489" s="7"/>
    </row>
    <row r="490" spans="1:155" s="99" customFormat="1" ht="47.25" hidden="1" customHeight="1">
      <c r="A490" s="27" t="s">
        <v>1100</v>
      </c>
      <c r="B490" s="114" t="s">
        <v>2070</v>
      </c>
      <c r="C490" s="26"/>
      <c r="D490" s="26"/>
      <c r="E490" s="28"/>
      <c r="F490" s="26"/>
      <c r="G490" s="26"/>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c r="CE490" s="7"/>
      <c r="CF490" s="7"/>
      <c r="CG490" s="7"/>
      <c r="CH490" s="7"/>
      <c r="CI490" s="7"/>
      <c r="CJ490" s="7"/>
      <c r="CK490" s="7"/>
      <c r="CL490" s="7"/>
      <c r="CM490" s="7"/>
      <c r="CN490" s="7"/>
      <c r="CO490" s="7"/>
      <c r="CP490" s="7"/>
      <c r="CQ490" s="7"/>
      <c r="CR490" s="7"/>
      <c r="CS490" s="7"/>
      <c r="CT490" s="7"/>
      <c r="CU490" s="7"/>
      <c r="CV490" s="7"/>
      <c r="CW490" s="7"/>
      <c r="CX490" s="7"/>
      <c r="CY490" s="7"/>
      <c r="CZ490" s="7"/>
      <c r="DA490" s="7"/>
      <c r="DB490" s="7"/>
      <c r="DC490" s="7"/>
      <c r="DD490" s="7"/>
      <c r="DE490" s="7"/>
      <c r="DF490" s="7"/>
      <c r="DG490" s="7"/>
      <c r="DH490" s="7"/>
      <c r="DI490" s="7"/>
      <c r="DJ490" s="7"/>
      <c r="DK490" s="7"/>
      <c r="DL490" s="7"/>
      <c r="DM490" s="7"/>
      <c r="DN490" s="7"/>
      <c r="DO490" s="7"/>
      <c r="DP490" s="7"/>
      <c r="DQ490" s="7"/>
      <c r="DR490" s="7"/>
      <c r="DS490" s="7"/>
      <c r="DT490" s="7"/>
      <c r="DU490" s="7"/>
      <c r="DV490" s="7"/>
      <c r="DW490" s="7"/>
      <c r="DX490" s="7"/>
      <c r="DY490" s="7"/>
      <c r="DZ490" s="7"/>
      <c r="EA490" s="7"/>
      <c r="EB490" s="7"/>
      <c r="EC490" s="7"/>
      <c r="ED490" s="7"/>
      <c r="EE490" s="7"/>
      <c r="EF490" s="7"/>
      <c r="EG490" s="7"/>
      <c r="EH490" s="7"/>
      <c r="EI490" s="7"/>
      <c r="EJ490" s="7"/>
      <c r="EK490" s="7"/>
      <c r="EL490" s="7"/>
      <c r="EM490" s="7"/>
      <c r="EN490" s="7"/>
      <c r="EO490" s="7"/>
      <c r="EP490" s="7"/>
      <c r="EQ490" s="7"/>
      <c r="ER490" s="7"/>
      <c r="ES490" s="7"/>
      <c r="ET490" s="7"/>
      <c r="EU490" s="7"/>
      <c r="EV490" s="7"/>
      <c r="EW490" s="7"/>
      <c r="EX490" s="7"/>
      <c r="EY490" s="7"/>
    </row>
    <row r="491" spans="1:155" s="99" customFormat="1" ht="47.25" hidden="1" customHeight="1">
      <c r="A491" s="27" t="s">
        <v>1102</v>
      </c>
      <c r="B491" s="114" t="s">
        <v>2071</v>
      </c>
      <c r="C491" s="26"/>
      <c r="D491" s="26"/>
      <c r="E491" s="28"/>
      <c r="F491" s="26"/>
      <c r="G491" s="26"/>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c r="CA491" s="7"/>
      <c r="CB491" s="7"/>
      <c r="CC491" s="7"/>
      <c r="CD491" s="7"/>
      <c r="CE491" s="7"/>
      <c r="CF491" s="7"/>
      <c r="CG491" s="7"/>
      <c r="CH491" s="7"/>
      <c r="CI491" s="7"/>
      <c r="CJ491" s="7"/>
      <c r="CK491" s="7"/>
      <c r="CL491" s="7"/>
      <c r="CM491" s="7"/>
      <c r="CN491" s="7"/>
      <c r="CO491" s="7"/>
      <c r="CP491" s="7"/>
      <c r="CQ491" s="7"/>
      <c r="CR491" s="7"/>
      <c r="CS491" s="7"/>
      <c r="CT491" s="7"/>
      <c r="CU491" s="7"/>
      <c r="CV491" s="7"/>
      <c r="CW491" s="7"/>
      <c r="CX491" s="7"/>
      <c r="CY491" s="7"/>
      <c r="CZ491" s="7"/>
      <c r="DA491" s="7"/>
      <c r="DB491" s="7"/>
      <c r="DC491" s="7"/>
      <c r="DD491" s="7"/>
      <c r="DE491" s="7"/>
      <c r="DF491" s="7"/>
      <c r="DG491" s="7"/>
      <c r="DH491" s="7"/>
      <c r="DI491" s="7"/>
      <c r="DJ491" s="7"/>
      <c r="DK491" s="7"/>
      <c r="DL491" s="7"/>
      <c r="DM491" s="7"/>
      <c r="DN491" s="7"/>
      <c r="DO491" s="7"/>
      <c r="DP491" s="7"/>
      <c r="DQ491" s="7"/>
      <c r="DR491" s="7"/>
      <c r="DS491" s="7"/>
      <c r="DT491" s="7"/>
      <c r="DU491" s="7"/>
      <c r="DV491" s="7"/>
      <c r="DW491" s="7"/>
      <c r="DX491" s="7"/>
      <c r="DY491" s="7"/>
      <c r="DZ491" s="7"/>
      <c r="EA491" s="7"/>
      <c r="EB491" s="7"/>
      <c r="EC491" s="7"/>
      <c r="ED491" s="7"/>
      <c r="EE491" s="7"/>
      <c r="EF491" s="7"/>
      <c r="EG491" s="7"/>
      <c r="EH491" s="7"/>
      <c r="EI491" s="7"/>
      <c r="EJ491" s="7"/>
      <c r="EK491" s="7"/>
      <c r="EL491" s="7"/>
      <c r="EM491" s="7"/>
      <c r="EN491" s="7"/>
      <c r="EO491" s="7"/>
      <c r="EP491" s="7"/>
      <c r="EQ491" s="7"/>
      <c r="ER491" s="7"/>
      <c r="ES491" s="7"/>
      <c r="ET491" s="7"/>
      <c r="EU491" s="7"/>
      <c r="EV491" s="7"/>
      <c r="EW491" s="7"/>
      <c r="EX491" s="7"/>
      <c r="EY491" s="7"/>
    </row>
    <row r="492" spans="1:155" s="99" customFormat="1" ht="47.25" hidden="1" customHeight="1">
      <c r="A492" s="27" t="s">
        <v>1104</v>
      </c>
      <c r="B492" s="114" t="s">
        <v>2072</v>
      </c>
      <c r="C492" s="26"/>
      <c r="D492" s="26"/>
      <c r="E492" s="28"/>
      <c r="F492" s="26"/>
      <c r="G492" s="26"/>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c r="CE492" s="7"/>
      <c r="CF492" s="7"/>
      <c r="CG492" s="7"/>
      <c r="CH492" s="7"/>
      <c r="CI492" s="7"/>
      <c r="CJ492" s="7"/>
      <c r="CK492" s="7"/>
      <c r="CL492" s="7"/>
      <c r="CM492" s="7"/>
      <c r="CN492" s="7"/>
      <c r="CO492" s="7"/>
      <c r="CP492" s="7"/>
      <c r="CQ492" s="7"/>
      <c r="CR492" s="7"/>
      <c r="CS492" s="7"/>
      <c r="CT492" s="7"/>
      <c r="CU492" s="7"/>
      <c r="CV492" s="7"/>
      <c r="CW492" s="7"/>
      <c r="CX492" s="7"/>
      <c r="CY492" s="7"/>
      <c r="CZ492" s="7"/>
      <c r="DA492" s="7"/>
      <c r="DB492" s="7"/>
      <c r="DC492" s="7"/>
      <c r="DD492" s="7"/>
      <c r="DE492" s="7"/>
      <c r="DF492" s="7"/>
      <c r="DG492" s="7"/>
      <c r="DH492" s="7"/>
      <c r="DI492" s="7"/>
      <c r="DJ492" s="7"/>
      <c r="DK492" s="7"/>
      <c r="DL492" s="7"/>
      <c r="DM492" s="7"/>
      <c r="DN492" s="7"/>
      <c r="DO492" s="7"/>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c r="EY492" s="7"/>
    </row>
    <row r="493" spans="1:155" s="99" customFormat="1" ht="40.15" hidden="1" customHeight="1">
      <c r="A493" s="255" t="s">
        <v>41</v>
      </c>
      <c r="B493" s="1353" t="s">
        <v>2073</v>
      </c>
      <c r="C493" s="1144"/>
      <c r="D493" s="1144"/>
      <c r="E493" s="1144"/>
      <c r="F493" s="1144"/>
      <c r="G493" s="1354"/>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c r="CE493" s="7"/>
      <c r="CF493" s="7"/>
      <c r="CG493" s="7"/>
      <c r="CH493" s="7"/>
      <c r="CI493" s="7"/>
      <c r="CJ493" s="7"/>
      <c r="CK493" s="7"/>
      <c r="CL493" s="7"/>
      <c r="CM493" s="7"/>
      <c r="CN493" s="7"/>
      <c r="CO493" s="7"/>
      <c r="CP493" s="7"/>
      <c r="CQ493" s="7"/>
      <c r="CR493" s="7"/>
      <c r="CS493" s="7"/>
      <c r="CT493" s="7"/>
      <c r="CU493" s="7"/>
      <c r="CV493" s="7"/>
      <c r="CW493" s="7"/>
      <c r="CX493" s="7"/>
      <c r="CY493" s="7"/>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row>
    <row r="494" spans="1:155" s="99" customFormat="1" ht="31.5" hidden="1" customHeight="1">
      <c r="A494" s="27" t="s">
        <v>1106</v>
      </c>
      <c r="B494" s="114" t="s">
        <v>2074</v>
      </c>
      <c r="C494" s="26"/>
      <c r="D494" s="26"/>
      <c r="E494" s="28"/>
      <c r="F494" s="26"/>
      <c r="G494" s="26"/>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row>
    <row r="495" spans="1:155" s="99" customFormat="1" ht="31.5" hidden="1" customHeight="1">
      <c r="A495" s="27" t="s">
        <v>1108</v>
      </c>
      <c r="B495" s="114" t="s">
        <v>2075</v>
      </c>
      <c r="C495" s="26"/>
      <c r="D495" s="26"/>
      <c r="E495" s="28"/>
      <c r="F495" s="26"/>
      <c r="G495" s="26"/>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7"/>
      <c r="CB495" s="7"/>
      <c r="CC495" s="7"/>
      <c r="CD495" s="7"/>
      <c r="CE495" s="7"/>
      <c r="CF495" s="7"/>
      <c r="CG495" s="7"/>
      <c r="CH495" s="7"/>
      <c r="CI495" s="7"/>
      <c r="CJ495" s="7"/>
      <c r="CK495" s="7"/>
      <c r="CL495" s="7"/>
      <c r="CM495" s="7"/>
      <c r="CN495" s="7"/>
      <c r="CO495" s="7"/>
      <c r="CP495" s="7"/>
      <c r="CQ495" s="7"/>
      <c r="CR495" s="7"/>
      <c r="CS495" s="7"/>
      <c r="CT495" s="7"/>
      <c r="CU495" s="7"/>
      <c r="CV495" s="7"/>
      <c r="CW495" s="7"/>
      <c r="CX495" s="7"/>
      <c r="CY495" s="7"/>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row>
    <row r="496" spans="1:155" s="99" customFormat="1" ht="31.5" hidden="1" customHeight="1">
      <c r="A496" s="27" t="s">
        <v>1110</v>
      </c>
      <c r="B496" s="114" t="s">
        <v>2076</v>
      </c>
      <c r="C496" s="26"/>
      <c r="D496" s="26"/>
      <c r="E496" s="28"/>
      <c r="F496" s="26"/>
      <c r="G496" s="26"/>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c r="CT496" s="7"/>
      <c r="CU496" s="7"/>
      <c r="CV496" s="7"/>
      <c r="CW496" s="7"/>
      <c r="CX496" s="7"/>
      <c r="CY496" s="7"/>
      <c r="CZ496" s="7"/>
      <c r="DA496" s="7"/>
      <c r="DB496" s="7"/>
      <c r="DC496" s="7"/>
      <c r="DD496" s="7"/>
      <c r="DE496" s="7"/>
      <c r="DF496" s="7"/>
      <c r="DG496" s="7"/>
      <c r="DH496" s="7"/>
      <c r="DI496" s="7"/>
      <c r="DJ496" s="7"/>
      <c r="DK496" s="7"/>
      <c r="DL496" s="7"/>
      <c r="DM496" s="7"/>
      <c r="DN496" s="7"/>
      <c r="DO496" s="7"/>
      <c r="DP496" s="7"/>
      <c r="DQ496" s="7"/>
      <c r="DR496" s="7"/>
      <c r="DS496" s="7"/>
      <c r="DT496" s="7"/>
      <c r="DU496" s="7"/>
      <c r="DV496" s="7"/>
      <c r="DW496" s="7"/>
      <c r="DX496" s="7"/>
      <c r="DY496" s="7"/>
      <c r="DZ496" s="7"/>
      <c r="EA496" s="7"/>
      <c r="EB496" s="7"/>
      <c r="EC496" s="7"/>
      <c r="ED496" s="7"/>
      <c r="EE496" s="7"/>
      <c r="EF496" s="7"/>
      <c r="EG496" s="7"/>
      <c r="EH496" s="7"/>
      <c r="EI496" s="7"/>
      <c r="EJ496" s="7"/>
      <c r="EK496" s="7"/>
      <c r="EL496" s="7"/>
      <c r="EM496" s="7"/>
      <c r="EN496" s="7"/>
      <c r="EO496" s="7"/>
      <c r="EP496" s="7"/>
      <c r="EQ496" s="7"/>
      <c r="ER496" s="7"/>
      <c r="ES496" s="7"/>
      <c r="ET496" s="7"/>
      <c r="EU496" s="7"/>
      <c r="EV496" s="7"/>
      <c r="EW496" s="7"/>
      <c r="EX496" s="7"/>
      <c r="EY496" s="7"/>
    </row>
    <row r="497" spans="1:155" s="99" customFormat="1" ht="31.5" hidden="1" customHeight="1">
      <c r="A497" s="27" t="s">
        <v>1112</v>
      </c>
      <c r="B497" s="114" t="s">
        <v>2077</v>
      </c>
      <c r="C497" s="26"/>
      <c r="D497" s="26"/>
      <c r="E497" s="28"/>
      <c r="F497" s="26"/>
      <c r="G497" s="26"/>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c r="CA497" s="7"/>
      <c r="CB497" s="7"/>
      <c r="CC497" s="7"/>
      <c r="CD497" s="7"/>
      <c r="CE497" s="7"/>
      <c r="CF497" s="7"/>
      <c r="CG497" s="7"/>
      <c r="CH497" s="7"/>
      <c r="CI497" s="7"/>
      <c r="CJ497" s="7"/>
      <c r="CK497" s="7"/>
      <c r="CL497" s="7"/>
      <c r="CM497" s="7"/>
      <c r="CN497" s="7"/>
      <c r="CO497" s="7"/>
      <c r="CP497" s="7"/>
      <c r="CQ497" s="7"/>
      <c r="CR497" s="7"/>
      <c r="CS497" s="7"/>
      <c r="CT497" s="7"/>
      <c r="CU497" s="7"/>
      <c r="CV497" s="7"/>
      <c r="CW497" s="7"/>
      <c r="CX497" s="7"/>
      <c r="CY497" s="7"/>
      <c r="CZ497" s="7"/>
      <c r="DA497" s="7"/>
      <c r="DB497" s="7"/>
      <c r="DC497" s="7"/>
      <c r="DD497" s="7"/>
      <c r="DE497" s="7"/>
      <c r="DF497" s="7"/>
      <c r="DG497" s="7"/>
      <c r="DH497" s="7"/>
      <c r="DI497" s="7"/>
      <c r="DJ497" s="7"/>
      <c r="DK497" s="7"/>
      <c r="DL497" s="7"/>
      <c r="DM497" s="7"/>
      <c r="DN497" s="7"/>
      <c r="DO497" s="7"/>
      <c r="DP497" s="7"/>
      <c r="DQ497" s="7"/>
      <c r="DR497" s="7"/>
      <c r="DS497" s="7"/>
      <c r="DT497" s="7"/>
      <c r="DU497" s="7"/>
      <c r="DV497" s="7"/>
      <c r="DW497" s="7"/>
      <c r="DX497" s="7"/>
      <c r="DY497" s="7"/>
      <c r="DZ497" s="7"/>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row>
    <row r="498" spans="1:155" s="99" customFormat="1" ht="40.15" customHeight="1">
      <c r="A498" s="803" t="s">
        <v>39</v>
      </c>
      <c r="B498" s="1353" t="s">
        <v>2078</v>
      </c>
      <c r="C498" s="1144"/>
      <c r="D498" s="1091"/>
      <c r="E498" s="1144"/>
      <c r="F498" s="1144"/>
      <c r="G498" s="1354"/>
      <c r="H498" s="29">
        <f>SUM(D499:D515)</f>
        <v>16</v>
      </c>
      <c r="I498" s="29">
        <f>COUNT(D499:D515)*2</f>
        <v>16</v>
      </c>
      <c r="J498" s="29"/>
      <c r="K498" s="29"/>
      <c r="L498" s="29"/>
      <c r="M498" s="29"/>
      <c r="N498" s="29"/>
      <c r="O498" s="29"/>
      <c r="P498" s="29"/>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row>
    <row r="499" spans="1:155" s="99" customFormat="1" ht="133.5" customHeight="1">
      <c r="A499" s="168" t="s">
        <v>1114</v>
      </c>
      <c r="B499" s="114" t="s">
        <v>291</v>
      </c>
      <c r="C499" s="30" t="s">
        <v>7027</v>
      </c>
      <c r="D499" s="582">
        <v>2</v>
      </c>
      <c r="E499" s="28" t="s">
        <v>538</v>
      </c>
      <c r="F499" s="42" t="s">
        <v>7028</v>
      </c>
      <c r="G499" s="765"/>
      <c r="H499" s="29"/>
      <c r="I499" s="29"/>
      <c r="J499" s="29"/>
      <c r="K499" s="29"/>
      <c r="L499" s="29"/>
      <c r="M499" s="29"/>
      <c r="N499" s="29"/>
      <c r="O499" s="29"/>
      <c r="P499" s="29"/>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row>
    <row r="500" spans="1:155" s="99" customFormat="1" ht="130.5">
      <c r="A500" s="168"/>
      <c r="B500" s="114"/>
      <c r="C500" s="639" t="s">
        <v>7029</v>
      </c>
      <c r="D500" s="581">
        <v>2</v>
      </c>
      <c r="E500" s="59" t="s">
        <v>538</v>
      </c>
      <c r="F500" s="57" t="s">
        <v>7030</v>
      </c>
      <c r="G500" s="765"/>
      <c r="H500" s="29"/>
      <c r="I500" s="29"/>
      <c r="J500" s="29"/>
      <c r="K500" s="29"/>
      <c r="L500" s="29"/>
      <c r="M500" s="29"/>
      <c r="N500" s="29"/>
      <c r="O500" s="29"/>
      <c r="P500" s="29"/>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c r="CA500" s="7"/>
      <c r="CB500" s="7"/>
      <c r="CC500" s="7"/>
      <c r="CD500" s="7"/>
      <c r="CE500" s="7"/>
      <c r="CF500" s="7"/>
      <c r="CG500" s="7"/>
      <c r="CH500" s="7"/>
      <c r="CI500" s="7"/>
      <c r="CJ500" s="7"/>
      <c r="CK500" s="7"/>
      <c r="CL500" s="7"/>
      <c r="CM500" s="7"/>
      <c r="CN500" s="7"/>
      <c r="CO500" s="7"/>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s="7"/>
      <c r="EA500" s="7"/>
      <c r="EB500" s="7"/>
      <c r="EC500" s="7"/>
      <c r="ED500" s="7"/>
      <c r="EE500" s="7"/>
      <c r="EF500" s="7"/>
      <c r="EG500" s="7"/>
      <c r="EH500" s="7"/>
      <c r="EI500" s="7"/>
      <c r="EJ500" s="7"/>
      <c r="EK500" s="7"/>
      <c r="EL500" s="7"/>
      <c r="EM500" s="7"/>
      <c r="EN500" s="7"/>
      <c r="EO500" s="7"/>
      <c r="EP500" s="7"/>
      <c r="EQ500" s="7"/>
      <c r="ER500" s="7"/>
      <c r="ES500" s="7"/>
      <c r="ET500" s="7"/>
      <c r="EU500" s="7"/>
      <c r="EV500" s="7"/>
      <c r="EW500" s="7"/>
      <c r="EX500" s="7"/>
      <c r="EY500" s="7"/>
    </row>
    <row r="501" spans="1:155" s="99" customFormat="1" ht="259.5" customHeight="1">
      <c r="A501" s="168"/>
      <c r="B501" s="114"/>
      <c r="C501" s="144" t="s">
        <v>7031</v>
      </c>
      <c r="D501" s="581">
        <v>2</v>
      </c>
      <c r="E501" s="59" t="s">
        <v>538</v>
      </c>
      <c r="F501" s="55" t="s">
        <v>7032</v>
      </c>
      <c r="G501" s="765"/>
      <c r="H501" s="29"/>
      <c r="I501" s="29"/>
      <c r="J501" s="29"/>
      <c r="K501" s="29"/>
      <c r="L501" s="29"/>
      <c r="M501" s="29"/>
      <c r="N501" s="29"/>
      <c r="O501" s="29"/>
      <c r="P501" s="29"/>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c r="CA501" s="7"/>
      <c r="CB501" s="7"/>
      <c r="CC501" s="7"/>
      <c r="CD501" s="7"/>
      <c r="CE501" s="7"/>
      <c r="CF501" s="7"/>
      <c r="CG501" s="7"/>
      <c r="CH501" s="7"/>
      <c r="CI501" s="7"/>
      <c r="CJ501" s="7"/>
      <c r="CK501" s="7"/>
      <c r="CL501" s="7"/>
      <c r="CM501" s="7"/>
      <c r="CN501" s="7"/>
      <c r="CO501" s="7"/>
      <c r="CP501" s="7"/>
      <c r="CQ501" s="7"/>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row>
    <row r="502" spans="1:155" s="99" customFormat="1" ht="101.5">
      <c r="A502" s="168"/>
      <c r="B502" s="114"/>
      <c r="C502" s="144" t="s">
        <v>7033</v>
      </c>
      <c r="D502" s="581">
        <v>2</v>
      </c>
      <c r="E502" s="59" t="s">
        <v>538</v>
      </c>
      <c r="F502" s="55" t="s">
        <v>7034</v>
      </c>
      <c r="G502" s="765"/>
      <c r="H502" s="29"/>
      <c r="I502" s="29"/>
      <c r="J502" s="29"/>
      <c r="K502" s="29"/>
      <c r="L502" s="29"/>
      <c r="M502" s="29"/>
      <c r="N502" s="29"/>
      <c r="O502" s="29"/>
      <c r="P502" s="29"/>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c r="CE502" s="7"/>
      <c r="CF502" s="7"/>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c r="DI502" s="7"/>
      <c r="DJ502" s="7"/>
      <c r="DK502" s="7"/>
      <c r="DL502" s="7"/>
      <c r="DM502" s="7"/>
      <c r="DN502" s="7"/>
      <c r="DO502" s="7"/>
      <c r="DP502" s="7"/>
      <c r="DQ502" s="7"/>
      <c r="DR502" s="7"/>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row>
    <row r="503" spans="1:155" s="99" customFormat="1" ht="101.5">
      <c r="A503" s="168"/>
      <c r="B503" s="114"/>
      <c r="C503" s="144" t="s">
        <v>7035</v>
      </c>
      <c r="D503" s="581">
        <v>2</v>
      </c>
      <c r="E503" s="59" t="s">
        <v>538</v>
      </c>
      <c r="F503" s="55" t="s">
        <v>7036</v>
      </c>
      <c r="G503" s="765"/>
      <c r="H503" s="29"/>
      <c r="I503" s="29"/>
      <c r="J503" s="29"/>
      <c r="K503" s="29"/>
      <c r="L503" s="29"/>
      <c r="M503" s="29"/>
      <c r="N503" s="29"/>
      <c r="O503" s="29"/>
      <c r="P503" s="29"/>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7"/>
      <c r="CU503" s="7"/>
      <c r="CV503" s="7"/>
      <c r="CW503" s="7"/>
      <c r="CX503" s="7"/>
      <c r="CY503" s="7"/>
      <c r="CZ503" s="7"/>
      <c r="DA503" s="7"/>
      <c r="DB503" s="7"/>
      <c r="DC503" s="7"/>
      <c r="DD503" s="7"/>
      <c r="DE503" s="7"/>
      <c r="DF503" s="7"/>
      <c r="DG503" s="7"/>
      <c r="DH503" s="7"/>
      <c r="DI503" s="7"/>
      <c r="DJ503" s="7"/>
      <c r="DK503" s="7"/>
      <c r="DL503" s="7"/>
      <c r="DM503" s="7"/>
      <c r="DN503" s="7"/>
      <c r="DO503" s="7"/>
      <c r="DP503" s="7"/>
      <c r="DQ503" s="7"/>
      <c r="DR503" s="7"/>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row>
    <row r="504" spans="1:155" s="99" customFormat="1" ht="47.25" hidden="1" customHeight="1">
      <c r="A504" s="27" t="s">
        <v>1116</v>
      </c>
      <c r="B504" s="114" t="s">
        <v>293</v>
      </c>
      <c r="C504" s="26"/>
      <c r="D504" s="26"/>
      <c r="E504" s="28"/>
      <c r="F504" s="26"/>
      <c r="G504" s="26"/>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c r="BX504" s="7"/>
      <c r="BY504" s="7"/>
      <c r="BZ504" s="7"/>
      <c r="CA504" s="7"/>
      <c r="CB504" s="7"/>
      <c r="CC504" s="7"/>
      <c r="CD504" s="7"/>
      <c r="CE504" s="7"/>
      <c r="CF504" s="7"/>
      <c r="CG504" s="7"/>
      <c r="CH504" s="7"/>
      <c r="CI504" s="7"/>
      <c r="CJ504" s="7"/>
      <c r="CK504" s="7"/>
      <c r="CL504" s="7"/>
      <c r="CM504" s="7"/>
      <c r="CN504" s="7"/>
      <c r="CO504" s="7"/>
      <c r="CP504" s="7"/>
      <c r="CQ504" s="7"/>
      <c r="CR504" s="7"/>
      <c r="CS504" s="7"/>
      <c r="CT504" s="7"/>
      <c r="CU504" s="7"/>
      <c r="CV504" s="7"/>
      <c r="CW504" s="7"/>
      <c r="CX504" s="7"/>
      <c r="CY504" s="7"/>
      <c r="CZ504" s="7"/>
      <c r="DA504" s="7"/>
      <c r="DB504" s="7"/>
      <c r="DC504" s="7"/>
      <c r="DD504" s="7"/>
      <c r="DE504" s="7"/>
      <c r="DF504" s="7"/>
      <c r="DG504" s="7"/>
      <c r="DH504" s="7"/>
      <c r="DI504" s="7"/>
      <c r="DJ504" s="7"/>
      <c r="DK504" s="7"/>
      <c r="DL504" s="7"/>
      <c r="DM504" s="7"/>
      <c r="DN504" s="7"/>
      <c r="DO504" s="7"/>
      <c r="DP504" s="7"/>
      <c r="DQ504" s="7"/>
      <c r="DR504" s="7"/>
      <c r="DS504" s="7"/>
      <c r="DT504" s="7"/>
      <c r="DU504" s="7"/>
      <c r="DV504" s="7"/>
      <c r="DW504" s="7"/>
      <c r="DX504" s="7"/>
      <c r="DY504" s="7"/>
      <c r="DZ504" s="7"/>
      <c r="EA504" s="7"/>
      <c r="EB504" s="7"/>
      <c r="EC504" s="7"/>
      <c r="ED504" s="7"/>
      <c r="EE504" s="7"/>
      <c r="EF504" s="7"/>
      <c r="EG504" s="7"/>
      <c r="EH504" s="7"/>
      <c r="EI504" s="7"/>
      <c r="EJ504" s="7"/>
      <c r="EK504" s="7"/>
      <c r="EL504" s="7"/>
      <c r="EM504" s="7"/>
      <c r="EN504" s="7"/>
      <c r="EO504" s="7"/>
      <c r="EP504" s="7"/>
      <c r="EQ504" s="7"/>
      <c r="ER504" s="7"/>
      <c r="ES504" s="7"/>
      <c r="ET504" s="7"/>
      <c r="EU504" s="7"/>
      <c r="EV504" s="7"/>
      <c r="EW504" s="7"/>
      <c r="EX504" s="7"/>
      <c r="EY504" s="7"/>
    </row>
    <row r="505" spans="1:155" s="99" customFormat="1" ht="47.25" hidden="1" customHeight="1">
      <c r="A505" s="27" t="s">
        <v>1118</v>
      </c>
      <c r="B505" s="114" t="s">
        <v>295</v>
      </c>
      <c r="C505" s="26"/>
      <c r="D505" s="26"/>
      <c r="E505" s="28"/>
      <c r="F505" s="26"/>
      <c r="G505" s="26"/>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7"/>
      <c r="CU505" s="7"/>
      <c r="CV505" s="7"/>
      <c r="CW505" s="7"/>
      <c r="CX505" s="7"/>
      <c r="CY505" s="7"/>
      <c r="CZ505" s="7"/>
      <c r="DA505" s="7"/>
      <c r="DB505" s="7"/>
      <c r="DC505" s="7"/>
      <c r="DD505" s="7"/>
      <c r="DE505" s="7"/>
      <c r="DF505" s="7"/>
      <c r="DG505" s="7"/>
      <c r="DH505" s="7"/>
      <c r="DI505" s="7"/>
      <c r="DJ505" s="7"/>
      <c r="DK505" s="7"/>
      <c r="DL505" s="7"/>
      <c r="DM505" s="7"/>
      <c r="DN505" s="7"/>
      <c r="DO505" s="7"/>
      <c r="DP505" s="7"/>
      <c r="DQ505" s="7"/>
      <c r="DR505" s="7"/>
      <c r="DS505" s="7"/>
      <c r="DT505" s="7"/>
      <c r="DU505" s="7"/>
      <c r="DV505" s="7"/>
      <c r="DW505" s="7"/>
      <c r="DX505" s="7"/>
      <c r="DY505" s="7"/>
      <c r="DZ505" s="7"/>
      <c r="EA505" s="7"/>
      <c r="EB505" s="7"/>
      <c r="EC505" s="7"/>
      <c r="ED505" s="7"/>
      <c r="EE505" s="7"/>
      <c r="EF505" s="7"/>
      <c r="EG505" s="7"/>
      <c r="EH505" s="7"/>
      <c r="EI505" s="7"/>
      <c r="EJ505" s="7"/>
      <c r="EK505" s="7"/>
      <c r="EL505" s="7"/>
      <c r="EM505" s="7"/>
      <c r="EN505" s="7"/>
      <c r="EO505" s="7"/>
      <c r="EP505" s="7"/>
      <c r="EQ505" s="7"/>
      <c r="ER505" s="7"/>
      <c r="ES505" s="7"/>
      <c r="ET505" s="7"/>
      <c r="EU505" s="7"/>
      <c r="EV505" s="7"/>
      <c r="EW505" s="7"/>
      <c r="EX505" s="7"/>
      <c r="EY505" s="7"/>
    </row>
    <row r="506" spans="1:155" s="99" customFormat="1" ht="47.25" hidden="1" customHeight="1">
      <c r="A506" s="27" t="s">
        <v>1120</v>
      </c>
      <c r="B506" s="114" t="s">
        <v>297</v>
      </c>
      <c r="C506" s="26"/>
      <c r="D506" s="26"/>
      <c r="E506" s="28"/>
      <c r="F506" s="26"/>
      <c r="G506" s="26"/>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c r="BX506" s="7"/>
      <c r="BY506" s="7"/>
      <c r="BZ506" s="7"/>
      <c r="CA506" s="7"/>
      <c r="CB506" s="7"/>
      <c r="CC506" s="7"/>
      <c r="CD506" s="7"/>
      <c r="CE506" s="7"/>
      <c r="CF506" s="7"/>
      <c r="CG506" s="7"/>
      <c r="CH506" s="7"/>
      <c r="CI506" s="7"/>
      <c r="CJ506" s="7"/>
      <c r="CK506" s="7"/>
      <c r="CL506" s="7"/>
      <c r="CM506" s="7"/>
      <c r="CN506" s="7"/>
      <c r="CO506" s="7"/>
      <c r="CP506" s="7"/>
      <c r="CQ506" s="7"/>
      <c r="CR506" s="7"/>
      <c r="CS506" s="7"/>
      <c r="CT506" s="7"/>
      <c r="CU506" s="7"/>
      <c r="CV506" s="7"/>
      <c r="CW506" s="7"/>
      <c r="CX506" s="7"/>
      <c r="CY506" s="7"/>
      <c r="CZ506" s="7"/>
      <c r="DA506" s="7"/>
      <c r="DB506" s="7"/>
      <c r="DC506" s="7"/>
      <c r="DD506" s="7"/>
      <c r="DE506" s="7"/>
      <c r="DF506" s="7"/>
      <c r="DG506" s="7"/>
      <c r="DH506" s="7"/>
      <c r="DI506" s="7"/>
      <c r="DJ506" s="7"/>
      <c r="DK506" s="7"/>
      <c r="DL506" s="7"/>
      <c r="DM506" s="7"/>
      <c r="DN506" s="7"/>
      <c r="DO506" s="7"/>
      <c r="DP506" s="7"/>
      <c r="DQ506" s="7"/>
      <c r="DR506" s="7"/>
      <c r="DS506" s="7"/>
      <c r="DT506" s="7"/>
      <c r="DU506" s="7"/>
      <c r="DV506" s="7"/>
      <c r="DW506" s="7"/>
      <c r="DX506" s="7"/>
      <c r="DY506" s="7"/>
      <c r="DZ506" s="7"/>
      <c r="EA506" s="7"/>
      <c r="EB506" s="7"/>
      <c r="EC506" s="7"/>
      <c r="ED506" s="7"/>
      <c r="EE506" s="7"/>
      <c r="EF506" s="7"/>
      <c r="EG506" s="7"/>
      <c r="EH506" s="7"/>
      <c r="EI506" s="7"/>
      <c r="EJ506" s="7"/>
      <c r="EK506" s="7"/>
      <c r="EL506" s="7"/>
      <c r="EM506" s="7"/>
      <c r="EN506" s="7"/>
      <c r="EO506" s="7"/>
      <c r="EP506" s="7"/>
      <c r="EQ506" s="7"/>
      <c r="ER506" s="7"/>
      <c r="ES506" s="7"/>
      <c r="ET506" s="7"/>
      <c r="EU506" s="7"/>
      <c r="EV506" s="7"/>
      <c r="EW506" s="7"/>
      <c r="EX506" s="7"/>
      <c r="EY506" s="7"/>
    </row>
    <row r="507" spans="1:155" s="99" customFormat="1" ht="47.25" hidden="1" customHeight="1">
      <c r="A507" s="27" t="s">
        <v>1122</v>
      </c>
      <c r="B507" s="114" t="s">
        <v>2079</v>
      </c>
      <c r="C507" s="26"/>
      <c r="D507" s="26"/>
      <c r="E507" s="28"/>
      <c r="F507" s="26"/>
      <c r="G507" s="26"/>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c r="CE507" s="7"/>
      <c r="CF507" s="7"/>
      <c r="CG507" s="7"/>
      <c r="CH507" s="7"/>
      <c r="CI507" s="7"/>
      <c r="CJ507" s="7"/>
      <c r="CK507" s="7"/>
      <c r="CL507" s="7"/>
      <c r="CM507" s="7"/>
      <c r="CN507" s="7"/>
      <c r="CO507" s="7"/>
      <c r="CP507" s="7"/>
      <c r="CQ507" s="7"/>
      <c r="CR507" s="7"/>
      <c r="CS507" s="7"/>
      <c r="CT507" s="7"/>
      <c r="CU507" s="7"/>
      <c r="CV507" s="7"/>
      <c r="CW507" s="7"/>
      <c r="CX507" s="7"/>
      <c r="CY507" s="7"/>
      <c r="CZ507" s="7"/>
      <c r="DA507" s="7"/>
      <c r="DB507" s="7"/>
      <c r="DC507" s="7"/>
      <c r="DD507" s="7"/>
      <c r="DE507" s="7"/>
      <c r="DF507" s="7"/>
      <c r="DG507" s="7"/>
      <c r="DH507" s="7"/>
      <c r="DI507" s="7"/>
      <c r="DJ507" s="7"/>
      <c r="DK507" s="7"/>
      <c r="DL507" s="7"/>
      <c r="DM507" s="7"/>
      <c r="DN507" s="7"/>
      <c r="DO507" s="7"/>
      <c r="DP507" s="7"/>
      <c r="DQ507" s="7"/>
      <c r="DR507" s="7"/>
      <c r="DS507" s="7"/>
      <c r="DT507" s="7"/>
      <c r="DU507" s="7"/>
      <c r="DV507" s="7"/>
      <c r="DW507" s="7"/>
      <c r="DX507" s="7"/>
      <c r="DY507" s="7"/>
      <c r="DZ507" s="7"/>
      <c r="EA507" s="7"/>
      <c r="EB507" s="7"/>
      <c r="EC507" s="7"/>
      <c r="ED507" s="7"/>
      <c r="EE507" s="7"/>
      <c r="EF507" s="7"/>
      <c r="EG507" s="7"/>
      <c r="EH507" s="7"/>
      <c r="EI507" s="7"/>
      <c r="EJ507" s="7"/>
      <c r="EK507" s="7"/>
      <c r="EL507" s="7"/>
      <c r="EM507" s="7"/>
      <c r="EN507" s="7"/>
      <c r="EO507" s="7"/>
      <c r="EP507" s="7"/>
      <c r="EQ507" s="7"/>
      <c r="ER507" s="7"/>
      <c r="ES507" s="7"/>
      <c r="ET507" s="7"/>
      <c r="EU507" s="7"/>
      <c r="EV507" s="7"/>
      <c r="EW507" s="7"/>
      <c r="EX507" s="7"/>
      <c r="EY507" s="7"/>
    </row>
    <row r="508" spans="1:155" s="99" customFormat="1" ht="47.25" hidden="1" customHeight="1">
      <c r="A508" s="27" t="s">
        <v>1124</v>
      </c>
      <c r="B508" s="114" t="s">
        <v>301</v>
      </c>
      <c r="C508" s="26"/>
      <c r="D508" s="26"/>
      <c r="E508" s="28"/>
      <c r="F508" s="26"/>
      <c r="G508" s="26"/>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7"/>
      <c r="EQ508" s="7"/>
      <c r="ER508" s="7"/>
      <c r="ES508" s="7"/>
      <c r="ET508" s="7"/>
      <c r="EU508" s="7"/>
      <c r="EV508" s="7"/>
      <c r="EW508" s="7"/>
      <c r="EX508" s="7"/>
      <c r="EY508" s="7"/>
    </row>
    <row r="509" spans="1:155" s="99" customFormat="1" ht="47.25" hidden="1" customHeight="1">
      <c r="A509" s="27" t="s">
        <v>1126</v>
      </c>
      <c r="B509" s="114" t="s">
        <v>303</v>
      </c>
      <c r="C509" s="26"/>
      <c r="D509" s="26"/>
      <c r="E509" s="28"/>
      <c r="F509" s="26"/>
      <c r="G509" s="26"/>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c r="CE509" s="7"/>
      <c r="CF509" s="7"/>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row>
    <row r="510" spans="1:155" ht="78.75" hidden="1" customHeight="1">
      <c r="A510" s="27" t="s">
        <v>1128</v>
      </c>
      <c r="B510" s="114" t="s">
        <v>2080</v>
      </c>
      <c r="C510" s="26"/>
      <c r="D510" s="26"/>
      <c r="E510" s="28"/>
      <c r="F510" s="26"/>
      <c r="G510" s="26"/>
      <c r="H510" s="99"/>
      <c r="I510" s="99"/>
      <c r="J510" s="99"/>
      <c r="K510" s="99"/>
      <c r="L510" s="99"/>
      <c r="M510" s="99"/>
      <c r="N510" s="99"/>
      <c r="O510" s="7"/>
      <c r="P510" s="7"/>
    </row>
    <row r="511" spans="1:155" ht="47.25" hidden="1" customHeight="1">
      <c r="A511" s="27" t="s">
        <v>1130</v>
      </c>
      <c r="B511" s="114" t="s">
        <v>2081</v>
      </c>
      <c r="D511" s="26"/>
      <c r="E511" s="28"/>
      <c r="F511" s="26"/>
      <c r="G511" s="26"/>
      <c r="H511" s="99"/>
      <c r="I511" s="99"/>
      <c r="J511" s="99"/>
      <c r="K511" s="99"/>
      <c r="L511" s="99"/>
      <c r="M511" s="99"/>
      <c r="N511" s="99"/>
      <c r="O511" s="7"/>
      <c r="P511" s="7"/>
    </row>
    <row r="512" spans="1:155" ht="47.25" hidden="1" customHeight="1">
      <c r="A512" s="27" t="s">
        <v>1132</v>
      </c>
      <c r="B512" s="114" t="s">
        <v>2082</v>
      </c>
      <c r="C512" s="26"/>
      <c r="D512" s="26"/>
      <c r="E512" s="28"/>
      <c r="F512" s="26"/>
      <c r="G512" s="26"/>
      <c r="H512" s="99"/>
      <c r="I512" s="99"/>
      <c r="J512" s="99"/>
      <c r="K512" s="99"/>
      <c r="L512" s="99"/>
      <c r="M512" s="99"/>
      <c r="N512" s="99"/>
      <c r="O512" s="7"/>
      <c r="P512" s="7"/>
    </row>
    <row r="513" spans="1:9" s="29" customFormat="1" ht="116.25" customHeight="1">
      <c r="A513" s="18" t="s">
        <v>7025</v>
      </c>
      <c r="B513" s="237" t="s">
        <v>7037</v>
      </c>
      <c r="C513" s="144" t="s">
        <v>7038</v>
      </c>
      <c r="D513" s="794">
        <v>2</v>
      </c>
      <c r="E513" s="494" t="s">
        <v>538</v>
      </c>
      <c r="F513" s="144" t="s">
        <v>7039</v>
      </c>
      <c r="G513" s="53"/>
    </row>
    <row r="514" spans="1:9" s="29" customFormat="1" ht="258" customHeight="1">
      <c r="A514" s="18"/>
      <c r="B514" s="114"/>
      <c r="C514" s="144" t="s">
        <v>7040</v>
      </c>
      <c r="D514" s="794">
        <v>2</v>
      </c>
      <c r="E514" s="494" t="s">
        <v>538</v>
      </c>
      <c r="F514" s="144" t="s">
        <v>7041</v>
      </c>
      <c r="G514" s="53"/>
    </row>
    <row r="515" spans="1:9" s="29" customFormat="1" ht="127.5" customHeight="1">
      <c r="A515" s="18"/>
      <c r="B515" s="114"/>
      <c r="C515" s="144" t="s">
        <v>7042</v>
      </c>
      <c r="D515" s="794">
        <v>2</v>
      </c>
      <c r="E515" s="494" t="s">
        <v>538</v>
      </c>
      <c r="F515" s="144" t="s">
        <v>7043</v>
      </c>
      <c r="G515" s="53"/>
    </row>
    <row r="516" spans="1:9" s="29" customFormat="1" ht="18.75" customHeight="1">
      <c r="A516" s="298"/>
      <c r="B516" s="1077" t="s">
        <v>1134</v>
      </c>
      <c r="C516" s="1077"/>
      <c r="D516" s="1312"/>
      <c r="E516" s="1077"/>
      <c r="F516" s="1077"/>
      <c r="G516" s="1077"/>
      <c r="H516" s="29">
        <f>H517+H524+H533+H537+H546+H555</f>
        <v>86</v>
      </c>
      <c r="I516" s="29">
        <f>I517+I524+I533+I537+I546+I555</f>
        <v>86</v>
      </c>
    </row>
    <row r="517" spans="1:9" s="29" customFormat="1" ht="40.15" customHeight="1">
      <c r="A517" s="804" t="s">
        <v>2083</v>
      </c>
      <c r="B517" s="1353" t="s">
        <v>2084</v>
      </c>
      <c r="C517" s="1144"/>
      <c r="D517" s="1091"/>
      <c r="E517" s="1144"/>
      <c r="F517" s="1144"/>
      <c r="G517" s="1354"/>
      <c r="H517" s="29">
        <f>SUM(D518:D523)</f>
        <v>12</v>
      </c>
      <c r="I517" s="29">
        <f>COUNT(D518:D523)*2</f>
        <v>12</v>
      </c>
    </row>
    <row r="518" spans="1:9" s="29" customFormat="1" ht="53.15" customHeight="1">
      <c r="A518" s="117" t="s">
        <v>1135</v>
      </c>
      <c r="B518" s="114" t="s">
        <v>2085</v>
      </c>
      <c r="C518" s="30" t="s">
        <v>7044</v>
      </c>
      <c r="D518" s="783">
        <v>2</v>
      </c>
      <c r="E518" s="22" t="s">
        <v>538</v>
      </c>
      <c r="F518" s="50" t="s">
        <v>7045</v>
      </c>
      <c r="G518" s="183"/>
    </row>
    <row r="519" spans="1:9" s="29" customFormat="1" ht="63" customHeight="1">
      <c r="A519" s="117" t="s">
        <v>2086</v>
      </c>
      <c r="B519" s="114" t="s">
        <v>2087</v>
      </c>
      <c r="C519" s="57" t="s">
        <v>1139</v>
      </c>
      <c r="D519" s="783">
        <v>2</v>
      </c>
      <c r="E519" s="59" t="s">
        <v>538</v>
      </c>
      <c r="F519" s="55" t="s">
        <v>7046</v>
      </c>
      <c r="G519" s="183"/>
    </row>
    <row r="520" spans="1:9" s="29" customFormat="1" ht="122.25" customHeight="1">
      <c r="A520" s="182" t="s">
        <v>1141</v>
      </c>
      <c r="B520" s="114" t="s">
        <v>2090</v>
      </c>
      <c r="C520" s="20" t="s">
        <v>7047</v>
      </c>
      <c r="D520" s="783">
        <v>2</v>
      </c>
      <c r="E520" s="25" t="s">
        <v>538</v>
      </c>
      <c r="F520" s="25" t="s">
        <v>7048</v>
      </c>
      <c r="G520" s="183"/>
    </row>
    <row r="521" spans="1:9" s="29" customFormat="1" ht="47.25" customHeight="1">
      <c r="A521" s="182" t="s">
        <v>2091</v>
      </c>
      <c r="B521" s="114" t="s">
        <v>2092</v>
      </c>
      <c r="C521" s="23" t="s">
        <v>7049</v>
      </c>
      <c r="D521" s="783">
        <v>2</v>
      </c>
      <c r="E521" s="25" t="s">
        <v>538</v>
      </c>
      <c r="F521" s="25" t="s">
        <v>3196</v>
      </c>
      <c r="G521" s="183"/>
    </row>
    <row r="522" spans="1:9" s="29" customFormat="1" ht="67.5" customHeight="1">
      <c r="A522" s="182" t="s">
        <v>2095</v>
      </c>
      <c r="B522" s="114" t="s">
        <v>2096</v>
      </c>
      <c r="C522" s="158" t="s">
        <v>1150</v>
      </c>
      <c r="D522" s="115">
        <v>2</v>
      </c>
      <c r="E522" s="22" t="s">
        <v>538</v>
      </c>
      <c r="F522" s="30" t="s">
        <v>7050</v>
      </c>
      <c r="G522" s="183"/>
    </row>
    <row r="523" spans="1:9" s="29" customFormat="1" ht="77.25" customHeight="1">
      <c r="A523" s="182" t="s">
        <v>1152</v>
      </c>
      <c r="B523" s="184" t="s">
        <v>2097</v>
      </c>
      <c r="C523" s="20" t="s">
        <v>1154</v>
      </c>
      <c r="D523" s="115">
        <v>2</v>
      </c>
      <c r="E523" s="22" t="s">
        <v>538</v>
      </c>
      <c r="F523" s="42" t="s">
        <v>7051</v>
      </c>
      <c r="G523" s="183"/>
    </row>
    <row r="524" spans="1:9" s="29" customFormat="1" ht="40.15" customHeight="1">
      <c r="A524" s="256" t="s">
        <v>2098</v>
      </c>
      <c r="B524" s="1353" t="s">
        <v>2099</v>
      </c>
      <c r="C524" s="1144"/>
      <c r="D524" s="1091"/>
      <c r="E524" s="1144"/>
      <c r="F524" s="1144"/>
      <c r="G524" s="1354"/>
      <c r="H524" s="29">
        <f>SUM(D525:D532)</f>
        <v>16</v>
      </c>
      <c r="I524" s="29">
        <f>COUNT(D525:D532)*2</f>
        <v>16</v>
      </c>
    </row>
    <row r="525" spans="1:9" s="29" customFormat="1" ht="43.5">
      <c r="A525" s="182" t="s">
        <v>2100</v>
      </c>
      <c r="B525" s="114" t="s">
        <v>1156</v>
      </c>
      <c r="C525" s="23" t="s">
        <v>2101</v>
      </c>
      <c r="D525" s="115">
        <v>2</v>
      </c>
      <c r="E525" s="22" t="s">
        <v>339</v>
      </c>
      <c r="F525" s="57" t="s">
        <v>7052</v>
      </c>
      <c r="G525" s="183"/>
    </row>
    <row r="526" spans="1:9" s="29" customFormat="1" ht="45" customHeight="1">
      <c r="A526" s="182"/>
      <c r="B526" s="114"/>
      <c r="C526" s="23" t="s">
        <v>1161</v>
      </c>
      <c r="D526" s="115">
        <v>2</v>
      </c>
      <c r="E526" s="22" t="s">
        <v>377</v>
      </c>
      <c r="F526" s="50" t="s">
        <v>7053</v>
      </c>
      <c r="G526" s="183"/>
    </row>
    <row r="527" spans="1:9" s="29" customFormat="1" ht="29">
      <c r="A527" s="182"/>
      <c r="B527" s="114"/>
      <c r="C527" s="23" t="s">
        <v>1165</v>
      </c>
      <c r="D527" s="115">
        <v>2</v>
      </c>
      <c r="E527" s="22" t="s">
        <v>339</v>
      </c>
      <c r="F527" s="50" t="s">
        <v>1166</v>
      </c>
      <c r="G527" s="183"/>
    </row>
    <row r="528" spans="1:9" s="29" customFormat="1" ht="29">
      <c r="A528" s="182"/>
      <c r="B528" s="114"/>
      <c r="C528" s="20" t="s">
        <v>7054</v>
      </c>
      <c r="D528" s="115">
        <v>2</v>
      </c>
      <c r="E528" s="22" t="s">
        <v>339</v>
      </c>
      <c r="F528" s="25" t="s">
        <v>7055</v>
      </c>
      <c r="G528" s="183"/>
    </row>
    <row r="529" spans="1:9" s="29" customFormat="1" ht="47.25" customHeight="1">
      <c r="A529" s="182" t="s">
        <v>2106</v>
      </c>
      <c r="B529" s="114" t="s">
        <v>2107</v>
      </c>
      <c r="C529" s="23" t="s">
        <v>1169</v>
      </c>
      <c r="D529" s="115">
        <v>2</v>
      </c>
      <c r="E529" s="22" t="s">
        <v>269</v>
      </c>
      <c r="F529" s="50" t="s">
        <v>7056</v>
      </c>
      <c r="G529" s="183"/>
    </row>
    <row r="530" spans="1:9" s="29" customFormat="1" ht="47.25" customHeight="1">
      <c r="A530" s="182"/>
      <c r="B530" s="114"/>
      <c r="C530" s="23" t="s">
        <v>7057</v>
      </c>
      <c r="D530" s="583">
        <v>2</v>
      </c>
      <c r="E530" s="22" t="s">
        <v>893</v>
      </c>
      <c r="F530" s="50" t="s">
        <v>7058</v>
      </c>
      <c r="G530" s="183"/>
    </row>
    <row r="531" spans="1:9" s="29" customFormat="1" ht="29">
      <c r="A531" s="182"/>
      <c r="B531" s="114"/>
      <c r="C531" s="42" t="s">
        <v>7059</v>
      </c>
      <c r="D531" s="582">
        <v>2</v>
      </c>
      <c r="E531" s="22" t="s">
        <v>678</v>
      </c>
      <c r="F531" s="7" t="s">
        <v>7060</v>
      </c>
      <c r="G531" s="183"/>
    </row>
    <row r="532" spans="1:9" s="29" customFormat="1" ht="47.25" customHeight="1">
      <c r="A532" s="182" t="s">
        <v>2110</v>
      </c>
      <c r="B532" s="114" t="s">
        <v>2111</v>
      </c>
      <c r="C532" s="23" t="s">
        <v>7061</v>
      </c>
      <c r="D532" s="115">
        <v>2</v>
      </c>
      <c r="E532" s="22" t="s">
        <v>339</v>
      </c>
      <c r="F532" s="245"/>
      <c r="G532" s="183"/>
    </row>
    <row r="533" spans="1:9" s="29" customFormat="1" ht="40.15" customHeight="1">
      <c r="A533" s="256" t="s">
        <v>2116</v>
      </c>
      <c r="B533" s="1353" t="s">
        <v>2117</v>
      </c>
      <c r="C533" s="1144"/>
      <c r="D533" s="1091"/>
      <c r="E533" s="1144"/>
      <c r="F533" s="1144"/>
      <c r="G533" s="1354"/>
      <c r="H533" s="29">
        <f>SUM(D534:D536)</f>
        <v>6</v>
      </c>
      <c r="I533" s="29">
        <f>COUNT(D534:D536)*2</f>
        <v>6</v>
      </c>
    </row>
    <row r="534" spans="1:9" s="29" customFormat="1" ht="54.65" customHeight="1">
      <c r="A534" s="182" t="s">
        <v>2118</v>
      </c>
      <c r="B534" s="114" t="s">
        <v>2119</v>
      </c>
      <c r="C534" s="50" t="s">
        <v>7062</v>
      </c>
      <c r="D534" s="608">
        <v>2</v>
      </c>
      <c r="E534" s="25" t="s">
        <v>7063</v>
      </c>
      <c r="F534" s="55" t="s">
        <v>7064</v>
      </c>
      <c r="G534" s="232"/>
    </row>
    <row r="535" spans="1:9" s="29" customFormat="1" ht="46.5">
      <c r="A535" s="182" t="s">
        <v>2130</v>
      </c>
      <c r="B535" s="114" t="s">
        <v>2131</v>
      </c>
      <c r="C535" s="25" t="s">
        <v>7065</v>
      </c>
      <c r="D535" s="608">
        <v>2</v>
      </c>
      <c r="E535" s="25" t="s">
        <v>377</v>
      </c>
      <c r="F535" s="50" t="s">
        <v>7066</v>
      </c>
      <c r="G535" s="267"/>
    </row>
    <row r="536" spans="1:9" s="29" customFormat="1" ht="43.5">
      <c r="A536" s="182"/>
      <c r="B536" s="114"/>
      <c r="C536" s="25" t="s">
        <v>7067</v>
      </c>
      <c r="D536" s="608">
        <v>2</v>
      </c>
      <c r="E536" s="25" t="s">
        <v>418</v>
      </c>
      <c r="F536" s="742" t="s">
        <v>7068</v>
      </c>
      <c r="G536" s="183"/>
    </row>
    <row r="537" spans="1:9" s="29" customFormat="1" ht="40.15" customHeight="1">
      <c r="A537" s="256" t="s">
        <v>2133</v>
      </c>
      <c r="B537" s="1353" t="s">
        <v>2134</v>
      </c>
      <c r="C537" s="1144"/>
      <c r="D537" s="1091"/>
      <c r="E537" s="1144"/>
      <c r="F537" s="1144"/>
      <c r="G537" s="1354"/>
      <c r="H537" s="29">
        <f>SUM(D538:D545)</f>
        <v>16</v>
      </c>
      <c r="I537" s="29">
        <f>COUNT(D538:D545)*2</f>
        <v>16</v>
      </c>
    </row>
    <row r="538" spans="1:9" s="29" customFormat="1" ht="58">
      <c r="A538" s="182" t="s">
        <v>2135</v>
      </c>
      <c r="B538" s="30" t="s">
        <v>2136</v>
      </c>
      <c r="C538" s="55" t="s">
        <v>7069</v>
      </c>
      <c r="D538" s="783">
        <v>2</v>
      </c>
      <c r="E538" s="71" t="s">
        <v>269</v>
      </c>
      <c r="F538" s="23" t="s">
        <v>7070</v>
      </c>
      <c r="G538" s="183"/>
    </row>
    <row r="539" spans="1:9" s="29" customFormat="1" ht="101.5">
      <c r="A539" s="182"/>
      <c r="B539" s="30"/>
      <c r="C539" s="792" t="s">
        <v>2572</v>
      </c>
      <c r="D539" s="783">
        <v>2</v>
      </c>
      <c r="E539" s="792" t="s">
        <v>269</v>
      </c>
      <c r="F539" s="272" t="s">
        <v>7071</v>
      </c>
      <c r="G539" s="183"/>
    </row>
    <row r="540" spans="1:9" s="29" customFormat="1" ht="30" customHeight="1">
      <c r="A540" s="182"/>
      <c r="B540" s="42"/>
      <c r="C540" s="25" t="s">
        <v>1196</v>
      </c>
      <c r="D540" s="115">
        <v>2</v>
      </c>
      <c r="E540" s="22" t="s">
        <v>269</v>
      </c>
      <c r="F540" s="50" t="s">
        <v>1197</v>
      </c>
      <c r="G540" s="183"/>
    </row>
    <row r="541" spans="1:9" s="29" customFormat="1" ht="30" customHeight="1">
      <c r="A541" s="182"/>
      <c r="B541" s="42"/>
      <c r="C541" s="30" t="s">
        <v>2139</v>
      </c>
      <c r="D541" s="783">
        <v>2</v>
      </c>
      <c r="E541" s="71" t="s">
        <v>269</v>
      </c>
      <c r="F541" s="71" t="s">
        <v>1195</v>
      </c>
      <c r="G541" s="183"/>
    </row>
    <row r="542" spans="1:9" s="29" customFormat="1" ht="12.75" customHeight="1">
      <c r="A542" s="182"/>
      <c r="B542" s="42"/>
      <c r="C542" s="269" t="s">
        <v>1198</v>
      </c>
      <c r="D542" s="783">
        <v>2</v>
      </c>
      <c r="E542" s="71" t="s">
        <v>269</v>
      </c>
      <c r="F542" s="236"/>
      <c r="G542" s="183"/>
    </row>
    <row r="543" spans="1:9" s="29" customFormat="1" ht="30" customHeight="1">
      <c r="A543" s="182"/>
      <c r="B543" s="42"/>
      <c r="C543" s="42" t="s">
        <v>3385</v>
      </c>
      <c r="D543" s="783">
        <v>2</v>
      </c>
      <c r="E543" s="22" t="s">
        <v>269</v>
      </c>
      <c r="F543" s="50" t="s">
        <v>7072</v>
      </c>
      <c r="G543" s="183"/>
    </row>
    <row r="544" spans="1:9" s="29" customFormat="1" ht="75" customHeight="1">
      <c r="A544" s="182" t="s">
        <v>2141</v>
      </c>
      <c r="B544" s="30" t="s">
        <v>2142</v>
      </c>
      <c r="C544" s="76" t="s">
        <v>2143</v>
      </c>
      <c r="D544" s="783">
        <v>2</v>
      </c>
      <c r="E544" s="269" t="s">
        <v>377</v>
      </c>
      <c r="F544" s="30" t="s">
        <v>7073</v>
      </c>
      <c r="G544" s="183"/>
    </row>
    <row r="545" spans="1:16" ht="58" customHeight="1">
      <c r="A545" s="182"/>
      <c r="B545" s="90"/>
      <c r="C545" s="71" t="s">
        <v>7074</v>
      </c>
      <c r="D545" s="783">
        <v>2</v>
      </c>
      <c r="E545" s="269" t="s">
        <v>377</v>
      </c>
      <c r="F545" s="30" t="s">
        <v>7075</v>
      </c>
      <c r="G545" s="302"/>
    </row>
    <row r="546" spans="1:16" ht="40.15" customHeight="1">
      <c r="A546" s="256" t="s">
        <v>2149</v>
      </c>
      <c r="B546" s="1355" t="s">
        <v>28</v>
      </c>
      <c r="C546" s="1356"/>
      <c r="D546" s="1351"/>
      <c r="E546" s="1356"/>
      <c r="F546" s="1356"/>
      <c r="G546" s="1357"/>
      <c r="H546" s="29">
        <f>SUM(D547:D554)</f>
        <v>12</v>
      </c>
      <c r="I546" s="29">
        <f>COUNT(D547:D554)*2</f>
        <v>12</v>
      </c>
    </row>
    <row r="547" spans="1:16" ht="30" hidden="1" customHeight="1">
      <c r="A547" s="79" t="s">
        <v>2150</v>
      </c>
      <c r="B547" s="55" t="s">
        <v>3245</v>
      </c>
      <c r="C547" s="50"/>
      <c r="D547" s="742"/>
      <c r="E547" s="22"/>
      <c r="F547" s="742"/>
      <c r="G547" s="742"/>
      <c r="H547" s="99"/>
      <c r="I547" s="99"/>
      <c r="J547" s="99"/>
      <c r="K547" s="99"/>
      <c r="L547" s="99"/>
      <c r="M547" s="99"/>
      <c r="N547" s="99"/>
      <c r="O547" s="7"/>
      <c r="P547" s="7"/>
    </row>
    <row r="548" spans="1:16" ht="45" customHeight="1">
      <c r="A548" s="182" t="s">
        <v>2152</v>
      </c>
      <c r="B548" s="30" t="s">
        <v>2153</v>
      </c>
      <c r="C548" s="23" t="s">
        <v>7076</v>
      </c>
      <c r="D548" s="783">
        <v>2</v>
      </c>
      <c r="E548" s="71" t="s">
        <v>377</v>
      </c>
      <c r="F548" s="71" t="s">
        <v>6239</v>
      </c>
      <c r="G548" s="183"/>
    </row>
    <row r="549" spans="1:16" ht="45" customHeight="1">
      <c r="A549" s="182"/>
      <c r="B549" s="30"/>
      <c r="C549" s="23" t="s">
        <v>1215</v>
      </c>
      <c r="D549" s="115">
        <v>2</v>
      </c>
      <c r="E549" s="22" t="s">
        <v>377</v>
      </c>
      <c r="F549" s="25" t="s">
        <v>7077</v>
      </c>
      <c r="G549" s="183"/>
    </row>
    <row r="550" spans="1:16" ht="60" customHeight="1">
      <c r="A550" s="182" t="s">
        <v>2156</v>
      </c>
      <c r="B550" s="30" t="s">
        <v>2157</v>
      </c>
      <c r="C550" s="23" t="s">
        <v>2158</v>
      </c>
      <c r="D550" s="783">
        <v>2</v>
      </c>
      <c r="E550" s="71" t="s">
        <v>538</v>
      </c>
      <c r="F550" s="71" t="s">
        <v>7078</v>
      </c>
      <c r="G550" s="183"/>
    </row>
    <row r="551" spans="1:16" ht="30" customHeight="1">
      <c r="A551" s="182"/>
      <c r="B551" s="42"/>
      <c r="C551" s="23" t="s">
        <v>2160</v>
      </c>
      <c r="D551" s="783">
        <v>2</v>
      </c>
      <c r="E551" s="71" t="s">
        <v>538</v>
      </c>
      <c r="F551" s="23" t="s">
        <v>7079</v>
      </c>
      <c r="G551" s="183"/>
    </row>
    <row r="552" spans="1:16" ht="72.5">
      <c r="A552" s="182"/>
      <c r="B552" s="42"/>
      <c r="C552" s="23" t="s">
        <v>1222</v>
      </c>
      <c r="D552" s="783">
        <v>2</v>
      </c>
      <c r="E552" s="71" t="s">
        <v>377</v>
      </c>
      <c r="F552" s="71" t="s">
        <v>7080</v>
      </c>
      <c r="G552" s="183"/>
    </row>
    <row r="553" spans="1:16" ht="87">
      <c r="A553" s="182" t="s">
        <v>2163</v>
      </c>
      <c r="B553" s="30" t="s">
        <v>2164</v>
      </c>
      <c r="C553" s="30" t="s">
        <v>7081</v>
      </c>
      <c r="D553" s="783">
        <v>2</v>
      </c>
      <c r="E553" s="71" t="s">
        <v>377</v>
      </c>
      <c r="F553" s="792" t="s">
        <v>7082</v>
      </c>
      <c r="G553" s="805"/>
    </row>
    <row r="554" spans="1:16" ht="30" hidden="1" customHeight="1">
      <c r="A554" s="79" t="s">
        <v>1230</v>
      </c>
      <c r="B554" s="30" t="s">
        <v>2165</v>
      </c>
      <c r="C554" s="742"/>
      <c r="D554" s="742"/>
      <c r="E554" s="22"/>
      <c r="F554" s="742"/>
      <c r="G554" s="742"/>
      <c r="H554" s="99"/>
      <c r="I554" s="99"/>
      <c r="J554" s="99"/>
      <c r="K554" s="99"/>
      <c r="L554" s="99"/>
      <c r="M554" s="99"/>
      <c r="N554" s="99"/>
      <c r="O554" s="7"/>
      <c r="P554" s="7"/>
    </row>
    <row r="555" spans="1:16" ht="40.15" customHeight="1">
      <c r="A555" s="256" t="s">
        <v>2166</v>
      </c>
      <c r="B555" s="1353" t="s">
        <v>2167</v>
      </c>
      <c r="C555" s="1144"/>
      <c r="D555" s="1091"/>
      <c r="E555" s="1144"/>
      <c r="F555" s="1144"/>
      <c r="G555" s="1354"/>
      <c r="H555" s="29">
        <f>SUM(D556:D567)</f>
        <v>24</v>
      </c>
      <c r="I555" s="29">
        <f>COUNT(D556:D567)*2</f>
        <v>24</v>
      </c>
    </row>
    <row r="556" spans="1:16" ht="63" customHeight="1">
      <c r="A556" s="182" t="s">
        <v>2168</v>
      </c>
      <c r="B556" s="114" t="s">
        <v>2169</v>
      </c>
      <c r="C556" s="25" t="s">
        <v>2804</v>
      </c>
      <c r="D556" s="115">
        <v>2</v>
      </c>
      <c r="E556" s="22" t="s">
        <v>339</v>
      </c>
      <c r="F556" s="742"/>
      <c r="G556" s="183"/>
    </row>
    <row r="557" spans="1:16" ht="30" customHeight="1">
      <c r="A557" s="182"/>
      <c r="B557" s="191"/>
      <c r="C557" s="50" t="s">
        <v>7083</v>
      </c>
      <c r="D557" s="115">
        <v>2</v>
      </c>
      <c r="E557" s="22" t="s">
        <v>339</v>
      </c>
      <c r="F557" s="742"/>
      <c r="G557" s="183"/>
    </row>
    <row r="558" spans="1:16" ht="30" customHeight="1">
      <c r="A558" s="182"/>
      <c r="B558" s="191"/>
      <c r="C558" s="50" t="s">
        <v>2171</v>
      </c>
      <c r="D558" s="115">
        <v>2</v>
      </c>
      <c r="E558" s="22" t="s">
        <v>377</v>
      </c>
      <c r="F558" s="245"/>
      <c r="G558" s="183"/>
    </row>
    <row r="559" spans="1:16" ht="30" customHeight="1">
      <c r="A559" s="182"/>
      <c r="B559" s="191"/>
      <c r="C559" s="50" t="s">
        <v>2172</v>
      </c>
      <c r="D559" s="115">
        <v>2</v>
      </c>
      <c r="E559" s="22" t="s">
        <v>339</v>
      </c>
      <c r="F559" s="245"/>
      <c r="G559" s="183"/>
    </row>
    <row r="560" spans="1:16" ht="45" customHeight="1">
      <c r="A560" s="182"/>
      <c r="B560" s="191"/>
      <c r="C560" s="25" t="s">
        <v>1235</v>
      </c>
      <c r="D560" s="115">
        <v>2</v>
      </c>
      <c r="E560" s="22" t="s">
        <v>339</v>
      </c>
      <c r="F560" s="45" t="s">
        <v>3267</v>
      </c>
      <c r="G560" s="183"/>
    </row>
    <row r="561" spans="1:9" s="29" customFormat="1" ht="30" customHeight="1">
      <c r="A561" s="182"/>
      <c r="B561" s="191"/>
      <c r="C561" s="23" t="s">
        <v>1236</v>
      </c>
      <c r="D561" s="115">
        <v>2</v>
      </c>
      <c r="E561" s="22" t="s">
        <v>339</v>
      </c>
      <c r="F561" s="742"/>
      <c r="G561" s="183"/>
    </row>
    <row r="562" spans="1:9" s="29" customFormat="1" ht="61.5" customHeight="1">
      <c r="A562" s="182" t="s">
        <v>2173</v>
      </c>
      <c r="B562" s="114" t="s">
        <v>2174</v>
      </c>
      <c r="C562" s="23" t="s">
        <v>7084</v>
      </c>
      <c r="D562" s="115">
        <v>2</v>
      </c>
      <c r="E562" s="31" t="s">
        <v>339</v>
      </c>
      <c r="F562" s="42" t="s">
        <v>7085</v>
      </c>
      <c r="G562" s="701"/>
    </row>
    <row r="563" spans="1:9" s="29" customFormat="1" ht="58">
      <c r="A563" s="182"/>
      <c r="B563" s="191"/>
      <c r="C563" s="23" t="s">
        <v>1241</v>
      </c>
      <c r="D563" s="115">
        <v>2</v>
      </c>
      <c r="E563" s="22" t="s">
        <v>377</v>
      </c>
      <c r="F563" s="50" t="s">
        <v>7086</v>
      </c>
      <c r="G563" s="183"/>
    </row>
    <row r="564" spans="1:9" s="29" customFormat="1" ht="63" customHeight="1">
      <c r="A564" s="182"/>
      <c r="B564" s="191"/>
      <c r="C564" s="30" t="s">
        <v>7087</v>
      </c>
      <c r="D564" s="115">
        <v>2</v>
      </c>
      <c r="E564" s="31" t="s">
        <v>339</v>
      </c>
      <c r="F564" s="42" t="s">
        <v>2177</v>
      </c>
      <c r="G564" s="183"/>
    </row>
    <row r="565" spans="1:9" s="29" customFormat="1" ht="47.25" customHeight="1">
      <c r="A565" s="182" t="s">
        <v>2178</v>
      </c>
      <c r="B565" s="114" t="s">
        <v>2179</v>
      </c>
      <c r="C565" s="150" t="s">
        <v>7088</v>
      </c>
      <c r="D565" s="608">
        <v>2</v>
      </c>
      <c r="E565" s="273" t="s">
        <v>269</v>
      </c>
      <c r="F565" s="55" t="s">
        <v>2180</v>
      </c>
      <c r="G565" s="220"/>
    </row>
    <row r="566" spans="1:9" s="29" customFormat="1" ht="45" customHeight="1">
      <c r="A566" s="304"/>
      <c r="B566" s="26"/>
      <c r="C566" s="30" t="s">
        <v>1249</v>
      </c>
      <c r="D566" s="608">
        <v>2</v>
      </c>
      <c r="E566" s="71" t="s">
        <v>269</v>
      </c>
      <c r="F566" s="236"/>
      <c r="G566" s="220"/>
    </row>
    <row r="567" spans="1:9" s="29" customFormat="1" ht="29">
      <c r="A567" s="178"/>
      <c r="B567" s="26"/>
      <c r="C567" s="69" t="s">
        <v>1250</v>
      </c>
      <c r="D567" s="608">
        <v>2</v>
      </c>
      <c r="E567" s="71" t="s">
        <v>538</v>
      </c>
      <c r="F567" s="792" t="s">
        <v>7089</v>
      </c>
      <c r="G567" s="805"/>
    </row>
    <row r="568" spans="1:9" s="29" customFormat="1" ht="18.75" customHeight="1">
      <c r="A568" s="298"/>
      <c r="B568" s="1077" t="s">
        <v>2181</v>
      </c>
      <c r="C568" s="1077"/>
      <c r="D568" s="1312"/>
      <c r="E568" s="1077"/>
      <c r="F568" s="1077"/>
      <c r="G568" s="1077"/>
      <c r="H568" s="29">
        <f>H569+H572+H576+H580+H595+H599+H607+H615+H626</f>
        <v>74</v>
      </c>
      <c r="I568" s="29">
        <f>I569+I572+I576+I580+I595+I599+I607+I615+I626</f>
        <v>74</v>
      </c>
    </row>
    <row r="569" spans="1:9" s="29" customFormat="1" ht="40.15" customHeight="1">
      <c r="A569" s="256" t="s">
        <v>25</v>
      </c>
      <c r="B569" s="1353" t="s">
        <v>24</v>
      </c>
      <c r="C569" s="1144"/>
      <c r="D569" s="1091"/>
      <c r="E569" s="1144"/>
      <c r="F569" s="1144"/>
      <c r="G569" s="1354"/>
      <c r="H569" s="29">
        <f>SUM(D570:D571)</f>
        <v>4</v>
      </c>
      <c r="I569" s="29">
        <f>COUNT(D570:D571)*2</f>
        <v>4</v>
      </c>
    </row>
    <row r="570" spans="1:9" s="29" customFormat="1" ht="63" customHeight="1">
      <c r="A570" s="43" t="s">
        <v>1252</v>
      </c>
      <c r="B570" s="114" t="s">
        <v>1253</v>
      </c>
      <c r="C570" s="74" t="s">
        <v>7090</v>
      </c>
      <c r="D570" s="582">
        <v>2</v>
      </c>
      <c r="E570" s="28" t="s">
        <v>538</v>
      </c>
      <c r="F570" s="30" t="s">
        <v>7091</v>
      </c>
      <c r="G570" s="297"/>
    </row>
    <row r="571" spans="1:9" s="29" customFormat="1" ht="30" customHeight="1">
      <c r="A571" s="43" t="s">
        <v>1255</v>
      </c>
      <c r="B571" s="30" t="s">
        <v>1256</v>
      </c>
      <c r="C571" s="23" t="s">
        <v>7092</v>
      </c>
      <c r="D571" s="582">
        <v>2</v>
      </c>
      <c r="E571" s="28" t="s">
        <v>538</v>
      </c>
      <c r="F571" s="30" t="s">
        <v>7093</v>
      </c>
      <c r="G571" s="53"/>
    </row>
    <row r="572" spans="1:9" s="29" customFormat="1" ht="40.15" customHeight="1">
      <c r="A572" s="256" t="s">
        <v>23</v>
      </c>
      <c r="B572" s="1355" t="s">
        <v>2184</v>
      </c>
      <c r="C572" s="1356"/>
      <c r="D572" s="1351"/>
      <c r="E572" s="1356"/>
      <c r="F572" s="1356"/>
      <c r="G572" s="1357"/>
      <c r="H572" s="29">
        <f>SUM(D573:D575)</f>
        <v>6</v>
      </c>
      <c r="I572" s="29">
        <f>COUNT(D573:D575)*2</f>
        <v>6</v>
      </c>
    </row>
    <row r="573" spans="1:9" s="29" customFormat="1" ht="31.5" customHeight="1">
      <c r="A573" s="43" t="s">
        <v>1257</v>
      </c>
      <c r="B573" s="114" t="s">
        <v>2185</v>
      </c>
      <c r="C573" s="30" t="s">
        <v>7094</v>
      </c>
      <c r="D573" s="784">
        <v>2</v>
      </c>
      <c r="E573" s="28" t="s">
        <v>538</v>
      </c>
      <c r="F573" s="30" t="s">
        <v>7095</v>
      </c>
      <c r="G573" s="53"/>
    </row>
    <row r="574" spans="1:9" s="29" customFormat="1" ht="31.5" customHeight="1">
      <c r="A574" s="43" t="s">
        <v>1259</v>
      </c>
      <c r="B574" s="114" t="s">
        <v>2187</v>
      </c>
      <c r="C574" s="30" t="s">
        <v>7096</v>
      </c>
      <c r="D574" s="582">
        <v>2</v>
      </c>
      <c r="E574" s="28" t="s">
        <v>538</v>
      </c>
      <c r="F574" s="30"/>
      <c r="G574" s="53"/>
    </row>
    <row r="575" spans="1:9" s="29" customFormat="1" ht="47.25" customHeight="1">
      <c r="A575" s="43" t="s">
        <v>1261</v>
      </c>
      <c r="B575" s="114" t="s">
        <v>2189</v>
      </c>
      <c r="C575" s="30" t="s">
        <v>7097</v>
      </c>
      <c r="D575" s="582">
        <v>2</v>
      </c>
      <c r="E575" s="28" t="s">
        <v>538</v>
      </c>
      <c r="F575" s="30"/>
      <c r="G575" s="53"/>
    </row>
    <row r="576" spans="1:9" s="29" customFormat="1" ht="40.15" customHeight="1">
      <c r="A576" s="256" t="s">
        <v>2191</v>
      </c>
      <c r="B576" s="1353" t="s">
        <v>2192</v>
      </c>
      <c r="C576" s="1144"/>
      <c r="D576" s="1091"/>
      <c r="E576" s="1144"/>
      <c r="F576" s="1144"/>
      <c r="G576" s="1354"/>
      <c r="H576" s="29">
        <f>SUM(D577:D579)</f>
        <v>4</v>
      </c>
      <c r="I576" s="29">
        <f>COUNT(D577:D579)*2</f>
        <v>4</v>
      </c>
    </row>
    <row r="577" spans="1:16" ht="50.25" customHeight="1">
      <c r="A577" s="18" t="s">
        <v>2193</v>
      </c>
      <c r="B577" s="114" t="s">
        <v>2194</v>
      </c>
      <c r="C577" s="20" t="s">
        <v>7098</v>
      </c>
      <c r="D577" s="115">
        <v>2</v>
      </c>
      <c r="E577" s="28" t="s">
        <v>538</v>
      </c>
      <c r="F577" s="23" t="s">
        <v>7099</v>
      </c>
      <c r="G577" s="447"/>
    </row>
    <row r="578" spans="1:16" ht="47.25" hidden="1" customHeight="1">
      <c r="A578" s="27" t="s">
        <v>2197</v>
      </c>
      <c r="B578" s="114" t="s">
        <v>2198</v>
      </c>
      <c r="C578" s="28"/>
      <c r="D578" s="28"/>
      <c r="E578" s="28"/>
      <c r="F578" s="28"/>
      <c r="G578" s="26"/>
      <c r="H578" s="99"/>
      <c r="I578" s="99"/>
      <c r="J578" s="99"/>
      <c r="K578" s="99"/>
      <c r="L578" s="99"/>
      <c r="M578" s="99"/>
      <c r="N578" s="99"/>
      <c r="O578" s="7"/>
      <c r="P578" s="7"/>
    </row>
    <row r="579" spans="1:16" ht="88.5" customHeight="1">
      <c r="A579" s="18" t="s">
        <v>2199</v>
      </c>
      <c r="B579" s="160" t="s">
        <v>2200</v>
      </c>
      <c r="C579" s="74" t="s">
        <v>1272</v>
      </c>
      <c r="D579" s="786">
        <v>2</v>
      </c>
      <c r="E579" s="28" t="s">
        <v>538</v>
      </c>
      <c r="F579" s="74" t="s">
        <v>7100</v>
      </c>
      <c r="G579" s="293"/>
    </row>
    <row r="580" spans="1:16" ht="40.15" customHeight="1">
      <c r="A580" s="256" t="s">
        <v>2202</v>
      </c>
      <c r="B580" s="1353" t="s">
        <v>2203</v>
      </c>
      <c r="C580" s="1144"/>
      <c r="D580" s="1091"/>
      <c r="E580" s="1144"/>
      <c r="F580" s="1144"/>
      <c r="G580" s="1354"/>
      <c r="H580" s="29">
        <f>SUM(D581:D594)</f>
        <v>28</v>
      </c>
      <c r="I580" s="29">
        <f>COUNT(D581:D594)*2</f>
        <v>28</v>
      </c>
    </row>
    <row r="581" spans="1:16" ht="45" customHeight="1">
      <c r="A581" s="18" t="s">
        <v>2204</v>
      </c>
      <c r="B581" s="114" t="s">
        <v>1275</v>
      </c>
      <c r="C581" s="123" t="s">
        <v>1276</v>
      </c>
      <c r="D581" s="582">
        <v>2</v>
      </c>
      <c r="E581" s="28" t="s">
        <v>646</v>
      </c>
      <c r="F581" s="55" t="s">
        <v>7101</v>
      </c>
      <c r="G581" s="53"/>
    </row>
    <row r="582" spans="1:16" ht="30" customHeight="1">
      <c r="A582" s="18"/>
      <c r="B582" s="191"/>
      <c r="C582" s="23" t="s">
        <v>1277</v>
      </c>
      <c r="D582" s="582">
        <v>2</v>
      </c>
      <c r="E582" s="28" t="s">
        <v>375</v>
      </c>
      <c r="F582" s="55" t="s">
        <v>7102</v>
      </c>
      <c r="G582" s="53"/>
    </row>
    <row r="583" spans="1:16" ht="63" customHeight="1">
      <c r="A583" s="18" t="s">
        <v>2207</v>
      </c>
      <c r="B583" s="114" t="s">
        <v>1279</v>
      </c>
      <c r="C583" s="50" t="s">
        <v>2675</v>
      </c>
      <c r="D583" s="582">
        <v>2</v>
      </c>
      <c r="E583" s="28" t="s">
        <v>646</v>
      </c>
      <c r="F583" s="123" t="s">
        <v>7103</v>
      </c>
      <c r="G583" s="156"/>
    </row>
    <row r="584" spans="1:16" ht="45" customHeight="1">
      <c r="A584" s="18"/>
      <c r="B584" s="114"/>
      <c r="C584" s="50" t="s">
        <v>2676</v>
      </c>
      <c r="D584" s="582">
        <v>2</v>
      </c>
      <c r="E584" s="28" t="s">
        <v>646</v>
      </c>
      <c r="F584" s="30" t="s">
        <v>7104</v>
      </c>
      <c r="G584" s="53"/>
    </row>
    <row r="585" spans="1:16" ht="90.75" customHeight="1">
      <c r="A585" s="18"/>
      <c r="B585" s="114"/>
      <c r="C585" s="165" t="s">
        <v>2214</v>
      </c>
      <c r="D585" s="582">
        <v>2</v>
      </c>
      <c r="E585" s="28" t="s">
        <v>646</v>
      </c>
      <c r="F585" s="30" t="s">
        <v>7105</v>
      </c>
      <c r="G585" s="53"/>
    </row>
    <row r="586" spans="1:16" ht="105.75" customHeight="1">
      <c r="A586" s="18"/>
      <c r="B586" s="114"/>
      <c r="C586" s="165" t="s">
        <v>2216</v>
      </c>
      <c r="D586" s="582">
        <v>2</v>
      </c>
      <c r="E586" s="28" t="s">
        <v>646</v>
      </c>
      <c r="F586" s="30" t="s">
        <v>7106</v>
      </c>
      <c r="G586" s="53"/>
    </row>
    <row r="587" spans="1:16" ht="102.75" customHeight="1">
      <c r="A587" s="18"/>
      <c r="B587" s="114"/>
      <c r="C587" s="165" t="s">
        <v>2212</v>
      </c>
      <c r="D587" s="582">
        <v>2</v>
      </c>
      <c r="E587" s="28" t="s">
        <v>646</v>
      </c>
      <c r="F587" s="30" t="s">
        <v>7107</v>
      </c>
      <c r="G587" s="53"/>
    </row>
    <row r="588" spans="1:16" ht="43.5">
      <c r="A588" s="18"/>
      <c r="B588" s="114"/>
      <c r="C588" s="165" t="s">
        <v>2210</v>
      </c>
      <c r="D588" s="582">
        <v>2</v>
      </c>
      <c r="E588" s="28" t="s">
        <v>646</v>
      </c>
      <c r="F588" s="30" t="s">
        <v>2677</v>
      </c>
      <c r="G588" s="53"/>
    </row>
    <row r="589" spans="1:16" ht="95.25" customHeight="1">
      <c r="A589" s="18"/>
      <c r="B589" s="114"/>
      <c r="C589" s="165" t="s">
        <v>7108</v>
      </c>
      <c r="D589" s="582">
        <v>2</v>
      </c>
      <c r="E589" s="28" t="s">
        <v>646</v>
      </c>
      <c r="F589" s="23" t="s">
        <v>7109</v>
      </c>
      <c r="G589" s="53"/>
    </row>
    <row r="590" spans="1:16" ht="98.25" customHeight="1">
      <c r="A590" s="18"/>
      <c r="B590" s="114"/>
      <c r="C590" s="165" t="s">
        <v>2218</v>
      </c>
      <c r="D590" s="582">
        <v>2</v>
      </c>
      <c r="E590" s="28" t="s">
        <v>646</v>
      </c>
      <c r="F590" s="30" t="s">
        <v>7110</v>
      </c>
      <c r="G590" s="53"/>
    </row>
    <row r="591" spans="1:16" ht="60.75" customHeight="1">
      <c r="A591" s="18"/>
      <c r="B591" s="114"/>
      <c r="C591" s="165" t="s">
        <v>2220</v>
      </c>
      <c r="D591" s="582">
        <v>2</v>
      </c>
      <c r="E591" s="28" t="s">
        <v>646</v>
      </c>
      <c r="F591" s="30" t="s">
        <v>7111</v>
      </c>
      <c r="G591" s="53"/>
    </row>
    <row r="592" spans="1:16" ht="81.75" customHeight="1">
      <c r="A592" s="18"/>
      <c r="B592" s="114"/>
      <c r="C592" s="165" t="s">
        <v>2222</v>
      </c>
      <c r="D592" s="582">
        <v>2</v>
      </c>
      <c r="E592" s="28" t="s">
        <v>646</v>
      </c>
      <c r="F592" s="30" t="s">
        <v>7112</v>
      </c>
      <c r="G592" s="53"/>
    </row>
    <row r="593" spans="1:16" ht="31.5" customHeight="1">
      <c r="A593" s="18" t="s">
        <v>2224</v>
      </c>
      <c r="B593" s="114" t="s">
        <v>2225</v>
      </c>
      <c r="C593" s="50" t="s">
        <v>7113</v>
      </c>
      <c r="D593" s="582">
        <v>2</v>
      </c>
      <c r="E593" s="28" t="s">
        <v>538</v>
      </c>
      <c r="F593" s="55"/>
      <c r="G593" s="53"/>
    </row>
    <row r="594" spans="1:16" ht="84.75" customHeight="1">
      <c r="A594" s="18" t="s">
        <v>2228</v>
      </c>
      <c r="B594" s="114" t="s">
        <v>1297</v>
      </c>
      <c r="C594" s="229" t="s">
        <v>1298</v>
      </c>
      <c r="D594" s="582">
        <v>2</v>
      </c>
      <c r="E594" s="28" t="s">
        <v>339</v>
      </c>
      <c r="F594" s="23" t="s">
        <v>7114</v>
      </c>
      <c r="G594" s="53"/>
    </row>
    <row r="595" spans="1:16" ht="40.15" customHeight="1">
      <c r="A595" s="256" t="s">
        <v>2235</v>
      </c>
      <c r="B595" s="1353" t="s">
        <v>2236</v>
      </c>
      <c r="C595" s="1144"/>
      <c r="D595" s="1091"/>
      <c r="E595" s="1144"/>
      <c r="F595" s="1144"/>
      <c r="G595" s="1354"/>
      <c r="H595" s="29">
        <f>SUM(D596:D598)</f>
        <v>6</v>
      </c>
      <c r="I595" s="29">
        <f>COUNT(D596:D598)*2</f>
        <v>6</v>
      </c>
    </row>
    <row r="596" spans="1:16" ht="40.5" customHeight="1">
      <c r="A596" s="18" t="s">
        <v>2237</v>
      </c>
      <c r="B596" s="114" t="s">
        <v>2238</v>
      </c>
      <c r="C596" s="50" t="s">
        <v>1303</v>
      </c>
      <c r="D596" s="115">
        <v>2</v>
      </c>
      <c r="E596" s="28" t="s">
        <v>538</v>
      </c>
      <c r="F596" s="23" t="s">
        <v>7115</v>
      </c>
      <c r="G596" s="21"/>
    </row>
    <row r="597" spans="1:16" ht="47.25" customHeight="1">
      <c r="A597" s="18" t="s">
        <v>2240</v>
      </c>
      <c r="B597" s="114" t="s">
        <v>2602</v>
      </c>
      <c r="C597" s="25" t="s">
        <v>1306</v>
      </c>
      <c r="D597" s="115">
        <v>2</v>
      </c>
      <c r="E597" s="28" t="s">
        <v>538</v>
      </c>
      <c r="F597" s="23" t="s">
        <v>7116</v>
      </c>
      <c r="G597" s="21"/>
    </row>
    <row r="598" spans="1:16" ht="31.5" customHeight="1">
      <c r="A598" s="18" t="s">
        <v>1307</v>
      </c>
      <c r="B598" s="114" t="s">
        <v>2603</v>
      </c>
      <c r="C598" s="23" t="s">
        <v>2242</v>
      </c>
      <c r="D598" s="115">
        <v>2</v>
      </c>
      <c r="E598" s="28" t="s">
        <v>538</v>
      </c>
      <c r="F598" s="23" t="s">
        <v>7117</v>
      </c>
      <c r="G598" s="21"/>
    </row>
    <row r="599" spans="1:16" ht="40.15" customHeight="1">
      <c r="A599" s="256" t="s">
        <v>2244</v>
      </c>
      <c r="B599" s="1353" t="s">
        <v>14</v>
      </c>
      <c r="C599" s="1144"/>
      <c r="D599" s="1091"/>
      <c r="E599" s="1144"/>
      <c r="F599" s="1144"/>
      <c r="G599" s="1354"/>
      <c r="H599" s="29">
        <f>SUM(D600:D606)</f>
        <v>14</v>
      </c>
      <c r="I599" s="29">
        <f>COUNT(D600:D606)*2</f>
        <v>14</v>
      </c>
    </row>
    <row r="600" spans="1:16" ht="60" customHeight="1">
      <c r="A600" s="18" t="s">
        <v>2245</v>
      </c>
      <c r="B600" s="30" t="s">
        <v>2679</v>
      </c>
      <c r="C600" s="25" t="s">
        <v>1312</v>
      </c>
      <c r="D600" s="582">
        <v>2</v>
      </c>
      <c r="E600" s="28" t="s">
        <v>651</v>
      </c>
      <c r="F600" s="30" t="s">
        <v>7118</v>
      </c>
      <c r="G600" s="53"/>
    </row>
    <row r="601" spans="1:16" ht="56.15" customHeight="1">
      <c r="A601" s="18" t="s">
        <v>1313</v>
      </c>
      <c r="B601" s="114" t="s">
        <v>1314</v>
      </c>
      <c r="C601" s="25" t="s">
        <v>7119</v>
      </c>
      <c r="D601" s="582">
        <v>2</v>
      </c>
      <c r="E601" s="28" t="s">
        <v>651</v>
      </c>
      <c r="F601" s="639" t="s">
        <v>7120</v>
      </c>
      <c r="G601" s="447"/>
    </row>
    <row r="602" spans="1:16" ht="56.25" customHeight="1">
      <c r="A602" s="18"/>
      <c r="B602" s="114"/>
      <c r="C602" s="245" t="s">
        <v>7121</v>
      </c>
      <c r="D602" s="582">
        <v>2</v>
      </c>
      <c r="E602" s="28" t="s">
        <v>651</v>
      </c>
      <c r="F602" s="55" t="s">
        <v>7122</v>
      </c>
      <c r="G602" s="447"/>
    </row>
    <row r="603" spans="1:16" ht="91.5" customHeight="1">
      <c r="A603" s="18"/>
      <c r="B603" s="114"/>
      <c r="C603" s="45" t="s">
        <v>1316</v>
      </c>
      <c r="D603" s="582">
        <v>2</v>
      </c>
      <c r="E603" s="28" t="s">
        <v>651</v>
      </c>
      <c r="F603" s="161" t="s">
        <v>7123</v>
      </c>
      <c r="G603" s="447"/>
    </row>
    <row r="604" spans="1:16" ht="47.25" customHeight="1">
      <c r="A604" s="18" t="s">
        <v>1318</v>
      </c>
      <c r="B604" s="160" t="s">
        <v>1319</v>
      </c>
      <c r="C604" s="123" t="s">
        <v>1320</v>
      </c>
      <c r="D604" s="582">
        <v>2</v>
      </c>
      <c r="E604" s="28" t="s">
        <v>651</v>
      </c>
      <c r="F604" s="30" t="s">
        <v>7124</v>
      </c>
      <c r="G604" s="53"/>
    </row>
    <row r="605" spans="1:16" ht="47.25" customHeight="1">
      <c r="A605" s="18" t="s">
        <v>2255</v>
      </c>
      <c r="B605" s="114" t="s">
        <v>1322</v>
      </c>
      <c r="C605" s="229" t="s">
        <v>1323</v>
      </c>
      <c r="D605" s="582">
        <v>2</v>
      </c>
      <c r="E605" s="28" t="s">
        <v>651</v>
      </c>
      <c r="F605" s="30" t="s">
        <v>2256</v>
      </c>
      <c r="G605" s="53"/>
    </row>
    <row r="606" spans="1:16" ht="64.5" customHeight="1">
      <c r="A606" s="18" t="s">
        <v>2257</v>
      </c>
      <c r="B606" s="114" t="s">
        <v>2258</v>
      </c>
      <c r="C606" s="229" t="s">
        <v>2259</v>
      </c>
      <c r="D606" s="773">
        <v>2</v>
      </c>
      <c r="E606" s="310" t="s">
        <v>651</v>
      </c>
      <c r="F606" s="23" t="s">
        <v>7125</v>
      </c>
      <c r="G606" s="58"/>
    </row>
    <row r="607" spans="1:16" ht="40.15" customHeight="1">
      <c r="A607" s="256" t="s">
        <v>2261</v>
      </c>
      <c r="B607" s="992" t="s">
        <v>1327</v>
      </c>
      <c r="C607" s="1001"/>
      <c r="D607" s="1001"/>
      <c r="E607" s="1001"/>
      <c r="F607" s="1001"/>
      <c r="G607" s="1002"/>
      <c r="H607" s="29">
        <f>SUM(D608:D614)</f>
        <v>4</v>
      </c>
      <c r="I607" s="29">
        <f>COUNT(D608:D614)*2</f>
        <v>4</v>
      </c>
    </row>
    <row r="608" spans="1:16" ht="135" hidden="1" customHeight="1">
      <c r="A608" s="27" t="s">
        <v>1328</v>
      </c>
      <c r="B608" s="50" t="s">
        <v>1329</v>
      </c>
      <c r="C608" s="50"/>
      <c r="D608" s="90"/>
      <c r="E608" s="26"/>
      <c r="F608" s="91"/>
      <c r="G608" s="26"/>
      <c r="H608" s="99"/>
      <c r="I608" s="99"/>
      <c r="J608" s="99"/>
      <c r="K608" s="99"/>
      <c r="L608" s="99"/>
      <c r="M608" s="99"/>
      <c r="N608" s="99"/>
      <c r="O608" s="7"/>
      <c r="P608" s="7"/>
    </row>
    <row r="609" spans="1:155" ht="60" hidden="1" customHeight="1">
      <c r="A609" s="27" t="s">
        <v>1332</v>
      </c>
      <c r="B609" s="50" t="s">
        <v>1333</v>
      </c>
      <c r="C609" s="50"/>
      <c r="D609" s="90"/>
      <c r="E609" s="26"/>
      <c r="F609" s="91"/>
      <c r="G609" s="53"/>
      <c r="H609" s="99"/>
      <c r="I609" s="99"/>
      <c r="J609" s="99"/>
      <c r="K609" s="99"/>
      <c r="L609" s="99"/>
      <c r="M609" s="99"/>
      <c r="N609" s="99"/>
      <c r="O609" s="7"/>
      <c r="P609" s="7"/>
    </row>
    <row r="610" spans="1:155" ht="90" hidden="1" customHeight="1">
      <c r="A610" s="27" t="s">
        <v>1336</v>
      </c>
      <c r="B610" s="50" t="s">
        <v>1337</v>
      </c>
      <c r="C610" s="50"/>
      <c r="D610" s="90"/>
      <c r="E610" s="26"/>
      <c r="F610" s="91"/>
      <c r="G610" s="53"/>
      <c r="H610" s="99"/>
      <c r="I610" s="99"/>
      <c r="J610" s="99"/>
      <c r="K610" s="99"/>
      <c r="L610" s="99"/>
      <c r="M610" s="99"/>
      <c r="N610" s="99"/>
      <c r="O610" s="7"/>
      <c r="P610" s="7"/>
    </row>
    <row r="611" spans="1:155" ht="105" customHeight="1">
      <c r="A611" s="63" t="s">
        <v>1340</v>
      </c>
      <c r="B611" s="50" t="s">
        <v>1341</v>
      </c>
      <c r="C611" s="50" t="s">
        <v>7126</v>
      </c>
      <c r="D611" s="806">
        <v>2</v>
      </c>
      <c r="E611" s="26" t="s">
        <v>538</v>
      </c>
      <c r="F611" s="91" t="s">
        <v>7127</v>
      </c>
      <c r="G611" s="53"/>
    </row>
    <row r="612" spans="1:155" ht="75" customHeight="1">
      <c r="A612" s="63" t="s">
        <v>1344</v>
      </c>
      <c r="B612" s="50" t="s">
        <v>1345</v>
      </c>
      <c r="C612" s="50" t="s">
        <v>1346</v>
      </c>
      <c r="D612" s="806">
        <v>2</v>
      </c>
      <c r="E612" s="26" t="s">
        <v>538</v>
      </c>
      <c r="F612" s="91" t="s">
        <v>1347</v>
      </c>
      <c r="G612" s="53"/>
    </row>
    <row r="613" spans="1:155" ht="90" hidden="1" customHeight="1">
      <c r="A613" s="27" t="s">
        <v>1348</v>
      </c>
      <c r="B613" s="50" t="s">
        <v>1349</v>
      </c>
      <c r="C613" s="50"/>
      <c r="D613" s="90"/>
      <c r="E613" s="26"/>
      <c r="F613" s="91"/>
      <c r="G613" s="53"/>
      <c r="H613" s="99"/>
      <c r="I613" s="99"/>
      <c r="J613" s="99"/>
      <c r="K613" s="99"/>
      <c r="L613" s="99"/>
      <c r="M613" s="99"/>
      <c r="N613" s="99"/>
      <c r="O613" s="7"/>
      <c r="P613" s="7"/>
    </row>
    <row r="614" spans="1:155" ht="105" hidden="1" customHeight="1">
      <c r="A614" s="27" t="s">
        <v>1352</v>
      </c>
      <c r="B614" s="50" t="s">
        <v>1353</v>
      </c>
      <c r="C614" s="50"/>
      <c r="D614" s="90"/>
      <c r="E614" s="26"/>
      <c r="F614" s="91"/>
      <c r="G614" s="53"/>
      <c r="H614" s="99"/>
      <c r="I614" s="99"/>
      <c r="J614" s="99"/>
      <c r="K614" s="99"/>
      <c r="L614" s="99"/>
      <c r="M614" s="99"/>
      <c r="N614" s="99"/>
      <c r="O614" s="7"/>
      <c r="P614" s="7"/>
    </row>
    <row r="615" spans="1:155" ht="40.15" customHeight="1">
      <c r="A615" s="256" t="s">
        <v>2264</v>
      </c>
      <c r="B615" s="1353" t="s">
        <v>2265</v>
      </c>
      <c r="C615" s="1144"/>
      <c r="D615" s="1091"/>
      <c r="E615" s="1144"/>
      <c r="F615" s="1144"/>
      <c r="G615" s="1354"/>
      <c r="H615" s="29">
        <f>SUM(D616:D618)</f>
        <v>6</v>
      </c>
      <c r="I615" s="29">
        <f>COUNT(D616:D618)*2</f>
        <v>6</v>
      </c>
    </row>
    <row r="616" spans="1:155" ht="31.5" customHeight="1">
      <c r="A616" s="18" t="s">
        <v>2266</v>
      </c>
      <c r="B616" s="114" t="s">
        <v>2267</v>
      </c>
      <c r="C616" s="23" t="s">
        <v>7128</v>
      </c>
      <c r="D616" s="115">
        <v>2</v>
      </c>
      <c r="E616" s="28" t="s">
        <v>269</v>
      </c>
      <c r="F616" s="28" t="s">
        <v>1359</v>
      </c>
      <c r="G616" s="53"/>
    </row>
    <row r="617" spans="1:155" ht="30" customHeight="1">
      <c r="A617" s="98"/>
      <c r="B617" s="191"/>
      <c r="C617" s="23" t="s">
        <v>7129</v>
      </c>
      <c r="D617" s="115">
        <v>2</v>
      </c>
      <c r="E617" s="28" t="s">
        <v>269</v>
      </c>
      <c r="F617" s="28" t="s">
        <v>1361</v>
      </c>
      <c r="G617" s="53"/>
    </row>
    <row r="618" spans="1:155" ht="31.5" customHeight="1">
      <c r="A618" s="18" t="s">
        <v>2268</v>
      </c>
      <c r="B618" s="114" t="s">
        <v>2269</v>
      </c>
      <c r="C618" s="23" t="s">
        <v>7130</v>
      </c>
      <c r="D618" s="115">
        <v>2</v>
      </c>
      <c r="E618" s="34" t="s">
        <v>538</v>
      </c>
      <c r="F618" s="23" t="s">
        <v>7131</v>
      </c>
      <c r="G618" s="53"/>
    </row>
    <row r="619" spans="1:155" ht="31.5" hidden="1" customHeight="1">
      <c r="A619" s="92" t="s">
        <v>10</v>
      </c>
      <c r="B619" s="993" t="s">
        <v>1365</v>
      </c>
      <c r="C619" s="994"/>
      <c r="D619" s="994"/>
      <c r="E619" s="994"/>
      <c r="F619" s="994"/>
      <c r="G619" s="998"/>
      <c r="H619" s="99"/>
      <c r="I619" s="99"/>
      <c r="J619" s="99"/>
      <c r="K619" s="99"/>
      <c r="L619" s="99"/>
      <c r="M619" s="99"/>
      <c r="N619" s="99"/>
      <c r="O619" s="7"/>
      <c r="P619" s="7"/>
    </row>
    <row r="620" spans="1:155" ht="31.5" hidden="1" customHeight="1">
      <c r="A620" s="92" t="s">
        <v>1366</v>
      </c>
      <c r="B620" s="50" t="s">
        <v>1367</v>
      </c>
      <c r="C620" s="28"/>
      <c r="D620" s="21"/>
      <c r="E620" s="28"/>
      <c r="F620" s="23"/>
      <c r="G620" s="53"/>
      <c r="H620" s="99"/>
      <c r="I620" s="99"/>
      <c r="J620" s="99"/>
      <c r="K620" s="99"/>
      <c r="L620" s="99"/>
      <c r="M620" s="99"/>
      <c r="N620" s="99"/>
      <c r="O620" s="7"/>
      <c r="P620" s="7"/>
    </row>
    <row r="621" spans="1:155" s="99" customFormat="1" ht="31.5" hidden="1" customHeight="1">
      <c r="A621" s="92" t="s">
        <v>1368</v>
      </c>
      <c r="B621" s="50" t="s">
        <v>1369</v>
      </c>
      <c r="C621" s="28"/>
      <c r="D621" s="21"/>
      <c r="E621" s="28"/>
      <c r="F621" s="23"/>
      <c r="G621" s="53"/>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c r="CA621" s="7"/>
      <c r="CB621" s="7"/>
      <c r="CC621" s="7"/>
      <c r="CD621" s="7"/>
      <c r="CE621" s="7"/>
      <c r="CF621" s="7"/>
      <c r="CG621" s="7"/>
      <c r="CH621" s="7"/>
      <c r="CI621" s="7"/>
      <c r="CJ621" s="7"/>
      <c r="CK621" s="7"/>
      <c r="CL621" s="7"/>
      <c r="CM621" s="7"/>
      <c r="CN621" s="7"/>
      <c r="CO621" s="7"/>
      <c r="CP621" s="7"/>
      <c r="CQ621" s="7"/>
      <c r="CR621" s="7"/>
      <c r="CS621" s="7"/>
      <c r="CT621" s="7"/>
      <c r="CU621" s="7"/>
      <c r="CV621" s="7"/>
      <c r="CW621" s="7"/>
      <c r="CX621" s="7"/>
      <c r="CY621" s="7"/>
      <c r="CZ621" s="7"/>
      <c r="DA621" s="7"/>
      <c r="DB621" s="7"/>
      <c r="DC621" s="7"/>
      <c r="DD621" s="7"/>
      <c r="DE621" s="7"/>
      <c r="DF621" s="7"/>
      <c r="DG621" s="7"/>
      <c r="DH621" s="7"/>
      <c r="DI621" s="7"/>
      <c r="DJ621" s="7"/>
      <c r="DK621" s="7"/>
      <c r="DL621" s="7"/>
      <c r="DM621" s="7"/>
      <c r="DN621" s="7"/>
      <c r="DO621" s="7"/>
      <c r="DP621" s="7"/>
      <c r="DQ621" s="7"/>
      <c r="DR621" s="7"/>
      <c r="DS621" s="7"/>
      <c r="DT621" s="7"/>
      <c r="DU621" s="7"/>
      <c r="DV621" s="7"/>
      <c r="DW621" s="7"/>
      <c r="DX621" s="7"/>
      <c r="DY621" s="7"/>
      <c r="DZ621" s="7"/>
      <c r="EA621" s="7"/>
      <c r="EB621" s="7"/>
      <c r="EC621" s="7"/>
      <c r="ED621" s="7"/>
      <c r="EE621" s="7"/>
      <c r="EF621" s="7"/>
      <c r="EG621" s="7"/>
      <c r="EH621" s="7"/>
      <c r="EI621" s="7"/>
      <c r="EJ621" s="7"/>
      <c r="EK621" s="7"/>
      <c r="EL621" s="7"/>
      <c r="EM621" s="7"/>
      <c r="EN621" s="7"/>
      <c r="EO621" s="7"/>
      <c r="EP621" s="7"/>
      <c r="EQ621" s="7"/>
      <c r="ER621" s="7"/>
      <c r="ES621" s="7"/>
      <c r="ET621" s="7"/>
      <c r="EU621" s="7"/>
      <c r="EV621" s="7"/>
      <c r="EW621" s="7"/>
      <c r="EX621" s="7"/>
      <c r="EY621" s="7"/>
    </row>
    <row r="622" spans="1:155" s="99" customFormat="1" ht="31.5" hidden="1" customHeight="1">
      <c r="A622" s="92" t="s">
        <v>1370</v>
      </c>
      <c r="B622" s="50" t="s">
        <v>1371</v>
      </c>
      <c r="C622" s="28"/>
      <c r="D622" s="21"/>
      <c r="E622" s="28"/>
      <c r="F622" s="23"/>
      <c r="G622" s="53"/>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c r="CE622" s="7"/>
      <c r="CF622" s="7"/>
      <c r="CG622" s="7"/>
      <c r="CH622" s="7"/>
      <c r="CI622" s="7"/>
      <c r="CJ622" s="7"/>
      <c r="CK622" s="7"/>
      <c r="CL622" s="7"/>
      <c r="CM622" s="7"/>
      <c r="CN622" s="7"/>
      <c r="CO622" s="7"/>
      <c r="CP622" s="7"/>
      <c r="CQ622" s="7"/>
      <c r="CR622" s="7"/>
      <c r="CS622" s="7"/>
      <c r="CT622" s="7"/>
      <c r="CU622" s="7"/>
      <c r="CV622" s="7"/>
      <c r="CW622" s="7"/>
      <c r="CX622" s="7"/>
      <c r="CY622" s="7"/>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7"/>
      <c r="EE622" s="7"/>
      <c r="EF622" s="7"/>
      <c r="EG622" s="7"/>
      <c r="EH622" s="7"/>
      <c r="EI622" s="7"/>
      <c r="EJ622" s="7"/>
      <c r="EK622" s="7"/>
      <c r="EL622" s="7"/>
      <c r="EM622" s="7"/>
      <c r="EN622" s="7"/>
      <c r="EO622" s="7"/>
      <c r="EP622" s="7"/>
      <c r="EQ622" s="7"/>
      <c r="ER622" s="7"/>
      <c r="ES622" s="7"/>
      <c r="ET622" s="7"/>
      <c r="EU622" s="7"/>
      <c r="EV622" s="7"/>
      <c r="EW622" s="7"/>
      <c r="EX622" s="7"/>
      <c r="EY622" s="7"/>
    </row>
    <row r="623" spans="1:155" s="99" customFormat="1" ht="31.5" hidden="1" customHeight="1">
      <c r="A623" s="92" t="s">
        <v>1372</v>
      </c>
      <c r="B623" s="50" t="s">
        <v>1373</v>
      </c>
      <c r="C623" s="28"/>
      <c r="D623" s="21"/>
      <c r="E623" s="28"/>
      <c r="F623" s="23"/>
      <c r="G623" s="53"/>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c r="CE623" s="7"/>
      <c r="CF623" s="7"/>
      <c r="CG623" s="7"/>
      <c r="CH623" s="7"/>
      <c r="CI623" s="7"/>
      <c r="CJ623" s="7"/>
      <c r="CK623" s="7"/>
      <c r="CL623" s="7"/>
      <c r="CM623" s="7"/>
      <c r="CN623" s="7"/>
      <c r="CO623" s="7"/>
      <c r="CP623" s="7"/>
      <c r="CQ623" s="7"/>
      <c r="CR623" s="7"/>
      <c r="CS623" s="7"/>
      <c r="CT623" s="7"/>
      <c r="CU623" s="7"/>
      <c r="CV623" s="7"/>
      <c r="CW623" s="7"/>
      <c r="CX623" s="7"/>
      <c r="CY623" s="7"/>
      <c r="CZ623" s="7"/>
      <c r="DA623" s="7"/>
      <c r="DB623" s="7"/>
      <c r="DC623" s="7"/>
      <c r="DD623" s="7"/>
      <c r="DE623" s="7"/>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row>
    <row r="624" spans="1:155" s="99" customFormat="1" ht="31.5" hidden="1" customHeight="1">
      <c r="A624" s="92" t="s">
        <v>1374</v>
      </c>
      <c r="B624" s="50" t="s">
        <v>1375</v>
      </c>
      <c r="C624" s="28"/>
      <c r="D624" s="21"/>
      <c r="E624" s="28"/>
      <c r="F624" s="23"/>
      <c r="G624" s="53"/>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c r="BX624" s="7"/>
      <c r="BY624" s="7"/>
      <c r="BZ624" s="7"/>
      <c r="CA624" s="7"/>
      <c r="CB624" s="7"/>
      <c r="CC624" s="7"/>
      <c r="CD624" s="7"/>
      <c r="CE624" s="7"/>
      <c r="CF624" s="7"/>
      <c r="CG624" s="7"/>
      <c r="CH624" s="7"/>
      <c r="CI624" s="7"/>
      <c r="CJ624" s="7"/>
      <c r="CK624" s="7"/>
      <c r="CL624" s="7"/>
      <c r="CM624" s="7"/>
      <c r="CN624" s="7"/>
      <c r="CO624" s="7"/>
      <c r="CP624" s="7"/>
      <c r="CQ624" s="7"/>
      <c r="CR624" s="7"/>
      <c r="CS624" s="7"/>
      <c r="CT624" s="7"/>
      <c r="CU624" s="7"/>
      <c r="CV624" s="7"/>
      <c r="CW624" s="7"/>
      <c r="CX624" s="7"/>
      <c r="CY624" s="7"/>
      <c r="CZ624" s="7"/>
      <c r="DA624" s="7"/>
      <c r="DB624" s="7"/>
      <c r="DC624" s="7"/>
      <c r="DD624" s="7"/>
      <c r="DE624" s="7"/>
      <c r="DF624" s="7"/>
      <c r="DG624" s="7"/>
      <c r="DH624" s="7"/>
      <c r="DI624" s="7"/>
      <c r="DJ624" s="7"/>
      <c r="DK624" s="7"/>
      <c r="DL624" s="7"/>
      <c r="DM624" s="7"/>
      <c r="DN624" s="7"/>
      <c r="DO624" s="7"/>
      <c r="DP624" s="7"/>
      <c r="DQ624" s="7"/>
      <c r="DR624" s="7"/>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row>
    <row r="625" spans="1:155" s="99" customFormat="1" ht="31.5" hidden="1" customHeight="1">
      <c r="A625" s="92" t="s">
        <v>1376</v>
      </c>
      <c r="B625" s="50" t="s">
        <v>1377</v>
      </c>
      <c r="C625" s="28"/>
      <c r="D625" s="21"/>
      <c r="E625" s="28"/>
      <c r="F625" s="23"/>
      <c r="G625" s="53"/>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c r="BX625" s="7"/>
      <c r="BY625" s="7"/>
      <c r="BZ625" s="7"/>
      <c r="CA625" s="7"/>
      <c r="CB625" s="7"/>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7"/>
      <c r="DA625" s="7"/>
      <c r="DB625" s="7"/>
      <c r="DC625" s="7"/>
      <c r="DD625" s="7"/>
      <c r="DE625" s="7"/>
      <c r="DF625" s="7"/>
      <c r="DG625" s="7"/>
      <c r="DH625" s="7"/>
      <c r="DI625" s="7"/>
      <c r="DJ625" s="7"/>
      <c r="DK625" s="7"/>
      <c r="DL625" s="7"/>
      <c r="DM625" s="7"/>
      <c r="DN625" s="7"/>
      <c r="DO625" s="7"/>
      <c r="DP625" s="7"/>
      <c r="DQ625" s="7"/>
      <c r="DR625" s="7"/>
      <c r="DS625" s="7"/>
      <c r="DT625" s="7"/>
      <c r="DU625" s="7"/>
      <c r="DV625" s="7"/>
      <c r="DW625" s="7"/>
      <c r="DX625" s="7"/>
      <c r="DY625" s="7"/>
      <c r="DZ625" s="7"/>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row>
    <row r="626" spans="1:155" s="99" customFormat="1" ht="15.75" customHeight="1">
      <c r="A626" s="807" t="s">
        <v>7132</v>
      </c>
      <c r="B626" s="1353" t="s">
        <v>8</v>
      </c>
      <c r="C626" s="1144"/>
      <c r="D626" s="1091"/>
      <c r="E626" s="1144"/>
      <c r="F626" s="1144"/>
      <c r="G626" s="1354"/>
      <c r="H626" s="29">
        <f>SUM(D627:D636)</f>
        <v>2</v>
      </c>
      <c r="I626" s="29">
        <f>COUNT(D627:D636)*2</f>
        <v>2</v>
      </c>
      <c r="J626" s="29"/>
      <c r="K626" s="29"/>
      <c r="L626" s="29"/>
      <c r="M626" s="29"/>
      <c r="N626" s="29"/>
      <c r="O626" s="29"/>
      <c r="P626" s="29"/>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7"/>
      <c r="CU626" s="7"/>
      <c r="CV626" s="7"/>
      <c r="CW626" s="7"/>
      <c r="CX626" s="7"/>
      <c r="CY626" s="7"/>
      <c r="CZ626" s="7"/>
      <c r="DA626" s="7"/>
      <c r="DB626" s="7"/>
      <c r="DC626" s="7"/>
      <c r="DD626" s="7"/>
      <c r="DE626" s="7"/>
      <c r="DF626" s="7"/>
      <c r="DG626" s="7"/>
      <c r="DH626" s="7"/>
      <c r="DI626" s="7"/>
      <c r="DJ626" s="7"/>
      <c r="DK626" s="7"/>
      <c r="DL626" s="7"/>
      <c r="DM626" s="7"/>
      <c r="DN626" s="7"/>
      <c r="DO626" s="7"/>
      <c r="DP626" s="7"/>
      <c r="DQ626" s="7"/>
      <c r="DR626" s="7"/>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row>
    <row r="627" spans="1:155" s="99" customFormat="1" ht="15.75" hidden="1" customHeight="1">
      <c r="A627" s="92" t="s">
        <v>1379</v>
      </c>
      <c r="B627" s="50" t="s">
        <v>1380</v>
      </c>
      <c r="C627" s="305"/>
      <c r="D627" s="305"/>
      <c r="E627" s="305"/>
      <c r="F627" s="305"/>
      <c r="G627" s="305"/>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7"/>
      <c r="CU627" s="7"/>
      <c r="CV627" s="7"/>
      <c r="CW627" s="7"/>
      <c r="CX627" s="7"/>
      <c r="CY627" s="7"/>
      <c r="CZ627" s="7"/>
      <c r="DA627" s="7"/>
      <c r="DB627" s="7"/>
      <c r="DC627" s="7"/>
      <c r="DD627" s="7"/>
      <c r="DE627" s="7"/>
      <c r="DF627" s="7"/>
      <c r="DG627" s="7"/>
      <c r="DH627" s="7"/>
      <c r="DI627" s="7"/>
      <c r="DJ627" s="7"/>
      <c r="DK627" s="7"/>
      <c r="DL627" s="7"/>
      <c r="DM627" s="7"/>
      <c r="DN627" s="7"/>
      <c r="DO627" s="7"/>
      <c r="DP627" s="7"/>
      <c r="DQ627" s="7"/>
      <c r="DR627" s="7"/>
      <c r="DS627" s="7"/>
      <c r="DT627" s="7"/>
      <c r="DU627" s="7"/>
      <c r="DV627" s="7"/>
      <c r="DW627" s="7"/>
      <c r="DX627" s="7"/>
      <c r="DY627" s="7"/>
      <c r="DZ627" s="7"/>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row>
    <row r="628" spans="1:155" s="99" customFormat="1" ht="15.75" hidden="1" customHeight="1">
      <c r="A628" s="92" t="s">
        <v>1381</v>
      </c>
      <c r="B628" s="50" t="s">
        <v>1382</v>
      </c>
      <c r="C628" s="305"/>
      <c r="D628" s="305"/>
      <c r="E628" s="305"/>
      <c r="F628" s="305"/>
      <c r="G628" s="305"/>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7"/>
      <c r="CU628" s="7"/>
      <c r="CV628" s="7"/>
      <c r="CW628" s="7"/>
      <c r="CX628" s="7"/>
      <c r="CY628" s="7"/>
      <c r="CZ628" s="7"/>
      <c r="DA628" s="7"/>
      <c r="DB628" s="7"/>
      <c r="DC628" s="7"/>
      <c r="DD628" s="7"/>
      <c r="DE628" s="7"/>
      <c r="DF628" s="7"/>
      <c r="DG628" s="7"/>
      <c r="DH628" s="7"/>
      <c r="DI628" s="7"/>
      <c r="DJ628" s="7"/>
      <c r="DK628" s="7"/>
      <c r="DL628" s="7"/>
      <c r="DM628" s="7"/>
      <c r="DN628" s="7"/>
      <c r="DO628" s="7"/>
      <c r="DP628" s="7"/>
      <c r="DQ628" s="7"/>
      <c r="DR628" s="7"/>
      <c r="DS628" s="7"/>
      <c r="DT628" s="7"/>
      <c r="DU628" s="7"/>
      <c r="DV628" s="7"/>
      <c r="DW628" s="7"/>
      <c r="DX628" s="7"/>
      <c r="DY628" s="7"/>
      <c r="DZ628" s="7"/>
      <c r="EA628" s="7"/>
      <c r="EB628" s="7"/>
      <c r="EC628" s="7"/>
      <c r="ED628" s="7"/>
      <c r="EE628" s="7"/>
      <c r="EF628" s="7"/>
      <c r="EG628" s="7"/>
      <c r="EH628" s="7"/>
      <c r="EI628" s="7"/>
      <c r="EJ628" s="7"/>
      <c r="EK628" s="7"/>
      <c r="EL628" s="7"/>
      <c r="EM628" s="7"/>
      <c r="EN628" s="7"/>
      <c r="EO628" s="7"/>
      <c r="EP628" s="7"/>
      <c r="EQ628" s="7"/>
      <c r="ER628" s="7"/>
      <c r="ES628" s="7"/>
      <c r="ET628" s="7"/>
      <c r="EU628" s="7"/>
      <c r="EV628" s="7"/>
      <c r="EW628" s="7"/>
      <c r="EX628" s="7"/>
      <c r="EY628" s="7"/>
    </row>
    <row r="629" spans="1:155" s="99" customFormat="1" ht="15.75" hidden="1" customHeight="1">
      <c r="A629" s="92" t="s">
        <v>1383</v>
      </c>
      <c r="B629" s="50" t="s">
        <v>1384</v>
      </c>
      <c r="C629" s="305"/>
      <c r="D629" s="305"/>
      <c r="E629" s="305"/>
      <c r="F629" s="305"/>
      <c r="G629" s="305"/>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c r="BX629" s="7"/>
      <c r="BY629" s="7"/>
      <c r="BZ629" s="7"/>
      <c r="CA629" s="7"/>
      <c r="CB629" s="7"/>
      <c r="CC629" s="7"/>
      <c r="CD629" s="7"/>
      <c r="CE629" s="7"/>
      <c r="CF629" s="7"/>
      <c r="CG629" s="7"/>
      <c r="CH629" s="7"/>
      <c r="CI629" s="7"/>
      <c r="CJ629" s="7"/>
      <c r="CK629" s="7"/>
      <c r="CL629" s="7"/>
      <c r="CM629" s="7"/>
      <c r="CN629" s="7"/>
      <c r="CO629" s="7"/>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7"/>
      <c r="DS629" s="7"/>
      <c r="DT629" s="7"/>
      <c r="DU629" s="7"/>
      <c r="DV629" s="7"/>
      <c r="DW629" s="7"/>
      <c r="DX629" s="7"/>
      <c r="DY629" s="7"/>
      <c r="DZ629" s="7"/>
      <c r="EA629" s="7"/>
      <c r="EB629" s="7"/>
      <c r="EC629" s="7"/>
      <c r="ED629" s="7"/>
      <c r="EE629" s="7"/>
      <c r="EF629" s="7"/>
      <c r="EG629" s="7"/>
      <c r="EH629" s="7"/>
      <c r="EI629" s="7"/>
      <c r="EJ629" s="7"/>
      <c r="EK629" s="7"/>
      <c r="EL629" s="7"/>
      <c r="EM629" s="7"/>
      <c r="EN629" s="7"/>
      <c r="EO629" s="7"/>
      <c r="EP629" s="7"/>
      <c r="EQ629" s="7"/>
      <c r="ER629" s="7"/>
      <c r="ES629" s="7"/>
      <c r="ET629" s="7"/>
      <c r="EU629" s="7"/>
      <c r="EV629" s="7"/>
      <c r="EW629" s="7"/>
      <c r="EX629" s="7"/>
      <c r="EY629" s="7"/>
    </row>
    <row r="630" spans="1:155" s="99" customFormat="1" ht="15.75" hidden="1" customHeight="1">
      <c r="A630" s="92" t="s">
        <v>1385</v>
      </c>
      <c r="B630" s="50" t="s">
        <v>1386</v>
      </c>
      <c r="C630" s="305"/>
      <c r="D630" s="305"/>
      <c r="E630" s="305"/>
      <c r="F630" s="305"/>
      <c r="G630" s="305"/>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c r="CE630" s="7"/>
      <c r="CF630" s="7"/>
      <c r="CG630" s="7"/>
      <c r="CH630" s="7"/>
      <c r="CI630" s="7"/>
      <c r="CJ630" s="7"/>
      <c r="CK630" s="7"/>
      <c r="CL630" s="7"/>
      <c r="CM630" s="7"/>
      <c r="CN630" s="7"/>
      <c r="CO630" s="7"/>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s="7"/>
      <c r="EE630" s="7"/>
      <c r="EF630" s="7"/>
      <c r="EG630" s="7"/>
      <c r="EH630" s="7"/>
      <c r="EI630" s="7"/>
      <c r="EJ630" s="7"/>
      <c r="EK630" s="7"/>
      <c r="EL630" s="7"/>
      <c r="EM630" s="7"/>
      <c r="EN630" s="7"/>
      <c r="EO630" s="7"/>
      <c r="EP630" s="7"/>
      <c r="EQ630" s="7"/>
      <c r="ER630" s="7"/>
      <c r="ES630" s="7"/>
      <c r="ET630" s="7"/>
      <c r="EU630" s="7"/>
      <c r="EV630" s="7"/>
      <c r="EW630" s="7"/>
      <c r="EX630" s="7"/>
      <c r="EY630" s="7"/>
    </row>
    <row r="631" spans="1:155" s="99" customFormat="1" ht="15.75" hidden="1" customHeight="1">
      <c r="A631" s="92" t="s">
        <v>1387</v>
      </c>
      <c r="B631" s="50" t="s">
        <v>1388</v>
      </c>
      <c r="C631" s="305"/>
      <c r="D631" s="305"/>
      <c r="E631" s="305"/>
      <c r="F631" s="305"/>
      <c r="G631" s="305"/>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c r="CE631" s="7"/>
      <c r="CF631" s="7"/>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row>
    <row r="632" spans="1:155" s="99" customFormat="1" ht="57.75" customHeight="1">
      <c r="A632" s="60" t="s">
        <v>1389</v>
      </c>
      <c r="B632" s="50" t="s">
        <v>2271</v>
      </c>
      <c r="C632" s="50" t="s">
        <v>7133</v>
      </c>
      <c r="D632" s="586">
        <v>2</v>
      </c>
      <c r="E632" s="34" t="s">
        <v>538</v>
      </c>
      <c r="F632" s="50" t="s">
        <v>7134</v>
      </c>
      <c r="G632" s="808"/>
      <c r="H632" s="29"/>
      <c r="I632" s="29"/>
      <c r="J632" s="29"/>
      <c r="K632" s="29"/>
      <c r="L632" s="29"/>
      <c r="M632" s="29"/>
      <c r="N632" s="29"/>
      <c r="O632" s="29"/>
      <c r="P632" s="29"/>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c r="BX632" s="7"/>
      <c r="BY632" s="7"/>
      <c r="BZ632" s="7"/>
      <c r="CA632" s="7"/>
      <c r="CB632" s="7"/>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c r="DU632" s="7"/>
      <c r="DV632" s="7"/>
      <c r="DW632" s="7"/>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row>
    <row r="633" spans="1:155" s="99" customFormat="1" ht="15.75" hidden="1" customHeight="1">
      <c r="A633" s="27" t="s">
        <v>1393</v>
      </c>
      <c r="B633" s="50" t="s">
        <v>1394</v>
      </c>
      <c r="C633" s="305"/>
      <c r="D633" s="809"/>
      <c r="E633" s="306"/>
      <c r="F633" s="305"/>
      <c r="G633" s="305"/>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c r="BX633" s="7"/>
      <c r="BY633" s="7"/>
      <c r="BZ633" s="7"/>
      <c r="CA633" s="7"/>
      <c r="CB633" s="7"/>
      <c r="CC633" s="7"/>
      <c r="CD633" s="7"/>
      <c r="CE633" s="7"/>
      <c r="CF633" s="7"/>
      <c r="CG633" s="7"/>
      <c r="CH633" s="7"/>
      <c r="CI633" s="7"/>
      <c r="CJ633" s="7"/>
      <c r="CK633" s="7"/>
      <c r="CL633" s="7"/>
      <c r="CM633" s="7"/>
      <c r="CN633" s="7"/>
      <c r="CO633" s="7"/>
      <c r="CP633" s="7"/>
      <c r="CQ633" s="7"/>
      <c r="CR633" s="7"/>
      <c r="CS633" s="7"/>
      <c r="CT633" s="7"/>
      <c r="CU633" s="7"/>
      <c r="CV633" s="7"/>
      <c r="CW633" s="7"/>
      <c r="CX633" s="7"/>
      <c r="CY633" s="7"/>
      <c r="CZ633" s="7"/>
      <c r="DA633" s="7"/>
      <c r="DB633" s="7"/>
      <c r="DC633" s="7"/>
      <c r="DD633" s="7"/>
      <c r="DE633" s="7"/>
      <c r="DF633" s="7"/>
      <c r="DG633" s="7"/>
      <c r="DH633" s="7"/>
      <c r="DI633" s="7"/>
      <c r="DJ633" s="7"/>
      <c r="DK633" s="7"/>
      <c r="DL633" s="7"/>
      <c r="DM633" s="7"/>
      <c r="DN633" s="7"/>
      <c r="DO633" s="7"/>
      <c r="DP633" s="7"/>
      <c r="DQ633" s="7"/>
      <c r="DR633" s="7"/>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row>
    <row r="634" spans="1:155" s="99" customFormat="1" ht="15.75" hidden="1" customHeight="1">
      <c r="A634" s="27" t="s">
        <v>1395</v>
      </c>
      <c r="B634" s="50" t="s">
        <v>7135</v>
      </c>
      <c r="C634" s="305"/>
      <c r="D634" s="305"/>
      <c r="E634" s="305"/>
      <c r="F634" s="305"/>
      <c r="G634" s="305"/>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c r="BX634" s="7"/>
      <c r="BY634" s="7"/>
      <c r="BZ634" s="7"/>
      <c r="CA634" s="7"/>
      <c r="CB634" s="7"/>
      <c r="CC634" s="7"/>
      <c r="CD634" s="7"/>
      <c r="CE634" s="7"/>
      <c r="CF634" s="7"/>
      <c r="CG634" s="7"/>
      <c r="CH634" s="7"/>
      <c r="CI634" s="7"/>
      <c r="CJ634" s="7"/>
      <c r="CK634" s="7"/>
      <c r="CL634" s="7"/>
      <c r="CM634" s="7"/>
      <c r="CN634" s="7"/>
      <c r="CO634" s="7"/>
      <c r="CP634" s="7"/>
      <c r="CQ634" s="7"/>
      <c r="CR634" s="7"/>
      <c r="CS634" s="7"/>
      <c r="CT634" s="7"/>
      <c r="CU634" s="7"/>
      <c r="CV634" s="7"/>
      <c r="CW634" s="7"/>
      <c r="CX634" s="7"/>
      <c r="CY634" s="7"/>
      <c r="CZ634" s="7"/>
      <c r="DA634" s="7"/>
      <c r="DB634" s="7"/>
      <c r="DC634" s="7"/>
      <c r="DD634" s="7"/>
      <c r="DE634" s="7"/>
      <c r="DF634" s="7"/>
      <c r="DG634" s="7"/>
      <c r="DH634" s="7"/>
      <c r="DI634" s="7"/>
      <c r="DJ634" s="7"/>
      <c r="DK634" s="7"/>
      <c r="DL634" s="7"/>
      <c r="DM634" s="7"/>
      <c r="DN634" s="7"/>
      <c r="DO634" s="7"/>
      <c r="DP634" s="7"/>
      <c r="DQ634" s="7"/>
      <c r="DR634" s="7"/>
      <c r="DS634" s="7"/>
      <c r="DT634" s="7"/>
      <c r="DU634" s="7"/>
      <c r="DV634" s="7"/>
      <c r="DW634" s="7"/>
      <c r="DX634" s="7"/>
      <c r="DY634" s="7"/>
      <c r="DZ634" s="7"/>
      <c r="EA634" s="7"/>
      <c r="EB634" s="7"/>
      <c r="EC634" s="7"/>
      <c r="ED634" s="7"/>
      <c r="EE634" s="7"/>
      <c r="EF634" s="7"/>
      <c r="EG634" s="7"/>
      <c r="EH634" s="7"/>
      <c r="EI634" s="7"/>
      <c r="EJ634" s="7"/>
      <c r="EK634" s="7"/>
      <c r="EL634" s="7"/>
      <c r="EM634" s="7"/>
      <c r="EN634" s="7"/>
      <c r="EO634" s="7"/>
      <c r="EP634" s="7"/>
      <c r="EQ634" s="7"/>
      <c r="ER634" s="7"/>
      <c r="ES634" s="7"/>
      <c r="ET634" s="7"/>
      <c r="EU634" s="7"/>
      <c r="EV634" s="7"/>
      <c r="EW634" s="7"/>
      <c r="EX634" s="7"/>
      <c r="EY634" s="7"/>
    </row>
    <row r="635" spans="1:155" s="99" customFormat="1" ht="15.75" hidden="1" customHeight="1">
      <c r="A635" s="27" t="s">
        <v>1397</v>
      </c>
      <c r="B635" s="50" t="s">
        <v>3285</v>
      </c>
      <c r="C635" s="305"/>
      <c r="D635" s="305"/>
      <c r="E635" s="305"/>
      <c r="F635" s="305"/>
      <c r="G635" s="305"/>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7"/>
      <c r="CU635" s="7"/>
      <c r="CV635" s="7"/>
      <c r="CW635" s="7"/>
      <c r="CX635" s="7"/>
      <c r="CY635" s="7"/>
      <c r="CZ635" s="7"/>
      <c r="DA635" s="7"/>
      <c r="DB635" s="7"/>
      <c r="DC635" s="7"/>
      <c r="DD635" s="7"/>
      <c r="DE635" s="7"/>
      <c r="DF635" s="7"/>
      <c r="DG635" s="7"/>
      <c r="DH635" s="7"/>
      <c r="DI635" s="7"/>
      <c r="DJ635" s="7"/>
      <c r="DK635" s="7"/>
      <c r="DL635" s="7"/>
      <c r="DM635" s="7"/>
      <c r="DN635" s="7"/>
      <c r="DO635" s="7"/>
      <c r="DP635" s="7"/>
      <c r="DQ635" s="7"/>
      <c r="DR635" s="7"/>
      <c r="DS635" s="7"/>
      <c r="DT635" s="7"/>
      <c r="DU635" s="7"/>
      <c r="DV635" s="7"/>
      <c r="DW635" s="7"/>
      <c r="DX635" s="7"/>
      <c r="DY635" s="7"/>
      <c r="DZ635" s="7"/>
      <c r="EA635" s="7"/>
      <c r="EB635" s="7"/>
      <c r="EC635" s="7"/>
      <c r="ED635" s="7"/>
      <c r="EE635" s="7"/>
      <c r="EF635" s="7"/>
      <c r="EG635" s="7"/>
      <c r="EH635" s="7"/>
      <c r="EI635" s="7"/>
      <c r="EJ635" s="7"/>
      <c r="EK635" s="7"/>
      <c r="EL635" s="7"/>
      <c r="EM635" s="7"/>
      <c r="EN635" s="7"/>
      <c r="EO635" s="7"/>
      <c r="EP635" s="7"/>
      <c r="EQ635" s="7"/>
      <c r="ER635" s="7"/>
      <c r="ES635" s="7"/>
      <c r="ET635" s="7"/>
      <c r="EU635" s="7"/>
      <c r="EV635" s="7"/>
      <c r="EW635" s="7"/>
      <c r="EX635" s="7"/>
      <c r="EY635" s="7"/>
    </row>
    <row r="636" spans="1:155" s="99" customFormat="1" ht="75" hidden="1" customHeight="1">
      <c r="A636" s="27" t="s">
        <v>1399</v>
      </c>
      <c r="B636" s="50" t="s">
        <v>1400</v>
      </c>
      <c r="C636" s="26"/>
      <c r="D636" s="26"/>
      <c r="E636" s="26"/>
      <c r="F636" s="26"/>
      <c r="G636" s="21"/>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c r="BX636" s="7"/>
      <c r="BY636" s="7"/>
      <c r="BZ636" s="7"/>
      <c r="CA636" s="7"/>
      <c r="CB636" s="7"/>
      <c r="CC636" s="7"/>
      <c r="CD636" s="7"/>
      <c r="CE636" s="7"/>
      <c r="CF636" s="7"/>
      <c r="CG636" s="7"/>
      <c r="CH636" s="7"/>
      <c r="CI636" s="7"/>
      <c r="CJ636" s="7"/>
      <c r="CK636" s="7"/>
      <c r="CL636" s="7"/>
      <c r="CM636" s="7"/>
      <c r="CN636" s="7"/>
      <c r="CO636" s="7"/>
      <c r="CP636" s="7"/>
      <c r="CQ636" s="7"/>
      <c r="CR636" s="7"/>
      <c r="CS636" s="7"/>
      <c r="CT636" s="7"/>
      <c r="CU636" s="7"/>
      <c r="CV636" s="7"/>
      <c r="CW636" s="7"/>
      <c r="CX636" s="7"/>
      <c r="CY636" s="7"/>
      <c r="CZ636" s="7"/>
      <c r="DA636" s="7"/>
      <c r="DB636" s="7"/>
      <c r="DC636" s="7"/>
      <c r="DD636" s="7"/>
      <c r="DE636" s="7"/>
      <c r="DF636" s="7"/>
      <c r="DG636" s="7"/>
      <c r="DH636" s="7"/>
      <c r="DI636" s="7"/>
      <c r="DJ636" s="7"/>
      <c r="DK636" s="7"/>
      <c r="DL636" s="7"/>
      <c r="DM636" s="7"/>
      <c r="DN636" s="7"/>
      <c r="DO636" s="7"/>
      <c r="DP636" s="7"/>
      <c r="DQ636" s="7"/>
      <c r="DR636" s="7"/>
      <c r="DS636" s="7"/>
      <c r="DT636" s="7"/>
      <c r="DU636" s="7"/>
      <c r="DV636" s="7"/>
      <c r="DW636" s="7"/>
      <c r="DX636" s="7"/>
      <c r="DY636" s="7"/>
      <c r="DZ636" s="7"/>
      <c r="EA636" s="7"/>
      <c r="EB636" s="7"/>
      <c r="EC636" s="7"/>
      <c r="ED636" s="7"/>
      <c r="EE636" s="7"/>
      <c r="EF636" s="7"/>
      <c r="EG636" s="7"/>
      <c r="EH636" s="7"/>
      <c r="EI636" s="7"/>
      <c r="EJ636" s="7"/>
      <c r="EK636" s="7"/>
      <c r="EL636" s="7"/>
      <c r="EM636" s="7"/>
      <c r="EN636" s="7"/>
      <c r="EO636" s="7"/>
      <c r="EP636" s="7"/>
      <c r="EQ636" s="7"/>
      <c r="ER636" s="7"/>
      <c r="ES636" s="7"/>
      <c r="ET636" s="7"/>
      <c r="EU636" s="7"/>
      <c r="EV636" s="7"/>
      <c r="EW636" s="7"/>
      <c r="EX636" s="7"/>
      <c r="EY636" s="7"/>
    </row>
    <row r="637" spans="1:155" ht="35.25" customHeight="1">
      <c r="A637" s="98"/>
      <c r="B637" s="1077" t="s">
        <v>1401</v>
      </c>
      <c r="C637" s="1077"/>
      <c r="D637" s="1312"/>
      <c r="E637" s="1077"/>
      <c r="F637" s="1077"/>
      <c r="G637" s="1077"/>
      <c r="H637" s="29">
        <f>H638+H643+H649+H659</f>
        <v>34</v>
      </c>
      <c r="I637" s="29">
        <f>I638+I643+I649+I659</f>
        <v>34</v>
      </c>
    </row>
    <row r="638" spans="1:155" ht="40.15" customHeight="1">
      <c r="A638" s="287" t="s">
        <v>2274</v>
      </c>
      <c r="B638" s="1353" t="s">
        <v>6</v>
      </c>
      <c r="C638" s="1144"/>
      <c r="D638" s="1091"/>
      <c r="E638" s="1144"/>
      <c r="F638" s="1144"/>
      <c r="G638" s="1354"/>
      <c r="H638" s="29">
        <f>SUM(D639:D642)</f>
        <v>6</v>
      </c>
      <c r="I638" s="29">
        <f>COUNT(D639:D642)*2</f>
        <v>6</v>
      </c>
    </row>
    <row r="639" spans="1:155" ht="30" customHeight="1">
      <c r="A639" s="18" t="s">
        <v>2275</v>
      </c>
      <c r="B639" s="90" t="s">
        <v>1403</v>
      </c>
      <c r="C639" s="50" t="s">
        <v>3392</v>
      </c>
      <c r="D639" s="582">
        <v>2</v>
      </c>
      <c r="E639" s="22" t="s">
        <v>646</v>
      </c>
      <c r="F639" s="742"/>
      <c r="G639" s="183"/>
    </row>
    <row r="640" spans="1:155" ht="30" customHeight="1">
      <c r="A640" s="18"/>
      <c r="B640" s="90"/>
      <c r="C640" s="30" t="s">
        <v>3393</v>
      </c>
      <c r="D640" s="582">
        <v>2</v>
      </c>
      <c r="E640" s="22" t="s">
        <v>646</v>
      </c>
      <c r="F640" s="742"/>
      <c r="G640" s="183"/>
    </row>
    <row r="641" spans="1:16" ht="15" customHeight="1">
      <c r="A641" s="18"/>
      <c r="B641" s="90"/>
      <c r="C641" s="50" t="s">
        <v>3394</v>
      </c>
      <c r="D641" s="582">
        <v>2</v>
      </c>
      <c r="E641" s="22" t="s">
        <v>646</v>
      </c>
      <c r="F641" s="742"/>
      <c r="G641" s="183"/>
    </row>
    <row r="642" spans="1:16" ht="45" hidden="1" customHeight="1">
      <c r="A642" s="27" t="s">
        <v>2279</v>
      </c>
      <c r="B642" s="90" t="s">
        <v>2608</v>
      </c>
      <c r="C642" s="742"/>
      <c r="D642" s="742"/>
      <c r="E642" s="22"/>
      <c r="F642" s="742"/>
      <c r="G642" s="742"/>
      <c r="H642" s="99"/>
      <c r="I642" s="99"/>
      <c r="J642" s="99"/>
      <c r="K642" s="99"/>
      <c r="L642" s="99"/>
      <c r="M642" s="99"/>
      <c r="N642" s="99"/>
      <c r="O642" s="7"/>
      <c r="P642" s="7"/>
    </row>
    <row r="643" spans="1:16" ht="40.15" customHeight="1">
      <c r="A643" s="287" t="s">
        <v>2281</v>
      </c>
      <c r="B643" s="1353" t="s">
        <v>4</v>
      </c>
      <c r="C643" s="1144"/>
      <c r="D643" s="1091"/>
      <c r="E643" s="1144"/>
      <c r="F643" s="1144"/>
      <c r="G643" s="1354"/>
      <c r="H643" s="29">
        <f>SUM(D644:D648)</f>
        <v>8</v>
      </c>
      <c r="I643" s="29">
        <f>COUNT(D644:D648)*2</f>
        <v>8</v>
      </c>
    </row>
    <row r="644" spans="1:16" ht="30" customHeight="1">
      <c r="A644" s="18" t="s">
        <v>2282</v>
      </c>
      <c r="B644" s="90" t="s">
        <v>1417</v>
      </c>
      <c r="C644" s="30" t="s">
        <v>2609</v>
      </c>
      <c r="D644" s="582">
        <v>2</v>
      </c>
      <c r="E644" s="22" t="s">
        <v>646</v>
      </c>
      <c r="F644" s="742"/>
      <c r="G644" s="183"/>
    </row>
    <row r="645" spans="1:16" ht="30" customHeight="1">
      <c r="A645" s="18"/>
      <c r="B645" s="90"/>
      <c r="C645" s="30" t="s">
        <v>3396</v>
      </c>
      <c r="D645" s="582">
        <v>2</v>
      </c>
      <c r="E645" s="22" t="s">
        <v>646</v>
      </c>
      <c r="F645" s="742"/>
      <c r="G645" s="183"/>
    </row>
    <row r="646" spans="1:16" ht="30" customHeight="1">
      <c r="A646" s="18"/>
      <c r="B646" s="90"/>
      <c r="C646" s="50" t="s">
        <v>3399</v>
      </c>
      <c r="D646" s="582">
        <v>2</v>
      </c>
      <c r="E646" s="22" t="s">
        <v>646</v>
      </c>
      <c r="F646" s="742"/>
      <c r="G646" s="183"/>
    </row>
    <row r="647" spans="1:16" ht="49.5" customHeight="1">
      <c r="A647" s="18"/>
      <c r="B647" s="90"/>
      <c r="C647" s="50" t="s">
        <v>7136</v>
      </c>
      <c r="D647" s="582">
        <v>2</v>
      </c>
      <c r="E647" s="22" t="s">
        <v>646</v>
      </c>
      <c r="F647" s="742"/>
      <c r="G647" s="183"/>
    </row>
    <row r="648" spans="1:16" ht="45" hidden="1" customHeight="1">
      <c r="A648" s="27" t="s">
        <v>1425</v>
      </c>
      <c r="B648" s="90" t="s">
        <v>2613</v>
      </c>
      <c r="C648" s="742"/>
      <c r="D648" s="742"/>
      <c r="E648" s="22"/>
      <c r="F648" s="742"/>
      <c r="G648" s="742"/>
      <c r="H648" s="99"/>
      <c r="I648" s="99"/>
      <c r="J648" s="99"/>
      <c r="K648" s="99"/>
      <c r="L648" s="99"/>
      <c r="M648" s="99"/>
      <c r="N648" s="99"/>
      <c r="O648" s="7"/>
      <c r="P648" s="7"/>
    </row>
    <row r="649" spans="1:16" ht="40.15" customHeight="1">
      <c r="A649" s="287" t="s">
        <v>2288</v>
      </c>
      <c r="B649" s="1353" t="s">
        <v>2</v>
      </c>
      <c r="C649" s="1144"/>
      <c r="D649" s="1091"/>
      <c r="E649" s="1144"/>
      <c r="F649" s="1144"/>
      <c r="G649" s="1354"/>
      <c r="H649" s="29">
        <f>SUM(D650:D658)</f>
        <v>16</v>
      </c>
      <c r="I649" s="29">
        <f>COUNT(D650:D658)*2</f>
        <v>16</v>
      </c>
    </row>
    <row r="650" spans="1:16" ht="30" customHeight="1">
      <c r="A650" s="18" t="s">
        <v>2289</v>
      </c>
      <c r="B650" s="30" t="s">
        <v>1428</v>
      </c>
      <c r="C650" s="30" t="s">
        <v>2681</v>
      </c>
      <c r="D650" s="582">
        <v>2</v>
      </c>
      <c r="E650" s="22" t="s">
        <v>646</v>
      </c>
      <c r="F650" s="742"/>
      <c r="G650" s="183"/>
    </row>
    <row r="651" spans="1:16" ht="15" customHeight="1">
      <c r="A651" s="18"/>
      <c r="B651" s="90"/>
      <c r="C651" s="30" t="s">
        <v>7137</v>
      </c>
      <c r="D651" s="582">
        <v>2</v>
      </c>
      <c r="E651" s="22" t="s">
        <v>646</v>
      </c>
      <c r="F651" s="742"/>
      <c r="G651" s="183"/>
    </row>
    <row r="652" spans="1:16" ht="30" customHeight="1">
      <c r="A652" s="18"/>
      <c r="B652" s="90"/>
      <c r="C652" s="30" t="s">
        <v>1429</v>
      </c>
      <c r="D652" s="582">
        <v>2</v>
      </c>
      <c r="E652" s="22" t="s">
        <v>646</v>
      </c>
      <c r="F652" s="742"/>
      <c r="G652" s="183"/>
    </row>
    <row r="653" spans="1:16" ht="30" customHeight="1">
      <c r="A653" s="18"/>
      <c r="B653" s="90"/>
      <c r="C653" s="30" t="s">
        <v>2682</v>
      </c>
      <c r="D653" s="582">
        <v>2</v>
      </c>
      <c r="E653" s="22" t="s">
        <v>646</v>
      </c>
      <c r="F653" s="742"/>
      <c r="G653" s="183"/>
    </row>
    <row r="654" spans="1:16" ht="30" customHeight="1">
      <c r="A654" s="18"/>
      <c r="B654" s="90"/>
      <c r="C654" s="55" t="s">
        <v>7138</v>
      </c>
      <c r="D654" s="582">
        <v>2</v>
      </c>
      <c r="E654" s="22" t="s">
        <v>646</v>
      </c>
      <c r="F654" s="742"/>
      <c r="G654" s="183"/>
    </row>
    <row r="655" spans="1:16" ht="30" customHeight="1">
      <c r="A655" s="18"/>
      <c r="B655" s="90"/>
      <c r="C655" s="55" t="s">
        <v>7139</v>
      </c>
      <c r="D655" s="582">
        <v>2</v>
      </c>
      <c r="E655" s="22" t="s">
        <v>646</v>
      </c>
      <c r="F655" s="742"/>
      <c r="G655" s="183"/>
    </row>
    <row r="656" spans="1:16" ht="30" customHeight="1">
      <c r="A656" s="18"/>
      <c r="B656" s="90"/>
      <c r="C656" s="55" t="s">
        <v>7140</v>
      </c>
      <c r="D656" s="582">
        <v>2</v>
      </c>
      <c r="E656" s="22" t="s">
        <v>646</v>
      </c>
      <c r="F656" s="742"/>
      <c r="G656" s="183"/>
    </row>
    <row r="657" spans="1:16" ht="30" customHeight="1">
      <c r="A657" s="18"/>
      <c r="B657" s="90"/>
      <c r="C657" s="55" t="s">
        <v>7141</v>
      </c>
      <c r="D657" s="582">
        <v>2</v>
      </c>
      <c r="E657" s="22" t="s">
        <v>646</v>
      </c>
      <c r="F657" s="742"/>
      <c r="G657" s="183"/>
    </row>
    <row r="658" spans="1:16" ht="45" hidden="1" customHeight="1">
      <c r="A658" s="27" t="s">
        <v>1432</v>
      </c>
      <c r="B658" s="90" t="s">
        <v>2619</v>
      </c>
      <c r="C658" s="742"/>
      <c r="D658" s="742"/>
      <c r="E658" s="22"/>
      <c r="F658" s="742"/>
      <c r="G658" s="742"/>
      <c r="H658" s="99"/>
      <c r="I658" s="99"/>
      <c r="J658" s="99"/>
      <c r="K658" s="99"/>
      <c r="L658" s="99"/>
      <c r="M658" s="99"/>
      <c r="N658" s="99"/>
      <c r="O658" s="7"/>
      <c r="P658" s="7"/>
    </row>
    <row r="659" spans="1:16" ht="40.15" customHeight="1">
      <c r="A659" s="287" t="s">
        <v>2305</v>
      </c>
      <c r="B659" s="1353" t="s">
        <v>0</v>
      </c>
      <c r="C659" s="1144"/>
      <c r="D659" s="1091"/>
      <c r="E659" s="1144"/>
      <c r="F659" s="1144"/>
      <c r="G659" s="1354"/>
      <c r="H659" s="29">
        <f>SUM(D660:D662)</f>
        <v>4</v>
      </c>
      <c r="I659" s="29">
        <f>COUNT(D660:D662)*2</f>
        <v>4</v>
      </c>
    </row>
    <row r="660" spans="1:16" ht="29">
      <c r="A660" s="18" t="s">
        <v>2307</v>
      </c>
      <c r="B660" s="90" t="s">
        <v>1435</v>
      </c>
      <c r="C660" s="30" t="s">
        <v>2620</v>
      </c>
      <c r="D660" s="582">
        <v>2</v>
      </c>
      <c r="E660" s="22" t="s">
        <v>646</v>
      </c>
      <c r="F660" s="742"/>
      <c r="G660" s="183"/>
    </row>
    <row r="661" spans="1:16" ht="29">
      <c r="A661" s="18"/>
      <c r="B661" s="90"/>
      <c r="C661" s="30" t="s">
        <v>7142</v>
      </c>
      <c r="D661" s="582">
        <v>2</v>
      </c>
      <c r="E661" s="22" t="s">
        <v>646</v>
      </c>
      <c r="F661" s="50" t="s">
        <v>7143</v>
      </c>
      <c r="G661" s="183"/>
    </row>
    <row r="662" spans="1:16" ht="45" hidden="1" customHeight="1">
      <c r="A662" s="27" t="s">
        <v>1440</v>
      </c>
      <c r="B662" s="90" t="s">
        <v>2623</v>
      </c>
      <c r="C662" s="742"/>
      <c r="D662" s="742"/>
      <c r="E662" s="22"/>
      <c r="F662" s="742"/>
      <c r="G662" s="742"/>
      <c r="H662" s="99"/>
      <c r="I662" s="99"/>
      <c r="J662" s="99"/>
      <c r="K662" s="99"/>
      <c r="L662" s="99"/>
      <c r="M662" s="99"/>
      <c r="N662" s="99"/>
      <c r="O662" s="7"/>
      <c r="P662" s="7"/>
    </row>
    <row r="663" spans="1:16" s="29" customFormat="1" ht="24.65" customHeight="1">
      <c r="A663" s="307"/>
      <c r="D663" s="908"/>
      <c r="F663" s="99"/>
    </row>
    <row r="664" spans="1:16" s="29" customFormat="1">
      <c r="A664" s="307"/>
      <c r="B664" s="29" t="s">
        <v>1443</v>
      </c>
      <c r="C664" s="29" t="s">
        <v>2313</v>
      </c>
      <c r="D664" s="908" t="s">
        <v>2683</v>
      </c>
      <c r="E664" s="29">
        <f>H2</f>
        <v>6</v>
      </c>
      <c r="F664" s="99"/>
    </row>
    <row r="665" spans="1:16" s="29" customFormat="1">
      <c r="A665" s="307" t="s">
        <v>174</v>
      </c>
      <c r="B665" s="29">
        <f>IF(E664=0,0,H50)</f>
        <v>50</v>
      </c>
      <c r="C665" s="29">
        <f>IF(E664=0,0,I50)</f>
        <v>50</v>
      </c>
      <c r="D665" s="950">
        <f>IF(D673=0,0,B665/C665)</f>
        <v>1</v>
      </c>
      <c r="F665" s="99"/>
    </row>
    <row r="666" spans="1:16" s="29" customFormat="1">
      <c r="A666" s="307" t="s">
        <v>176</v>
      </c>
      <c r="B666" s="29">
        <f>IF(E664=0,0,H113)</f>
        <v>70</v>
      </c>
      <c r="C666" s="29">
        <f>IF(E664=0,0,I113)</f>
        <v>70</v>
      </c>
      <c r="D666" s="950">
        <f>IF(D673=0,0,B666/C666)</f>
        <v>1</v>
      </c>
      <c r="F666" s="99"/>
    </row>
    <row r="667" spans="1:16" s="29" customFormat="1">
      <c r="A667" s="307" t="s">
        <v>178</v>
      </c>
      <c r="B667" s="29">
        <f>IF(E664=0,0,H174)</f>
        <v>104</v>
      </c>
      <c r="C667" s="29">
        <f>IF(E664=0,0,I174)</f>
        <v>104</v>
      </c>
      <c r="D667" s="950">
        <f>IF(D673=0,0,B667/C667)</f>
        <v>1</v>
      </c>
      <c r="F667" s="99"/>
    </row>
    <row r="668" spans="1:16" s="29" customFormat="1">
      <c r="A668" s="307" t="s">
        <v>180</v>
      </c>
      <c r="B668" s="29">
        <f>IF(E664=0,0,H242)</f>
        <v>110</v>
      </c>
      <c r="C668" s="29">
        <f>IF(E664=0,0,I242)</f>
        <v>110</v>
      </c>
      <c r="D668" s="950">
        <f>IF(D673=0,0,B668/C668)</f>
        <v>1</v>
      </c>
      <c r="F668" s="99"/>
    </row>
    <row r="669" spans="1:16" s="29" customFormat="1">
      <c r="A669" s="307" t="s">
        <v>182</v>
      </c>
      <c r="B669" s="29">
        <f>IF(E664=0,0,H320)</f>
        <v>202</v>
      </c>
      <c r="C669" s="29">
        <f>IF(E664=0,0,I320)</f>
        <v>202</v>
      </c>
      <c r="D669" s="950">
        <f>IF(D673=0,0,B669/C669)</f>
        <v>1</v>
      </c>
      <c r="F669" s="99"/>
    </row>
    <row r="670" spans="1:16" s="29" customFormat="1">
      <c r="A670" s="307" t="s">
        <v>184</v>
      </c>
      <c r="B670" s="29">
        <f>IF(E664=0,0,H516)</f>
        <v>86</v>
      </c>
      <c r="C670" s="29">
        <f>IF(E664=0,0,I516)</f>
        <v>86</v>
      </c>
      <c r="D670" s="950">
        <f>IF(D673=0,0,B670/C670)</f>
        <v>1</v>
      </c>
      <c r="F670" s="99"/>
    </row>
    <row r="671" spans="1:16" s="29" customFormat="1">
      <c r="A671" s="307" t="s">
        <v>185</v>
      </c>
      <c r="B671" s="29">
        <f>IF(E664=0,0,H568)</f>
        <v>74</v>
      </c>
      <c r="C671" s="29">
        <f>IF(E664=0,0,I568)</f>
        <v>74</v>
      </c>
      <c r="D671" s="950">
        <f>IF(D673=0,0,B671/C671)</f>
        <v>1</v>
      </c>
      <c r="F671" s="99"/>
    </row>
    <row r="672" spans="1:16" s="29" customFormat="1">
      <c r="A672" s="307" t="s">
        <v>187</v>
      </c>
      <c r="B672" s="29">
        <f>IF(E664=0,0,H637)</f>
        <v>34</v>
      </c>
      <c r="C672" s="29">
        <f>IF(E664=0,0,I637)</f>
        <v>34</v>
      </c>
      <c r="D672" s="950">
        <f>IF(D673=0,0,B672/C672)</f>
        <v>1</v>
      </c>
      <c r="F672" s="99"/>
    </row>
    <row r="673" spans="1:16" s="29" customFormat="1">
      <c r="A673" s="307" t="s">
        <v>1446</v>
      </c>
      <c r="B673" s="29">
        <f>IF(H2=0,0,SUM(B665:B672))</f>
        <v>730</v>
      </c>
      <c r="C673" s="29">
        <f>IF(H2=0,0,SUM(C665:C672))</f>
        <v>730</v>
      </c>
      <c r="D673" s="950">
        <f>IF(H2=0,0,B673/C673)</f>
        <v>1</v>
      </c>
      <c r="F673" s="99"/>
    </row>
    <row r="674" spans="1:16" s="29" customFormat="1">
      <c r="A674" s="307"/>
      <c r="D674" s="908"/>
      <c r="F674" s="99"/>
    </row>
    <row r="675" spans="1:16" s="29" customFormat="1">
      <c r="A675" s="307">
        <v>0</v>
      </c>
      <c r="D675" s="908"/>
      <c r="F675" s="99"/>
    </row>
    <row r="676" spans="1:16" s="29" customFormat="1">
      <c r="A676" s="307">
        <v>1</v>
      </c>
      <c r="D676" s="908"/>
      <c r="F676" s="99"/>
    </row>
    <row r="677" spans="1:16" s="29" customFormat="1">
      <c r="A677" s="307">
        <v>2</v>
      </c>
      <c r="D677" s="908"/>
      <c r="F677" s="99"/>
    </row>
    <row r="678" spans="1:16" s="29" customFormat="1">
      <c r="A678" s="307"/>
      <c r="D678" s="908"/>
      <c r="F678" s="99"/>
    </row>
    <row r="679" spans="1:16" s="99" customFormat="1">
      <c r="A679" s="307"/>
      <c r="B679" s="29"/>
      <c r="C679" s="29"/>
      <c r="D679" s="908"/>
      <c r="E679" s="29"/>
      <c r="H679" s="29"/>
      <c r="I679" s="29"/>
      <c r="J679" s="29"/>
      <c r="K679" s="29"/>
      <c r="L679" s="29"/>
    </row>
    <row r="680" spans="1:16" s="29" customFormat="1">
      <c r="A680" s="307"/>
      <c r="D680" s="908"/>
      <c r="F680" s="99"/>
    </row>
    <row r="681" spans="1:16" s="99" customFormat="1">
      <c r="A681" s="307"/>
      <c r="B681" s="29"/>
      <c r="C681" s="29"/>
      <c r="D681" s="908"/>
      <c r="E681" s="29"/>
      <c r="H681" s="29"/>
      <c r="I681" s="29"/>
      <c r="J681" s="29"/>
      <c r="K681" s="29"/>
      <c r="L681" s="29"/>
      <c r="M681" s="29"/>
      <c r="N681" s="29"/>
      <c r="O681" s="29"/>
      <c r="P681" s="29"/>
    </row>
    <row r="682" spans="1:16" s="99" customFormat="1">
      <c r="A682" s="307"/>
      <c r="B682" s="29"/>
      <c r="C682" s="29"/>
      <c r="D682" s="908"/>
      <c r="E682" s="29"/>
      <c r="H682" s="29"/>
      <c r="I682" s="29"/>
      <c r="J682" s="29"/>
      <c r="K682" s="29"/>
      <c r="L682" s="29"/>
      <c r="M682" s="29"/>
      <c r="N682" s="29"/>
      <c r="O682" s="29"/>
      <c r="P682" s="29"/>
    </row>
    <row r="683" spans="1:16" s="99" customFormat="1">
      <c r="A683" s="307"/>
      <c r="B683" s="29"/>
      <c r="C683" s="29"/>
      <c r="D683" s="908"/>
      <c r="E683" s="29"/>
      <c r="F683" s="37"/>
      <c r="H683" s="29"/>
      <c r="I683" s="29"/>
      <c r="J683" s="29"/>
      <c r="K683" s="29"/>
      <c r="L683" s="29"/>
      <c r="M683" s="29"/>
      <c r="N683" s="29"/>
      <c r="O683" s="29"/>
      <c r="P683" s="29"/>
    </row>
    <row r="684" spans="1:16" s="99" customFormat="1">
      <c r="A684" s="910"/>
      <c r="B684" s="37"/>
      <c r="C684" s="37"/>
      <c r="D684" s="589"/>
      <c r="E684" s="37"/>
      <c r="F684" s="37"/>
      <c r="H684" s="29"/>
      <c r="I684" s="29"/>
      <c r="J684" s="29"/>
      <c r="K684" s="29"/>
      <c r="L684" s="29"/>
      <c r="M684" s="29"/>
      <c r="N684" s="29"/>
      <c r="O684" s="29"/>
      <c r="P684" s="29"/>
    </row>
  </sheetData>
  <protectedRanges>
    <protectedRange sqref="D361" name="Range1_1_3"/>
    <protectedRange sqref="G3:G12" name="Range2_1"/>
    <protectedRange sqref="D3:D12" name="Range1_1_7"/>
  </protectedRanges>
  <autoFilter ref="A49:G662">
    <filterColumn colId="0">
      <colorFilter dxfId="17"/>
    </filterColumn>
  </autoFilter>
  <mergeCells count="119">
    <mergeCell ref="A1:I1"/>
    <mergeCell ref="B637:G637"/>
    <mergeCell ref="B638:G638"/>
    <mergeCell ref="B643:G643"/>
    <mergeCell ref="B649:G649"/>
    <mergeCell ref="B659:G659"/>
    <mergeCell ref="B595:G595"/>
    <mergeCell ref="B599:G599"/>
    <mergeCell ref="B607:G607"/>
    <mergeCell ref="B615:G615"/>
    <mergeCell ref="B619:G619"/>
    <mergeCell ref="B626:G626"/>
    <mergeCell ref="B555:G555"/>
    <mergeCell ref="B568:G568"/>
    <mergeCell ref="B569:G569"/>
    <mergeCell ref="B572:G572"/>
    <mergeCell ref="B576:G576"/>
    <mergeCell ref="B580:G580"/>
    <mergeCell ref="B516:G516"/>
    <mergeCell ref="B517:G517"/>
    <mergeCell ref="B524:G524"/>
    <mergeCell ref="B533:G533"/>
    <mergeCell ref="B537:G537"/>
    <mergeCell ref="B546:G546"/>
    <mergeCell ref="B437:G437"/>
    <mergeCell ref="B449:G449"/>
    <mergeCell ref="B456:G456"/>
    <mergeCell ref="B486:G486"/>
    <mergeCell ref="B493:G493"/>
    <mergeCell ref="B498:G498"/>
    <mergeCell ref="B398:G398"/>
    <mergeCell ref="B402:G402"/>
    <mergeCell ref="B416:G416"/>
    <mergeCell ref="B420:G420"/>
    <mergeCell ref="B425:G425"/>
    <mergeCell ref="B430:G430"/>
    <mergeCell ref="B353:G353"/>
    <mergeCell ref="B358:G358"/>
    <mergeCell ref="B370:G370"/>
    <mergeCell ref="B379:G379"/>
    <mergeCell ref="B388:G388"/>
    <mergeCell ref="B392:G392"/>
    <mergeCell ref="B320:G320"/>
    <mergeCell ref="B321:G321"/>
    <mergeCell ref="B327:G327"/>
    <mergeCell ref="B332:G332"/>
    <mergeCell ref="B342:G342"/>
    <mergeCell ref="B350:G350"/>
    <mergeCell ref="B293:G293"/>
    <mergeCell ref="B298:G298"/>
    <mergeCell ref="B301:G301"/>
    <mergeCell ref="B304:G304"/>
    <mergeCell ref="B313:G313"/>
    <mergeCell ref="B317:G317"/>
    <mergeCell ref="B243:G243"/>
    <mergeCell ref="B248:G248"/>
    <mergeCell ref="B263:G263"/>
    <mergeCell ref="B272:G272"/>
    <mergeCell ref="B282:G282"/>
    <mergeCell ref="B286:G286"/>
    <mergeCell ref="B201:G201"/>
    <mergeCell ref="B205:G205"/>
    <mergeCell ref="B211:G211"/>
    <mergeCell ref="B218:G218"/>
    <mergeCell ref="B228:G228"/>
    <mergeCell ref="B242:G242"/>
    <mergeCell ref="B146:G146"/>
    <mergeCell ref="B152:G152"/>
    <mergeCell ref="B162:G162"/>
    <mergeCell ref="B174:G174"/>
    <mergeCell ref="B175:G175"/>
    <mergeCell ref="B196:G196"/>
    <mergeCell ref="B101:G101"/>
    <mergeCell ref="B110:G110"/>
    <mergeCell ref="B113:G113"/>
    <mergeCell ref="B114:G114"/>
    <mergeCell ref="B127:G127"/>
    <mergeCell ref="B137:G137"/>
    <mergeCell ref="A48:G48"/>
    <mergeCell ref="B50:G50"/>
    <mergeCell ref="B51:G51"/>
    <mergeCell ref="B72:G72"/>
    <mergeCell ref="B83:G83"/>
    <mergeCell ref="B88:G88"/>
    <mergeCell ref="B42:I42"/>
    <mergeCell ref="B43:I43"/>
    <mergeCell ref="B44:I44"/>
    <mergeCell ref="B45:I45"/>
    <mergeCell ref="B46:I46"/>
    <mergeCell ref="B47:I47"/>
    <mergeCell ref="B36:I36"/>
    <mergeCell ref="B37:I37"/>
    <mergeCell ref="B38:I38"/>
    <mergeCell ref="B39:I39"/>
    <mergeCell ref="B40:I40"/>
    <mergeCell ref="B41:I41"/>
    <mergeCell ref="B30:I30"/>
    <mergeCell ref="B31:I31"/>
    <mergeCell ref="B32:I32"/>
    <mergeCell ref="B33:I33"/>
    <mergeCell ref="B34:I34"/>
    <mergeCell ref="B35:I35"/>
    <mergeCell ref="A17:I17"/>
    <mergeCell ref="A18:C18"/>
    <mergeCell ref="D18:I18"/>
    <mergeCell ref="D19:I26"/>
    <mergeCell ref="B28:I28"/>
    <mergeCell ref="B29:I29"/>
    <mergeCell ref="A13:I13"/>
    <mergeCell ref="G14:I14"/>
    <mergeCell ref="A15:B15"/>
    <mergeCell ref="G15:I15"/>
    <mergeCell ref="A16:B16"/>
    <mergeCell ref="G16:I16"/>
    <mergeCell ref="A2:G2"/>
    <mergeCell ref="H2:I2"/>
    <mergeCell ref="A3:B12"/>
    <mergeCell ref="C3:E12"/>
    <mergeCell ref="F3:G12"/>
  </mergeCells>
  <dataValidations count="5">
    <dataValidation type="list" allowBlank="1" showInputMessage="1" showErrorMessage="1" sqref="D449">
      <formula1>$A$703:$A$705</formula1>
    </dataValidation>
    <dataValidation type="list" allowBlank="1" showInputMessage="1" showErrorMessage="1" sqref="D241">
      <formula1>$A$825:$A$827</formula1>
    </dataValidation>
    <dataValidation type="list" allowBlank="1" showInputMessage="1" showErrorMessage="1" sqref="D620:D625">
      <formula1>$A$761:$A$763</formula1>
    </dataValidation>
    <dataValidation type="list" allowBlank="1" showInputMessage="1" showErrorMessage="1" sqref="D613:D614 D608:D610">
      <formula1>$A$728:$A$730</formula1>
    </dataValidation>
    <dataValidation type="list" allowBlank="1" showInputMessage="1" showErrorMessage="1" sqref="D674:D1048576 D84:D87 D487:D492 D426:D429 D650:D658 D644:D648 D639:D642 D632 D616:D618 D611:D612 D600:D606 D596:D598 D581:D594 D577:D579 D573:D575 D570:D571 D556:D567 D547:D554 D538:D545 D534:D536 D525:D532 D518:D523 D499:D515 D457:D485 D421:D424 D403:D415 D399:D401 D393:D397 D380:D387 D371:D378 D359:D369 D354:D357 D351:D352 D343:D349 D333:D341 D328:D331 D322:D326 D318:D319 D314:D316 D305:D312 D294:D297 D287:D292 D283:D285 D273:D281 D264:D271 D249:D262 D244:D247 D229:D240 D219:D227 D212:D217 D206:D210 D202:D204 D197:D200 D176:D195 D153:D161 D147:D151 D138:D145 D128:D136 D115:D126 D111:D112 D102:D109 D89:D100 D494:D497 D73:D82 D52:D71 D660:D664 D302:D303 D450:D455 D49 D443:D447 D389:D391 D299:D300 D431:D436 D418:D419">
      <formula1>$A$675:$A$677</formula1>
    </dataValidation>
  </dataValidations>
  <pageMargins left="0.70866141732283472" right="0.70866141732283472" top="0.74803149606299213" bottom="0.74803149606299213" header="0.31496062992125984" footer="0.31496062992125984"/>
  <pageSetup paperSize="9" scale="50" orientation="portrait" r:id="rId1"/>
  <headerFooter>
    <oddHeader>&amp;LChecklist No. 5 &amp;CPaediatrics Ward&amp;RVersion- NHSRC/3.0</oddHeader>
    <oddFooter>&amp;CPage &amp;P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sheetPr>
  <dimension ref="A1:S816"/>
  <sheetViews>
    <sheetView topLeftCell="A50" zoomScale="70" zoomScaleNormal="70" zoomScaleSheetLayoutView="91" zoomScalePageLayoutView="70" workbookViewId="0">
      <selection activeCell="A788" sqref="A788:F802"/>
    </sheetView>
  </sheetViews>
  <sheetFormatPr defaultColWidth="9.1796875" defaultRowHeight="14.5"/>
  <cols>
    <col min="1" max="1" width="15.26953125" style="206" customWidth="1"/>
    <col min="2" max="2" width="47.81640625" style="7" customWidth="1"/>
    <col min="3" max="3" width="33.1796875" style="7" customWidth="1"/>
    <col min="4" max="4" width="10.453125" style="587" customWidth="1"/>
    <col min="5" max="5" width="11.54296875" style="37" customWidth="1"/>
    <col min="6" max="6" width="44.1796875" style="7" customWidth="1"/>
    <col min="7" max="7" width="25.453125" style="123" customWidth="1"/>
    <col min="8" max="8" width="20.1796875" style="29" customWidth="1"/>
    <col min="9" max="9" width="5.1796875" style="29" customWidth="1"/>
    <col min="10" max="14" width="9.1796875" style="29"/>
    <col min="15" max="15" width="9.1796875" style="99"/>
    <col min="16" max="16384" width="9.1796875" style="7"/>
  </cols>
  <sheetData>
    <row r="1" spans="1:19" ht="49.5" customHeight="1">
      <c r="A1" s="1040" t="s">
        <v>6644</v>
      </c>
      <c r="B1" s="1041"/>
      <c r="C1" s="1041"/>
      <c r="D1" s="1041"/>
      <c r="E1" s="1041"/>
      <c r="F1" s="1041"/>
      <c r="G1" s="1041"/>
      <c r="H1" s="1322"/>
      <c r="I1" s="1323"/>
      <c r="J1" s="924"/>
    </row>
    <row r="2" spans="1:19" ht="33.5">
      <c r="A2" s="1040" t="s">
        <v>7144</v>
      </c>
      <c r="B2" s="1041"/>
      <c r="C2" s="1041"/>
      <c r="D2" s="1291"/>
      <c r="E2" s="1041"/>
      <c r="F2" s="1041"/>
      <c r="G2" s="1358"/>
      <c r="H2" s="1139">
        <v>7</v>
      </c>
      <c r="I2" s="1140"/>
    </row>
    <row r="3" spans="1:19" s="295" customFormat="1" ht="26.25" customHeight="1">
      <c r="A3" s="1292"/>
      <c r="B3" s="1292"/>
      <c r="C3" s="1295"/>
      <c r="D3" s="1295"/>
      <c r="E3" s="1295"/>
      <c r="F3" s="1298"/>
      <c r="G3" s="1299"/>
      <c r="H3" s="944"/>
      <c r="I3" s="944"/>
      <c r="J3" s="204"/>
      <c r="K3" s="204"/>
      <c r="L3" s="449"/>
      <c r="M3" s="449"/>
      <c r="N3" s="449"/>
      <c r="O3" s="449"/>
      <c r="P3" s="449"/>
      <c r="Q3" s="449"/>
      <c r="R3" s="449"/>
      <c r="S3" s="449"/>
    </row>
    <row r="4" spans="1:19" s="295" customFormat="1" ht="26.25" customHeight="1">
      <c r="A4" s="1293"/>
      <c r="B4" s="1293"/>
      <c r="C4" s="1296"/>
      <c r="D4" s="1296"/>
      <c r="E4" s="1296"/>
      <c r="F4" s="1300"/>
      <c r="G4" s="1301"/>
      <c r="H4" s="944"/>
      <c r="I4" s="944"/>
      <c r="J4" s="204"/>
      <c r="K4" s="204"/>
      <c r="L4" s="449"/>
      <c r="M4" s="449"/>
      <c r="N4" s="449"/>
      <c r="O4" s="449"/>
      <c r="P4" s="449"/>
      <c r="Q4" s="449"/>
      <c r="R4" s="449"/>
      <c r="S4" s="449"/>
    </row>
    <row r="5" spans="1:19" s="295" customFormat="1" ht="26.25" customHeight="1">
      <c r="A5" s="1293"/>
      <c r="B5" s="1293"/>
      <c r="C5" s="1296"/>
      <c r="D5" s="1296"/>
      <c r="E5" s="1296"/>
      <c r="F5" s="1300"/>
      <c r="G5" s="1301"/>
      <c r="H5" s="944"/>
      <c r="I5" s="944"/>
      <c r="J5" s="204"/>
      <c r="K5" s="204"/>
      <c r="L5" s="449"/>
      <c r="M5" s="449"/>
      <c r="N5" s="449"/>
      <c r="O5" s="449"/>
      <c r="P5" s="449"/>
      <c r="Q5" s="449"/>
      <c r="R5" s="449"/>
      <c r="S5" s="449"/>
    </row>
    <row r="6" spans="1:19" s="295" customFormat="1" ht="26.25" customHeight="1">
      <c r="A6" s="1293"/>
      <c r="B6" s="1293"/>
      <c r="C6" s="1296"/>
      <c r="D6" s="1296"/>
      <c r="E6" s="1296"/>
      <c r="F6" s="1300"/>
      <c r="G6" s="1301"/>
      <c r="H6" s="944"/>
      <c r="I6" s="944"/>
      <c r="J6" s="204"/>
      <c r="K6" s="204"/>
      <c r="L6" s="449"/>
      <c r="M6" s="449"/>
      <c r="N6" s="449"/>
      <c r="O6" s="449"/>
      <c r="P6" s="449"/>
      <c r="Q6" s="449"/>
      <c r="R6" s="449"/>
      <c r="S6" s="449"/>
    </row>
    <row r="7" spans="1:19" s="295" customFormat="1" ht="26.25" customHeight="1">
      <c r="A7" s="1293"/>
      <c r="B7" s="1293"/>
      <c r="C7" s="1296"/>
      <c r="D7" s="1296"/>
      <c r="E7" s="1296"/>
      <c r="F7" s="1300"/>
      <c r="G7" s="1301"/>
      <c r="H7" s="944"/>
      <c r="I7" s="944"/>
      <c r="J7" s="204"/>
      <c r="K7" s="204"/>
      <c r="L7" s="449"/>
      <c r="M7" s="449"/>
      <c r="N7" s="449"/>
      <c r="O7" s="449"/>
      <c r="P7" s="449"/>
      <c r="Q7" s="449"/>
      <c r="R7" s="449"/>
      <c r="S7" s="449"/>
    </row>
    <row r="8" spans="1:19" s="295" customFormat="1" ht="26.25" customHeight="1">
      <c r="A8" s="1293"/>
      <c r="B8" s="1293"/>
      <c r="C8" s="1296"/>
      <c r="D8" s="1296"/>
      <c r="E8" s="1296"/>
      <c r="F8" s="1300"/>
      <c r="G8" s="1301"/>
      <c r="H8" s="944"/>
      <c r="I8" s="944"/>
      <c r="J8" s="204"/>
      <c r="K8" s="204"/>
      <c r="L8" s="449"/>
      <c r="M8" s="449"/>
      <c r="N8" s="449"/>
      <c r="O8" s="449"/>
      <c r="P8" s="449"/>
      <c r="Q8" s="449"/>
      <c r="R8" s="449"/>
      <c r="S8" s="449"/>
    </row>
    <row r="9" spans="1:19" s="295" customFormat="1" ht="26.25" customHeight="1">
      <c r="A9" s="1293"/>
      <c r="B9" s="1293"/>
      <c r="C9" s="1296"/>
      <c r="D9" s="1296"/>
      <c r="E9" s="1296"/>
      <c r="F9" s="1300"/>
      <c r="G9" s="1301"/>
      <c r="H9" s="944"/>
      <c r="I9" s="944"/>
      <c r="J9" s="204"/>
      <c r="K9" s="204"/>
      <c r="L9" s="449"/>
      <c r="M9" s="449"/>
      <c r="N9" s="449"/>
      <c r="O9" s="449"/>
      <c r="P9" s="449"/>
      <c r="Q9" s="449"/>
      <c r="R9" s="449"/>
      <c r="S9" s="449"/>
    </row>
    <row r="10" spans="1:19" s="295" customFormat="1" ht="26.25" customHeight="1">
      <c r="A10" s="1293"/>
      <c r="B10" s="1293"/>
      <c r="C10" s="1296"/>
      <c r="D10" s="1296"/>
      <c r="E10" s="1296"/>
      <c r="F10" s="1300"/>
      <c r="G10" s="1301"/>
      <c r="H10" s="944"/>
      <c r="I10" s="944"/>
      <c r="J10" s="204"/>
      <c r="K10" s="204"/>
      <c r="L10" s="449"/>
      <c r="M10" s="449"/>
      <c r="N10" s="449"/>
      <c r="O10" s="449"/>
      <c r="P10" s="449"/>
      <c r="Q10" s="449"/>
      <c r="R10" s="449"/>
      <c r="S10" s="449"/>
    </row>
    <row r="11" spans="1:19" s="295" customFormat="1" ht="26.25" customHeight="1">
      <c r="A11" s="1293"/>
      <c r="B11" s="1293"/>
      <c r="C11" s="1296"/>
      <c r="D11" s="1296"/>
      <c r="E11" s="1296"/>
      <c r="F11" s="1300"/>
      <c r="G11" s="1301"/>
      <c r="H11" s="944"/>
      <c r="I11" s="944"/>
      <c r="J11" s="204"/>
      <c r="K11" s="204"/>
      <c r="L11" s="449"/>
      <c r="M11" s="449"/>
      <c r="N11" s="449"/>
      <c r="O11" s="449"/>
      <c r="P11" s="449"/>
      <c r="Q11" s="449"/>
      <c r="R11" s="449"/>
      <c r="S11" s="449"/>
    </row>
    <row r="12" spans="1:19" s="295" customFormat="1" ht="26.25" customHeight="1">
      <c r="A12" s="1294"/>
      <c r="B12" s="1294"/>
      <c r="C12" s="1297"/>
      <c r="D12" s="1297"/>
      <c r="E12" s="1297"/>
      <c r="F12" s="1302"/>
      <c r="G12" s="1303"/>
      <c r="H12" s="944"/>
      <c r="I12" s="944"/>
      <c r="J12" s="204"/>
      <c r="K12" s="204"/>
      <c r="L12" s="449"/>
      <c r="M12" s="449"/>
      <c r="N12" s="449"/>
      <c r="O12" s="449"/>
      <c r="P12" s="449"/>
      <c r="Q12" s="449"/>
      <c r="R12" s="449"/>
      <c r="S12" s="449"/>
    </row>
    <row r="13" spans="1:19" ht="28.9" customHeight="1">
      <c r="A13" s="1074" t="s">
        <v>164</v>
      </c>
      <c r="B13" s="1074"/>
      <c r="C13" s="1074"/>
      <c r="D13" s="1075"/>
      <c r="E13" s="1074"/>
      <c r="F13" s="1074"/>
      <c r="G13" s="1074"/>
      <c r="H13" s="1141"/>
      <c r="I13" s="1141"/>
    </row>
    <row r="14" spans="1:19" ht="28.5">
      <c r="A14" s="1142" t="s">
        <v>165</v>
      </c>
      <c r="B14" s="1142"/>
      <c r="C14" s="1018"/>
      <c r="D14" s="1067"/>
      <c r="E14" s="1018"/>
      <c r="F14" s="8" t="s">
        <v>166</v>
      </c>
      <c r="G14" s="1018"/>
      <c r="H14" s="1138"/>
      <c r="I14" s="1138"/>
    </row>
    <row r="15" spans="1:19" ht="28.5">
      <c r="A15" s="1062" t="s">
        <v>167</v>
      </c>
      <c r="B15" s="1063"/>
      <c r="C15" s="1064"/>
      <c r="D15" s="1065"/>
      <c r="E15" s="1064"/>
      <c r="F15" s="744" t="s">
        <v>2816</v>
      </c>
      <c r="G15" s="1018"/>
      <c r="H15" s="1138"/>
      <c r="I15" s="1138"/>
    </row>
    <row r="16" spans="1:19" ht="63" customHeight="1">
      <c r="A16" s="1066" t="s">
        <v>169</v>
      </c>
      <c r="B16" s="1066"/>
      <c r="C16" s="1067"/>
      <c r="D16" s="1067"/>
      <c r="E16" s="1067"/>
      <c r="F16" s="744" t="s">
        <v>170</v>
      </c>
      <c r="G16" s="1018"/>
      <c r="H16" s="1138"/>
      <c r="I16" s="1138"/>
    </row>
    <row r="17" spans="1:15" s="29" customFormat="1" ht="33.5">
      <c r="A17" s="1285" t="s">
        <v>2684</v>
      </c>
      <c r="B17" s="1286"/>
      <c r="C17" s="1286"/>
      <c r="D17" s="1286"/>
      <c r="E17" s="1286"/>
      <c r="F17" s="1286"/>
      <c r="G17" s="1286"/>
      <c r="H17" s="1286"/>
      <c r="I17" s="1286"/>
      <c r="O17" s="99"/>
    </row>
    <row r="18" spans="1:15" s="29" customFormat="1" ht="33.65" customHeight="1">
      <c r="A18" s="1359" t="s">
        <v>172</v>
      </c>
      <c r="B18" s="1359"/>
      <c r="C18" s="1360"/>
      <c r="D18" s="1361" t="s">
        <v>7145</v>
      </c>
      <c r="E18" s="1124"/>
      <c r="F18" s="1124"/>
      <c r="G18" s="1289"/>
      <c r="H18" s="1125"/>
      <c r="I18" s="1125"/>
      <c r="O18" s="99"/>
    </row>
    <row r="19" spans="1:15" s="29" customFormat="1" ht="33.65" customHeight="1">
      <c r="A19" s="103" t="s">
        <v>174</v>
      </c>
      <c r="B19" s="104" t="s">
        <v>175</v>
      </c>
      <c r="C19" s="284">
        <f>SNCU_MusQan!D774</f>
        <v>1</v>
      </c>
      <c r="D19" s="1126">
        <f>D782</f>
        <v>1</v>
      </c>
      <c r="E19" s="1127"/>
      <c r="F19" s="1127"/>
      <c r="G19" s="1274"/>
      <c r="H19" s="1128"/>
      <c r="I19" s="1129"/>
      <c r="O19" s="99"/>
    </row>
    <row r="20" spans="1:15" s="29" customFormat="1" ht="33.65" customHeight="1">
      <c r="A20" s="103" t="s">
        <v>176</v>
      </c>
      <c r="B20" s="104" t="s">
        <v>177</v>
      </c>
      <c r="C20" s="284">
        <f>SNCU_MusQan!D775</f>
        <v>1</v>
      </c>
      <c r="D20" s="1130"/>
      <c r="E20" s="1131"/>
      <c r="F20" s="1131"/>
      <c r="G20" s="1278"/>
      <c r="H20" s="1132"/>
      <c r="I20" s="1133"/>
      <c r="O20" s="99"/>
    </row>
    <row r="21" spans="1:15" s="29" customFormat="1" ht="33.65" customHeight="1">
      <c r="A21" s="103" t="s">
        <v>178</v>
      </c>
      <c r="B21" s="104" t="s">
        <v>179</v>
      </c>
      <c r="C21" s="284">
        <f>SNCU_MusQan!D776</f>
        <v>1</v>
      </c>
      <c r="D21" s="1130"/>
      <c r="E21" s="1131"/>
      <c r="F21" s="1131"/>
      <c r="G21" s="1278"/>
      <c r="H21" s="1132"/>
      <c r="I21" s="1133"/>
      <c r="O21" s="99"/>
    </row>
    <row r="22" spans="1:15" s="29" customFormat="1" ht="33.65" customHeight="1">
      <c r="A22" s="103" t="s">
        <v>180</v>
      </c>
      <c r="B22" s="104" t="s">
        <v>181</v>
      </c>
      <c r="C22" s="284">
        <f>SNCU_MusQan!D777</f>
        <v>1</v>
      </c>
      <c r="D22" s="1130"/>
      <c r="E22" s="1131"/>
      <c r="F22" s="1131"/>
      <c r="G22" s="1278"/>
      <c r="H22" s="1132"/>
      <c r="I22" s="1133"/>
      <c r="O22" s="99"/>
    </row>
    <row r="23" spans="1:15" s="29" customFormat="1" ht="33.65" customHeight="1">
      <c r="A23" s="103" t="s">
        <v>182</v>
      </c>
      <c r="B23" s="104" t="s">
        <v>183</v>
      </c>
      <c r="C23" s="284">
        <f>SNCU_MusQan!D778</f>
        <v>1</v>
      </c>
      <c r="D23" s="1130"/>
      <c r="E23" s="1131"/>
      <c r="F23" s="1131"/>
      <c r="G23" s="1278"/>
      <c r="H23" s="1132"/>
      <c r="I23" s="1133"/>
      <c r="O23" s="99"/>
    </row>
    <row r="24" spans="1:15" s="29" customFormat="1" ht="33.65" customHeight="1">
      <c r="A24" s="103" t="s">
        <v>184</v>
      </c>
      <c r="B24" s="104" t="s">
        <v>146</v>
      </c>
      <c r="C24" s="284">
        <f>SNCU_MusQan!D779</f>
        <v>1</v>
      </c>
      <c r="D24" s="1130"/>
      <c r="E24" s="1131"/>
      <c r="F24" s="1131"/>
      <c r="G24" s="1278"/>
      <c r="H24" s="1132"/>
      <c r="I24" s="1133"/>
      <c r="O24" s="99"/>
    </row>
    <row r="25" spans="1:15" s="29" customFormat="1" ht="33.65" customHeight="1">
      <c r="A25" s="103" t="s">
        <v>185</v>
      </c>
      <c r="B25" s="104" t="s">
        <v>1451</v>
      </c>
      <c r="C25" s="284">
        <f>SNCU_MusQan!D780</f>
        <v>1</v>
      </c>
      <c r="D25" s="1130"/>
      <c r="E25" s="1131"/>
      <c r="F25" s="1131"/>
      <c r="G25" s="1278"/>
      <c r="H25" s="1132"/>
      <c r="I25" s="1133"/>
      <c r="O25" s="99"/>
    </row>
    <row r="26" spans="1:15" s="29" customFormat="1" ht="33.65" customHeight="1">
      <c r="A26" s="103" t="s">
        <v>187</v>
      </c>
      <c r="B26" s="104" t="s">
        <v>188</v>
      </c>
      <c r="C26" s="284">
        <f>SNCU_MusQan!D781</f>
        <v>1</v>
      </c>
      <c r="D26" s="1134"/>
      <c r="E26" s="1135"/>
      <c r="F26" s="1135"/>
      <c r="G26" s="1282"/>
      <c r="H26" s="1136"/>
      <c r="I26" s="1137"/>
      <c r="O26" s="99"/>
    </row>
    <row r="27" spans="1:15" s="29" customFormat="1" ht="33.65" customHeight="1">
      <c r="A27" s="1111"/>
      <c r="B27" s="1112"/>
      <c r="C27" s="1112"/>
      <c r="D27" s="1112"/>
      <c r="E27" s="1112"/>
      <c r="F27" s="1112"/>
      <c r="G27" s="1112"/>
      <c r="H27" s="1113"/>
      <c r="I27" s="1114"/>
      <c r="O27" s="99"/>
    </row>
    <row r="28" spans="1:15" s="29" customFormat="1" ht="33.65" customHeight="1">
      <c r="A28" s="757"/>
      <c r="B28" s="1030" t="s">
        <v>189</v>
      </c>
      <c r="C28" s="1030"/>
      <c r="D28" s="1362"/>
      <c r="E28" s="1030"/>
      <c r="F28" s="1030"/>
      <c r="G28" s="1030"/>
      <c r="H28" s="1263"/>
      <c r="I28" s="1263"/>
      <c r="O28" s="99"/>
    </row>
    <row r="29" spans="1:15" s="29" customFormat="1" ht="33.65" customHeight="1">
      <c r="A29" s="13">
        <v>1</v>
      </c>
      <c r="B29" s="1010"/>
      <c r="C29" s="1010"/>
      <c r="D29" s="1011"/>
      <c r="E29" s="1010"/>
      <c r="F29" s="1010"/>
      <c r="G29" s="1010"/>
      <c r="H29" s="1262"/>
      <c r="I29" s="1262"/>
      <c r="O29" s="99"/>
    </row>
    <row r="30" spans="1:15" s="29" customFormat="1" ht="33.65" customHeight="1">
      <c r="A30" s="13">
        <v>2</v>
      </c>
      <c r="B30" s="1010"/>
      <c r="C30" s="1010"/>
      <c r="D30" s="1011"/>
      <c r="E30" s="1010"/>
      <c r="F30" s="1010"/>
      <c r="G30" s="1010"/>
      <c r="H30" s="1262"/>
      <c r="I30" s="1262"/>
      <c r="O30" s="99"/>
    </row>
    <row r="31" spans="1:15" s="29" customFormat="1" ht="33.65" customHeight="1">
      <c r="A31" s="13">
        <v>3</v>
      </c>
      <c r="B31" s="1010"/>
      <c r="C31" s="1010"/>
      <c r="D31" s="1011"/>
      <c r="E31" s="1010"/>
      <c r="F31" s="1010"/>
      <c r="G31" s="1010"/>
      <c r="H31" s="1262"/>
      <c r="I31" s="1262"/>
      <c r="O31" s="99"/>
    </row>
    <row r="32" spans="1:15" s="29" customFormat="1" ht="33.65" customHeight="1">
      <c r="A32" s="13">
        <v>4</v>
      </c>
      <c r="B32" s="1010"/>
      <c r="C32" s="1010"/>
      <c r="D32" s="1011"/>
      <c r="E32" s="1010"/>
      <c r="F32" s="1010"/>
      <c r="G32" s="1010"/>
      <c r="H32" s="1262"/>
      <c r="I32" s="1262"/>
      <c r="O32" s="99"/>
    </row>
    <row r="33" spans="1:15" s="29" customFormat="1" ht="33.65" customHeight="1">
      <c r="A33" s="13">
        <v>5</v>
      </c>
      <c r="B33" s="1010"/>
      <c r="C33" s="1010"/>
      <c r="D33" s="1011"/>
      <c r="E33" s="1010"/>
      <c r="F33" s="1010"/>
      <c r="G33" s="1010"/>
      <c r="H33" s="1262"/>
      <c r="I33" s="1262"/>
      <c r="O33" s="99"/>
    </row>
    <row r="34" spans="1:15" s="29" customFormat="1" ht="33.65" customHeight="1">
      <c r="A34" s="757"/>
      <c r="B34" s="1106" t="s">
        <v>190</v>
      </c>
      <c r="C34" s="1107"/>
      <c r="D34" s="1307"/>
      <c r="E34" s="1107"/>
      <c r="F34" s="1107"/>
      <c r="G34" s="1107"/>
      <c r="H34" s="1108"/>
      <c r="I34" s="1109"/>
      <c r="O34" s="99"/>
    </row>
    <row r="35" spans="1:15" s="29" customFormat="1" ht="33.65" customHeight="1">
      <c r="A35" s="13">
        <v>1</v>
      </c>
      <c r="B35" s="1010"/>
      <c r="C35" s="1010"/>
      <c r="D35" s="1011"/>
      <c r="E35" s="1010"/>
      <c r="F35" s="1010"/>
      <c r="G35" s="1010"/>
      <c r="H35" s="1262"/>
      <c r="I35" s="1262"/>
      <c r="O35" s="99"/>
    </row>
    <row r="36" spans="1:15" s="29" customFormat="1" ht="33.65" customHeight="1">
      <c r="A36" s="13">
        <v>2</v>
      </c>
      <c r="B36" s="1010"/>
      <c r="C36" s="1010"/>
      <c r="D36" s="1011"/>
      <c r="E36" s="1010"/>
      <c r="F36" s="1010"/>
      <c r="G36" s="1010"/>
      <c r="H36" s="1262"/>
      <c r="I36" s="1262"/>
      <c r="O36" s="99"/>
    </row>
    <row r="37" spans="1:15" s="29" customFormat="1" ht="33.65" customHeight="1">
      <c r="A37" s="13">
        <v>3</v>
      </c>
      <c r="B37" s="1010"/>
      <c r="C37" s="1010"/>
      <c r="D37" s="1011"/>
      <c r="E37" s="1010"/>
      <c r="F37" s="1010"/>
      <c r="G37" s="1010"/>
      <c r="H37" s="1262"/>
      <c r="I37" s="1262"/>
      <c r="O37" s="99"/>
    </row>
    <row r="38" spans="1:15" s="29" customFormat="1" ht="33.65" customHeight="1">
      <c r="A38" s="13">
        <v>4</v>
      </c>
      <c r="B38" s="1093"/>
      <c r="C38" s="1094"/>
      <c r="D38" s="1306"/>
      <c r="E38" s="1094"/>
      <c r="F38" s="1094"/>
      <c r="G38" s="1094"/>
      <c r="H38" s="1095"/>
      <c r="I38" s="1096"/>
      <c r="O38" s="99"/>
    </row>
    <row r="39" spans="1:15" s="29" customFormat="1" ht="33.65" customHeight="1">
      <c r="A39" s="13">
        <v>5</v>
      </c>
      <c r="B39" s="1093"/>
      <c r="C39" s="1094"/>
      <c r="D39" s="1306"/>
      <c r="E39" s="1094"/>
      <c r="F39" s="1094"/>
      <c r="G39" s="1094"/>
      <c r="H39" s="1095"/>
      <c r="I39" s="1096"/>
      <c r="O39" s="99"/>
    </row>
    <row r="40" spans="1:15" s="29" customFormat="1" ht="33.65" customHeight="1">
      <c r="A40" s="757"/>
      <c r="B40" s="1030" t="s">
        <v>1452</v>
      </c>
      <c r="C40" s="1030"/>
      <c r="D40" s="1362"/>
      <c r="E40" s="1030"/>
      <c r="F40" s="1030"/>
      <c r="G40" s="1030"/>
      <c r="H40" s="1263"/>
      <c r="I40" s="1263"/>
      <c r="O40" s="99"/>
    </row>
    <row r="41" spans="1:15" s="29" customFormat="1" ht="33.65" customHeight="1">
      <c r="A41" s="13">
        <v>1</v>
      </c>
      <c r="B41" s="1010"/>
      <c r="C41" s="1010"/>
      <c r="D41" s="1011"/>
      <c r="E41" s="1010"/>
      <c r="F41" s="1010"/>
      <c r="G41" s="1010"/>
      <c r="H41" s="1262"/>
      <c r="I41" s="1262"/>
      <c r="O41" s="99"/>
    </row>
    <row r="42" spans="1:15" s="29" customFormat="1" ht="33.65" customHeight="1">
      <c r="A42" s="13">
        <v>2</v>
      </c>
      <c r="B42" s="1010"/>
      <c r="C42" s="1010"/>
      <c r="D42" s="1011"/>
      <c r="E42" s="1010"/>
      <c r="F42" s="1010"/>
      <c r="G42" s="1010"/>
      <c r="H42" s="1262"/>
      <c r="I42" s="1262"/>
      <c r="O42" s="99"/>
    </row>
    <row r="43" spans="1:15" s="29" customFormat="1" ht="33.65" customHeight="1">
      <c r="A43" s="13">
        <v>3</v>
      </c>
      <c r="B43" s="1010"/>
      <c r="C43" s="1010"/>
      <c r="D43" s="1011"/>
      <c r="E43" s="1010"/>
      <c r="F43" s="1010"/>
      <c r="G43" s="1010"/>
      <c r="H43" s="1262"/>
      <c r="I43" s="1262"/>
      <c r="O43" s="99"/>
    </row>
    <row r="44" spans="1:15" s="29" customFormat="1" ht="33.65" customHeight="1">
      <c r="A44" s="13">
        <v>4</v>
      </c>
      <c r="B44" s="1010"/>
      <c r="C44" s="1010"/>
      <c r="D44" s="1011"/>
      <c r="E44" s="1010"/>
      <c r="F44" s="1010"/>
      <c r="G44" s="1010"/>
      <c r="H44" s="1262"/>
      <c r="I44" s="1262"/>
      <c r="O44" s="99"/>
    </row>
    <row r="45" spans="1:15" s="29" customFormat="1" ht="33.65" customHeight="1">
      <c r="A45" s="13">
        <v>5</v>
      </c>
      <c r="B45" s="1093"/>
      <c r="C45" s="1094"/>
      <c r="D45" s="1306"/>
      <c r="E45" s="1094"/>
      <c r="F45" s="1094"/>
      <c r="G45" s="1094"/>
      <c r="H45" s="1095"/>
      <c r="I45" s="1096"/>
      <c r="O45" s="99"/>
    </row>
    <row r="46" spans="1:15" s="29" customFormat="1" ht="33.65" customHeight="1">
      <c r="A46" s="757"/>
      <c r="B46" s="1101" t="s">
        <v>192</v>
      </c>
      <c r="C46" s="1102"/>
      <c r="D46" s="1306"/>
      <c r="E46" s="1102"/>
      <c r="F46" s="1102"/>
      <c r="G46" s="1102"/>
      <c r="H46" s="1103"/>
      <c r="I46" s="1104"/>
      <c r="O46" s="99"/>
    </row>
    <row r="47" spans="1:15" s="29" customFormat="1" ht="33.65" customHeight="1">
      <c r="A47" s="757"/>
      <c r="B47" s="1024" t="s">
        <v>193</v>
      </c>
      <c r="C47" s="1024"/>
      <c r="D47" s="1011"/>
      <c r="E47" s="1024"/>
      <c r="F47" s="1024"/>
      <c r="G47" s="1024"/>
      <c r="H47" s="1264"/>
      <c r="I47" s="1264"/>
      <c r="O47" s="99"/>
    </row>
    <row r="48" spans="1:15" s="29" customFormat="1" ht="33.65" customHeight="1">
      <c r="A48" s="751"/>
      <c r="B48" s="752"/>
      <c r="C48" s="752"/>
      <c r="D48" s="752"/>
      <c r="E48" s="752"/>
      <c r="F48" s="752"/>
      <c r="G48" s="752"/>
      <c r="H48" s="933"/>
      <c r="I48" s="933"/>
      <c r="O48" s="99"/>
    </row>
    <row r="49" spans="1:15" ht="33.65" customHeight="1">
      <c r="A49" s="753"/>
      <c r="B49" s="754"/>
      <c r="C49" s="754"/>
      <c r="D49" s="754"/>
      <c r="E49" s="754"/>
      <c r="F49" s="754"/>
      <c r="G49" s="754"/>
      <c r="H49" s="934"/>
      <c r="I49" s="934"/>
    </row>
    <row r="50" spans="1:15" ht="34.5" customHeight="1">
      <c r="A50" s="1363" t="s">
        <v>7146</v>
      </c>
      <c r="B50" s="1364"/>
      <c r="C50" s="1364"/>
      <c r="D50" s="1364"/>
      <c r="E50" s="1364"/>
      <c r="F50" s="1364"/>
      <c r="G50" s="1364"/>
      <c r="H50" s="934"/>
      <c r="I50" s="934"/>
    </row>
    <row r="51" spans="1:15" ht="43.5">
      <c r="A51" s="285" t="s">
        <v>2685</v>
      </c>
      <c r="B51" s="209" t="s">
        <v>2686</v>
      </c>
      <c r="C51" s="285" t="s">
        <v>1454</v>
      </c>
      <c r="D51" s="763" t="s">
        <v>2687</v>
      </c>
      <c r="E51" s="211" t="s">
        <v>2688</v>
      </c>
      <c r="F51" s="285" t="s">
        <v>2323</v>
      </c>
      <c r="G51" s="210" t="s">
        <v>2324</v>
      </c>
    </row>
    <row r="52" spans="1:15" ht="18.5">
      <c r="A52" s="308"/>
      <c r="B52" s="1077" t="s">
        <v>202</v>
      </c>
      <c r="C52" s="1077"/>
      <c r="D52" s="1312"/>
      <c r="E52" s="1077"/>
      <c r="F52" s="1077"/>
      <c r="G52" s="1365"/>
      <c r="H52" s="29">
        <f>H72+H85+H89</f>
        <v>20</v>
      </c>
      <c r="I52" s="29">
        <f>I72+I85+I89</f>
        <v>20</v>
      </c>
    </row>
    <row r="53" spans="1:15" ht="40.15" hidden="1" customHeight="1">
      <c r="A53" s="124" t="s">
        <v>1456</v>
      </c>
      <c r="B53" s="1366" t="s">
        <v>142</v>
      </c>
      <c r="C53" s="1367"/>
      <c r="D53" s="1367"/>
      <c r="E53" s="1367"/>
      <c r="F53" s="1367"/>
      <c r="G53" s="1368"/>
      <c r="H53" s="99">
        <f>SUM(D57:D67)</f>
        <v>0</v>
      </c>
      <c r="I53" s="99">
        <f>COUNT(D57:D67)*2</f>
        <v>0</v>
      </c>
      <c r="J53" s="99"/>
      <c r="K53" s="7"/>
      <c r="L53" s="7"/>
      <c r="M53" s="7"/>
      <c r="N53" s="7"/>
      <c r="O53" s="7"/>
    </row>
    <row r="54" spans="1:15" ht="15.5" hidden="1">
      <c r="A54" s="27" t="s">
        <v>1458</v>
      </c>
      <c r="B54" s="114" t="s">
        <v>2689</v>
      </c>
      <c r="C54" s="26"/>
      <c r="D54" s="26"/>
      <c r="E54" s="28"/>
      <c r="F54" s="26"/>
      <c r="G54" s="26"/>
      <c r="H54" s="99"/>
      <c r="I54" s="99"/>
      <c r="J54" s="99"/>
      <c r="K54" s="7"/>
      <c r="L54" s="7"/>
      <c r="M54" s="7"/>
      <c r="N54" s="7"/>
      <c r="O54" s="7"/>
    </row>
    <row r="55" spans="1:15" ht="15.5" hidden="1">
      <c r="A55" s="27" t="s">
        <v>1459</v>
      </c>
      <c r="B55" s="114" t="s">
        <v>2690</v>
      </c>
      <c r="C55" s="26"/>
      <c r="D55" s="26"/>
      <c r="E55" s="28"/>
      <c r="F55" s="26"/>
      <c r="G55" s="26"/>
      <c r="H55" s="99"/>
      <c r="I55" s="99"/>
      <c r="J55" s="99"/>
      <c r="K55" s="7"/>
      <c r="L55" s="7"/>
      <c r="M55" s="7"/>
      <c r="N55" s="7"/>
      <c r="O55" s="7"/>
    </row>
    <row r="56" spans="1:15" ht="31" hidden="1">
      <c r="A56" s="27" t="s">
        <v>1460</v>
      </c>
      <c r="B56" s="114" t="s">
        <v>2691</v>
      </c>
      <c r="C56" s="26"/>
      <c r="D56" s="26"/>
      <c r="E56" s="28"/>
      <c r="F56" s="26"/>
      <c r="G56" s="26"/>
      <c r="H56" s="99"/>
      <c r="I56" s="99"/>
      <c r="J56" s="99"/>
      <c r="K56" s="7"/>
      <c r="L56" s="7"/>
      <c r="M56" s="7"/>
      <c r="N56" s="7"/>
      <c r="O56" s="7"/>
    </row>
    <row r="57" spans="1:15" ht="15.5" hidden="1">
      <c r="A57" s="27" t="s">
        <v>1461</v>
      </c>
      <c r="B57" s="114" t="s">
        <v>2692</v>
      </c>
      <c r="C57" s="26"/>
      <c r="D57" s="53"/>
      <c r="E57" s="28"/>
      <c r="F57" s="30"/>
      <c r="G57" s="53"/>
      <c r="H57" s="99"/>
      <c r="I57" s="99"/>
      <c r="J57" s="99"/>
      <c r="K57" s="7"/>
      <c r="L57" s="7"/>
      <c r="M57" s="7"/>
      <c r="N57" s="7"/>
      <c r="O57" s="7"/>
    </row>
    <row r="58" spans="1:15" ht="15.5" hidden="1">
      <c r="A58" s="27" t="s">
        <v>1463</v>
      </c>
      <c r="B58" s="114" t="s">
        <v>2693</v>
      </c>
      <c r="C58" s="26"/>
      <c r="D58" s="26"/>
      <c r="E58" s="28"/>
      <c r="F58" s="26"/>
      <c r="G58" s="26"/>
      <c r="H58" s="99"/>
      <c r="I58" s="99"/>
      <c r="J58" s="99"/>
      <c r="K58" s="7"/>
      <c r="L58" s="7"/>
      <c r="M58" s="7"/>
      <c r="N58" s="7"/>
      <c r="O58" s="7"/>
    </row>
    <row r="59" spans="1:15" ht="15.5" hidden="1">
      <c r="A59" s="27" t="s">
        <v>1464</v>
      </c>
      <c r="B59" s="114" t="s">
        <v>2694</v>
      </c>
      <c r="C59" s="26"/>
      <c r="D59" s="26"/>
      <c r="E59" s="28"/>
      <c r="F59" s="26"/>
      <c r="G59" s="26"/>
      <c r="H59" s="99"/>
      <c r="I59" s="99"/>
      <c r="J59" s="99"/>
      <c r="K59" s="7"/>
      <c r="L59" s="7"/>
      <c r="M59" s="7"/>
      <c r="N59" s="7"/>
      <c r="O59" s="7"/>
    </row>
    <row r="60" spans="1:15" ht="15.5" hidden="1">
      <c r="A60" s="27" t="s">
        <v>1465</v>
      </c>
      <c r="B60" s="114" t="s">
        <v>2695</v>
      </c>
      <c r="C60" s="26"/>
      <c r="D60" s="26"/>
      <c r="E60" s="28"/>
      <c r="F60" s="26"/>
      <c r="G60" s="26"/>
      <c r="H60" s="99"/>
      <c r="I60" s="99"/>
      <c r="J60" s="99"/>
      <c r="K60" s="7"/>
      <c r="L60" s="7"/>
      <c r="M60" s="7"/>
      <c r="N60" s="7"/>
      <c r="O60" s="7"/>
    </row>
    <row r="61" spans="1:15" ht="15.5" hidden="1">
      <c r="A61" s="27" t="s">
        <v>232</v>
      </c>
      <c r="B61" s="114" t="s">
        <v>2696</v>
      </c>
      <c r="C61" s="26"/>
      <c r="D61" s="26"/>
      <c r="E61" s="28"/>
      <c r="F61" s="26"/>
      <c r="G61" s="26"/>
      <c r="H61" s="99"/>
      <c r="I61" s="99"/>
      <c r="J61" s="99"/>
      <c r="K61" s="7"/>
      <c r="L61" s="7"/>
      <c r="M61" s="7"/>
      <c r="N61" s="7"/>
      <c r="O61" s="7"/>
    </row>
    <row r="62" spans="1:15" ht="15.5" hidden="1">
      <c r="A62" s="27" t="s">
        <v>1466</v>
      </c>
      <c r="B62" s="114" t="s">
        <v>2697</v>
      </c>
      <c r="C62" s="26"/>
      <c r="D62" s="26"/>
      <c r="E62" s="28"/>
      <c r="F62" s="26"/>
      <c r="G62" s="26"/>
      <c r="H62" s="99"/>
      <c r="I62" s="99"/>
      <c r="J62" s="99"/>
      <c r="K62" s="7"/>
      <c r="L62" s="7"/>
      <c r="M62" s="7"/>
      <c r="N62" s="7"/>
      <c r="O62" s="7"/>
    </row>
    <row r="63" spans="1:15" ht="15.5" hidden="1">
      <c r="A63" s="27" t="s">
        <v>238</v>
      </c>
      <c r="B63" s="114" t="s">
        <v>2698</v>
      </c>
      <c r="C63" s="26"/>
      <c r="D63" s="26"/>
      <c r="E63" s="28"/>
      <c r="F63" s="26"/>
      <c r="G63" s="26"/>
      <c r="H63" s="99"/>
      <c r="I63" s="99"/>
      <c r="J63" s="99"/>
      <c r="K63" s="7"/>
      <c r="L63" s="7"/>
      <c r="M63" s="7"/>
      <c r="N63" s="7"/>
      <c r="O63" s="7"/>
    </row>
    <row r="64" spans="1:15" ht="15.5" hidden="1">
      <c r="A64" s="27" t="s">
        <v>240</v>
      </c>
      <c r="B64" s="114" t="s">
        <v>2699</v>
      </c>
      <c r="C64" s="26"/>
      <c r="D64" s="26"/>
      <c r="E64" s="28"/>
      <c r="F64" s="26"/>
      <c r="G64" s="26"/>
      <c r="H64" s="99"/>
      <c r="I64" s="99"/>
      <c r="J64" s="99"/>
      <c r="K64" s="7"/>
      <c r="L64" s="7"/>
      <c r="M64" s="7"/>
      <c r="N64" s="7"/>
      <c r="O64" s="7"/>
    </row>
    <row r="65" spans="1:15" ht="15.5" hidden="1">
      <c r="A65" s="27" t="s">
        <v>242</v>
      </c>
      <c r="B65" s="114" t="s">
        <v>2700</v>
      </c>
      <c r="C65" s="26"/>
      <c r="D65" s="26"/>
      <c r="E65" s="28"/>
      <c r="F65" s="26"/>
      <c r="G65" s="26"/>
      <c r="H65" s="99"/>
      <c r="I65" s="99"/>
      <c r="J65" s="99"/>
      <c r="K65" s="7"/>
      <c r="L65" s="7"/>
      <c r="M65" s="7"/>
      <c r="N65" s="7"/>
      <c r="O65" s="7"/>
    </row>
    <row r="66" spans="1:15" ht="15.5" hidden="1">
      <c r="A66" s="27" t="s">
        <v>1467</v>
      </c>
      <c r="B66" s="114" t="s">
        <v>2701</v>
      </c>
      <c r="C66" s="26"/>
      <c r="D66" s="26"/>
      <c r="E66" s="28"/>
      <c r="F66" s="26"/>
      <c r="G66" s="26"/>
      <c r="H66" s="99"/>
      <c r="I66" s="99"/>
      <c r="J66" s="99"/>
      <c r="K66" s="7"/>
      <c r="L66" s="7"/>
      <c r="M66" s="7"/>
      <c r="N66" s="7"/>
      <c r="O66" s="7"/>
    </row>
    <row r="67" spans="1:15" ht="31" hidden="1">
      <c r="A67" s="27" t="s">
        <v>1468</v>
      </c>
      <c r="B67" s="114" t="s">
        <v>251</v>
      </c>
      <c r="C67" s="30"/>
      <c r="D67" s="53"/>
      <c r="E67" s="28"/>
      <c r="F67" s="26"/>
      <c r="G67" s="53"/>
      <c r="H67" s="99"/>
      <c r="I67" s="99"/>
      <c r="J67" s="99"/>
      <c r="K67" s="7"/>
      <c r="L67" s="7"/>
      <c r="M67" s="7"/>
      <c r="N67" s="7"/>
      <c r="O67" s="7"/>
    </row>
    <row r="68" spans="1:15" ht="30" hidden="1" customHeight="1">
      <c r="A68" s="27" t="s">
        <v>254</v>
      </c>
      <c r="B68" s="114" t="s">
        <v>2702</v>
      </c>
      <c r="C68" s="26"/>
      <c r="D68" s="26"/>
      <c r="E68" s="28"/>
      <c r="F68" s="26"/>
      <c r="G68" s="26"/>
      <c r="H68" s="99"/>
      <c r="I68" s="99"/>
      <c r="J68" s="99"/>
      <c r="K68" s="7"/>
      <c r="L68" s="7"/>
      <c r="M68" s="7"/>
      <c r="N68" s="7"/>
      <c r="O68" s="7"/>
    </row>
    <row r="69" spans="1:15" ht="31" hidden="1">
      <c r="A69" s="27" t="s">
        <v>1471</v>
      </c>
      <c r="B69" s="114" t="s">
        <v>2703</v>
      </c>
      <c r="C69" s="26"/>
      <c r="D69" s="26"/>
      <c r="E69" s="28"/>
      <c r="F69" s="26"/>
      <c r="G69" s="26"/>
      <c r="H69" s="99"/>
      <c r="I69" s="99"/>
      <c r="J69" s="99"/>
      <c r="K69" s="7"/>
      <c r="L69" s="7"/>
      <c r="M69" s="7"/>
      <c r="N69" s="7"/>
      <c r="O69" s="7"/>
    </row>
    <row r="70" spans="1:15" ht="15.5" hidden="1">
      <c r="A70" s="27" t="s">
        <v>260</v>
      </c>
      <c r="B70" s="114" t="s">
        <v>2704</v>
      </c>
      <c r="C70" s="26"/>
      <c r="D70" s="26"/>
      <c r="E70" s="28"/>
      <c r="F70" s="26"/>
      <c r="G70" s="26"/>
      <c r="H70" s="99"/>
      <c r="I70" s="99"/>
      <c r="J70" s="99"/>
      <c r="K70" s="7"/>
      <c r="L70" s="7"/>
      <c r="M70" s="7"/>
      <c r="N70" s="7"/>
      <c r="O70" s="7"/>
    </row>
    <row r="71" spans="1:15" ht="31" hidden="1">
      <c r="A71" s="27" t="s">
        <v>262</v>
      </c>
      <c r="B71" s="114" t="s">
        <v>2705</v>
      </c>
      <c r="C71" s="26"/>
      <c r="D71" s="26"/>
      <c r="E71" s="28"/>
      <c r="F71" s="26"/>
      <c r="G71" s="26"/>
      <c r="H71" s="99"/>
      <c r="I71" s="99"/>
      <c r="J71" s="99"/>
      <c r="K71" s="7"/>
      <c r="L71" s="7"/>
      <c r="M71" s="7"/>
      <c r="N71" s="7"/>
      <c r="O71" s="7"/>
    </row>
    <row r="72" spans="1:15" ht="40.15" customHeight="1">
      <c r="A72" s="117" t="s">
        <v>141</v>
      </c>
      <c r="B72" s="1353" t="s">
        <v>140</v>
      </c>
      <c r="C72" s="1144"/>
      <c r="D72" s="1091"/>
      <c r="E72" s="1144"/>
      <c r="F72" s="1144"/>
      <c r="G72" s="1354"/>
      <c r="H72" s="29">
        <f>SUM(D73:D84)</f>
        <v>16</v>
      </c>
      <c r="I72" s="29">
        <f>COUNT(D73:D84)*2</f>
        <v>16</v>
      </c>
    </row>
    <row r="73" spans="1:15" ht="15.5" hidden="1">
      <c r="A73" s="27" t="s">
        <v>264</v>
      </c>
      <c r="B73" s="114" t="s">
        <v>2706</v>
      </c>
      <c r="C73" s="26"/>
      <c r="D73" s="26"/>
      <c r="E73" s="28"/>
      <c r="F73" s="26"/>
      <c r="G73" s="26"/>
      <c r="H73" s="99"/>
      <c r="I73" s="99"/>
      <c r="J73" s="99"/>
      <c r="K73" s="7"/>
      <c r="L73" s="7"/>
      <c r="M73" s="7"/>
      <c r="N73" s="7"/>
      <c r="O73" s="7"/>
    </row>
    <row r="74" spans="1:15" ht="15.5" hidden="1">
      <c r="A74" s="27" t="s">
        <v>266</v>
      </c>
      <c r="B74" s="114" t="s">
        <v>2707</v>
      </c>
      <c r="C74" s="26"/>
      <c r="D74" s="26"/>
      <c r="E74" s="28"/>
      <c r="F74" s="26"/>
      <c r="G74" s="26"/>
      <c r="H74" s="99"/>
      <c r="I74" s="99"/>
      <c r="J74" s="99"/>
      <c r="K74" s="7"/>
      <c r="L74" s="7"/>
      <c r="M74" s="7"/>
      <c r="N74" s="7"/>
      <c r="O74" s="7"/>
    </row>
    <row r="75" spans="1:15" ht="29">
      <c r="A75" s="18" t="s">
        <v>270</v>
      </c>
      <c r="B75" s="114" t="s">
        <v>2708</v>
      </c>
      <c r="C75" s="50" t="s">
        <v>2709</v>
      </c>
      <c r="D75" s="582">
        <v>2</v>
      </c>
      <c r="E75" s="28" t="s">
        <v>538</v>
      </c>
      <c r="F75" s="26"/>
      <c r="G75" s="156"/>
    </row>
    <row r="76" spans="1:15" ht="29">
      <c r="A76" s="18"/>
      <c r="B76" s="114"/>
      <c r="C76" s="50" t="s">
        <v>2710</v>
      </c>
      <c r="D76" s="582">
        <v>2</v>
      </c>
      <c r="E76" s="28" t="s">
        <v>538</v>
      </c>
      <c r="F76" s="26"/>
      <c r="G76" s="156"/>
    </row>
    <row r="77" spans="1:15" ht="15.5">
      <c r="A77" s="18"/>
      <c r="B77" s="114"/>
      <c r="C77" s="50" t="s">
        <v>7147</v>
      </c>
      <c r="D77" s="582">
        <v>2</v>
      </c>
      <c r="E77" s="28" t="s">
        <v>538</v>
      </c>
      <c r="F77" s="50" t="s">
        <v>2711</v>
      </c>
      <c r="G77" s="156"/>
    </row>
    <row r="78" spans="1:15" ht="15.5">
      <c r="A78" s="18"/>
      <c r="B78" s="114"/>
      <c r="C78" s="22" t="s">
        <v>7148</v>
      </c>
      <c r="D78" s="582">
        <v>2</v>
      </c>
      <c r="E78" s="28" t="s">
        <v>538</v>
      </c>
      <c r="F78" s="26"/>
      <c r="G78" s="156"/>
    </row>
    <row r="79" spans="1:15" ht="29">
      <c r="A79" s="18"/>
      <c r="B79" s="114"/>
      <c r="C79" s="123" t="s">
        <v>7149</v>
      </c>
      <c r="D79" s="608">
        <v>2</v>
      </c>
      <c r="E79" s="23" t="s">
        <v>538</v>
      </c>
      <c r="F79" s="7" t="s">
        <v>7150</v>
      </c>
      <c r="G79" s="156"/>
    </row>
    <row r="80" spans="1:15" ht="29">
      <c r="A80" s="18"/>
      <c r="B80" s="114"/>
      <c r="C80" s="50" t="s">
        <v>7151</v>
      </c>
      <c r="D80" s="582">
        <v>2</v>
      </c>
      <c r="E80" s="28" t="s">
        <v>538</v>
      </c>
      <c r="F80" s="30" t="s">
        <v>7152</v>
      </c>
      <c r="G80" s="156"/>
    </row>
    <row r="81" spans="1:15" ht="29">
      <c r="A81" s="18"/>
      <c r="B81" s="114"/>
      <c r="C81" s="50" t="s">
        <v>7153</v>
      </c>
      <c r="D81" s="582">
        <v>2</v>
      </c>
      <c r="E81" s="28" t="s">
        <v>1747</v>
      </c>
      <c r="F81" s="30" t="s">
        <v>7154</v>
      </c>
      <c r="G81" s="156"/>
    </row>
    <row r="82" spans="1:15" ht="72.5">
      <c r="A82" s="18"/>
      <c r="B82" s="114"/>
      <c r="C82" s="50" t="s">
        <v>7155</v>
      </c>
      <c r="D82" s="582">
        <v>2</v>
      </c>
      <c r="E82" s="28" t="s">
        <v>1747</v>
      </c>
      <c r="F82" s="30" t="s">
        <v>7156</v>
      </c>
      <c r="G82" s="156"/>
    </row>
    <row r="83" spans="1:15" ht="15.5" hidden="1">
      <c r="A83" s="27" t="s">
        <v>272</v>
      </c>
      <c r="B83" s="114" t="s">
        <v>2712</v>
      </c>
      <c r="C83" s="26"/>
      <c r="D83" s="26"/>
      <c r="E83" s="28"/>
      <c r="F83" s="26"/>
      <c r="G83" s="447"/>
      <c r="H83" s="99"/>
      <c r="I83" s="99"/>
      <c r="J83" s="99"/>
      <c r="K83" s="7"/>
      <c r="L83" s="7"/>
      <c r="M83" s="7"/>
      <c r="N83" s="7"/>
      <c r="O83" s="7"/>
    </row>
    <row r="84" spans="1:15" ht="15.5" hidden="1">
      <c r="A84" s="27" t="s">
        <v>275</v>
      </c>
      <c r="B84" s="114" t="s">
        <v>2713</v>
      </c>
      <c r="C84" s="26"/>
      <c r="D84" s="26"/>
      <c r="E84" s="28"/>
      <c r="F84" s="26"/>
      <c r="G84" s="26"/>
      <c r="H84" s="99"/>
      <c r="I84" s="99"/>
      <c r="J84" s="99"/>
      <c r="K84" s="7"/>
      <c r="L84" s="7"/>
      <c r="M84" s="7"/>
      <c r="N84" s="7"/>
      <c r="O84" s="7"/>
    </row>
    <row r="85" spans="1:15" ht="40.15" customHeight="1">
      <c r="A85" s="117" t="s">
        <v>277</v>
      </c>
      <c r="B85" s="1353" t="s">
        <v>138</v>
      </c>
      <c r="C85" s="1144"/>
      <c r="D85" s="1091"/>
      <c r="E85" s="1144"/>
      <c r="F85" s="1144"/>
      <c r="G85" s="1354"/>
      <c r="H85" s="29">
        <f>SUM(D86:D88)</f>
        <v>2</v>
      </c>
      <c r="I85" s="29">
        <f>COUNT(D86:D88)*2</f>
        <v>2</v>
      </c>
    </row>
    <row r="86" spans="1:15" ht="15.5" hidden="1">
      <c r="A86" s="27" t="s">
        <v>1492</v>
      </c>
      <c r="B86" s="114" t="s">
        <v>2714</v>
      </c>
      <c r="C86" s="50"/>
      <c r="D86" s="220"/>
      <c r="E86" s="22"/>
      <c r="F86" s="50"/>
      <c r="G86" s="53"/>
      <c r="H86" s="99"/>
      <c r="I86" s="99"/>
      <c r="J86" s="99"/>
      <c r="K86" s="7"/>
      <c r="L86" s="7"/>
      <c r="M86" s="7"/>
      <c r="N86" s="7"/>
      <c r="O86" s="7"/>
    </row>
    <row r="87" spans="1:15" ht="101.5">
      <c r="A87" s="18" t="s">
        <v>1493</v>
      </c>
      <c r="B87" s="114" t="s">
        <v>2715</v>
      </c>
      <c r="C87" s="50" t="s">
        <v>7157</v>
      </c>
      <c r="D87" s="608">
        <v>2</v>
      </c>
      <c r="E87" s="22" t="s">
        <v>269</v>
      </c>
      <c r="F87" s="25" t="s">
        <v>7158</v>
      </c>
      <c r="G87" s="447"/>
    </row>
    <row r="88" spans="1:15" ht="31" hidden="1">
      <c r="A88" s="27" t="s">
        <v>1496</v>
      </c>
      <c r="B88" s="114" t="s">
        <v>2716</v>
      </c>
      <c r="C88" s="26"/>
      <c r="D88" s="26"/>
      <c r="E88" s="28"/>
      <c r="F88" s="26"/>
      <c r="G88" s="26"/>
      <c r="H88" s="99"/>
      <c r="I88" s="99"/>
      <c r="J88" s="99"/>
      <c r="K88" s="7"/>
      <c r="L88" s="7"/>
      <c r="M88" s="7"/>
      <c r="N88" s="7"/>
      <c r="O88" s="7"/>
    </row>
    <row r="89" spans="1:15" ht="40.15" customHeight="1">
      <c r="A89" s="117" t="s">
        <v>137</v>
      </c>
      <c r="B89" s="1353" t="s">
        <v>136</v>
      </c>
      <c r="C89" s="1144"/>
      <c r="D89" s="1091"/>
      <c r="E89" s="1144"/>
      <c r="F89" s="1144"/>
      <c r="G89" s="1354"/>
      <c r="H89" s="29">
        <f>SUM(D90:D101)</f>
        <v>2</v>
      </c>
      <c r="I89" s="29">
        <f>COUNT(D90:D101)*2</f>
        <v>2</v>
      </c>
      <c r="O89" s="7"/>
    </row>
    <row r="90" spans="1:15" ht="31" hidden="1">
      <c r="A90" s="27" t="s">
        <v>290</v>
      </c>
      <c r="B90" s="114" t="s">
        <v>291</v>
      </c>
      <c r="C90" s="26"/>
      <c r="D90" s="26"/>
      <c r="E90" s="28"/>
      <c r="F90" s="26"/>
      <c r="G90" s="26"/>
      <c r="H90" s="99"/>
      <c r="I90" s="99"/>
      <c r="J90" s="99"/>
      <c r="K90" s="7"/>
      <c r="L90" s="7"/>
      <c r="M90" s="7"/>
      <c r="N90" s="7"/>
      <c r="O90" s="7"/>
    </row>
    <row r="91" spans="1:15" ht="31" hidden="1">
      <c r="A91" s="27" t="s">
        <v>292</v>
      </c>
      <c r="B91" s="114" t="s">
        <v>293</v>
      </c>
      <c r="C91" s="26"/>
      <c r="D91" s="26"/>
      <c r="E91" s="28"/>
      <c r="F91" s="26"/>
      <c r="G91" s="26"/>
      <c r="H91" s="99"/>
      <c r="I91" s="99"/>
      <c r="J91" s="99"/>
      <c r="K91" s="7"/>
      <c r="L91" s="7"/>
      <c r="M91" s="7"/>
      <c r="N91" s="7"/>
      <c r="O91" s="7"/>
    </row>
    <row r="92" spans="1:15" ht="31" hidden="1">
      <c r="A92" s="27" t="s">
        <v>294</v>
      </c>
      <c r="B92" s="114" t="s">
        <v>295</v>
      </c>
      <c r="C92" s="26"/>
      <c r="D92" s="26"/>
      <c r="E92" s="28"/>
      <c r="F92" s="26"/>
      <c r="G92" s="26"/>
      <c r="H92" s="99"/>
      <c r="I92" s="99"/>
      <c r="J92" s="99"/>
      <c r="K92" s="7"/>
      <c r="L92" s="7"/>
      <c r="M92" s="7"/>
      <c r="N92" s="7"/>
      <c r="O92" s="7"/>
    </row>
    <row r="93" spans="1:15" ht="31" hidden="1">
      <c r="A93" s="27" t="s">
        <v>296</v>
      </c>
      <c r="B93" s="114" t="s">
        <v>297</v>
      </c>
      <c r="C93" s="26"/>
      <c r="D93" s="26"/>
      <c r="E93" s="28"/>
      <c r="F93" s="26"/>
      <c r="G93" s="26"/>
      <c r="H93" s="99"/>
      <c r="I93" s="99"/>
      <c r="J93" s="99"/>
      <c r="K93" s="7"/>
      <c r="L93" s="7"/>
      <c r="M93" s="7"/>
      <c r="N93" s="7"/>
      <c r="O93" s="7"/>
    </row>
    <row r="94" spans="1:15" ht="46.5" hidden="1">
      <c r="A94" s="27" t="s">
        <v>298</v>
      </c>
      <c r="B94" s="114" t="s">
        <v>2717</v>
      </c>
      <c r="C94" s="26"/>
      <c r="D94" s="26"/>
      <c r="E94" s="28"/>
      <c r="F94" s="26"/>
      <c r="G94" s="26"/>
      <c r="H94" s="99"/>
      <c r="I94" s="99"/>
      <c r="J94" s="99"/>
      <c r="K94" s="7"/>
      <c r="L94" s="7"/>
      <c r="M94" s="7"/>
      <c r="N94" s="7"/>
      <c r="O94" s="7"/>
    </row>
    <row r="95" spans="1:15" ht="31" hidden="1">
      <c r="A95" s="27" t="s">
        <v>300</v>
      </c>
      <c r="B95" s="114" t="s">
        <v>301</v>
      </c>
      <c r="C95" s="26"/>
      <c r="D95" s="26"/>
      <c r="E95" s="28"/>
      <c r="F95" s="26"/>
      <c r="G95" s="26"/>
      <c r="H95" s="99"/>
      <c r="I95" s="99"/>
      <c r="J95" s="99"/>
      <c r="K95" s="7"/>
      <c r="L95" s="7"/>
      <c r="M95" s="7"/>
      <c r="N95" s="7"/>
      <c r="O95" s="7"/>
    </row>
    <row r="96" spans="1:15" ht="46.5" hidden="1">
      <c r="A96" s="27" t="s">
        <v>302</v>
      </c>
      <c r="B96" s="114" t="s">
        <v>303</v>
      </c>
      <c r="C96" s="26"/>
      <c r="D96" s="26"/>
      <c r="E96" s="28"/>
      <c r="F96" s="26"/>
      <c r="G96" s="26"/>
      <c r="H96" s="99"/>
      <c r="I96" s="99"/>
      <c r="J96" s="99"/>
      <c r="K96" s="7"/>
      <c r="L96" s="7"/>
      <c r="M96" s="7"/>
      <c r="N96" s="7"/>
      <c r="O96" s="7"/>
    </row>
    <row r="97" spans="1:15" ht="62" hidden="1">
      <c r="A97" s="27" t="s">
        <v>304</v>
      </c>
      <c r="B97" s="114" t="s">
        <v>305</v>
      </c>
      <c r="C97" s="26"/>
      <c r="D97" s="26"/>
      <c r="E97" s="28"/>
      <c r="F97" s="26"/>
      <c r="G97" s="26"/>
      <c r="H97" s="99"/>
      <c r="I97" s="99"/>
      <c r="J97" s="99"/>
      <c r="K97" s="7"/>
      <c r="L97" s="7"/>
      <c r="M97" s="7"/>
      <c r="N97" s="7"/>
      <c r="O97" s="7"/>
    </row>
    <row r="98" spans="1:15" ht="31" hidden="1">
      <c r="A98" s="27" t="s">
        <v>306</v>
      </c>
      <c r="B98" s="114" t="s">
        <v>307</v>
      </c>
      <c r="C98" s="26"/>
      <c r="D98" s="26"/>
      <c r="E98" s="28"/>
      <c r="F98" s="26"/>
      <c r="G98" s="26"/>
      <c r="H98" s="99"/>
      <c r="I98" s="99"/>
      <c r="J98" s="99"/>
      <c r="K98" s="7"/>
      <c r="L98" s="7"/>
      <c r="M98" s="7"/>
      <c r="N98" s="7"/>
      <c r="O98" s="7"/>
    </row>
    <row r="99" spans="1:15" ht="31" hidden="1">
      <c r="A99" s="27" t="s">
        <v>308</v>
      </c>
      <c r="B99" s="114" t="s">
        <v>309</v>
      </c>
      <c r="C99" s="26"/>
      <c r="D99" s="26"/>
      <c r="E99" s="28"/>
      <c r="F99" s="26"/>
      <c r="G99" s="26"/>
      <c r="H99" s="99"/>
      <c r="I99" s="99"/>
      <c r="J99" s="99"/>
      <c r="K99" s="7"/>
      <c r="L99" s="7"/>
      <c r="M99" s="7"/>
      <c r="N99" s="7"/>
      <c r="O99" s="7"/>
    </row>
    <row r="100" spans="1:15" ht="29" hidden="1">
      <c r="A100" s="27" t="s">
        <v>310</v>
      </c>
      <c r="B100" s="23" t="s">
        <v>311</v>
      </c>
      <c r="C100" s="26"/>
      <c r="D100" s="26"/>
      <c r="E100" s="28"/>
      <c r="F100" s="26"/>
      <c r="G100" s="26"/>
      <c r="H100" s="99"/>
      <c r="I100" s="99"/>
      <c r="J100" s="99"/>
      <c r="K100" s="7"/>
      <c r="L100" s="7"/>
      <c r="M100" s="7"/>
      <c r="N100" s="7"/>
      <c r="O100" s="7"/>
    </row>
    <row r="101" spans="1:15" ht="116">
      <c r="A101" s="18" t="s">
        <v>2836</v>
      </c>
      <c r="B101" s="23" t="s">
        <v>6678</v>
      </c>
      <c r="C101" s="30" t="s">
        <v>7159</v>
      </c>
      <c r="D101" s="582">
        <v>2</v>
      </c>
      <c r="E101" s="28" t="s">
        <v>538</v>
      </c>
      <c r="F101" s="23" t="s">
        <v>7160</v>
      </c>
      <c r="G101" s="293"/>
    </row>
    <row r="102" spans="1:15" ht="15.5" hidden="1">
      <c r="A102" s="124" t="s">
        <v>1499</v>
      </c>
      <c r="B102" s="1366" t="s">
        <v>134</v>
      </c>
      <c r="C102" s="1367"/>
      <c r="D102" s="1367"/>
      <c r="E102" s="1367"/>
      <c r="F102" s="1367"/>
      <c r="G102" s="1368"/>
      <c r="H102" s="99"/>
      <c r="I102" s="99"/>
      <c r="J102" s="99"/>
      <c r="K102" s="7"/>
      <c r="L102" s="7"/>
      <c r="M102" s="7"/>
      <c r="N102" s="7"/>
      <c r="O102" s="7"/>
    </row>
    <row r="103" spans="1:15" ht="15.5" hidden="1">
      <c r="A103" s="27" t="s">
        <v>312</v>
      </c>
      <c r="B103" s="114" t="s">
        <v>313</v>
      </c>
      <c r="C103" s="26"/>
      <c r="D103" s="26"/>
      <c r="E103" s="28"/>
      <c r="F103" s="26"/>
      <c r="G103" s="26"/>
      <c r="H103" s="99"/>
      <c r="I103" s="99"/>
      <c r="J103" s="99"/>
      <c r="K103" s="7"/>
      <c r="L103" s="7"/>
      <c r="M103" s="7"/>
      <c r="N103" s="7"/>
      <c r="O103" s="7"/>
    </row>
    <row r="104" spans="1:15" ht="15.5" hidden="1">
      <c r="A104" s="27" t="s">
        <v>314</v>
      </c>
      <c r="B104" s="114" t="s">
        <v>315</v>
      </c>
      <c r="C104" s="26"/>
      <c r="D104" s="26"/>
      <c r="E104" s="28"/>
      <c r="F104" s="26"/>
      <c r="G104" s="26"/>
      <c r="H104" s="99"/>
      <c r="I104" s="99"/>
      <c r="J104" s="99"/>
      <c r="K104" s="7"/>
      <c r="L104" s="7"/>
      <c r="M104" s="7"/>
      <c r="N104" s="7"/>
      <c r="O104" s="7"/>
    </row>
    <row r="105" spans="1:15" ht="15.5" hidden="1">
      <c r="A105" s="27" t="s">
        <v>1501</v>
      </c>
      <c r="B105" s="114" t="s">
        <v>317</v>
      </c>
      <c r="C105" s="26"/>
      <c r="D105" s="26"/>
      <c r="E105" s="28"/>
      <c r="F105" s="26"/>
      <c r="G105" s="26"/>
      <c r="H105" s="99"/>
      <c r="I105" s="99"/>
      <c r="J105" s="99"/>
      <c r="K105" s="7"/>
      <c r="L105" s="7"/>
      <c r="M105" s="7"/>
      <c r="N105" s="7"/>
      <c r="O105" s="7"/>
    </row>
    <row r="106" spans="1:15" ht="15.5" hidden="1">
      <c r="A106" s="27" t="s">
        <v>319</v>
      </c>
      <c r="B106" s="114" t="s">
        <v>320</v>
      </c>
      <c r="C106" s="26"/>
      <c r="D106" s="26"/>
      <c r="E106" s="28"/>
      <c r="F106" s="26"/>
      <c r="G106" s="26"/>
      <c r="H106" s="99"/>
      <c r="I106" s="99"/>
      <c r="J106" s="99"/>
      <c r="K106" s="7"/>
      <c r="L106" s="7"/>
      <c r="M106" s="7"/>
      <c r="N106" s="7"/>
      <c r="O106" s="7"/>
    </row>
    <row r="107" spans="1:15" ht="15.5" hidden="1">
      <c r="A107" s="27" t="s">
        <v>321</v>
      </c>
      <c r="B107" s="19" t="s">
        <v>322</v>
      </c>
      <c r="C107" s="26"/>
      <c r="D107" s="26"/>
      <c r="E107" s="28"/>
      <c r="F107" s="26"/>
      <c r="G107" s="26"/>
      <c r="H107" s="99"/>
      <c r="I107" s="99"/>
      <c r="J107" s="99"/>
      <c r="K107" s="7"/>
      <c r="L107" s="7"/>
      <c r="M107" s="7"/>
      <c r="N107" s="7"/>
      <c r="O107" s="7"/>
    </row>
    <row r="108" spans="1:15" ht="15.5" hidden="1">
      <c r="A108" s="27" t="s">
        <v>323</v>
      </c>
      <c r="B108" s="114" t="s">
        <v>324</v>
      </c>
      <c r="C108" s="26"/>
      <c r="D108" s="26"/>
      <c r="E108" s="28"/>
      <c r="F108" s="26"/>
      <c r="G108" s="26"/>
      <c r="H108" s="99"/>
      <c r="I108" s="99"/>
      <c r="J108" s="99"/>
      <c r="K108" s="7"/>
      <c r="L108" s="7"/>
      <c r="M108" s="7"/>
      <c r="N108" s="7"/>
      <c r="O108" s="7"/>
    </row>
    <row r="109" spans="1:15" ht="31" hidden="1">
      <c r="A109" s="27" t="s">
        <v>1502</v>
      </c>
      <c r="B109" s="114" t="s">
        <v>326</v>
      </c>
      <c r="C109" s="26"/>
      <c r="D109" s="26"/>
      <c r="E109" s="28"/>
      <c r="F109" s="26"/>
      <c r="G109" s="26"/>
      <c r="H109" s="99"/>
      <c r="I109" s="99"/>
      <c r="J109" s="99"/>
      <c r="K109" s="7"/>
      <c r="L109" s="7"/>
      <c r="M109" s="7"/>
      <c r="N109" s="7"/>
      <c r="O109" s="7"/>
    </row>
    <row r="110" spans="1:15" ht="15.5" hidden="1">
      <c r="A110" s="27" t="s">
        <v>2838</v>
      </c>
      <c r="B110" s="114" t="s">
        <v>2839</v>
      </c>
      <c r="C110" s="26"/>
      <c r="D110" s="26"/>
      <c r="E110" s="28"/>
      <c r="F110" s="26"/>
      <c r="G110" s="317"/>
      <c r="H110" s="99"/>
      <c r="I110" s="99"/>
      <c r="J110" s="99"/>
      <c r="K110" s="7"/>
      <c r="L110" s="7"/>
      <c r="M110" s="7"/>
      <c r="N110" s="7"/>
      <c r="O110" s="7"/>
    </row>
    <row r="111" spans="1:15" ht="40.15" hidden="1" customHeight="1">
      <c r="A111" s="124" t="s">
        <v>1503</v>
      </c>
      <c r="B111" s="1369" t="s">
        <v>132</v>
      </c>
      <c r="C111" s="1370"/>
      <c r="D111" s="1370"/>
      <c r="E111" s="1370"/>
      <c r="F111" s="1370"/>
      <c r="G111" s="1371"/>
      <c r="H111" s="99"/>
      <c r="I111" s="99"/>
      <c r="J111" s="99"/>
      <c r="K111" s="7"/>
      <c r="L111" s="7"/>
      <c r="M111" s="7"/>
      <c r="N111" s="7"/>
      <c r="O111" s="7"/>
    </row>
    <row r="112" spans="1:15" ht="46.5" hidden="1">
      <c r="A112" s="27" t="s">
        <v>1504</v>
      </c>
      <c r="B112" s="19" t="s">
        <v>329</v>
      </c>
      <c r="C112" s="26"/>
      <c r="D112" s="26"/>
      <c r="E112" s="28"/>
      <c r="F112" s="26"/>
      <c r="G112" s="26"/>
      <c r="H112" s="99"/>
      <c r="I112" s="99"/>
      <c r="J112" s="99"/>
      <c r="K112" s="7"/>
      <c r="L112" s="7"/>
      <c r="M112" s="7"/>
      <c r="N112" s="7"/>
      <c r="O112" s="7"/>
    </row>
    <row r="113" spans="1:15" ht="46.5" hidden="1">
      <c r="A113" s="27" t="s">
        <v>332</v>
      </c>
      <c r="B113" s="114" t="s">
        <v>333</v>
      </c>
      <c r="C113" s="26"/>
      <c r="D113" s="26"/>
      <c r="E113" s="28"/>
      <c r="F113" s="26"/>
      <c r="G113" s="26"/>
      <c r="H113" s="99"/>
      <c r="I113" s="99"/>
      <c r="J113" s="99"/>
      <c r="K113" s="7"/>
      <c r="L113" s="7"/>
      <c r="M113" s="7"/>
      <c r="N113" s="7"/>
      <c r="O113" s="7"/>
    </row>
    <row r="114" spans="1:15" ht="18.5">
      <c r="A114" s="181"/>
      <c r="B114" s="1084" t="s">
        <v>335</v>
      </c>
      <c r="C114" s="1077"/>
      <c r="D114" s="1312"/>
      <c r="E114" s="1077"/>
      <c r="F114" s="1077"/>
      <c r="G114" s="1365"/>
      <c r="H114" s="29">
        <f>H115+H135+H140+H146</f>
        <v>44</v>
      </c>
      <c r="I114" s="29">
        <f>I115+I135+I140+I146</f>
        <v>44</v>
      </c>
    </row>
    <row r="115" spans="1:15" ht="40.15" customHeight="1">
      <c r="A115" s="135" t="s">
        <v>1505</v>
      </c>
      <c r="B115" s="1078" t="s">
        <v>130</v>
      </c>
      <c r="C115" s="1091"/>
      <c r="D115" s="1091"/>
      <c r="E115" s="1091"/>
      <c r="F115" s="1091"/>
      <c r="G115" s="1092"/>
      <c r="H115" s="29">
        <f>SUM(D116:D128)</f>
        <v>18</v>
      </c>
      <c r="I115" s="29">
        <f>COUNT(D116:D128)*2</f>
        <v>18</v>
      </c>
    </row>
    <row r="116" spans="1:15" ht="72.5">
      <c r="A116" s="18" t="s">
        <v>1507</v>
      </c>
      <c r="B116" s="51" t="s">
        <v>337</v>
      </c>
      <c r="C116" s="219" t="s">
        <v>7161</v>
      </c>
      <c r="D116" s="582">
        <v>2</v>
      </c>
      <c r="E116" s="28" t="s">
        <v>339</v>
      </c>
      <c r="F116" s="50" t="s">
        <v>7162</v>
      </c>
      <c r="G116" s="156"/>
    </row>
    <row r="117" spans="1:15" ht="87">
      <c r="A117" s="18" t="s">
        <v>1510</v>
      </c>
      <c r="B117" s="51" t="s">
        <v>345</v>
      </c>
      <c r="C117" s="20" t="s">
        <v>1511</v>
      </c>
      <c r="D117" s="608">
        <v>2</v>
      </c>
      <c r="E117" s="25" t="s">
        <v>339</v>
      </c>
      <c r="F117" s="55" t="s">
        <v>7163</v>
      </c>
      <c r="G117" s="156"/>
    </row>
    <row r="118" spans="1:15" ht="31" hidden="1">
      <c r="A118" s="27" t="s">
        <v>350</v>
      </c>
      <c r="B118" s="51" t="s">
        <v>351</v>
      </c>
      <c r="C118" s="26"/>
      <c r="D118" s="26"/>
      <c r="E118" s="28"/>
      <c r="F118" s="26"/>
      <c r="G118" s="26" t="s">
        <v>2420</v>
      </c>
      <c r="H118" s="99"/>
      <c r="I118" s="99"/>
      <c r="J118" s="99"/>
      <c r="K118" s="7"/>
      <c r="L118" s="7"/>
      <c r="M118" s="7"/>
      <c r="N118" s="7"/>
      <c r="O118" s="7"/>
    </row>
    <row r="119" spans="1:15" ht="31" hidden="1">
      <c r="A119" s="27" t="s">
        <v>1513</v>
      </c>
      <c r="B119" s="51" t="s">
        <v>353</v>
      </c>
      <c r="C119" s="26"/>
      <c r="D119" s="26"/>
      <c r="E119" s="28"/>
      <c r="F119" s="26"/>
      <c r="G119" s="26"/>
      <c r="H119" s="99"/>
      <c r="I119" s="99"/>
      <c r="J119" s="99"/>
      <c r="K119" s="7"/>
      <c r="L119" s="7"/>
      <c r="M119" s="7"/>
      <c r="N119" s="7"/>
      <c r="O119" s="7"/>
    </row>
    <row r="120" spans="1:15" ht="72.5">
      <c r="A120" s="18" t="s">
        <v>354</v>
      </c>
      <c r="B120" s="51" t="s">
        <v>355</v>
      </c>
      <c r="C120" s="50" t="s">
        <v>2719</v>
      </c>
      <c r="D120" s="582">
        <v>2</v>
      </c>
      <c r="E120" s="22" t="s">
        <v>339</v>
      </c>
      <c r="F120" s="234" t="s">
        <v>7164</v>
      </c>
      <c r="G120" s="156"/>
    </row>
    <row r="121" spans="1:15" ht="43.5">
      <c r="A121" s="18"/>
      <c r="B121" s="51"/>
      <c r="C121" s="50" t="s">
        <v>7165</v>
      </c>
      <c r="D121" s="582">
        <v>2</v>
      </c>
      <c r="E121" s="366" t="s">
        <v>678</v>
      </c>
      <c r="F121" s="234" t="s">
        <v>7166</v>
      </c>
      <c r="G121" s="156"/>
    </row>
    <row r="122" spans="1:15" ht="43.5">
      <c r="A122" s="18"/>
      <c r="B122" s="51"/>
      <c r="C122" s="25" t="s">
        <v>7167</v>
      </c>
      <c r="D122" s="582">
        <v>2</v>
      </c>
      <c r="E122" s="22" t="s">
        <v>339</v>
      </c>
      <c r="F122" s="234" t="s">
        <v>7168</v>
      </c>
      <c r="G122" s="156"/>
    </row>
    <row r="123" spans="1:15" ht="87">
      <c r="A123" s="18"/>
      <c r="B123" s="51"/>
      <c r="C123" s="768" t="s">
        <v>6694</v>
      </c>
      <c r="D123" s="582">
        <v>2</v>
      </c>
      <c r="E123" s="22" t="s">
        <v>339</v>
      </c>
      <c r="F123" s="374" t="s">
        <v>7169</v>
      </c>
      <c r="G123" s="156"/>
    </row>
    <row r="124" spans="1:15" ht="72.5">
      <c r="A124" s="18"/>
      <c r="B124" s="51"/>
      <c r="C124" s="768" t="s">
        <v>6696</v>
      </c>
      <c r="D124" s="582">
        <v>2</v>
      </c>
      <c r="E124" s="769" t="s">
        <v>339</v>
      </c>
      <c r="F124" s="374" t="s">
        <v>7170</v>
      </c>
      <c r="G124" s="156"/>
    </row>
    <row r="125" spans="1:15" ht="58.5" thickBot="1">
      <c r="A125" s="18"/>
      <c r="B125" s="51"/>
      <c r="C125" s="770" t="s">
        <v>6698</v>
      </c>
      <c r="D125" s="582">
        <v>2</v>
      </c>
      <c r="E125" s="769" t="s">
        <v>339</v>
      </c>
      <c r="F125" s="810" t="s">
        <v>7171</v>
      </c>
      <c r="G125" s="156"/>
    </row>
    <row r="126" spans="1:15" ht="31">
      <c r="A126" s="18" t="s">
        <v>1515</v>
      </c>
      <c r="B126" s="51" t="s">
        <v>358</v>
      </c>
      <c r="C126" s="149" t="s">
        <v>6700</v>
      </c>
      <c r="D126" s="582">
        <v>2</v>
      </c>
      <c r="E126" s="22" t="s">
        <v>339</v>
      </c>
      <c r="F126" s="55" t="s">
        <v>1516</v>
      </c>
      <c r="G126" s="156"/>
    </row>
    <row r="127" spans="1:15" ht="31" hidden="1">
      <c r="A127" s="27" t="s">
        <v>1517</v>
      </c>
      <c r="B127" s="51" t="s">
        <v>361</v>
      </c>
      <c r="C127" s="26"/>
      <c r="D127" s="26"/>
      <c r="E127" s="28"/>
      <c r="F127" s="26"/>
      <c r="G127" s="26"/>
      <c r="H127" s="99"/>
      <c r="I127" s="99"/>
      <c r="J127" s="99"/>
      <c r="K127" s="7"/>
      <c r="L127" s="7"/>
      <c r="M127" s="7"/>
      <c r="N127" s="7"/>
      <c r="O127" s="7"/>
    </row>
    <row r="128" spans="1:15" ht="31" hidden="1">
      <c r="A128" s="27" t="s">
        <v>364</v>
      </c>
      <c r="B128" s="51" t="s">
        <v>365</v>
      </c>
      <c r="C128" s="30"/>
      <c r="D128" s="53"/>
      <c r="E128" s="28"/>
      <c r="F128" s="26"/>
      <c r="G128" s="53"/>
      <c r="H128" s="99"/>
      <c r="I128" s="99"/>
      <c r="J128" s="99"/>
      <c r="K128" s="7"/>
      <c r="L128" s="7"/>
      <c r="M128" s="7"/>
      <c r="N128" s="7"/>
      <c r="O128" s="7"/>
    </row>
    <row r="129" spans="1:15" ht="40.15" hidden="1" customHeight="1">
      <c r="A129" s="162" t="s">
        <v>1518</v>
      </c>
      <c r="B129" s="1251" t="s">
        <v>2720</v>
      </c>
      <c r="C129" s="995"/>
      <c r="D129" s="995"/>
      <c r="E129" s="995"/>
      <c r="F129" s="995"/>
      <c r="G129" s="1261"/>
      <c r="H129" s="99"/>
      <c r="I129" s="99"/>
      <c r="J129" s="99"/>
      <c r="K129" s="7"/>
      <c r="L129" s="7"/>
      <c r="M129" s="7"/>
      <c r="N129" s="7"/>
      <c r="O129" s="7"/>
    </row>
    <row r="130" spans="1:15" ht="31" hidden="1">
      <c r="A130" s="27" t="s">
        <v>1520</v>
      </c>
      <c r="B130" s="224" t="s">
        <v>369</v>
      </c>
      <c r="D130" s="26"/>
      <c r="E130" s="28"/>
      <c r="F130" s="26"/>
      <c r="G130" s="26"/>
      <c r="H130" s="99"/>
      <c r="I130" s="99"/>
      <c r="J130" s="99"/>
      <c r="K130" s="7"/>
      <c r="L130" s="7"/>
      <c r="M130" s="7"/>
      <c r="N130" s="7"/>
      <c r="O130" s="7"/>
    </row>
    <row r="131" spans="1:15" ht="46.5" hidden="1">
      <c r="A131" s="27" t="s">
        <v>380</v>
      </c>
      <c r="B131" s="224" t="s">
        <v>381</v>
      </c>
      <c r="C131" s="26"/>
      <c r="D131" s="26"/>
      <c r="E131" s="28"/>
      <c r="F131" s="26"/>
      <c r="G131" s="26"/>
      <c r="H131" s="99"/>
      <c r="I131" s="99"/>
      <c r="J131" s="99"/>
      <c r="K131" s="7"/>
      <c r="L131" s="7"/>
      <c r="M131" s="7"/>
      <c r="N131" s="7"/>
      <c r="O131" s="7"/>
    </row>
    <row r="132" spans="1:15" ht="31" hidden="1">
      <c r="A132" s="27" t="s">
        <v>1523</v>
      </c>
      <c r="B132" s="225" t="s">
        <v>383</v>
      </c>
      <c r="C132" s="26"/>
      <c r="D132" s="26"/>
      <c r="E132" s="28"/>
      <c r="F132" s="26"/>
      <c r="G132" s="26"/>
      <c r="H132" s="99"/>
      <c r="I132" s="99"/>
      <c r="J132" s="99"/>
      <c r="K132" s="7"/>
      <c r="L132" s="7"/>
      <c r="M132" s="7"/>
      <c r="N132" s="7"/>
      <c r="O132" s="7"/>
    </row>
    <row r="133" spans="1:15" ht="31" hidden="1">
      <c r="A133" s="27" t="s">
        <v>1528</v>
      </c>
      <c r="B133" s="44" t="s">
        <v>391</v>
      </c>
      <c r="C133" s="50"/>
      <c r="D133" s="26"/>
      <c r="E133" s="28"/>
      <c r="F133" s="26"/>
      <c r="G133" s="26"/>
      <c r="H133" s="99"/>
      <c r="I133" s="99"/>
      <c r="J133" s="99"/>
      <c r="K133" s="7"/>
      <c r="L133" s="7"/>
      <c r="M133" s="7"/>
      <c r="N133" s="7"/>
      <c r="O133" s="7"/>
    </row>
    <row r="134" spans="1:15" ht="31" hidden="1">
      <c r="A134" s="27" t="s">
        <v>392</v>
      </c>
      <c r="B134" s="47" t="s">
        <v>393</v>
      </c>
      <c r="C134" s="26"/>
      <c r="D134" s="26"/>
      <c r="E134" s="28"/>
      <c r="F134" s="26"/>
      <c r="G134" s="26"/>
      <c r="H134" s="99"/>
      <c r="I134" s="99"/>
      <c r="J134" s="99"/>
      <c r="K134" s="7"/>
      <c r="L134" s="7"/>
      <c r="M134" s="7"/>
      <c r="N134" s="7"/>
      <c r="O134" s="7"/>
    </row>
    <row r="135" spans="1:15" ht="40.15" customHeight="1">
      <c r="A135" s="135" t="s">
        <v>1531</v>
      </c>
      <c r="B135" s="1078" t="s">
        <v>126</v>
      </c>
      <c r="C135" s="1091"/>
      <c r="D135" s="1091"/>
      <c r="E135" s="1091"/>
      <c r="F135" s="1091"/>
      <c r="G135" s="1092"/>
      <c r="H135" s="29">
        <f>SUM(D136:D139)</f>
        <v>6</v>
      </c>
      <c r="I135" s="29">
        <f>COUNT(D136:D139)*2</f>
        <v>6</v>
      </c>
    </row>
    <row r="136" spans="1:15" ht="58">
      <c r="A136" s="18" t="s">
        <v>1533</v>
      </c>
      <c r="B136" s="224" t="s">
        <v>395</v>
      </c>
      <c r="C136" s="25" t="s">
        <v>7172</v>
      </c>
      <c r="D136" s="582">
        <v>2</v>
      </c>
      <c r="E136" s="28" t="s">
        <v>339</v>
      </c>
      <c r="F136" s="23" t="s">
        <v>7173</v>
      </c>
      <c r="G136" s="156"/>
    </row>
    <row r="137" spans="1:15" ht="87">
      <c r="A137" s="18" t="s">
        <v>1540</v>
      </c>
      <c r="B137" s="224" t="s">
        <v>399</v>
      </c>
      <c r="C137" s="50" t="s">
        <v>1541</v>
      </c>
      <c r="D137" s="582">
        <v>2</v>
      </c>
      <c r="E137" s="28" t="s">
        <v>206</v>
      </c>
      <c r="F137" s="30" t="s">
        <v>7174</v>
      </c>
      <c r="G137" s="156"/>
    </row>
    <row r="138" spans="1:15" ht="58">
      <c r="A138" s="18" t="s">
        <v>1543</v>
      </c>
      <c r="B138" s="224" t="s">
        <v>403</v>
      </c>
      <c r="C138" s="55" t="s">
        <v>404</v>
      </c>
      <c r="D138" s="582">
        <v>2</v>
      </c>
      <c r="E138" s="28" t="s">
        <v>1546</v>
      </c>
      <c r="F138" s="23" t="s">
        <v>7175</v>
      </c>
      <c r="G138" s="156"/>
    </row>
    <row r="139" spans="1:15" ht="62" hidden="1">
      <c r="A139" s="27" t="s">
        <v>1554</v>
      </c>
      <c r="B139" s="44" t="s">
        <v>407</v>
      </c>
      <c r="C139" s="26"/>
      <c r="D139" s="26"/>
      <c r="E139" s="28"/>
      <c r="F139" s="26"/>
      <c r="G139" s="26"/>
      <c r="H139" s="99"/>
      <c r="I139" s="99"/>
      <c r="J139" s="99"/>
      <c r="K139" s="7"/>
      <c r="L139" s="7"/>
      <c r="M139" s="7"/>
      <c r="N139" s="7"/>
      <c r="O139" s="7"/>
    </row>
    <row r="140" spans="1:15" ht="40.15" customHeight="1">
      <c r="A140" s="135" t="s">
        <v>1557</v>
      </c>
      <c r="B140" s="1078" t="s">
        <v>124</v>
      </c>
      <c r="C140" s="1091"/>
      <c r="D140" s="1091"/>
      <c r="E140" s="1091"/>
      <c r="F140" s="1091"/>
      <c r="G140" s="1092"/>
      <c r="H140" s="29">
        <f>SUM(D141:D145)</f>
        <v>8</v>
      </c>
      <c r="I140" s="29">
        <f>COUNT(D141:D145)*2</f>
        <v>8</v>
      </c>
    </row>
    <row r="141" spans="1:15" ht="43.5">
      <c r="A141" s="18" t="s">
        <v>1559</v>
      </c>
      <c r="B141" s="224" t="s">
        <v>410</v>
      </c>
      <c r="C141" s="25" t="s">
        <v>7176</v>
      </c>
      <c r="D141" s="582">
        <v>2</v>
      </c>
      <c r="E141" s="28" t="s">
        <v>253</v>
      </c>
      <c r="F141" s="236" t="s">
        <v>7177</v>
      </c>
      <c r="G141" s="156"/>
    </row>
    <row r="142" spans="1:15" ht="58">
      <c r="A142" s="18" t="s">
        <v>1563</v>
      </c>
      <c r="B142" s="224" t="s">
        <v>413</v>
      </c>
      <c r="C142" s="30" t="s">
        <v>7178</v>
      </c>
      <c r="D142" s="582">
        <v>2</v>
      </c>
      <c r="E142" s="28" t="s">
        <v>1546</v>
      </c>
      <c r="F142" s="37" t="s">
        <v>7179</v>
      </c>
      <c r="G142" s="53"/>
      <c r="H142" s="212"/>
    </row>
    <row r="143" spans="1:15" ht="15.5" hidden="1">
      <c r="A143" s="27" t="s">
        <v>1564</v>
      </c>
      <c r="B143" s="224" t="s">
        <v>416</v>
      </c>
      <c r="C143" s="50"/>
      <c r="D143" s="26"/>
      <c r="E143" s="28"/>
      <c r="F143" s="26"/>
      <c r="G143" s="26"/>
      <c r="H143" s="99"/>
      <c r="I143" s="99"/>
      <c r="J143" s="99"/>
      <c r="K143" s="7"/>
      <c r="L143" s="7"/>
      <c r="M143" s="7"/>
      <c r="N143" s="7"/>
      <c r="O143" s="7"/>
    </row>
    <row r="144" spans="1:15" ht="58">
      <c r="A144" s="18" t="s">
        <v>1565</v>
      </c>
      <c r="B144" s="224" t="s">
        <v>420</v>
      </c>
      <c r="C144" s="50" t="s">
        <v>7180</v>
      </c>
      <c r="D144" s="582">
        <v>2</v>
      </c>
      <c r="E144" s="28" t="s">
        <v>422</v>
      </c>
      <c r="F144" s="50" t="s">
        <v>7181</v>
      </c>
      <c r="G144" s="447"/>
    </row>
    <row r="145" spans="1:15" ht="58">
      <c r="A145" s="18" t="s">
        <v>1568</v>
      </c>
      <c r="B145" s="191" t="s">
        <v>2721</v>
      </c>
      <c r="C145" s="245" t="s">
        <v>2635</v>
      </c>
      <c r="D145" s="582">
        <v>2</v>
      </c>
      <c r="E145" s="28" t="s">
        <v>339</v>
      </c>
      <c r="F145" s="30" t="s">
        <v>6731</v>
      </c>
      <c r="G145" s="156"/>
    </row>
    <row r="146" spans="1:15" ht="40.15" customHeight="1">
      <c r="A146" s="135" t="s">
        <v>1569</v>
      </c>
      <c r="B146" s="1078" t="s">
        <v>122</v>
      </c>
      <c r="C146" s="1091"/>
      <c r="D146" s="1091"/>
      <c r="E146" s="1091"/>
      <c r="F146" s="1091"/>
      <c r="G146" s="1092"/>
      <c r="H146" s="29">
        <f>SUM(D147:D154)</f>
        <v>12</v>
      </c>
      <c r="I146" s="29">
        <f>COUNT(D147:D154)*2</f>
        <v>12</v>
      </c>
    </row>
    <row r="147" spans="1:15" ht="58">
      <c r="A147" s="18" t="s">
        <v>427</v>
      </c>
      <c r="B147" s="224" t="s">
        <v>428</v>
      </c>
      <c r="C147" s="20" t="s">
        <v>7182</v>
      </c>
      <c r="D147" s="608">
        <v>2</v>
      </c>
      <c r="E147" s="23" t="s">
        <v>430</v>
      </c>
      <c r="F147" s="23" t="s">
        <v>7183</v>
      </c>
      <c r="G147" s="156"/>
    </row>
    <row r="148" spans="1:15" ht="29">
      <c r="A148" s="18"/>
      <c r="B148" s="224"/>
      <c r="C148" s="123" t="s">
        <v>6736</v>
      </c>
      <c r="D148" s="608">
        <v>2</v>
      </c>
      <c r="E148" s="23" t="s">
        <v>430</v>
      </c>
      <c r="F148" s="219" t="s">
        <v>7184</v>
      </c>
      <c r="G148" s="156"/>
    </row>
    <row r="149" spans="1:15" ht="58">
      <c r="A149" s="18"/>
      <c r="B149" s="224"/>
      <c r="C149" s="50" t="s">
        <v>7185</v>
      </c>
      <c r="D149" s="582">
        <v>2</v>
      </c>
      <c r="E149" s="28" t="s">
        <v>430</v>
      </c>
      <c r="F149" s="30" t="s">
        <v>7186</v>
      </c>
      <c r="G149" s="156"/>
    </row>
    <row r="150" spans="1:15" ht="43.5">
      <c r="A150" s="18" t="s">
        <v>1573</v>
      </c>
      <c r="B150" s="224" t="s">
        <v>432</v>
      </c>
      <c r="C150" s="23" t="s">
        <v>433</v>
      </c>
      <c r="D150" s="582">
        <v>2</v>
      </c>
      <c r="E150" s="28" t="s">
        <v>430</v>
      </c>
      <c r="F150" s="30" t="s">
        <v>7187</v>
      </c>
      <c r="G150" s="156"/>
    </row>
    <row r="151" spans="1:15" ht="31">
      <c r="A151" s="18" t="s">
        <v>1574</v>
      </c>
      <c r="B151" s="44" t="s">
        <v>435</v>
      </c>
      <c r="C151" s="23" t="s">
        <v>436</v>
      </c>
      <c r="D151" s="582">
        <v>2</v>
      </c>
      <c r="E151" s="28" t="s">
        <v>430</v>
      </c>
      <c r="F151" s="30" t="s">
        <v>7188</v>
      </c>
      <c r="G151" s="156"/>
    </row>
    <row r="152" spans="1:15" ht="46.5" hidden="1">
      <c r="A152" s="27" t="s">
        <v>1575</v>
      </c>
      <c r="B152" s="224" t="s">
        <v>438</v>
      </c>
      <c r="C152" s="30"/>
      <c r="D152" s="26"/>
      <c r="E152" s="28"/>
      <c r="F152" s="26"/>
      <c r="G152" s="26"/>
      <c r="H152" s="99"/>
      <c r="I152" s="99"/>
      <c r="J152" s="99"/>
      <c r="K152" s="7"/>
      <c r="L152" s="7"/>
      <c r="M152" s="7"/>
      <c r="N152" s="7"/>
      <c r="O152" s="7"/>
    </row>
    <row r="153" spans="1:15" ht="46.5">
      <c r="A153" s="18" t="s">
        <v>2381</v>
      </c>
      <c r="B153" s="224" t="s">
        <v>442</v>
      </c>
      <c r="C153" s="30" t="s">
        <v>7189</v>
      </c>
      <c r="D153" s="582">
        <v>2</v>
      </c>
      <c r="E153" s="28" t="s">
        <v>440</v>
      </c>
      <c r="F153" s="26"/>
      <c r="G153" s="156"/>
    </row>
    <row r="154" spans="1:15" ht="31" hidden="1">
      <c r="A154" s="27" t="s">
        <v>443</v>
      </c>
      <c r="B154" s="160" t="s">
        <v>444</v>
      </c>
      <c r="C154" s="26"/>
      <c r="D154" s="26"/>
      <c r="E154" s="28"/>
      <c r="F154" s="26"/>
      <c r="G154" s="26"/>
      <c r="H154" s="99"/>
      <c r="I154" s="99"/>
      <c r="J154" s="99"/>
      <c r="K154" s="7"/>
      <c r="L154" s="7"/>
      <c r="M154" s="7"/>
      <c r="N154" s="7"/>
      <c r="O154" s="7"/>
    </row>
    <row r="155" spans="1:15" hidden="1">
      <c r="A155" s="27" t="s">
        <v>2860</v>
      </c>
      <c r="B155" s="992" t="s">
        <v>2861</v>
      </c>
      <c r="C155" s="1009"/>
      <c r="D155" s="1009"/>
      <c r="E155" s="1009"/>
      <c r="F155" s="1009"/>
      <c r="G155" s="1009"/>
      <c r="H155" s="99"/>
      <c r="I155" s="99"/>
      <c r="J155" s="99"/>
      <c r="K155" s="7"/>
      <c r="L155" s="7"/>
      <c r="M155" s="7"/>
      <c r="N155" s="7"/>
      <c r="O155" s="7"/>
    </row>
    <row r="156" spans="1:15" ht="29" hidden="1">
      <c r="A156" s="27" t="s">
        <v>2862</v>
      </c>
      <c r="B156" s="50" t="s">
        <v>2863</v>
      </c>
      <c r="C156" s="742"/>
      <c r="D156" s="742"/>
      <c r="E156" s="742"/>
      <c r="F156" s="742"/>
      <c r="G156" s="742"/>
      <c r="H156" s="99"/>
      <c r="I156" s="99"/>
      <c r="J156" s="99"/>
      <c r="K156" s="7"/>
      <c r="L156" s="7"/>
      <c r="M156" s="7"/>
      <c r="N156" s="7"/>
      <c r="O156" s="7"/>
    </row>
    <row r="157" spans="1:15" ht="29" hidden="1">
      <c r="A157" s="27" t="s">
        <v>2864</v>
      </c>
      <c r="B157" s="50" t="s">
        <v>2865</v>
      </c>
      <c r="C157" s="742"/>
      <c r="D157" s="742"/>
      <c r="E157" s="742"/>
      <c r="F157" s="742"/>
      <c r="G157" s="742"/>
      <c r="H157" s="99"/>
      <c r="I157" s="99"/>
      <c r="J157" s="99"/>
      <c r="K157" s="7"/>
      <c r="L157" s="7"/>
      <c r="M157" s="7"/>
      <c r="N157" s="7"/>
      <c r="O157" s="7"/>
    </row>
    <row r="158" spans="1:15" ht="43.5" hidden="1">
      <c r="A158" s="27" t="s">
        <v>2866</v>
      </c>
      <c r="B158" s="50" t="s">
        <v>2867</v>
      </c>
      <c r="C158" s="742"/>
      <c r="D158" s="742"/>
      <c r="E158" s="742"/>
      <c r="F158" s="742"/>
      <c r="G158" s="742"/>
      <c r="H158" s="99"/>
      <c r="I158" s="99"/>
      <c r="J158" s="99"/>
      <c r="K158" s="7"/>
      <c r="L158" s="7"/>
      <c r="M158" s="7"/>
      <c r="N158" s="7"/>
      <c r="O158" s="7"/>
    </row>
    <row r="159" spans="1:15" ht="58" hidden="1">
      <c r="A159" s="27" t="s">
        <v>2868</v>
      </c>
      <c r="B159" s="50" t="s">
        <v>2869</v>
      </c>
      <c r="C159" s="742"/>
      <c r="D159" s="50"/>
      <c r="E159" s="742"/>
      <c r="F159" s="742"/>
      <c r="G159" s="742"/>
      <c r="H159" s="99"/>
      <c r="I159" s="99"/>
      <c r="J159" s="99"/>
      <c r="K159" s="7"/>
      <c r="L159" s="7"/>
      <c r="M159" s="7"/>
      <c r="N159" s="7"/>
      <c r="O159" s="7"/>
    </row>
    <row r="160" spans="1:15" ht="43.5" hidden="1">
      <c r="A160" s="27" t="s">
        <v>2870</v>
      </c>
      <c r="B160" s="50" t="s">
        <v>2871</v>
      </c>
      <c r="C160" s="742"/>
      <c r="D160" s="742"/>
      <c r="E160" s="742"/>
      <c r="F160" s="742"/>
      <c r="G160" s="742"/>
      <c r="H160" s="99"/>
      <c r="I160" s="99"/>
      <c r="J160" s="99"/>
      <c r="K160" s="7"/>
      <c r="L160" s="7"/>
      <c r="M160" s="7"/>
      <c r="N160" s="7"/>
      <c r="O160" s="7"/>
    </row>
    <row r="161" spans="1:15" hidden="1">
      <c r="A161" s="27" t="s">
        <v>2872</v>
      </c>
      <c r="B161" s="50" t="s">
        <v>2873</v>
      </c>
      <c r="C161" s="742"/>
      <c r="D161" s="742"/>
      <c r="E161" s="742"/>
      <c r="F161" s="742"/>
      <c r="G161" s="742"/>
      <c r="H161" s="99"/>
      <c r="I161" s="99"/>
      <c r="J161" s="99"/>
      <c r="K161" s="7"/>
      <c r="L161" s="7"/>
      <c r="M161" s="7"/>
      <c r="N161" s="7"/>
      <c r="O161" s="7"/>
    </row>
    <row r="162" spans="1:15" ht="43.5" hidden="1">
      <c r="A162" s="27" t="s">
        <v>2874</v>
      </c>
      <c r="B162" s="50" t="s">
        <v>6288</v>
      </c>
      <c r="D162" s="742"/>
      <c r="E162" s="742"/>
      <c r="F162" s="742"/>
      <c r="G162" s="742"/>
      <c r="H162" s="99"/>
      <c r="I162" s="99"/>
      <c r="J162" s="99"/>
      <c r="K162" s="7"/>
      <c r="L162" s="7"/>
      <c r="M162" s="7"/>
      <c r="N162" s="7"/>
      <c r="O162" s="7"/>
    </row>
    <row r="163" spans="1:15" ht="43.5" hidden="1">
      <c r="A163" s="27" t="s">
        <v>2876</v>
      </c>
      <c r="B163" s="50" t="s">
        <v>2877</v>
      </c>
      <c r="D163" s="742"/>
      <c r="E163" s="742"/>
      <c r="F163" s="742"/>
      <c r="G163" s="742"/>
      <c r="H163" s="99"/>
      <c r="I163" s="99"/>
      <c r="J163" s="99"/>
      <c r="K163" s="7"/>
      <c r="L163" s="7"/>
      <c r="M163" s="7"/>
      <c r="N163" s="7"/>
      <c r="O163" s="7"/>
    </row>
    <row r="164" spans="1:15" ht="29" hidden="1">
      <c r="A164" s="27" t="s">
        <v>2878</v>
      </c>
      <c r="B164" s="50" t="s">
        <v>2879</v>
      </c>
      <c r="C164" s="742"/>
      <c r="D164" s="742"/>
      <c r="E164" s="742"/>
      <c r="F164" s="742"/>
      <c r="G164" s="742"/>
      <c r="H164" s="99"/>
      <c r="I164" s="99"/>
      <c r="J164" s="99"/>
      <c r="K164" s="7"/>
      <c r="L164" s="7"/>
      <c r="M164" s="7"/>
      <c r="N164" s="7"/>
      <c r="O164" s="7"/>
    </row>
    <row r="165" spans="1:15" ht="43.5" hidden="1">
      <c r="A165" s="27" t="s">
        <v>2880</v>
      </c>
      <c r="B165" s="50" t="s">
        <v>2881</v>
      </c>
      <c r="C165" s="742"/>
      <c r="D165" s="742"/>
      <c r="E165" s="742"/>
      <c r="F165" s="742"/>
      <c r="G165" s="742"/>
      <c r="H165" s="99"/>
      <c r="I165" s="99"/>
      <c r="J165" s="99"/>
      <c r="K165" s="7"/>
      <c r="L165" s="7"/>
      <c r="M165" s="7"/>
      <c r="N165" s="7"/>
      <c r="O165" s="7"/>
    </row>
    <row r="166" spans="1:15" ht="29" hidden="1">
      <c r="A166" s="27" t="s">
        <v>2882</v>
      </c>
      <c r="B166" s="50" t="s">
        <v>2883</v>
      </c>
      <c r="C166" s="742"/>
      <c r="D166" s="742"/>
      <c r="E166" s="742"/>
      <c r="F166" s="742"/>
      <c r="G166" s="742"/>
      <c r="H166" s="99"/>
      <c r="I166" s="99"/>
      <c r="J166" s="99"/>
      <c r="K166" s="7"/>
      <c r="L166" s="7"/>
      <c r="M166" s="7"/>
      <c r="N166" s="7"/>
      <c r="O166" s="7"/>
    </row>
    <row r="167" spans="1:15" ht="18.5">
      <c r="A167" s="181"/>
      <c r="B167" s="1375" t="s">
        <v>445</v>
      </c>
      <c r="C167" s="1375"/>
      <c r="D167" s="1376"/>
      <c r="E167" s="1375"/>
      <c r="F167" s="1375"/>
      <c r="G167" s="1377"/>
      <c r="H167" s="29">
        <f>H168+H189+H198+H203+H209+H219+H229</f>
        <v>126</v>
      </c>
      <c r="I167" s="29">
        <f>I168+I189+I198+I203+I209+I219+I229</f>
        <v>126</v>
      </c>
    </row>
    <row r="168" spans="1:15" ht="40.15" customHeight="1">
      <c r="A168" s="117" t="s">
        <v>1576</v>
      </c>
      <c r="B168" s="1378" t="s">
        <v>120</v>
      </c>
      <c r="C168" s="1165"/>
      <c r="D168" s="1001"/>
      <c r="E168" s="1165"/>
      <c r="F168" s="1165"/>
      <c r="G168" s="1379"/>
      <c r="H168" s="29">
        <f>SUM(D169:D188)</f>
        <v>40</v>
      </c>
      <c r="I168" s="29">
        <f>COUNT(D169:D188)*2</f>
        <v>40</v>
      </c>
    </row>
    <row r="169" spans="1:15" ht="125.25" customHeight="1">
      <c r="A169" s="18" t="s">
        <v>1577</v>
      </c>
      <c r="B169" s="114" t="s">
        <v>447</v>
      </c>
      <c r="C169" s="30" t="s">
        <v>7190</v>
      </c>
      <c r="D169" s="582">
        <v>2</v>
      </c>
      <c r="E169" s="28" t="s">
        <v>339</v>
      </c>
      <c r="F169" s="30" t="s">
        <v>7191</v>
      </c>
      <c r="G169" s="267"/>
    </row>
    <row r="170" spans="1:15" ht="29">
      <c r="A170" s="18"/>
      <c r="B170" s="114"/>
      <c r="C170" s="123" t="s">
        <v>7192</v>
      </c>
      <c r="D170" s="582">
        <v>2</v>
      </c>
      <c r="E170" s="28" t="s">
        <v>339</v>
      </c>
      <c r="F170" s="30" t="s">
        <v>7193</v>
      </c>
      <c r="G170" s="267"/>
    </row>
    <row r="171" spans="1:15" ht="58">
      <c r="A171" s="18" t="s">
        <v>1580</v>
      </c>
      <c r="B171" s="160" t="s">
        <v>452</v>
      </c>
      <c r="C171" s="229" t="s">
        <v>7194</v>
      </c>
      <c r="D171" s="582">
        <v>2</v>
      </c>
      <c r="E171" s="41" t="s">
        <v>339</v>
      </c>
      <c r="F171" s="50" t="s">
        <v>7195</v>
      </c>
      <c r="G171" s="156"/>
    </row>
    <row r="172" spans="1:15" ht="29">
      <c r="A172" s="18"/>
      <c r="B172" s="160"/>
      <c r="C172" s="219" t="s">
        <v>7196</v>
      </c>
      <c r="D172" s="582">
        <v>2</v>
      </c>
      <c r="E172" s="28" t="s">
        <v>339</v>
      </c>
      <c r="F172" s="229" t="s">
        <v>7197</v>
      </c>
      <c r="G172" s="156"/>
    </row>
    <row r="173" spans="1:15" ht="31">
      <c r="A173" s="18" t="s">
        <v>1584</v>
      </c>
      <c r="B173" s="114" t="s">
        <v>457</v>
      </c>
      <c r="C173" s="219" t="s">
        <v>7198</v>
      </c>
      <c r="D173" s="582">
        <v>2</v>
      </c>
      <c r="E173" s="22" t="s">
        <v>339</v>
      </c>
      <c r="F173" s="50" t="s">
        <v>7199</v>
      </c>
      <c r="G173" s="156"/>
    </row>
    <row r="174" spans="1:15" ht="43.5">
      <c r="A174" s="18"/>
      <c r="B174" s="114"/>
      <c r="C174" s="219" t="s">
        <v>7200</v>
      </c>
      <c r="D174" s="582">
        <v>2</v>
      </c>
      <c r="E174" s="22" t="s">
        <v>339</v>
      </c>
      <c r="F174" s="50" t="s">
        <v>7201</v>
      </c>
      <c r="G174" s="156"/>
    </row>
    <row r="175" spans="1:15" ht="29">
      <c r="A175" s="18"/>
      <c r="B175" s="114"/>
      <c r="C175" s="90" t="s">
        <v>7202</v>
      </c>
      <c r="D175" s="582">
        <v>2</v>
      </c>
      <c r="E175" s="22" t="s">
        <v>339</v>
      </c>
      <c r="F175" s="30" t="s">
        <v>7203</v>
      </c>
      <c r="G175" s="785"/>
      <c r="H175" s="212"/>
    </row>
    <row r="176" spans="1:15" ht="43.5">
      <c r="A176" s="18"/>
      <c r="B176" s="114"/>
      <c r="C176" s="219" t="s">
        <v>2725</v>
      </c>
      <c r="D176" s="582">
        <v>2</v>
      </c>
      <c r="E176" s="22" t="s">
        <v>339</v>
      </c>
      <c r="F176" s="26" t="s">
        <v>7204</v>
      </c>
      <c r="G176" s="156"/>
    </row>
    <row r="177" spans="1:15" ht="29">
      <c r="A177" s="18"/>
      <c r="B177" s="114"/>
      <c r="C177" s="90" t="s">
        <v>7205</v>
      </c>
      <c r="D177" s="582">
        <v>2</v>
      </c>
      <c r="E177" s="26" t="s">
        <v>339</v>
      </c>
      <c r="F177" s="30" t="s">
        <v>7206</v>
      </c>
      <c r="G177" s="156"/>
    </row>
    <row r="178" spans="1:15" ht="43.5">
      <c r="A178" s="18"/>
      <c r="B178" s="114"/>
      <c r="C178" s="219" t="s">
        <v>7207</v>
      </c>
      <c r="D178" s="582">
        <v>2</v>
      </c>
      <c r="E178" s="22" t="s">
        <v>339</v>
      </c>
      <c r="F178" s="50" t="s">
        <v>2726</v>
      </c>
      <c r="G178" s="267"/>
    </row>
    <row r="179" spans="1:15" ht="43.5">
      <c r="A179" s="18"/>
      <c r="B179" s="114"/>
      <c r="C179" s="30" t="s">
        <v>7208</v>
      </c>
      <c r="D179" s="582">
        <v>2</v>
      </c>
      <c r="E179" s="26" t="s">
        <v>339</v>
      </c>
      <c r="F179" s="30" t="s">
        <v>7209</v>
      </c>
      <c r="G179" s="156"/>
    </row>
    <row r="180" spans="1:15" ht="29">
      <c r="A180" s="18"/>
      <c r="B180" s="114"/>
      <c r="C180" s="123" t="s">
        <v>7210</v>
      </c>
      <c r="D180" s="582">
        <v>2</v>
      </c>
      <c r="E180" s="26" t="s">
        <v>339</v>
      </c>
      <c r="F180" s="30" t="s">
        <v>7211</v>
      </c>
      <c r="G180" s="156"/>
    </row>
    <row r="181" spans="1:15" ht="29">
      <c r="A181" s="18"/>
      <c r="B181" s="50"/>
      <c r="C181" s="219" t="s">
        <v>7212</v>
      </c>
      <c r="D181" s="582">
        <v>2</v>
      </c>
      <c r="E181" s="22" t="s">
        <v>339</v>
      </c>
      <c r="F181" s="50" t="s">
        <v>7213</v>
      </c>
      <c r="G181" s="156"/>
    </row>
    <row r="182" spans="1:15">
      <c r="A182" s="18"/>
      <c r="B182" s="50"/>
      <c r="C182" s="7" t="s">
        <v>7214</v>
      </c>
      <c r="D182" s="787">
        <v>2</v>
      </c>
      <c r="E182" s="811" t="s">
        <v>339</v>
      </c>
      <c r="F182" s="382" t="s">
        <v>7215</v>
      </c>
      <c r="G182" s="156"/>
    </row>
    <row r="183" spans="1:15" ht="31">
      <c r="A183" s="18" t="s">
        <v>1599</v>
      </c>
      <c r="B183" s="114" t="s">
        <v>475</v>
      </c>
      <c r="C183" s="25" t="s">
        <v>7216</v>
      </c>
      <c r="D183" s="582">
        <v>2</v>
      </c>
      <c r="E183" s="22" t="s">
        <v>339</v>
      </c>
      <c r="F183" s="26"/>
      <c r="G183" s="156"/>
    </row>
    <row r="184" spans="1:15" ht="29">
      <c r="A184" s="18"/>
      <c r="B184" s="114"/>
      <c r="C184" s="245" t="s">
        <v>7217</v>
      </c>
      <c r="D184" s="582">
        <v>2</v>
      </c>
      <c r="E184" s="22" t="s">
        <v>339</v>
      </c>
      <c r="F184" s="23" t="s">
        <v>7218</v>
      </c>
      <c r="G184" s="156"/>
    </row>
    <row r="185" spans="1:15" ht="31">
      <c r="A185" s="18" t="s">
        <v>1602</v>
      </c>
      <c r="B185" s="114" t="s">
        <v>479</v>
      </c>
      <c r="C185" s="229" t="s">
        <v>1603</v>
      </c>
      <c r="D185" s="582">
        <v>2</v>
      </c>
      <c r="E185" s="22" t="s">
        <v>339</v>
      </c>
      <c r="F185" s="26"/>
      <c r="G185" s="156"/>
    </row>
    <row r="186" spans="1:15" ht="29">
      <c r="A186" s="18" t="s">
        <v>1605</v>
      </c>
      <c r="B186" s="114" t="s">
        <v>483</v>
      </c>
      <c r="C186" s="50" t="s">
        <v>2728</v>
      </c>
      <c r="D186" s="582">
        <v>2</v>
      </c>
      <c r="E186" s="22" t="s">
        <v>339</v>
      </c>
      <c r="F186" s="50"/>
      <c r="G186" s="447"/>
    </row>
    <row r="187" spans="1:15" ht="46.5">
      <c r="A187" s="18" t="s">
        <v>1608</v>
      </c>
      <c r="B187" s="114" t="s">
        <v>488</v>
      </c>
      <c r="C187" s="50" t="s">
        <v>7219</v>
      </c>
      <c r="D187" s="582">
        <v>2</v>
      </c>
      <c r="E187" s="22" t="s">
        <v>339</v>
      </c>
      <c r="F187" s="229" t="s">
        <v>2729</v>
      </c>
      <c r="G187" s="53"/>
    </row>
    <row r="188" spans="1:15" ht="57" customHeight="1">
      <c r="A188" s="18"/>
      <c r="B188" s="227"/>
      <c r="C188" s="50" t="s">
        <v>2730</v>
      </c>
      <c r="D188" s="582">
        <v>2</v>
      </c>
      <c r="E188" s="22" t="s">
        <v>339</v>
      </c>
      <c r="F188" s="50" t="s">
        <v>2731</v>
      </c>
      <c r="G188" s="156"/>
    </row>
    <row r="189" spans="1:15" ht="40.15" customHeight="1">
      <c r="A189" s="117" t="s">
        <v>1613</v>
      </c>
      <c r="B189" s="1353" t="s">
        <v>2732</v>
      </c>
      <c r="C189" s="1144"/>
      <c r="D189" s="1091"/>
      <c r="E189" s="1144"/>
      <c r="F189" s="1144"/>
      <c r="G189" s="1354"/>
      <c r="H189" s="29">
        <f>SUM(D190:D197)</f>
        <v>14</v>
      </c>
      <c r="I189" s="29">
        <f>COUNT(D190:D197)*2</f>
        <v>14</v>
      </c>
    </row>
    <row r="190" spans="1:15" ht="43.5">
      <c r="A190" s="18" t="s">
        <v>495</v>
      </c>
      <c r="B190" s="160" t="s">
        <v>496</v>
      </c>
      <c r="C190" s="23" t="s">
        <v>497</v>
      </c>
      <c r="D190" s="115">
        <v>2</v>
      </c>
      <c r="E190" s="28" t="s">
        <v>339</v>
      </c>
      <c r="F190" s="23" t="s">
        <v>1614</v>
      </c>
      <c r="G190" s="156"/>
    </row>
    <row r="191" spans="1:15" ht="46.5" hidden="1">
      <c r="A191" s="27" t="s">
        <v>499</v>
      </c>
      <c r="B191" s="51" t="s">
        <v>500</v>
      </c>
      <c r="C191" s="26"/>
      <c r="D191" s="26"/>
      <c r="E191" s="28"/>
      <c r="F191" s="26"/>
      <c r="G191" s="26"/>
      <c r="H191" s="99"/>
      <c r="I191" s="99"/>
      <c r="J191" s="99"/>
      <c r="K191" s="7"/>
      <c r="L191" s="7"/>
      <c r="M191" s="7"/>
      <c r="N191" s="7"/>
      <c r="O191" s="7"/>
    </row>
    <row r="192" spans="1:15" ht="31">
      <c r="A192" s="18" t="s">
        <v>1615</v>
      </c>
      <c r="B192" s="51" t="s">
        <v>502</v>
      </c>
      <c r="C192" s="219" t="s">
        <v>2733</v>
      </c>
      <c r="D192" s="115">
        <v>2</v>
      </c>
      <c r="E192" s="28" t="s">
        <v>339</v>
      </c>
      <c r="F192" s="50" t="s">
        <v>2734</v>
      </c>
      <c r="G192" s="156"/>
    </row>
    <row r="193" spans="1:15" ht="43.5">
      <c r="A193" s="18"/>
      <c r="B193" s="48"/>
      <c r="C193" s="234" t="s">
        <v>2735</v>
      </c>
      <c r="D193" s="115">
        <v>2</v>
      </c>
      <c r="E193" s="28" t="s">
        <v>375</v>
      </c>
      <c r="F193" s="50" t="s">
        <v>2737</v>
      </c>
      <c r="G193" s="156"/>
    </row>
    <row r="194" spans="1:15" ht="58">
      <c r="A194" s="18"/>
      <c r="B194" s="48"/>
      <c r="C194" s="50" t="s">
        <v>2736</v>
      </c>
      <c r="D194" s="115">
        <v>2</v>
      </c>
      <c r="E194" s="28" t="s">
        <v>375</v>
      </c>
      <c r="F194" s="50" t="s">
        <v>7220</v>
      </c>
      <c r="G194" s="447"/>
    </row>
    <row r="195" spans="1:15" ht="101.5">
      <c r="A195" s="18"/>
      <c r="B195" s="48"/>
      <c r="C195" s="50" t="s">
        <v>2738</v>
      </c>
      <c r="D195" s="115">
        <v>2</v>
      </c>
      <c r="E195" s="28" t="s">
        <v>375</v>
      </c>
      <c r="F195" s="42" t="s">
        <v>7221</v>
      </c>
      <c r="G195" s="447"/>
    </row>
    <row r="196" spans="1:15" ht="31">
      <c r="A196" s="18" t="s">
        <v>1618</v>
      </c>
      <c r="B196" s="228" t="s">
        <v>505</v>
      </c>
      <c r="C196" s="229" t="s">
        <v>2741</v>
      </c>
      <c r="D196" s="115">
        <v>2</v>
      </c>
      <c r="E196" s="22" t="s">
        <v>339</v>
      </c>
      <c r="F196" s="229" t="s">
        <v>7222</v>
      </c>
      <c r="G196" s="156"/>
    </row>
    <row r="197" spans="1:15" ht="29">
      <c r="A197" s="18"/>
      <c r="B197" s="290"/>
      <c r="C197" s="229" t="s">
        <v>7223</v>
      </c>
      <c r="D197" s="115">
        <v>2</v>
      </c>
      <c r="E197" s="22" t="s">
        <v>339</v>
      </c>
      <c r="F197" s="742"/>
      <c r="G197" s="156"/>
    </row>
    <row r="198" spans="1:15" ht="40.15" customHeight="1">
      <c r="A198" s="117" t="s">
        <v>1621</v>
      </c>
      <c r="B198" s="1353" t="s">
        <v>2743</v>
      </c>
      <c r="C198" s="1144"/>
      <c r="D198" s="1091"/>
      <c r="E198" s="1144"/>
      <c r="F198" s="1144"/>
      <c r="G198" s="1354"/>
      <c r="H198" s="29">
        <f>SUM(D199:D202)</f>
        <v>8</v>
      </c>
      <c r="I198" s="29">
        <f>COUNT(D199:D202)*2</f>
        <v>8</v>
      </c>
    </row>
    <row r="199" spans="1:15" ht="106.5" customHeight="1">
      <c r="A199" s="18" t="s">
        <v>1622</v>
      </c>
      <c r="B199" s="160" t="s">
        <v>509</v>
      </c>
      <c r="C199" s="234" t="s">
        <v>7224</v>
      </c>
      <c r="D199" s="608">
        <v>2</v>
      </c>
      <c r="E199" s="23" t="s">
        <v>377</v>
      </c>
      <c r="F199" s="23" t="s">
        <v>7225</v>
      </c>
      <c r="G199" s="156"/>
    </row>
    <row r="200" spans="1:15" ht="68.25" customHeight="1">
      <c r="A200" s="18" t="s">
        <v>1624</v>
      </c>
      <c r="B200" s="235" t="s">
        <v>513</v>
      </c>
      <c r="C200" s="234" t="s">
        <v>7226</v>
      </c>
      <c r="D200" s="608">
        <v>2</v>
      </c>
      <c r="E200" s="23" t="s">
        <v>339</v>
      </c>
      <c r="F200" s="30" t="s">
        <v>7227</v>
      </c>
      <c r="G200" s="156"/>
    </row>
    <row r="201" spans="1:15" ht="74.25" customHeight="1">
      <c r="A201" s="18"/>
      <c r="B201" s="235"/>
      <c r="C201" s="234" t="s">
        <v>7228</v>
      </c>
      <c r="D201" s="582">
        <v>2</v>
      </c>
      <c r="E201" s="28" t="s">
        <v>339</v>
      </c>
      <c r="F201" s="234" t="s">
        <v>2744</v>
      </c>
      <c r="G201" s="156"/>
    </row>
    <row r="202" spans="1:15" ht="46.5">
      <c r="A202" s="18" t="s">
        <v>1627</v>
      </c>
      <c r="B202" s="160" t="s">
        <v>517</v>
      </c>
      <c r="C202" s="55" t="s">
        <v>518</v>
      </c>
      <c r="D202" s="582">
        <v>2</v>
      </c>
      <c r="E202" s="28" t="s">
        <v>253</v>
      </c>
      <c r="F202" s="23" t="s">
        <v>7229</v>
      </c>
      <c r="G202" s="156"/>
    </row>
    <row r="203" spans="1:15" ht="40.15" customHeight="1">
      <c r="A203" s="117" t="s">
        <v>1629</v>
      </c>
      <c r="B203" s="1353" t="s">
        <v>114</v>
      </c>
      <c r="C203" s="1144"/>
      <c r="D203" s="1091"/>
      <c r="E203" s="1144"/>
      <c r="F203" s="1144"/>
      <c r="G203" s="1354"/>
      <c r="H203" s="29">
        <f>SUM(D204:D208)</f>
        <v>8</v>
      </c>
      <c r="I203" s="29">
        <f>COUNT(D204:D208)*2</f>
        <v>8</v>
      </c>
    </row>
    <row r="204" spans="1:15" ht="31">
      <c r="A204" s="18" t="s">
        <v>1630</v>
      </c>
      <c r="B204" s="114" t="s">
        <v>520</v>
      </c>
      <c r="C204" s="50" t="s">
        <v>2746</v>
      </c>
      <c r="D204" s="582">
        <v>2</v>
      </c>
      <c r="E204" s="22" t="s">
        <v>375</v>
      </c>
      <c r="F204" s="30" t="s">
        <v>7230</v>
      </c>
      <c r="G204" s="447"/>
    </row>
    <row r="205" spans="1:15" ht="31" hidden="1">
      <c r="A205" s="27" t="s">
        <v>1635</v>
      </c>
      <c r="B205" s="114" t="s">
        <v>524</v>
      </c>
      <c r="C205" s="50"/>
      <c r="D205" s="53"/>
      <c r="E205" s="28"/>
      <c r="F205" s="26"/>
      <c r="G205" s="156"/>
      <c r="H205" s="99"/>
      <c r="I205" s="99"/>
      <c r="J205" s="99"/>
      <c r="K205" s="7"/>
      <c r="L205" s="7"/>
      <c r="M205" s="7"/>
      <c r="N205" s="7"/>
      <c r="O205" s="7"/>
    </row>
    <row r="206" spans="1:15" ht="31">
      <c r="A206" s="18" t="s">
        <v>1638</v>
      </c>
      <c r="B206" s="114" t="s">
        <v>527</v>
      </c>
      <c r="C206" s="50" t="s">
        <v>7231</v>
      </c>
      <c r="D206" s="582">
        <v>2</v>
      </c>
      <c r="E206" s="28" t="s">
        <v>529</v>
      </c>
      <c r="F206" s="26" t="s">
        <v>7232</v>
      </c>
      <c r="G206" s="156"/>
    </row>
    <row r="207" spans="1:15" ht="58">
      <c r="A207" s="18" t="s">
        <v>1641</v>
      </c>
      <c r="B207" s="114" t="s">
        <v>532</v>
      </c>
      <c r="C207" s="30" t="s">
        <v>7233</v>
      </c>
      <c r="D207" s="582">
        <v>2</v>
      </c>
      <c r="E207" s="28" t="s">
        <v>377</v>
      </c>
      <c r="F207" s="23" t="s">
        <v>7234</v>
      </c>
      <c r="G207" s="447"/>
    </row>
    <row r="208" spans="1:15" ht="47.25" customHeight="1">
      <c r="A208" s="18" t="s">
        <v>1642</v>
      </c>
      <c r="B208" s="114" t="s">
        <v>535</v>
      </c>
      <c r="C208" s="50" t="s">
        <v>7235</v>
      </c>
      <c r="D208" s="582">
        <v>2</v>
      </c>
      <c r="E208" s="28" t="s">
        <v>253</v>
      </c>
      <c r="F208" s="30" t="s">
        <v>7236</v>
      </c>
      <c r="G208" s="156"/>
    </row>
    <row r="209" spans="1:15" ht="40.15" customHeight="1">
      <c r="A209" s="113" t="s">
        <v>1647</v>
      </c>
      <c r="B209" s="1372" t="s">
        <v>112</v>
      </c>
      <c r="C209" s="1373"/>
      <c r="D209" s="1256"/>
      <c r="E209" s="1373"/>
      <c r="F209" s="1373"/>
      <c r="G209" s="1374"/>
      <c r="H209" s="29">
        <f>SUM(D210:D218)</f>
        <v>18</v>
      </c>
      <c r="I209" s="29">
        <f>COUNT(D210:D218)*2</f>
        <v>18</v>
      </c>
    </row>
    <row r="210" spans="1:15" ht="31">
      <c r="A210" s="18" t="s">
        <v>1649</v>
      </c>
      <c r="B210" s="114" t="s">
        <v>550</v>
      </c>
      <c r="C210" s="50" t="s">
        <v>554</v>
      </c>
      <c r="D210" s="582">
        <v>2</v>
      </c>
      <c r="E210" s="28" t="s">
        <v>552</v>
      </c>
      <c r="F210" s="50" t="s">
        <v>7237</v>
      </c>
      <c r="G210" s="156"/>
    </row>
    <row r="211" spans="1:15" ht="29">
      <c r="A211" s="18"/>
      <c r="B211" s="114"/>
      <c r="C211" s="50" t="s">
        <v>7238</v>
      </c>
      <c r="D211" s="582">
        <v>2</v>
      </c>
      <c r="E211" s="28" t="s">
        <v>339</v>
      </c>
      <c r="F211" s="50" t="s">
        <v>7239</v>
      </c>
      <c r="G211" s="156"/>
    </row>
    <row r="212" spans="1:15" ht="29">
      <c r="A212" s="18"/>
      <c r="B212" s="114"/>
      <c r="C212" s="50" t="s">
        <v>2752</v>
      </c>
      <c r="D212" s="582">
        <v>2</v>
      </c>
      <c r="E212" s="28" t="s">
        <v>552</v>
      </c>
      <c r="F212" s="50" t="s">
        <v>2753</v>
      </c>
      <c r="G212" s="156"/>
    </row>
    <row r="213" spans="1:15" ht="72.5">
      <c r="A213" s="18"/>
      <c r="B213" s="114"/>
      <c r="C213" s="50" t="s">
        <v>7240</v>
      </c>
      <c r="D213" s="582">
        <v>2</v>
      </c>
      <c r="E213" s="28" t="s">
        <v>552</v>
      </c>
      <c r="F213" s="50" t="s">
        <v>7241</v>
      </c>
      <c r="G213" s="156"/>
    </row>
    <row r="214" spans="1:15" ht="15.5">
      <c r="A214" s="18"/>
      <c r="B214" s="114"/>
      <c r="C214" s="50" t="s">
        <v>7242</v>
      </c>
      <c r="D214" s="582">
        <v>2</v>
      </c>
      <c r="E214" s="28" t="s">
        <v>375</v>
      </c>
      <c r="F214" s="50" t="s">
        <v>7243</v>
      </c>
      <c r="G214" s="156"/>
    </row>
    <row r="215" spans="1:15" ht="43.5">
      <c r="A215" s="18" t="s">
        <v>1660</v>
      </c>
      <c r="B215" s="114" t="s">
        <v>571</v>
      </c>
      <c r="C215" s="50" t="s">
        <v>7244</v>
      </c>
      <c r="D215" s="582">
        <v>2</v>
      </c>
      <c r="E215" s="28" t="s">
        <v>552</v>
      </c>
      <c r="F215" s="50" t="s">
        <v>7245</v>
      </c>
      <c r="G215" s="156"/>
    </row>
    <row r="216" spans="1:15" ht="43.5">
      <c r="A216" s="18"/>
      <c r="B216" s="114"/>
      <c r="C216" s="50" t="s">
        <v>2445</v>
      </c>
      <c r="D216" s="582">
        <v>2</v>
      </c>
      <c r="E216" s="28" t="s">
        <v>552</v>
      </c>
      <c r="F216" s="50" t="s">
        <v>7246</v>
      </c>
      <c r="G216" s="156"/>
    </row>
    <row r="217" spans="1:15" ht="29">
      <c r="A217" s="18"/>
      <c r="B217" s="114"/>
      <c r="C217" s="229" t="s">
        <v>7247</v>
      </c>
      <c r="D217" s="773">
        <v>2</v>
      </c>
      <c r="E217" s="59" t="s">
        <v>552</v>
      </c>
      <c r="F217" s="229" t="s">
        <v>7248</v>
      </c>
      <c r="G217" s="156"/>
    </row>
    <row r="218" spans="1:15" ht="87">
      <c r="A218" s="18" t="s">
        <v>1665</v>
      </c>
      <c r="B218" s="51" t="s">
        <v>578</v>
      </c>
      <c r="C218" s="30" t="s">
        <v>1667</v>
      </c>
      <c r="D218" s="582">
        <v>2</v>
      </c>
      <c r="E218" s="28" t="s">
        <v>552</v>
      </c>
      <c r="F218" s="30" t="s">
        <v>7249</v>
      </c>
      <c r="G218" s="765"/>
    </row>
    <row r="219" spans="1:15" ht="40.15" customHeight="1">
      <c r="A219" s="117" t="s">
        <v>1669</v>
      </c>
      <c r="B219" s="1353" t="s">
        <v>7250</v>
      </c>
      <c r="C219" s="1144"/>
      <c r="D219" s="1091"/>
      <c r="E219" s="1144"/>
      <c r="F219" s="1144"/>
      <c r="G219" s="1354"/>
      <c r="H219" s="29">
        <f>SUM(D220:D228)</f>
        <v>16</v>
      </c>
      <c r="I219" s="29">
        <f>COUNT(D220:D228)*2</f>
        <v>16</v>
      </c>
    </row>
    <row r="220" spans="1:15" ht="58">
      <c r="A220" s="18" t="s">
        <v>1670</v>
      </c>
      <c r="B220" s="114" t="s">
        <v>581</v>
      </c>
      <c r="C220" s="19" t="s">
        <v>582</v>
      </c>
      <c r="D220" s="582">
        <v>2</v>
      </c>
      <c r="E220" s="22" t="s">
        <v>339</v>
      </c>
      <c r="F220" s="25" t="s">
        <v>7251</v>
      </c>
      <c r="G220" s="156"/>
    </row>
    <row r="221" spans="1:15" ht="46.5" hidden="1">
      <c r="A221" s="27" t="s">
        <v>1672</v>
      </c>
      <c r="B221" s="114" t="s">
        <v>586</v>
      </c>
      <c r="C221" s="26"/>
      <c r="D221" s="26"/>
      <c r="E221" s="28"/>
      <c r="F221" s="26"/>
      <c r="G221" s="26"/>
      <c r="H221" s="99"/>
      <c r="I221" s="99"/>
      <c r="J221" s="99"/>
      <c r="K221" s="7"/>
      <c r="L221" s="7"/>
      <c r="M221" s="7"/>
      <c r="N221" s="7"/>
      <c r="O221" s="7"/>
    </row>
    <row r="222" spans="1:15" ht="58">
      <c r="A222" s="18" t="s">
        <v>1687</v>
      </c>
      <c r="B222" s="114" t="s">
        <v>591</v>
      </c>
      <c r="C222" s="238" t="s">
        <v>2755</v>
      </c>
      <c r="D222" s="582">
        <v>2</v>
      </c>
      <c r="E222" s="22" t="s">
        <v>342</v>
      </c>
      <c r="F222" s="50" t="s">
        <v>7252</v>
      </c>
      <c r="G222" s="447"/>
    </row>
    <row r="223" spans="1:15" ht="102.75" customHeight="1">
      <c r="A223" s="18" t="s">
        <v>1690</v>
      </c>
      <c r="B223" s="114" t="s">
        <v>595</v>
      </c>
      <c r="C223" s="91" t="s">
        <v>7253</v>
      </c>
      <c r="D223" s="582">
        <v>2</v>
      </c>
      <c r="E223" s="22" t="s">
        <v>342</v>
      </c>
      <c r="F223" s="50" t="s">
        <v>7254</v>
      </c>
      <c r="G223" s="447"/>
    </row>
    <row r="224" spans="1:15" ht="53.25" customHeight="1">
      <c r="A224" s="18"/>
      <c r="B224" s="114"/>
      <c r="C224" s="91" t="s">
        <v>2756</v>
      </c>
      <c r="D224" s="582">
        <v>2</v>
      </c>
      <c r="E224" s="22" t="s">
        <v>342</v>
      </c>
      <c r="F224" s="50" t="s">
        <v>7255</v>
      </c>
      <c r="G224" s="156"/>
    </row>
    <row r="225" spans="1:15" ht="31">
      <c r="A225" s="18" t="s">
        <v>1693</v>
      </c>
      <c r="B225" s="114" t="s">
        <v>600</v>
      </c>
      <c r="C225" s="19" t="s">
        <v>601</v>
      </c>
      <c r="D225" s="582">
        <v>2</v>
      </c>
      <c r="E225" s="22" t="s">
        <v>342</v>
      </c>
      <c r="F225" s="23" t="s">
        <v>602</v>
      </c>
      <c r="G225" s="156"/>
    </row>
    <row r="226" spans="1:15" ht="87">
      <c r="A226" s="18" t="s">
        <v>603</v>
      </c>
      <c r="B226" s="114" t="s">
        <v>604</v>
      </c>
      <c r="C226" s="19" t="s">
        <v>7256</v>
      </c>
      <c r="D226" s="582">
        <v>2</v>
      </c>
      <c r="E226" s="22" t="s">
        <v>342</v>
      </c>
      <c r="F226" s="23" t="s">
        <v>7257</v>
      </c>
      <c r="G226" s="156"/>
    </row>
    <row r="227" spans="1:15" ht="46.5">
      <c r="A227" s="18"/>
      <c r="B227" s="114"/>
      <c r="C227" s="19" t="s">
        <v>7258</v>
      </c>
      <c r="D227" s="582">
        <v>2</v>
      </c>
      <c r="E227" s="22" t="s">
        <v>342</v>
      </c>
      <c r="F227" s="23" t="s">
        <v>7259</v>
      </c>
      <c r="G227" s="156"/>
    </row>
    <row r="228" spans="1:15" ht="43.5">
      <c r="A228" s="18" t="s">
        <v>1697</v>
      </c>
      <c r="B228" s="114" t="s">
        <v>610</v>
      </c>
      <c r="C228" s="50" t="s">
        <v>7260</v>
      </c>
      <c r="D228" s="582">
        <v>2</v>
      </c>
      <c r="E228" s="22" t="s">
        <v>342</v>
      </c>
      <c r="F228" s="50" t="s">
        <v>7261</v>
      </c>
      <c r="G228" s="156"/>
    </row>
    <row r="229" spans="1:15" ht="38.15" customHeight="1">
      <c r="A229" s="323" t="s">
        <v>109</v>
      </c>
      <c r="B229" s="996" t="s">
        <v>108</v>
      </c>
      <c r="C229" s="997"/>
      <c r="D229" s="1001"/>
      <c r="E229" s="997"/>
      <c r="F229" s="997"/>
      <c r="G229" s="1079"/>
      <c r="H229" s="29">
        <f>SUM(D230:D247)</f>
        <v>22</v>
      </c>
      <c r="I229" s="29">
        <f>COUNT(D230:D247)*2</f>
        <v>22</v>
      </c>
    </row>
    <row r="230" spans="1:15" ht="58">
      <c r="A230" s="291" t="s">
        <v>1702</v>
      </c>
      <c r="B230" s="42" t="s">
        <v>1703</v>
      </c>
      <c r="C230" s="50" t="s">
        <v>1704</v>
      </c>
      <c r="D230" s="779">
        <v>2</v>
      </c>
      <c r="E230" s="34" t="s">
        <v>538</v>
      </c>
      <c r="F230" s="50" t="s">
        <v>6798</v>
      </c>
      <c r="G230" s="781"/>
    </row>
    <row r="231" spans="1:15" ht="58">
      <c r="A231" s="60" t="s">
        <v>1706</v>
      </c>
      <c r="B231" s="50" t="s">
        <v>1707</v>
      </c>
      <c r="C231" s="42" t="s">
        <v>1708</v>
      </c>
      <c r="D231" s="608">
        <v>2</v>
      </c>
      <c r="E231" s="59" t="s">
        <v>538</v>
      </c>
      <c r="F231" s="50" t="s">
        <v>2975</v>
      </c>
      <c r="G231" s="781"/>
    </row>
    <row r="232" spans="1:15" ht="29" hidden="1">
      <c r="A232" s="27" t="s">
        <v>2976</v>
      </c>
      <c r="B232" s="42" t="s">
        <v>2977</v>
      </c>
      <c r="C232" s="42"/>
      <c r="D232" s="30"/>
      <c r="E232" s="59"/>
      <c r="F232" s="50"/>
      <c r="G232" s="782"/>
      <c r="H232" s="99"/>
      <c r="I232" s="99"/>
      <c r="J232" s="99"/>
      <c r="K232" s="7"/>
      <c r="L232" s="7"/>
      <c r="M232" s="7"/>
      <c r="N232" s="7"/>
      <c r="O232" s="7"/>
    </row>
    <row r="233" spans="1:15" ht="29" hidden="1">
      <c r="A233" s="27" t="s">
        <v>2978</v>
      </c>
      <c r="B233" s="42" t="s">
        <v>2979</v>
      </c>
      <c r="C233" s="42"/>
      <c r="D233" s="30"/>
      <c r="E233" s="59"/>
      <c r="F233" s="50"/>
      <c r="G233" s="782"/>
      <c r="H233" s="99"/>
      <c r="I233" s="99"/>
      <c r="J233" s="99"/>
      <c r="K233" s="7"/>
      <c r="L233" s="7"/>
      <c r="M233" s="7"/>
      <c r="N233" s="7"/>
      <c r="O233" s="7"/>
    </row>
    <row r="234" spans="1:15" ht="29" hidden="1">
      <c r="A234" s="27" t="s">
        <v>2980</v>
      </c>
      <c r="B234" s="42" t="s">
        <v>2981</v>
      </c>
      <c r="C234" s="42"/>
      <c r="D234" s="30"/>
      <c r="E234" s="59"/>
      <c r="F234" s="50"/>
      <c r="G234" s="782"/>
      <c r="H234" s="99"/>
      <c r="I234" s="99"/>
      <c r="J234" s="99"/>
      <c r="K234" s="7"/>
      <c r="L234" s="7"/>
      <c r="M234" s="7"/>
      <c r="N234" s="7"/>
      <c r="O234" s="7"/>
    </row>
    <row r="235" spans="1:15" ht="43.5" hidden="1">
      <c r="A235" s="27" t="s">
        <v>2982</v>
      </c>
      <c r="B235" s="42" t="s">
        <v>2983</v>
      </c>
      <c r="C235" s="42"/>
      <c r="D235" s="30"/>
      <c r="E235" s="59"/>
      <c r="F235" s="50"/>
      <c r="G235" s="782"/>
      <c r="H235" s="99"/>
      <c r="I235" s="99"/>
      <c r="J235" s="99"/>
      <c r="K235" s="7"/>
      <c r="L235" s="7"/>
      <c r="M235" s="7"/>
      <c r="N235" s="7"/>
      <c r="O235" s="7"/>
    </row>
    <row r="236" spans="1:15" ht="29" hidden="1">
      <c r="A236" s="27" t="s">
        <v>2984</v>
      </c>
      <c r="B236" s="42" t="s">
        <v>5871</v>
      </c>
      <c r="C236" s="42"/>
      <c r="D236" s="30"/>
      <c r="E236" s="59"/>
      <c r="F236" s="50"/>
      <c r="G236" s="782"/>
      <c r="H236" s="99"/>
      <c r="I236" s="99"/>
      <c r="J236" s="99"/>
      <c r="K236" s="7"/>
      <c r="L236" s="7"/>
      <c r="M236" s="7"/>
      <c r="N236" s="7"/>
      <c r="O236" s="7"/>
    </row>
    <row r="237" spans="1:15" ht="43.5" hidden="1">
      <c r="A237" s="27" t="s">
        <v>2986</v>
      </c>
      <c r="B237" s="42" t="s">
        <v>2987</v>
      </c>
      <c r="C237" s="42"/>
      <c r="D237" s="30"/>
      <c r="E237" s="59"/>
      <c r="F237" s="50"/>
      <c r="G237" s="782"/>
      <c r="H237" s="99"/>
      <c r="I237" s="99"/>
      <c r="J237" s="99"/>
      <c r="K237" s="7"/>
      <c r="L237" s="7"/>
      <c r="M237" s="7"/>
      <c r="N237" s="7"/>
      <c r="O237" s="7"/>
    </row>
    <row r="238" spans="1:15" ht="58">
      <c r="A238" s="18" t="s">
        <v>1710</v>
      </c>
      <c r="B238" s="91" t="s">
        <v>1711</v>
      </c>
      <c r="C238" s="30" t="s">
        <v>2747</v>
      </c>
      <c r="D238" s="582">
        <v>2</v>
      </c>
      <c r="E238" s="28" t="s">
        <v>253</v>
      </c>
      <c r="F238" s="25" t="s">
        <v>7262</v>
      </c>
      <c r="G238" s="156"/>
    </row>
    <row r="239" spans="1:15" ht="29">
      <c r="A239" s="18"/>
      <c r="B239" s="91"/>
      <c r="C239" s="23" t="s">
        <v>7263</v>
      </c>
      <c r="D239" s="582">
        <v>2</v>
      </c>
      <c r="E239" s="28" t="s">
        <v>253</v>
      </c>
      <c r="F239" s="50" t="s">
        <v>2748</v>
      </c>
      <c r="G239" s="156"/>
    </row>
    <row r="240" spans="1:15">
      <c r="A240" s="18"/>
      <c r="B240" s="91"/>
      <c r="C240" s="23" t="s">
        <v>7264</v>
      </c>
      <c r="D240" s="582">
        <v>2</v>
      </c>
      <c r="E240" s="28" t="s">
        <v>253</v>
      </c>
      <c r="F240" s="50" t="s">
        <v>7265</v>
      </c>
      <c r="G240" s="156"/>
    </row>
    <row r="241" spans="1:15" ht="159.5">
      <c r="A241" s="18"/>
      <c r="B241" s="91"/>
      <c r="C241" s="30" t="s">
        <v>7266</v>
      </c>
      <c r="D241" s="608">
        <v>2</v>
      </c>
      <c r="E241" s="23" t="s">
        <v>538</v>
      </c>
      <c r="F241" s="42" t="s">
        <v>7267</v>
      </c>
      <c r="G241" s="156"/>
    </row>
    <row r="242" spans="1:15" ht="43.5">
      <c r="A242" s="18"/>
      <c r="B242" s="114"/>
      <c r="C242" s="247" t="s">
        <v>1714</v>
      </c>
      <c r="D242" s="608">
        <v>2</v>
      </c>
      <c r="E242" s="23" t="s">
        <v>538</v>
      </c>
      <c r="F242" s="25" t="s">
        <v>7268</v>
      </c>
      <c r="G242" s="156"/>
    </row>
    <row r="243" spans="1:15" ht="43.5">
      <c r="A243" s="18"/>
      <c r="B243" s="114"/>
      <c r="C243" s="25" t="s">
        <v>1715</v>
      </c>
      <c r="D243" s="608">
        <v>2</v>
      </c>
      <c r="E243" s="23" t="s">
        <v>538</v>
      </c>
      <c r="F243" s="50" t="s">
        <v>7269</v>
      </c>
      <c r="G243" s="156"/>
    </row>
    <row r="244" spans="1:15" ht="58">
      <c r="A244" s="18" t="s">
        <v>2993</v>
      </c>
      <c r="B244" s="42" t="s">
        <v>1719</v>
      </c>
      <c r="C244" s="50" t="s">
        <v>6802</v>
      </c>
      <c r="D244" s="582">
        <v>2</v>
      </c>
      <c r="E244" s="28" t="s">
        <v>538</v>
      </c>
      <c r="F244" s="50" t="s">
        <v>5876</v>
      </c>
      <c r="G244" s="156"/>
    </row>
    <row r="245" spans="1:15" ht="72.5">
      <c r="A245" s="18"/>
      <c r="B245" s="42"/>
      <c r="C245" s="20" t="s">
        <v>7270</v>
      </c>
      <c r="D245" s="582">
        <v>2</v>
      </c>
      <c r="E245" s="28" t="s">
        <v>538</v>
      </c>
      <c r="F245" s="30" t="s">
        <v>7271</v>
      </c>
      <c r="G245" s="812"/>
    </row>
    <row r="246" spans="1:15" ht="84.75" customHeight="1">
      <c r="A246" s="18"/>
      <c r="B246" s="42"/>
      <c r="C246" s="813" t="s">
        <v>7272</v>
      </c>
      <c r="D246" s="582">
        <v>2</v>
      </c>
      <c r="E246" s="28" t="s">
        <v>7273</v>
      </c>
      <c r="F246" s="30" t="s">
        <v>7274</v>
      </c>
      <c r="G246" s="812"/>
    </row>
    <row r="247" spans="1:15" ht="29" hidden="1">
      <c r="A247" s="124" t="s">
        <v>2994</v>
      </c>
      <c r="B247" s="42" t="s">
        <v>2995</v>
      </c>
      <c r="C247" s="50"/>
      <c r="D247" s="53"/>
      <c r="E247" s="28"/>
      <c r="F247" s="50"/>
      <c r="G247" s="812"/>
      <c r="H247" s="99"/>
      <c r="I247" s="99"/>
      <c r="J247" s="99"/>
      <c r="K247" s="7"/>
      <c r="L247" s="7"/>
      <c r="M247" s="7"/>
      <c r="N247" s="7"/>
      <c r="O247" s="7"/>
    </row>
    <row r="248" spans="1:15" ht="18.5">
      <c r="A248" s="181"/>
      <c r="B248" s="1084" t="s">
        <v>618</v>
      </c>
      <c r="C248" s="1077"/>
      <c r="D248" s="1312"/>
      <c r="E248" s="1077"/>
      <c r="F248" s="1077"/>
      <c r="G248" s="1365"/>
      <c r="H248" s="29">
        <f>H249+H257+H271+H281+H292+H296+H300+H315+H319</f>
        <v>94</v>
      </c>
      <c r="I248" s="29">
        <f>I249+I257+I271+I281+I292+I296+I300+I315+I319</f>
        <v>94</v>
      </c>
    </row>
    <row r="249" spans="1:15" ht="40.15" customHeight="1">
      <c r="A249" s="135" t="s">
        <v>1722</v>
      </c>
      <c r="B249" s="1353" t="s">
        <v>7275</v>
      </c>
      <c r="C249" s="1144"/>
      <c r="D249" s="1091"/>
      <c r="E249" s="1144"/>
      <c r="F249" s="1144"/>
      <c r="G249" s="1354"/>
      <c r="H249" s="29">
        <f>SUM(D250:D256)</f>
        <v>14</v>
      </c>
      <c r="I249" s="29">
        <f>COUNT(D250:D256)*2</f>
        <v>14</v>
      </c>
    </row>
    <row r="250" spans="1:15" ht="43.5">
      <c r="A250" s="18" t="s">
        <v>1723</v>
      </c>
      <c r="B250" s="160" t="s">
        <v>620</v>
      </c>
      <c r="C250" s="55" t="s">
        <v>2996</v>
      </c>
      <c r="D250" s="582">
        <v>2</v>
      </c>
      <c r="E250" s="28" t="s">
        <v>538</v>
      </c>
      <c r="F250" s="50" t="s">
        <v>7276</v>
      </c>
      <c r="G250" s="156"/>
    </row>
    <row r="251" spans="1:15" ht="87">
      <c r="A251" s="18"/>
      <c r="B251" s="160"/>
      <c r="C251" s="25" t="s">
        <v>2998</v>
      </c>
      <c r="D251" s="582">
        <v>2</v>
      </c>
      <c r="E251" s="28" t="s">
        <v>538</v>
      </c>
      <c r="F251" s="30" t="s">
        <v>7277</v>
      </c>
      <c r="G251" s="156"/>
    </row>
    <row r="252" spans="1:15" ht="162" customHeight="1">
      <c r="A252" s="18"/>
      <c r="B252" s="160"/>
      <c r="C252" s="23" t="s">
        <v>7278</v>
      </c>
      <c r="D252" s="582">
        <v>2</v>
      </c>
      <c r="E252" s="28" t="s">
        <v>538</v>
      </c>
      <c r="F252" s="161" t="s">
        <v>7279</v>
      </c>
      <c r="G252" s="156"/>
    </row>
    <row r="253" spans="1:15" ht="309.75" customHeight="1">
      <c r="A253" s="18"/>
      <c r="B253" s="160"/>
      <c r="C253" s="23" t="s">
        <v>7280</v>
      </c>
      <c r="D253" s="582">
        <v>2</v>
      </c>
      <c r="E253" s="28" t="s">
        <v>7281</v>
      </c>
      <c r="F253" s="161" t="s">
        <v>7282</v>
      </c>
      <c r="G253" s="156"/>
    </row>
    <row r="254" spans="1:15" ht="61.5" customHeight="1">
      <c r="A254" s="18"/>
      <c r="B254" s="160"/>
      <c r="C254" s="23" t="s">
        <v>7283</v>
      </c>
      <c r="D254" s="115">
        <v>2</v>
      </c>
      <c r="E254" s="28" t="s">
        <v>538</v>
      </c>
      <c r="F254" s="23" t="s">
        <v>7284</v>
      </c>
      <c r="G254" s="156"/>
    </row>
    <row r="255" spans="1:15" ht="72.5">
      <c r="A255" s="18" t="s">
        <v>1726</v>
      </c>
      <c r="B255" s="114" t="s">
        <v>625</v>
      </c>
      <c r="C255" s="23" t="s">
        <v>3002</v>
      </c>
      <c r="D255" s="582">
        <v>2</v>
      </c>
      <c r="E255" s="28" t="s">
        <v>627</v>
      </c>
      <c r="F255" s="50" t="s">
        <v>7285</v>
      </c>
      <c r="G255" s="156" t="s">
        <v>7286</v>
      </c>
    </row>
    <row r="256" spans="1:15" ht="43.5">
      <c r="A256" s="18" t="s">
        <v>1728</v>
      </c>
      <c r="B256" s="114" t="s">
        <v>629</v>
      </c>
      <c r="C256" s="50" t="s">
        <v>7287</v>
      </c>
      <c r="D256" s="582">
        <v>2</v>
      </c>
      <c r="E256" s="28" t="s">
        <v>377</v>
      </c>
      <c r="F256" s="23" t="s">
        <v>7288</v>
      </c>
      <c r="G256" s="156"/>
    </row>
    <row r="257" spans="1:15" ht="40.15" customHeight="1">
      <c r="A257" s="135" t="s">
        <v>1731</v>
      </c>
      <c r="B257" s="1353" t="s">
        <v>104</v>
      </c>
      <c r="C257" s="1144"/>
      <c r="D257" s="1091"/>
      <c r="E257" s="1144"/>
      <c r="F257" s="1144"/>
      <c r="G257" s="1354"/>
      <c r="H257" s="29">
        <f>SUM(D258:D270)</f>
        <v>20</v>
      </c>
      <c r="I257" s="29">
        <f>COUNT(D258:D270)*2</f>
        <v>20</v>
      </c>
    </row>
    <row r="258" spans="1:15" ht="58">
      <c r="A258" s="18" t="s">
        <v>631</v>
      </c>
      <c r="B258" s="114" t="s">
        <v>632</v>
      </c>
      <c r="C258" s="42" t="s">
        <v>633</v>
      </c>
      <c r="D258" s="115">
        <v>2</v>
      </c>
      <c r="E258" s="28" t="s">
        <v>538</v>
      </c>
      <c r="F258" s="30" t="s">
        <v>1732</v>
      </c>
      <c r="G258" s="156"/>
    </row>
    <row r="259" spans="1:15" ht="29">
      <c r="A259" s="18"/>
      <c r="B259" s="114"/>
      <c r="C259" s="50" t="s">
        <v>7289</v>
      </c>
      <c r="D259" s="115">
        <v>2</v>
      </c>
      <c r="E259" s="28" t="s">
        <v>529</v>
      </c>
      <c r="F259" s="30" t="s">
        <v>7290</v>
      </c>
      <c r="G259" s="156"/>
    </row>
    <row r="260" spans="1:15" ht="31" hidden="1">
      <c r="A260" s="27" t="s">
        <v>635</v>
      </c>
      <c r="B260" s="160" t="s">
        <v>636</v>
      </c>
      <c r="C260" s="30"/>
      <c r="D260" s="26"/>
      <c r="F260" s="26"/>
      <c r="G260" s="26"/>
      <c r="H260" s="99"/>
      <c r="I260" s="99"/>
      <c r="J260" s="99"/>
      <c r="K260" s="7"/>
      <c r="L260" s="7"/>
      <c r="M260" s="7"/>
      <c r="N260" s="7"/>
      <c r="O260" s="7"/>
    </row>
    <row r="261" spans="1:15" ht="15.5" hidden="1">
      <c r="A261" s="27"/>
      <c r="B261" s="160"/>
      <c r="C261" s="30"/>
      <c r="D261" s="26"/>
      <c r="E261" s="28"/>
      <c r="F261" s="26"/>
      <c r="G261" s="26"/>
      <c r="H261" s="99"/>
      <c r="I261" s="99"/>
      <c r="J261" s="99"/>
      <c r="K261" s="7"/>
      <c r="L261" s="7"/>
      <c r="M261" s="7"/>
      <c r="N261" s="7"/>
      <c r="O261" s="7"/>
    </row>
    <row r="262" spans="1:15" ht="58">
      <c r="A262" s="18" t="s">
        <v>1733</v>
      </c>
      <c r="B262" s="114" t="s">
        <v>638</v>
      </c>
      <c r="C262" s="20" t="s">
        <v>639</v>
      </c>
      <c r="D262" s="115">
        <v>2</v>
      </c>
      <c r="E262" s="28" t="s">
        <v>339</v>
      </c>
      <c r="F262" s="23" t="s">
        <v>7291</v>
      </c>
      <c r="G262" s="156"/>
    </row>
    <row r="263" spans="1:15" ht="47.25" customHeight="1">
      <c r="A263" s="18"/>
      <c r="B263" s="114"/>
      <c r="C263" s="20" t="s">
        <v>1735</v>
      </c>
      <c r="D263" s="115">
        <v>2</v>
      </c>
      <c r="E263" s="28" t="s">
        <v>339</v>
      </c>
      <c r="F263" s="23" t="s">
        <v>1736</v>
      </c>
      <c r="G263" s="156"/>
    </row>
    <row r="264" spans="1:15" ht="43.5">
      <c r="A264" s="18" t="s">
        <v>1737</v>
      </c>
      <c r="B264" s="114" t="s">
        <v>642</v>
      </c>
      <c r="C264" s="23" t="s">
        <v>7292</v>
      </c>
      <c r="D264" s="783">
        <v>2</v>
      </c>
      <c r="E264" s="23" t="s">
        <v>375</v>
      </c>
      <c r="F264" s="241" t="s">
        <v>7293</v>
      </c>
      <c r="G264" s="447"/>
    </row>
    <row r="265" spans="1:15" ht="15.5">
      <c r="A265" s="18"/>
      <c r="B265" s="114"/>
      <c r="C265" s="25" t="s">
        <v>644</v>
      </c>
      <c r="D265" s="783">
        <v>2</v>
      </c>
      <c r="E265" s="25" t="s">
        <v>375</v>
      </c>
      <c r="F265" s="30" t="s">
        <v>7294</v>
      </c>
      <c r="G265" s="156"/>
    </row>
    <row r="266" spans="1:15" ht="58">
      <c r="A266" s="18" t="s">
        <v>1740</v>
      </c>
      <c r="B266" s="160" t="s">
        <v>648</v>
      </c>
      <c r="C266" s="20" t="s">
        <v>1741</v>
      </c>
      <c r="D266" s="115">
        <v>2</v>
      </c>
      <c r="E266" s="28" t="s">
        <v>538</v>
      </c>
      <c r="F266" s="23" t="s">
        <v>7295</v>
      </c>
      <c r="G266" s="447"/>
    </row>
    <row r="267" spans="1:15" ht="43.5">
      <c r="A267" s="18"/>
      <c r="B267" s="160"/>
      <c r="C267" s="20" t="s">
        <v>1743</v>
      </c>
      <c r="D267" s="115">
        <v>2</v>
      </c>
      <c r="E267" s="28" t="s">
        <v>646</v>
      </c>
      <c r="F267" s="23" t="s">
        <v>1744</v>
      </c>
      <c r="G267" s="447"/>
    </row>
    <row r="268" spans="1:15" ht="29">
      <c r="A268" s="18" t="s">
        <v>1745</v>
      </c>
      <c r="B268" s="30" t="s">
        <v>655</v>
      </c>
      <c r="C268" s="23" t="s">
        <v>1746</v>
      </c>
      <c r="D268" s="783">
        <v>2</v>
      </c>
      <c r="E268" s="23" t="s">
        <v>538</v>
      </c>
      <c r="F268" s="23" t="s">
        <v>7296</v>
      </c>
      <c r="G268" s="156"/>
    </row>
    <row r="269" spans="1:15" ht="58">
      <c r="A269" s="18" t="s">
        <v>1748</v>
      </c>
      <c r="B269" s="114" t="s">
        <v>661</v>
      </c>
      <c r="C269" s="25" t="s">
        <v>662</v>
      </c>
      <c r="D269" s="115">
        <v>2</v>
      </c>
      <c r="E269" s="28" t="s">
        <v>375</v>
      </c>
      <c r="F269" s="23" t="s">
        <v>1749</v>
      </c>
      <c r="G269" s="156"/>
    </row>
    <row r="270" spans="1:15" ht="31" hidden="1">
      <c r="A270" s="27" t="s">
        <v>1750</v>
      </c>
      <c r="B270" s="114" t="s">
        <v>665</v>
      </c>
      <c r="C270" s="50"/>
      <c r="D270" s="26"/>
      <c r="E270" s="28"/>
      <c r="F270" s="26"/>
      <c r="G270" s="26"/>
      <c r="H270" s="99"/>
      <c r="I270" s="99"/>
      <c r="J270" s="99"/>
      <c r="K270" s="7"/>
      <c r="L270" s="7"/>
      <c r="M270" s="7"/>
      <c r="N270" s="7"/>
      <c r="O270" s="7"/>
    </row>
    <row r="271" spans="1:15" ht="40.15" customHeight="1">
      <c r="A271" s="135" t="s">
        <v>1751</v>
      </c>
      <c r="B271" s="1353" t="s">
        <v>102</v>
      </c>
      <c r="C271" s="1144"/>
      <c r="D271" s="1091"/>
      <c r="E271" s="1144"/>
      <c r="F271" s="1144"/>
      <c r="G271" s="1354"/>
      <c r="H271" s="29">
        <f>SUM(D272:D280)</f>
        <v>18</v>
      </c>
      <c r="I271" s="29">
        <f>COUNT(D272:D280)*2</f>
        <v>18</v>
      </c>
    </row>
    <row r="272" spans="1:15" ht="72.5">
      <c r="A272" s="18" t="s">
        <v>1752</v>
      </c>
      <c r="B272" s="114" t="s">
        <v>668</v>
      </c>
      <c r="C272" s="219" t="s">
        <v>7297</v>
      </c>
      <c r="D272" s="582">
        <v>2</v>
      </c>
      <c r="E272" s="28" t="s">
        <v>339</v>
      </c>
      <c r="F272" s="245" t="s">
        <v>7298</v>
      </c>
      <c r="G272" s="447"/>
    </row>
    <row r="273" spans="1:15" s="29" customFormat="1" ht="87">
      <c r="A273" s="18" t="s">
        <v>1755</v>
      </c>
      <c r="B273" s="114" t="s">
        <v>673</v>
      </c>
      <c r="C273" s="50" t="s">
        <v>7299</v>
      </c>
      <c r="D273" s="582">
        <v>2</v>
      </c>
      <c r="E273" s="28" t="s">
        <v>377</v>
      </c>
      <c r="F273" s="25" t="s">
        <v>7300</v>
      </c>
      <c r="G273" s="447"/>
      <c r="O273" s="99"/>
    </row>
    <row r="274" spans="1:15" s="29" customFormat="1" ht="60">
      <c r="A274" s="18" t="s">
        <v>675</v>
      </c>
      <c r="B274" s="114" t="s">
        <v>676</v>
      </c>
      <c r="C274" s="42" t="s">
        <v>2763</v>
      </c>
      <c r="D274" s="582">
        <v>2</v>
      </c>
      <c r="E274" s="22" t="s">
        <v>538</v>
      </c>
      <c r="F274" s="50" t="s">
        <v>7301</v>
      </c>
      <c r="G274" s="156"/>
      <c r="O274" s="99"/>
    </row>
    <row r="275" spans="1:15" s="29" customFormat="1" ht="87">
      <c r="A275" s="18"/>
      <c r="B275" s="114"/>
      <c r="C275" s="50" t="s">
        <v>2764</v>
      </c>
      <c r="D275" s="582">
        <v>2</v>
      </c>
      <c r="E275" s="22" t="s">
        <v>538</v>
      </c>
      <c r="F275" s="25" t="s">
        <v>2765</v>
      </c>
      <c r="G275" s="156"/>
      <c r="O275" s="99"/>
    </row>
    <row r="276" spans="1:15" s="29" customFormat="1" ht="88.5" customHeight="1">
      <c r="A276" s="18"/>
      <c r="B276" s="7"/>
      <c r="C276" s="50" t="s">
        <v>7302</v>
      </c>
      <c r="D276" s="582">
        <v>2</v>
      </c>
      <c r="E276" s="22" t="s">
        <v>538</v>
      </c>
      <c r="F276" s="234" t="s">
        <v>7303</v>
      </c>
      <c r="G276" s="156"/>
      <c r="O276" s="99"/>
    </row>
    <row r="277" spans="1:15" s="29" customFormat="1" ht="43.5">
      <c r="A277" s="18"/>
      <c r="B277" s="114"/>
      <c r="C277" s="234" t="s">
        <v>7304</v>
      </c>
      <c r="D277" s="582">
        <v>2</v>
      </c>
      <c r="E277" s="22" t="s">
        <v>339</v>
      </c>
      <c r="F277" s="50"/>
      <c r="G277" s="156"/>
      <c r="O277" s="99"/>
    </row>
    <row r="278" spans="1:15" s="29" customFormat="1" ht="31">
      <c r="A278" s="18" t="s">
        <v>1759</v>
      </c>
      <c r="B278" s="114" t="s">
        <v>682</v>
      </c>
      <c r="C278" s="229" t="s">
        <v>7305</v>
      </c>
      <c r="D278" s="582">
        <v>2</v>
      </c>
      <c r="E278" s="28" t="s">
        <v>375</v>
      </c>
      <c r="F278" s="55" t="s">
        <v>7306</v>
      </c>
      <c r="G278" s="156"/>
      <c r="O278" s="99"/>
    </row>
    <row r="279" spans="1:15" s="29" customFormat="1" ht="58">
      <c r="A279" s="18"/>
      <c r="B279" s="114"/>
      <c r="C279" s="50" t="s">
        <v>7307</v>
      </c>
      <c r="D279" s="582">
        <v>2</v>
      </c>
      <c r="E279" s="28" t="s">
        <v>339</v>
      </c>
      <c r="F279" s="30" t="s">
        <v>7308</v>
      </c>
      <c r="G279" s="156"/>
      <c r="O279" s="99"/>
    </row>
    <row r="280" spans="1:15" s="29" customFormat="1" ht="29">
      <c r="A280" s="18" t="s">
        <v>686</v>
      </c>
      <c r="B280" s="161" t="s">
        <v>687</v>
      </c>
      <c r="C280" s="23" t="s">
        <v>688</v>
      </c>
      <c r="D280" s="582">
        <v>2</v>
      </c>
      <c r="E280" s="28" t="s">
        <v>418</v>
      </c>
      <c r="F280" s="26"/>
      <c r="G280" s="156"/>
      <c r="O280" s="99"/>
    </row>
    <row r="281" spans="1:15" s="29" customFormat="1" ht="40.15" customHeight="1">
      <c r="A281" s="135" t="s">
        <v>1763</v>
      </c>
      <c r="B281" s="1353" t="s">
        <v>100</v>
      </c>
      <c r="C281" s="1144"/>
      <c r="D281" s="1091"/>
      <c r="E281" s="1144"/>
      <c r="F281" s="1144"/>
      <c r="G281" s="1354"/>
      <c r="H281" s="29">
        <f>SUM(D282:D291)</f>
        <v>18</v>
      </c>
      <c r="I281" s="29">
        <f>COUNT(D282:D291)*2</f>
        <v>18</v>
      </c>
      <c r="O281" s="99"/>
    </row>
    <row r="282" spans="1:15" s="29" customFormat="1" ht="58">
      <c r="A282" s="18" t="s">
        <v>689</v>
      </c>
      <c r="B282" s="161" t="s">
        <v>7309</v>
      </c>
      <c r="C282" s="42" t="s">
        <v>1765</v>
      </c>
      <c r="D282" s="582">
        <v>2</v>
      </c>
      <c r="E282" s="28" t="s">
        <v>339</v>
      </c>
      <c r="F282" s="23" t="s">
        <v>7310</v>
      </c>
      <c r="G282" s="156"/>
      <c r="O282" s="99"/>
    </row>
    <row r="283" spans="1:15" s="29" customFormat="1" ht="29">
      <c r="A283" s="18" t="s">
        <v>1767</v>
      </c>
      <c r="B283" s="160" t="s">
        <v>694</v>
      </c>
      <c r="C283" s="30" t="s">
        <v>7311</v>
      </c>
      <c r="D283" s="582">
        <v>2</v>
      </c>
      <c r="E283" s="26" t="s">
        <v>339</v>
      </c>
      <c r="F283" s="23" t="s">
        <v>7312</v>
      </c>
      <c r="G283" s="156"/>
      <c r="O283" s="99"/>
    </row>
    <row r="284" spans="1:15" s="29" customFormat="1" ht="29">
      <c r="A284" s="18"/>
      <c r="B284" s="160"/>
      <c r="C284" s="30" t="s">
        <v>7313</v>
      </c>
      <c r="D284" s="582">
        <v>2</v>
      </c>
      <c r="E284" s="26" t="s">
        <v>7314</v>
      </c>
      <c r="F284" s="26" t="s">
        <v>7315</v>
      </c>
      <c r="G284" s="156"/>
      <c r="O284" s="99"/>
    </row>
    <row r="285" spans="1:15" s="29" customFormat="1" ht="43.5">
      <c r="A285" s="18"/>
      <c r="B285" s="160"/>
      <c r="C285" s="42" t="s">
        <v>3024</v>
      </c>
      <c r="D285" s="582">
        <v>2</v>
      </c>
      <c r="E285" s="28" t="s">
        <v>339</v>
      </c>
      <c r="F285" s="30" t="s">
        <v>1768</v>
      </c>
      <c r="G285" s="156"/>
      <c r="O285" s="99"/>
    </row>
    <row r="286" spans="1:15" s="29" customFormat="1" ht="43.5">
      <c r="A286" s="18"/>
      <c r="B286" s="160"/>
      <c r="C286" s="42" t="s">
        <v>698</v>
      </c>
      <c r="D286" s="582">
        <v>2</v>
      </c>
      <c r="E286" s="28" t="s">
        <v>339</v>
      </c>
      <c r="F286" s="23" t="s">
        <v>1769</v>
      </c>
      <c r="G286" s="156"/>
      <c r="O286" s="99"/>
    </row>
    <row r="287" spans="1:15" s="29" customFormat="1" ht="29">
      <c r="A287" s="18" t="s">
        <v>1770</v>
      </c>
      <c r="B287" s="114" t="s">
        <v>700</v>
      </c>
      <c r="C287" s="86" t="s">
        <v>701</v>
      </c>
      <c r="D287" s="582">
        <v>2</v>
      </c>
      <c r="E287" s="28" t="s">
        <v>339</v>
      </c>
      <c r="F287" s="30" t="s">
        <v>7316</v>
      </c>
      <c r="G287" s="156"/>
      <c r="O287" s="99"/>
    </row>
    <row r="288" spans="1:15" s="29" customFormat="1" ht="29">
      <c r="A288" s="18"/>
      <c r="B288" s="114"/>
      <c r="C288" s="50" t="s">
        <v>702</v>
      </c>
      <c r="D288" s="582">
        <v>2</v>
      </c>
      <c r="E288" s="28" t="s">
        <v>339</v>
      </c>
      <c r="F288" s="26"/>
      <c r="G288" s="156"/>
      <c r="O288" s="99"/>
    </row>
    <row r="289" spans="1:15" ht="31" hidden="1">
      <c r="A289" s="27" t="s">
        <v>705</v>
      </c>
      <c r="B289" s="114" t="s">
        <v>706</v>
      </c>
      <c r="C289" s="26"/>
      <c r="D289" s="26"/>
      <c r="E289" s="28"/>
      <c r="F289" s="26"/>
      <c r="G289" s="26"/>
      <c r="H289" s="99"/>
      <c r="I289" s="99"/>
      <c r="J289" s="99"/>
      <c r="K289" s="7"/>
      <c r="L289" s="7"/>
      <c r="M289" s="7"/>
      <c r="N289" s="7"/>
      <c r="O289" s="7"/>
    </row>
    <row r="290" spans="1:15" ht="31">
      <c r="A290" s="18" t="s">
        <v>1775</v>
      </c>
      <c r="B290" s="114" t="s">
        <v>708</v>
      </c>
      <c r="C290" s="50" t="s">
        <v>2766</v>
      </c>
      <c r="D290" s="582">
        <v>2</v>
      </c>
      <c r="E290" s="28" t="s">
        <v>339</v>
      </c>
      <c r="F290" s="23" t="s">
        <v>7317</v>
      </c>
      <c r="G290" s="53"/>
    </row>
    <row r="291" spans="1:15" ht="31">
      <c r="A291" s="18" t="s">
        <v>710</v>
      </c>
      <c r="B291" s="114" t="s">
        <v>711</v>
      </c>
      <c r="C291" s="245" t="s">
        <v>712</v>
      </c>
      <c r="D291" s="582">
        <v>2</v>
      </c>
      <c r="E291" s="28" t="s">
        <v>339</v>
      </c>
      <c r="F291" s="23" t="s">
        <v>7318</v>
      </c>
      <c r="G291" s="118"/>
    </row>
    <row r="292" spans="1:15" ht="40.15" customHeight="1">
      <c r="A292" s="135" t="s">
        <v>1779</v>
      </c>
      <c r="B292" s="1378" t="s">
        <v>98</v>
      </c>
      <c r="C292" s="1165"/>
      <c r="D292" s="1001"/>
      <c r="E292" s="1165"/>
      <c r="F292" s="1165"/>
      <c r="G292" s="1379"/>
      <c r="H292" s="29">
        <f>SUM(D293:D295)</f>
        <v>6</v>
      </c>
      <c r="I292" s="29">
        <f>COUNT(D293:D295)*2</f>
        <v>6</v>
      </c>
    </row>
    <row r="293" spans="1:15" ht="31">
      <c r="A293" s="18" t="s">
        <v>1780</v>
      </c>
      <c r="B293" s="114" t="s">
        <v>714</v>
      </c>
      <c r="C293" s="23" t="s">
        <v>715</v>
      </c>
      <c r="D293" s="582">
        <v>2</v>
      </c>
      <c r="E293" s="28" t="s">
        <v>377</v>
      </c>
      <c r="F293" s="23" t="s">
        <v>1782</v>
      </c>
      <c r="G293" s="156"/>
    </row>
    <row r="294" spans="1:15" ht="31">
      <c r="A294" s="18" t="s">
        <v>1783</v>
      </c>
      <c r="B294" s="114" t="s">
        <v>717</v>
      </c>
      <c r="C294" s="229" t="s">
        <v>2656</v>
      </c>
      <c r="D294" s="582">
        <v>2</v>
      </c>
      <c r="E294" s="28" t="s">
        <v>377</v>
      </c>
      <c r="F294" s="23" t="s">
        <v>7319</v>
      </c>
      <c r="G294" s="156"/>
    </row>
    <row r="295" spans="1:15" ht="29">
      <c r="A295" s="18" t="s">
        <v>2480</v>
      </c>
      <c r="B295" s="55" t="s">
        <v>722</v>
      </c>
      <c r="C295" s="55" t="s">
        <v>723</v>
      </c>
      <c r="D295" s="582">
        <v>2</v>
      </c>
      <c r="E295" s="28" t="s">
        <v>339</v>
      </c>
      <c r="F295" s="26"/>
      <c r="G295" s="156"/>
    </row>
    <row r="296" spans="1:15" ht="40.15" customHeight="1">
      <c r="A296" s="135" t="s">
        <v>97</v>
      </c>
      <c r="B296" s="1078" t="s">
        <v>96</v>
      </c>
      <c r="C296" s="1091"/>
      <c r="D296" s="1091"/>
      <c r="E296" s="1091"/>
      <c r="F296" s="1091"/>
      <c r="G296" s="1092"/>
      <c r="H296" s="29">
        <f>SUM(D297:D299)</f>
        <v>4</v>
      </c>
      <c r="I296" s="29">
        <f>COUNT(D297:D299)*2</f>
        <v>4</v>
      </c>
    </row>
    <row r="297" spans="1:15" ht="43.5">
      <c r="A297" s="43" t="s">
        <v>724</v>
      </c>
      <c r="B297" s="114" t="s">
        <v>725</v>
      </c>
      <c r="C297" s="50" t="s">
        <v>2768</v>
      </c>
      <c r="D297" s="582">
        <v>2</v>
      </c>
      <c r="E297" s="22" t="s">
        <v>651</v>
      </c>
      <c r="F297" s="26"/>
      <c r="G297" s="156"/>
    </row>
    <row r="298" spans="1:15" ht="58">
      <c r="A298" s="43" t="s">
        <v>726</v>
      </c>
      <c r="B298" s="114" t="s">
        <v>727</v>
      </c>
      <c r="C298" s="50" t="s">
        <v>2483</v>
      </c>
      <c r="D298" s="582">
        <v>2</v>
      </c>
      <c r="E298" s="22" t="s">
        <v>375</v>
      </c>
      <c r="F298" s="25" t="s">
        <v>7320</v>
      </c>
      <c r="G298" s="156"/>
      <c r="H298" s="894"/>
    </row>
    <row r="299" spans="1:15" ht="43.5" hidden="1">
      <c r="A299" s="68" t="s">
        <v>728</v>
      </c>
      <c r="B299" s="23" t="s">
        <v>729</v>
      </c>
      <c r="C299" s="26"/>
      <c r="D299" s="26"/>
      <c r="E299" s="28"/>
      <c r="F299" s="26"/>
      <c r="G299" s="26"/>
      <c r="H299" s="99"/>
      <c r="I299" s="99"/>
      <c r="J299" s="99"/>
      <c r="K299" s="7"/>
      <c r="L299" s="7"/>
      <c r="M299" s="7"/>
      <c r="N299" s="7"/>
      <c r="O299" s="7"/>
    </row>
    <row r="300" spans="1:15" ht="40.15" customHeight="1">
      <c r="A300" s="135" t="s">
        <v>1786</v>
      </c>
      <c r="B300" s="1078" t="s">
        <v>94</v>
      </c>
      <c r="C300" s="1091"/>
      <c r="D300" s="1091"/>
      <c r="E300" s="1091"/>
      <c r="F300" s="1091"/>
      <c r="G300" s="1092"/>
      <c r="H300" s="29">
        <f>SUM(D301:D304)</f>
        <v>8</v>
      </c>
      <c r="I300" s="29">
        <f>COUNT(D301:D304)*2</f>
        <v>8</v>
      </c>
    </row>
    <row r="301" spans="1:15" ht="43.5">
      <c r="A301" s="18" t="s">
        <v>1787</v>
      </c>
      <c r="B301" s="114" t="s">
        <v>731</v>
      </c>
      <c r="C301" s="50" t="s">
        <v>7321</v>
      </c>
      <c r="D301" s="582">
        <v>2</v>
      </c>
      <c r="E301" s="28" t="s">
        <v>375</v>
      </c>
      <c r="F301" s="156" t="s">
        <v>7322</v>
      </c>
      <c r="G301" s="232"/>
    </row>
    <row r="302" spans="1:15" ht="31">
      <c r="A302" s="18" t="s">
        <v>1790</v>
      </c>
      <c r="B302" s="114" t="s">
        <v>734</v>
      </c>
      <c r="C302" s="50" t="s">
        <v>2492</v>
      </c>
      <c r="D302" s="582">
        <v>2</v>
      </c>
      <c r="E302" s="28" t="s">
        <v>375</v>
      </c>
      <c r="F302" s="26"/>
      <c r="G302" s="156"/>
    </row>
    <row r="303" spans="1:15" ht="43.5">
      <c r="A303" s="18" t="s">
        <v>736</v>
      </c>
      <c r="B303" s="23" t="s">
        <v>737</v>
      </c>
      <c r="C303" s="50" t="s">
        <v>1791</v>
      </c>
      <c r="D303" s="582">
        <v>2</v>
      </c>
      <c r="E303" s="28" t="s">
        <v>538</v>
      </c>
      <c r="F303" s="30" t="s">
        <v>1792</v>
      </c>
      <c r="G303" s="252"/>
    </row>
    <row r="304" spans="1:15" ht="43.5">
      <c r="A304" s="18"/>
      <c r="B304" s="23"/>
      <c r="C304" s="50" t="s">
        <v>7323</v>
      </c>
      <c r="D304" s="582">
        <v>2</v>
      </c>
      <c r="E304" s="28" t="s">
        <v>339</v>
      </c>
      <c r="F304" s="30" t="s">
        <v>7324</v>
      </c>
      <c r="G304" s="252"/>
    </row>
    <row r="305" spans="1:15" ht="40.15" hidden="1" customHeight="1">
      <c r="A305" s="162" t="s">
        <v>93</v>
      </c>
      <c r="B305" s="1078" t="s">
        <v>92</v>
      </c>
      <c r="C305" s="1091"/>
      <c r="D305" s="1091"/>
      <c r="E305" s="1091"/>
      <c r="F305" s="1091"/>
      <c r="G305" s="1092"/>
      <c r="H305" s="99"/>
      <c r="I305" s="99"/>
      <c r="J305" s="99"/>
      <c r="K305" s="7"/>
      <c r="L305" s="7"/>
      <c r="M305" s="7"/>
      <c r="N305" s="7"/>
      <c r="O305" s="7"/>
    </row>
    <row r="306" spans="1:15" ht="31" hidden="1">
      <c r="A306" s="27" t="s">
        <v>739</v>
      </c>
      <c r="B306" s="114" t="s">
        <v>740</v>
      </c>
      <c r="C306" s="26"/>
      <c r="D306" s="26"/>
      <c r="E306" s="28"/>
      <c r="F306" s="26"/>
      <c r="G306" s="26"/>
      <c r="H306" s="99"/>
      <c r="I306" s="99"/>
      <c r="J306" s="99"/>
      <c r="K306" s="7"/>
      <c r="L306" s="7"/>
      <c r="M306" s="7"/>
      <c r="N306" s="7"/>
      <c r="O306" s="7"/>
    </row>
    <row r="307" spans="1:15" ht="31" hidden="1">
      <c r="A307" s="27" t="s">
        <v>741</v>
      </c>
      <c r="B307" s="19" t="s">
        <v>742</v>
      </c>
      <c r="C307" s="26"/>
      <c r="D307" s="26"/>
      <c r="E307" s="28"/>
      <c r="F307" s="26"/>
      <c r="G307" s="26"/>
      <c r="H307" s="99"/>
      <c r="I307" s="99"/>
      <c r="J307" s="99"/>
      <c r="K307" s="7"/>
      <c r="L307" s="7"/>
      <c r="M307" s="7"/>
      <c r="N307" s="7"/>
      <c r="O307" s="7"/>
    </row>
    <row r="308" spans="1:15" ht="40.15" hidden="1" customHeight="1">
      <c r="A308" s="162" t="s">
        <v>91</v>
      </c>
      <c r="B308" s="1078" t="s">
        <v>90</v>
      </c>
      <c r="C308" s="1091"/>
      <c r="D308" s="1091"/>
      <c r="E308" s="1091"/>
      <c r="F308" s="1091"/>
      <c r="G308" s="1092"/>
      <c r="H308" s="99"/>
      <c r="I308" s="99"/>
      <c r="J308" s="99"/>
      <c r="K308" s="7"/>
      <c r="L308" s="7"/>
      <c r="M308" s="7"/>
      <c r="N308" s="7"/>
      <c r="O308" s="7"/>
    </row>
    <row r="309" spans="1:15" ht="31" hidden="1">
      <c r="A309" s="27" t="s">
        <v>743</v>
      </c>
      <c r="B309" s="114" t="s">
        <v>744</v>
      </c>
      <c r="C309" s="26"/>
      <c r="D309" s="26"/>
      <c r="E309" s="28"/>
      <c r="F309" s="26"/>
      <c r="G309" s="26"/>
      <c r="H309" s="99"/>
      <c r="I309" s="99"/>
      <c r="J309" s="99"/>
      <c r="K309" s="7"/>
      <c r="L309" s="7"/>
      <c r="M309" s="7"/>
      <c r="N309" s="7"/>
      <c r="O309" s="7"/>
    </row>
    <row r="310" spans="1:15" ht="31" hidden="1">
      <c r="A310" s="27" t="s">
        <v>745</v>
      </c>
      <c r="B310" s="114" t="s">
        <v>746</v>
      </c>
      <c r="C310" s="26"/>
      <c r="D310" s="26"/>
      <c r="E310" s="28"/>
      <c r="F310" s="26"/>
      <c r="G310" s="26"/>
      <c r="H310" s="99"/>
      <c r="I310" s="99"/>
      <c r="J310" s="99"/>
      <c r="K310" s="7"/>
      <c r="L310" s="7"/>
      <c r="M310" s="7"/>
      <c r="N310" s="7"/>
      <c r="O310" s="7"/>
    </row>
    <row r="311" spans="1:15" ht="40.15" hidden="1" customHeight="1">
      <c r="A311" s="162" t="s">
        <v>1793</v>
      </c>
      <c r="B311" s="1078" t="s">
        <v>1794</v>
      </c>
      <c r="C311" s="1091"/>
      <c r="D311" s="1091"/>
      <c r="E311" s="1091"/>
      <c r="F311" s="1091"/>
      <c r="G311" s="1092"/>
      <c r="H311" s="99"/>
      <c r="I311" s="99"/>
      <c r="J311" s="99"/>
      <c r="K311" s="7"/>
      <c r="L311" s="7"/>
      <c r="M311" s="7"/>
      <c r="N311" s="7"/>
      <c r="O311" s="7"/>
    </row>
    <row r="312" spans="1:15" ht="31" hidden="1">
      <c r="A312" s="27" t="s">
        <v>1795</v>
      </c>
      <c r="B312" s="114" t="s">
        <v>748</v>
      </c>
      <c r="C312" s="26"/>
      <c r="D312" s="26"/>
      <c r="E312" s="28"/>
      <c r="F312" s="26"/>
      <c r="G312" s="26"/>
      <c r="H312" s="99"/>
      <c r="I312" s="99"/>
      <c r="J312" s="99"/>
      <c r="K312" s="7"/>
      <c r="L312" s="7"/>
      <c r="M312" s="7"/>
      <c r="N312" s="7"/>
      <c r="O312" s="7"/>
    </row>
    <row r="313" spans="1:15" ht="31" hidden="1">
      <c r="A313" s="27" t="s">
        <v>750</v>
      </c>
      <c r="B313" s="114" t="s">
        <v>751</v>
      </c>
      <c r="C313" s="26"/>
      <c r="D313" s="26"/>
      <c r="E313" s="28"/>
      <c r="F313" s="26"/>
      <c r="G313" s="26"/>
      <c r="H313" s="99"/>
      <c r="I313" s="99"/>
      <c r="J313" s="99"/>
      <c r="K313" s="7"/>
      <c r="L313" s="7"/>
      <c r="M313" s="7"/>
      <c r="N313" s="7"/>
      <c r="O313" s="7"/>
    </row>
    <row r="314" spans="1:15" ht="31" hidden="1">
      <c r="A314" s="27" t="s">
        <v>1797</v>
      </c>
      <c r="B314" s="160" t="s">
        <v>753</v>
      </c>
      <c r="C314" s="26"/>
      <c r="D314" s="26"/>
      <c r="E314" s="28"/>
      <c r="F314" s="26"/>
      <c r="G314" s="26"/>
      <c r="H314" s="99"/>
      <c r="I314" s="99"/>
      <c r="J314" s="99"/>
      <c r="K314" s="7"/>
      <c r="L314" s="7"/>
      <c r="M314" s="7"/>
      <c r="N314" s="7"/>
      <c r="O314" s="7"/>
    </row>
    <row r="315" spans="1:15" ht="40.15" customHeight="1">
      <c r="A315" s="135" t="s">
        <v>1798</v>
      </c>
      <c r="B315" s="1078" t="s">
        <v>1799</v>
      </c>
      <c r="C315" s="1091"/>
      <c r="D315" s="1091"/>
      <c r="E315" s="1091"/>
      <c r="F315" s="1091"/>
      <c r="G315" s="1092"/>
      <c r="H315" s="29">
        <f>SUM(D316:D318)</f>
        <v>4</v>
      </c>
      <c r="I315" s="29">
        <f>COUNT(D316:D318)*2</f>
        <v>4</v>
      </c>
    </row>
    <row r="316" spans="1:15" ht="31" hidden="1">
      <c r="A316" s="27" t="s">
        <v>1800</v>
      </c>
      <c r="B316" s="114" t="s">
        <v>756</v>
      </c>
      <c r="C316" s="114"/>
      <c r="D316" s="53"/>
      <c r="E316" s="28"/>
      <c r="F316" s="26"/>
      <c r="G316" s="156"/>
      <c r="H316" s="99"/>
      <c r="I316" s="99"/>
      <c r="J316" s="99"/>
      <c r="K316" s="7"/>
      <c r="L316" s="7"/>
      <c r="M316" s="7"/>
      <c r="N316" s="7"/>
      <c r="O316" s="7"/>
    </row>
    <row r="317" spans="1:15" ht="58">
      <c r="A317" s="18" t="s">
        <v>1801</v>
      </c>
      <c r="B317" s="114" t="s">
        <v>759</v>
      </c>
      <c r="C317" s="55" t="s">
        <v>760</v>
      </c>
      <c r="D317" s="582">
        <v>2</v>
      </c>
      <c r="E317" s="28" t="s">
        <v>651</v>
      </c>
      <c r="F317" s="23" t="s">
        <v>7325</v>
      </c>
      <c r="G317" s="156"/>
    </row>
    <row r="318" spans="1:15" ht="46.5">
      <c r="A318" s="18" t="s">
        <v>1805</v>
      </c>
      <c r="B318" s="114" t="s">
        <v>764</v>
      </c>
      <c r="C318" s="229" t="s">
        <v>765</v>
      </c>
      <c r="D318" s="582">
        <v>2</v>
      </c>
      <c r="E318" s="28" t="s">
        <v>339</v>
      </c>
      <c r="F318" s="23" t="s">
        <v>7326</v>
      </c>
      <c r="G318" s="156"/>
    </row>
    <row r="319" spans="1:15" ht="40.15" customHeight="1">
      <c r="A319" s="135" t="s">
        <v>85</v>
      </c>
      <c r="B319" s="1078" t="s">
        <v>2494</v>
      </c>
      <c r="C319" s="1091"/>
      <c r="D319" s="1091"/>
      <c r="E319" s="1091"/>
      <c r="F319" s="1091"/>
      <c r="G319" s="1092"/>
      <c r="H319" s="29">
        <f>SUM(D320:D321)</f>
        <v>2</v>
      </c>
      <c r="I319" s="29">
        <f>COUNT(D320:D321)*2</f>
        <v>2</v>
      </c>
    </row>
    <row r="320" spans="1:15" ht="43.5">
      <c r="A320" s="18" t="s">
        <v>766</v>
      </c>
      <c r="B320" s="30" t="s">
        <v>767</v>
      </c>
      <c r="C320" s="229" t="s">
        <v>768</v>
      </c>
      <c r="D320" s="582">
        <v>2</v>
      </c>
      <c r="E320" s="28" t="s">
        <v>538</v>
      </c>
      <c r="F320" s="30" t="s">
        <v>769</v>
      </c>
      <c r="G320" s="156"/>
    </row>
    <row r="321" spans="1:15" ht="29" hidden="1">
      <c r="A321" s="27" t="s">
        <v>770</v>
      </c>
      <c r="B321" s="30" t="s">
        <v>771</v>
      </c>
      <c r="C321" s="26"/>
      <c r="D321" s="26"/>
      <c r="E321" s="28"/>
      <c r="F321" s="26"/>
      <c r="G321" s="26"/>
      <c r="H321" s="99"/>
      <c r="I321" s="99"/>
      <c r="J321" s="99"/>
      <c r="K321" s="7"/>
      <c r="L321" s="7"/>
      <c r="M321" s="7"/>
      <c r="N321" s="7"/>
      <c r="O321" s="7"/>
    </row>
    <row r="322" spans="1:15" ht="18.5">
      <c r="A322" s="181"/>
      <c r="B322" s="1084" t="s">
        <v>772</v>
      </c>
      <c r="C322" s="1077"/>
      <c r="D322" s="1312"/>
      <c r="E322" s="1077"/>
      <c r="F322" s="1077"/>
      <c r="G322" s="1365"/>
      <c r="H322" s="29">
        <f>H323+H329+H334+H345+H354+H357+H361+H373+H382+H395+H401+H409+H413+H435+H466</f>
        <v>400</v>
      </c>
      <c r="I322" s="29">
        <f>I323+I329+I334+I345+I354+I357+I361+I373+I382+I395+I401+I409+I413+I435+I466</f>
        <v>400</v>
      </c>
    </row>
    <row r="323" spans="1:15" ht="40.15" customHeight="1">
      <c r="A323" s="135" t="s">
        <v>1807</v>
      </c>
      <c r="B323" s="1078" t="s">
        <v>82</v>
      </c>
      <c r="C323" s="1091"/>
      <c r="D323" s="1091"/>
      <c r="E323" s="1091"/>
      <c r="F323" s="1091"/>
      <c r="G323" s="1092"/>
      <c r="H323" s="29">
        <f>SUM(D324:D328)</f>
        <v>8</v>
      </c>
      <c r="I323" s="29">
        <f>COUNT(D324:D328)*2</f>
        <v>8</v>
      </c>
    </row>
    <row r="324" spans="1:15" ht="58">
      <c r="A324" s="18" t="s">
        <v>1808</v>
      </c>
      <c r="B324" s="114" t="s">
        <v>774</v>
      </c>
      <c r="C324" s="20" t="s">
        <v>1809</v>
      </c>
      <c r="D324" s="608">
        <v>2</v>
      </c>
      <c r="E324" s="23" t="s">
        <v>646</v>
      </c>
      <c r="F324" s="23" t="s">
        <v>7327</v>
      </c>
      <c r="G324" s="156"/>
    </row>
    <row r="325" spans="1:15" ht="31" hidden="1">
      <c r="A325" s="27" t="s">
        <v>778</v>
      </c>
      <c r="B325" s="114" t="s">
        <v>779</v>
      </c>
      <c r="C325" s="114"/>
      <c r="D325" s="26"/>
      <c r="E325" s="28"/>
      <c r="F325" s="26"/>
      <c r="G325" s="26"/>
      <c r="H325" s="99"/>
      <c r="I325" s="99"/>
      <c r="J325" s="99"/>
      <c r="K325" s="7"/>
      <c r="L325" s="7"/>
      <c r="M325" s="7"/>
      <c r="N325" s="7"/>
      <c r="O325" s="7"/>
    </row>
    <row r="326" spans="1:15" ht="101.5">
      <c r="A326" s="18" t="s">
        <v>1811</v>
      </c>
      <c r="B326" s="114" t="s">
        <v>781</v>
      </c>
      <c r="C326" s="50" t="s">
        <v>2769</v>
      </c>
      <c r="D326" s="582">
        <v>2</v>
      </c>
      <c r="E326" s="147" t="s">
        <v>538</v>
      </c>
      <c r="F326" s="30" t="s">
        <v>7328</v>
      </c>
      <c r="G326" s="156"/>
    </row>
    <row r="327" spans="1:15" ht="43.5">
      <c r="A327" s="18"/>
      <c r="B327" s="114"/>
      <c r="C327" s="50" t="s">
        <v>2659</v>
      </c>
      <c r="D327" s="582">
        <v>2</v>
      </c>
      <c r="E327" s="147" t="s">
        <v>1747</v>
      </c>
      <c r="F327" s="23" t="s">
        <v>7329</v>
      </c>
      <c r="G327" s="156"/>
    </row>
    <row r="328" spans="1:15" ht="46.5">
      <c r="A328" s="18" t="s">
        <v>1816</v>
      </c>
      <c r="B328" s="19" t="s">
        <v>793</v>
      </c>
      <c r="C328" s="229" t="s">
        <v>6872</v>
      </c>
      <c r="D328" s="582">
        <v>2</v>
      </c>
      <c r="E328" s="147" t="s">
        <v>377</v>
      </c>
      <c r="F328" s="229"/>
      <c r="G328" s="156"/>
    </row>
    <row r="329" spans="1:15" ht="40.15" customHeight="1">
      <c r="A329" s="135" t="s">
        <v>1819</v>
      </c>
      <c r="B329" s="1078" t="s">
        <v>80</v>
      </c>
      <c r="C329" s="1091"/>
      <c r="D329" s="1091"/>
      <c r="E329" s="1091"/>
      <c r="F329" s="1091"/>
      <c r="G329" s="1092"/>
      <c r="H329" s="29">
        <f>SUM(D330:D333)</f>
        <v>8</v>
      </c>
      <c r="I329" s="29">
        <f>COUNT(D330:D333)*2</f>
        <v>8</v>
      </c>
    </row>
    <row r="330" spans="1:15" ht="87">
      <c r="A330" s="18" t="s">
        <v>1820</v>
      </c>
      <c r="B330" s="114" t="s">
        <v>796</v>
      </c>
      <c r="C330" s="50" t="s">
        <v>2661</v>
      </c>
      <c r="D330" s="582">
        <v>2</v>
      </c>
      <c r="E330" s="245" t="s">
        <v>651</v>
      </c>
      <c r="F330" s="42" t="s">
        <v>7330</v>
      </c>
      <c r="G330" s="156"/>
    </row>
    <row r="331" spans="1:15" ht="43.5">
      <c r="A331" s="18"/>
      <c r="B331" s="114"/>
      <c r="C331" s="50" t="s">
        <v>6876</v>
      </c>
      <c r="D331" s="582">
        <v>2</v>
      </c>
      <c r="E331" s="28" t="s">
        <v>646</v>
      </c>
      <c r="F331" s="42" t="s">
        <v>7331</v>
      </c>
      <c r="G331" s="156"/>
    </row>
    <row r="332" spans="1:15" ht="75" customHeight="1">
      <c r="A332" s="18"/>
      <c r="B332" s="114"/>
      <c r="C332" s="25" t="s">
        <v>799</v>
      </c>
      <c r="D332" s="582">
        <v>2</v>
      </c>
      <c r="E332" s="22" t="s">
        <v>651</v>
      </c>
      <c r="F332" s="50" t="s">
        <v>800</v>
      </c>
      <c r="G332" s="156"/>
    </row>
    <row r="333" spans="1:15" ht="43.5">
      <c r="A333" s="18" t="s">
        <v>1830</v>
      </c>
      <c r="B333" s="114" t="s">
        <v>802</v>
      </c>
      <c r="C333" s="50" t="s">
        <v>7332</v>
      </c>
      <c r="D333" s="582">
        <v>2</v>
      </c>
      <c r="E333" s="22" t="s">
        <v>849</v>
      </c>
      <c r="F333" s="23" t="s">
        <v>7333</v>
      </c>
      <c r="G333" s="252"/>
    </row>
    <row r="334" spans="1:15" ht="40.15" customHeight="1">
      <c r="A334" s="135" t="s">
        <v>1833</v>
      </c>
      <c r="B334" s="1078" t="s">
        <v>1834</v>
      </c>
      <c r="C334" s="1091"/>
      <c r="D334" s="1091"/>
      <c r="E334" s="1091"/>
      <c r="F334" s="1091"/>
      <c r="G334" s="1092"/>
      <c r="H334" s="29">
        <f>SUM(D335:D344)</f>
        <v>18</v>
      </c>
      <c r="I334" s="29">
        <f>COUNT(D335:D344)*2</f>
        <v>18</v>
      </c>
    </row>
    <row r="335" spans="1:15" ht="46.5">
      <c r="A335" s="18" t="s">
        <v>1835</v>
      </c>
      <c r="B335" s="114" t="s">
        <v>1836</v>
      </c>
      <c r="C335" s="229" t="s">
        <v>7334</v>
      </c>
      <c r="D335" s="582">
        <v>2</v>
      </c>
      <c r="E335" s="25" t="s">
        <v>651</v>
      </c>
      <c r="F335" s="25" t="s">
        <v>7335</v>
      </c>
      <c r="G335" s="156"/>
    </row>
    <row r="336" spans="1:15" ht="101.5">
      <c r="A336" s="18" t="s">
        <v>1841</v>
      </c>
      <c r="B336" s="30" t="s">
        <v>1842</v>
      </c>
      <c r="C336" s="30" t="s">
        <v>7336</v>
      </c>
      <c r="D336" s="582">
        <v>2</v>
      </c>
      <c r="E336" s="26" t="s">
        <v>7337</v>
      </c>
      <c r="F336" s="30" t="s">
        <v>7338</v>
      </c>
      <c r="G336" s="156"/>
    </row>
    <row r="337" spans="1:15" ht="133.5" customHeight="1">
      <c r="A337" s="18"/>
      <c r="B337" s="30"/>
      <c r="C337" s="25" t="s">
        <v>811</v>
      </c>
      <c r="D337" s="115">
        <v>2</v>
      </c>
      <c r="E337" s="25" t="s">
        <v>651</v>
      </c>
      <c r="F337" s="25" t="s">
        <v>7339</v>
      </c>
      <c r="G337" s="156"/>
    </row>
    <row r="338" spans="1:15" ht="87">
      <c r="A338" s="18"/>
      <c r="B338" s="30"/>
      <c r="C338" s="42" t="s">
        <v>7340</v>
      </c>
      <c r="D338" s="115">
        <v>2</v>
      </c>
      <c r="E338" s="25" t="s">
        <v>7341</v>
      </c>
      <c r="F338" s="30" t="s">
        <v>7342</v>
      </c>
      <c r="G338" s="156"/>
    </row>
    <row r="339" spans="1:15" ht="130.5">
      <c r="A339" s="18"/>
      <c r="B339" s="30"/>
      <c r="C339" s="25" t="s">
        <v>7343</v>
      </c>
      <c r="D339" s="115">
        <v>2</v>
      </c>
      <c r="E339" s="25" t="s">
        <v>3887</v>
      </c>
      <c r="F339" s="23" t="s">
        <v>7344</v>
      </c>
      <c r="G339" s="156"/>
    </row>
    <row r="340" spans="1:15" ht="130.5">
      <c r="A340" s="98"/>
      <c r="B340" s="114"/>
      <c r="C340" s="20" t="s">
        <v>7345</v>
      </c>
      <c r="D340" s="115">
        <v>2</v>
      </c>
      <c r="E340" s="44" t="s">
        <v>538</v>
      </c>
      <c r="F340" s="23" t="s">
        <v>7346</v>
      </c>
      <c r="G340" s="156"/>
    </row>
    <row r="341" spans="1:15" ht="72.5">
      <c r="A341" s="98"/>
      <c r="B341" s="114"/>
      <c r="C341" s="25" t="s">
        <v>2509</v>
      </c>
      <c r="D341" s="608">
        <v>2</v>
      </c>
      <c r="E341" s="44" t="s">
        <v>538</v>
      </c>
      <c r="F341" s="23" t="s">
        <v>7347</v>
      </c>
      <c r="G341" s="156"/>
    </row>
    <row r="342" spans="1:15" ht="58">
      <c r="A342" s="98"/>
      <c r="B342" s="114"/>
      <c r="C342" s="25" t="s">
        <v>817</v>
      </c>
      <c r="D342" s="582">
        <v>2</v>
      </c>
      <c r="E342" s="44" t="s">
        <v>538</v>
      </c>
      <c r="F342" s="30" t="s">
        <v>7348</v>
      </c>
      <c r="G342" s="156"/>
    </row>
    <row r="343" spans="1:15" ht="31">
      <c r="A343" s="18" t="s">
        <v>1856</v>
      </c>
      <c r="B343" s="114" t="s">
        <v>821</v>
      </c>
      <c r="C343" s="50" t="s">
        <v>2510</v>
      </c>
      <c r="D343" s="582">
        <v>2</v>
      </c>
      <c r="E343" s="28" t="s">
        <v>651</v>
      </c>
      <c r="F343" s="23" t="s">
        <v>7349</v>
      </c>
      <c r="G343" s="156"/>
    </row>
    <row r="344" spans="1:15" ht="31" hidden="1">
      <c r="A344" s="27" t="s">
        <v>823</v>
      </c>
      <c r="B344" s="19" t="s">
        <v>1859</v>
      </c>
      <c r="C344" s="26"/>
      <c r="D344" s="26"/>
      <c r="E344" s="28"/>
      <c r="F344" s="26"/>
      <c r="G344" s="26"/>
      <c r="H344" s="99"/>
      <c r="I344" s="99"/>
      <c r="J344" s="99"/>
      <c r="K344" s="7"/>
      <c r="L344" s="7"/>
      <c r="M344" s="7"/>
      <c r="N344" s="7"/>
      <c r="O344" s="7"/>
    </row>
    <row r="345" spans="1:15" ht="40.15" customHeight="1">
      <c r="A345" s="135" t="s">
        <v>1860</v>
      </c>
      <c r="B345" s="1078" t="s">
        <v>76</v>
      </c>
      <c r="C345" s="1091"/>
      <c r="D345" s="1091"/>
      <c r="E345" s="1091"/>
      <c r="F345" s="1091"/>
      <c r="G345" s="1092"/>
      <c r="H345" s="29">
        <f>SUM(D346:D353)</f>
        <v>16</v>
      </c>
      <c r="I345" s="29">
        <f>COUNT(D346:D353)*2</f>
        <v>16</v>
      </c>
    </row>
    <row r="346" spans="1:15" ht="43.5">
      <c r="A346" s="18" t="s">
        <v>1861</v>
      </c>
      <c r="B346" s="19" t="s">
        <v>826</v>
      </c>
      <c r="C346" s="20" t="s">
        <v>7350</v>
      </c>
      <c r="D346" s="582">
        <v>2</v>
      </c>
      <c r="E346" s="28" t="s">
        <v>377</v>
      </c>
      <c r="F346" s="50" t="s">
        <v>7351</v>
      </c>
      <c r="G346" s="156"/>
    </row>
    <row r="347" spans="1:15" ht="43.5">
      <c r="A347" s="18" t="s">
        <v>1863</v>
      </c>
      <c r="B347" s="23" t="s">
        <v>830</v>
      </c>
      <c r="C347" s="50" t="s">
        <v>831</v>
      </c>
      <c r="D347" s="582">
        <v>2</v>
      </c>
      <c r="E347" s="28" t="s">
        <v>646</v>
      </c>
      <c r="F347" s="23" t="s">
        <v>832</v>
      </c>
      <c r="G347" s="156"/>
    </row>
    <row r="348" spans="1:15" ht="29">
      <c r="A348" s="18"/>
      <c r="B348" s="23"/>
      <c r="C348" s="50" t="s">
        <v>2512</v>
      </c>
      <c r="D348" s="582">
        <v>2</v>
      </c>
      <c r="E348" s="28" t="s">
        <v>538</v>
      </c>
      <c r="F348" s="23" t="s">
        <v>7352</v>
      </c>
      <c r="G348" s="156"/>
    </row>
    <row r="349" spans="1:15" ht="43.5">
      <c r="A349" s="18"/>
      <c r="B349" s="23"/>
      <c r="C349" s="229" t="s">
        <v>7353</v>
      </c>
      <c r="D349" s="582">
        <v>2</v>
      </c>
      <c r="E349" s="28" t="s">
        <v>430</v>
      </c>
      <c r="F349" s="55" t="s">
        <v>7354</v>
      </c>
      <c r="G349" s="156"/>
    </row>
    <row r="350" spans="1:15" ht="31">
      <c r="A350" s="18" t="s">
        <v>1865</v>
      </c>
      <c r="B350" s="19" t="s">
        <v>836</v>
      </c>
      <c r="C350" s="23" t="s">
        <v>837</v>
      </c>
      <c r="D350" s="783">
        <v>2</v>
      </c>
      <c r="E350" s="23" t="s">
        <v>538</v>
      </c>
      <c r="F350" s="23" t="s">
        <v>838</v>
      </c>
      <c r="G350" s="156"/>
    </row>
    <row r="351" spans="1:15" ht="72.5">
      <c r="A351" s="18"/>
      <c r="B351" s="114"/>
      <c r="C351" s="23" t="s">
        <v>839</v>
      </c>
      <c r="D351" s="783">
        <v>2</v>
      </c>
      <c r="E351" s="23" t="s">
        <v>538</v>
      </c>
      <c r="F351" s="30" t="s">
        <v>7355</v>
      </c>
      <c r="G351" s="156"/>
    </row>
    <row r="352" spans="1:15" ht="29">
      <c r="A352" s="18" t="s">
        <v>1867</v>
      </c>
      <c r="B352" s="114" t="s">
        <v>841</v>
      </c>
      <c r="C352" s="23" t="s">
        <v>842</v>
      </c>
      <c r="D352" s="582">
        <v>2</v>
      </c>
      <c r="E352" s="28" t="s">
        <v>651</v>
      </c>
      <c r="F352" s="23" t="s">
        <v>843</v>
      </c>
      <c r="G352" s="156"/>
    </row>
    <row r="353" spans="1:15" s="29" customFormat="1" ht="43.5">
      <c r="A353" s="18" t="s">
        <v>1868</v>
      </c>
      <c r="B353" s="114" t="s">
        <v>845</v>
      </c>
      <c r="C353" s="23" t="s">
        <v>7356</v>
      </c>
      <c r="D353" s="582">
        <v>2</v>
      </c>
      <c r="E353" s="28" t="s">
        <v>651</v>
      </c>
      <c r="F353" s="23" t="s">
        <v>7357</v>
      </c>
      <c r="G353" s="156"/>
      <c r="O353" s="99"/>
    </row>
    <row r="354" spans="1:15" s="29" customFormat="1" ht="40.15" customHeight="1">
      <c r="A354" s="135" t="s">
        <v>1870</v>
      </c>
      <c r="B354" s="1005" t="s">
        <v>1871</v>
      </c>
      <c r="C354" s="1006"/>
      <c r="D354" s="1006"/>
      <c r="E354" s="1006"/>
      <c r="F354" s="1006"/>
      <c r="G354" s="1007"/>
      <c r="H354" s="29">
        <f>SUM(D355:D356)</f>
        <v>4</v>
      </c>
      <c r="I354" s="29">
        <f>COUNT(D355:D356)*2</f>
        <v>4</v>
      </c>
      <c r="O354" s="99"/>
    </row>
    <row r="355" spans="1:15" s="29" customFormat="1" ht="43.5">
      <c r="A355" s="18" t="s">
        <v>1872</v>
      </c>
      <c r="B355" s="30" t="s">
        <v>852</v>
      </c>
      <c r="C355" s="150" t="s">
        <v>7358</v>
      </c>
      <c r="D355" s="582">
        <v>2</v>
      </c>
      <c r="E355" s="28" t="s">
        <v>377</v>
      </c>
      <c r="F355" s="30" t="s">
        <v>7359</v>
      </c>
      <c r="G355" s="156"/>
      <c r="O355" s="99"/>
    </row>
    <row r="356" spans="1:15" s="29" customFormat="1" ht="29">
      <c r="A356" s="18" t="s">
        <v>1874</v>
      </c>
      <c r="B356" s="23" t="s">
        <v>856</v>
      </c>
      <c r="C356" s="23" t="s">
        <v>2665</v>
      </c>
      <c r="D356" s="582">
        <v>2</v>
      </c>
      <c r="E356" s="28" t="s">
        <v>377</v>
      </c>
      <c r="F356" s="30" t="s">
        <v>7360</v>
      </c>
      <c r="G356" s="447"/>
      <c r="O356" s="99"/>
    </row>
    <row r="357" spans="1:15" s="29" customFormat="1" ht="40.15" customHeight="1">
      <c r="A357" s="135" t="s">
        <v>1877</v>
      </c>
      <c r="B357" s="1078" t="s">
        <v>1878</v>
      </c>
      <c r="C357" s="1091"/>
      <c r="D357" s="1091"/>
      <c r="E357" s="1091"/>
      <c r="F357" s="1091"/>
      <c r="G357" s="1092"/>
      <c r="H357" s="29">
        <f>SUM(D358:D360)</f>
        <v>6</v>
      </c>
      <c r="I357" s="29">
        <f>COUNT(D358:D360)*2</f>
        <v>6</v>
      </c>
      <c r="O357" s="99"/>
    </row>
    <row r="358" spans="1:15" s="29" customFormat="1" ht="29">
      <c r="A358" s="18" t="s">
        <v>1879</v>
      </c>
      <c r="B358" s="30" t="s">
        <v>1880</v>
      </c>
      <c r="C358" s="50" t="s">
        <v>2514</v>
      </c>
      <c r="D358" s="582">
        <v>2</v>
      </c>
      <c r="E358" s="28" t="s">
        <v>646</v>
      </c>
      <c r="F358" s="30" t="s">
        <v>7361</v>
      </c>
      <c r="G358" s="447"/>
      <c r="O358" s="99"/>
    </row>
    <row r="359" spans="1:15" s="29" customFormat="1" ht="58">
      <c r="A359" s="18" t="s">
        <v>1883</v>
      </c>
      <c r="B359" s="30" t="s">
        <v>862</v>
      </c>
      <c r="C359" s="30" t="s">
        <v>863</v>
      </c>
      <c r="D359" s="582">
        <v>2</v>
      </c>
      <c r="E359" s="28" t="s">
        <v>646</v>
      </c>
      <c r="F359" s="25" t="s">
        <v>7362</v>
      </c>
      <c r="G359" s="156"/>
      <c r="O359" s="99"/>
    </row>
    <row r="360" spans="1:15" s="29" customFormat="1" ht="29">
      <c r="A360" s="18"/>
      <c r="B360" s="30"/>
      <c r="C360" s="23" t="s">
        <v>864</v>
      </c>
      <c r="D360" s="582">
        <v>2</v>
      </c>
      <c r="E360" s="28" t="s">
        <v>538</v>
      </c>
      <c r="F360" s="23" t="s">
        <v>7363</v>
      </c>
      <c r="G360" s="156"/>
      <c r="O360" s="99"/>
    </row>
    <row r="361" spans="1:15" s="29" customFormat="1" ht="40.15" customHeight="1">
      <c r="A361" s="135" t="s">
        <v>1887</v>
      </c>
      <c r="B361" s="992" t="s">
        <v>1888</v>
      </c>
      <c r="C361" s="1001"/>
      <c r="D361" s="1001"/>
      <c r="E361" s="1001"/>
      <c r="F361" s="1001"/>
      <c r="G361" s="1002"/>
      <c r="H361" s="29">
        <f>SUM(D362:D372)</f>
        <v>20</v>
      </c>
      <c r="I361" s="29">
        <f>COUNT(D362:D372)*2</f>
        <v>20</v>
      </c>
      <c r="O361" s="99"/>
    </row>
    <row r="362" spans="1:15" s="29" customFormat="1" ht="58">
      <c r="A362" s="18" t="s">
        <v>1889</v>
      </c>
      <c r="B362" s="51" t="s">
        <v>2771</v>
      </c>
      <c r="C362" s="23" t="s">
        <v>869</v>
      </c>
      <c r="D362" s="582">
        <v>2</v>
      </c>
      <c r="E362" s="147" t="s">
        <v>269</v>
      </c>
      <c r="F362" s="23" t="s">
        <v>7364</v>
      </c>
      <c r="G362" s="765"/>
      <c r="O362" s="99"/>
    </row>
    <row r="363" spans="1:15" s="29" customFormat="1" ht="29">
      <c r="A363" s="18"/>
      <c r="B363" s="160"/>
      <c r="C363" s="23" t="s">
        <v>6903</v>
      </c>
      <c r="D363" s="582">
        <v>2</v>
      </c>
      <c r="E363" s="147" t="s">
        <v>538</v>
      </c>
      <c r="F363" s="23" t="s">
        <v>6904</v>
      </c>
      <c r="G363" s="156"/>
      <c r="O363" s="99"/>
    </row>
    <row r="364" spans="1:15" s="29" customFormat="1" ht="43.5">
      <c r="A364" s="18" t="s">
        <v>1894</v>
      </c>
      <c r="B364" s="114" t="s">
        <v>876</v>
      </c>
      <c r="C364" s="23" t="s">
        <v>6905</v>
      </c>
      <c r="D364" s="584">
        <v>2</v>
      </c>
      <c r="E364" s="147" t="s">
        <v>538</v>
      </c>
      <c r="F364" s="23" t="s">
        <v>874</v>
      </c>
      <c r="G364" s="156"/>
      <c r="O364" s="99"/>
    </row>
    <row r="365" spans="1:15" s="29" customFormat="1" ht="43.5">
      <c r="A365" s="18"/>
      <c r="B365" s="114"/>
      <c r="C365" s="23" t="s">
        <v>877</v>
      </c>
      <c r="D365" s="582">
        <v>2</v>
      </c>
      <c r="E365" s="147" t="s">
        <v>646</v>
      </c>
      <c r="F365" s="23" t="s">
        <v>1895</v>
      </c>
      <c r="G365" s="156"/>
      <c r="O365" s="99"/>
    </row>
    <row r="366" spans="1:15" s="29" customFormat="1" ht="29">
      <c r="A366" s="18"/>
      <c r="B366" s="114"/>
      <c r="C366" s="23" t="s">
        <v>878</v>
      </c>
      <c r="D366" s="582">
        <v>2</v>
      </c>
      <c r="E366" s="147" t="s">
        <v>651</v>
      </c>
      <c r="F366" s="23" t="s">
        <v>1895</v>
      </c>
      <c r="G366" s="156"/>
      <c r="O366" s="99"/>
    </row>
    <row r="367" spans="1:15" s="29" customFormat="1" ht="43.5">
      <c r="A367" s="18" t="s">
        <v>1896</v>
      </c>
      <c r="B367" s="114" t="s">
        <v>880</v>
      </c>
      <c r="C367" s="23" t="s">
        <v>881</v>
      </c>
      <c r="D367" s="115">
        <v>2</v>
      </c>
      <c r="E367" s="28" t="s">
        <v>377</v>
      </c>
      <c r="F367" s="23" t="s">
        <v>7365</v>
      </c>
      <c r="G367" s="156"/>
      <c r="O367" s="99"/>
    </row>
    <row r="368" spans="1:15" s="29" customFormat="1" ht="29">
      <c r="A368" s="18"/>
      <c r="B368" s="7"/>
      <c r="C368" s="23" t="s">
        <v>886</v>
      </c>
      <c r="D368" s="783">
        <v>2</v>
      </c>
      <c r="E368" s="23" t="s">
        <v>651</v>
      </c>
      <c r="F368" s="23" t="s">
        <v>7366</v>
      </c>
      <c r="G368" s="156"/>
      <c r="O368" s="99"/>
    </row>
    <row r="369" spans="1:15" ht="31">
      <c r="A369" s="18" t="s">
        <v>1899</v>
      </c>
      <c r="B369" s="114" t="s">
        <v>888</v>
      </c>
      <c r="C369" s="30" t="s">
        <v>7367</v>
      </c>
      <c r="D369" s="582">
        <v>2</v>
      </c>
      <c r="E369" s="147" t="s">
        <v>538</v>
      </c>
      <c r="F369" s="30" t="s">
        <v>2669</v>
      </c>
      <c r="G369" s="156"/>
    </row>
    <row r="370" spans="1:15" ht="29">
      <c r="A370" s="18"/>
      <c r="B370" s="114"/>
      <c r="C370" s="30" t="s">
        <v>2670</v>
      </c>
      <c r="D370" s="582">
        <v>2</v>
      </c>
      <c r="E370" s="147" t="s">
        <v>538</v>
      </c>
      <c r="F370" s="30" t="s">
        <v>2671</v>
      </c>
      <c r="G370" s="156"/>
    </row>
    <row r="371" spans="1:15" ht="43.5">
      <c r="A371" s="18"/>
      <c r="B371" s="114"/>
      <c r="C371" s="20" t="s">
        <v>7368</v>
      </c>
      <c r="D371" s="582">
        <v>2</v>
      </c>
      <c r="E371" s="37" t="s">
        <v>269</v>
      </c>
      <c r="F371" s="23" t="s">
        <v>1901</v>
      </c>
      <c r="G371" s="156"/>
    </row>
    <row r="372" spans="1:15" ht="15.5" hidden="1">
      <c r="A372" s="27" t="s">
        <v>1902</v>
      </c>
      <c r="B372" s="114" t="s">
        <v>891</v>
      </c>
      <c r="C372" s="23"/>
      <c r="D372" s="26"/>
      <c r="E372" s="28"/>
      <c r="F372" s="26"/>
      <c r="G372" s="26"/>
      <c r="H372" s="99"/>
      <c r="I372" s="99"/>
      <c r="J372" s="99"/>
      <c r="K372" s="7"/>
      <c r="L372" s="7"/>
      <c r="M372" s="7"/>
      <c r="N372" s="7"/>
      <c r="O372" s="7"/>
    </row>
    <row r="373" spans="1:15" ht="40.15" customHeight="1">
      <c r="A373" s="135" t="s">
        <v>1903</v>
      </c>
      <c r="B373" s="1078" t="s">
        <v>1904</v>
      </c>
      <c r="C373" s="1091"/>
      <c r="D373" s="1091"/>
      <c r="E373" s="1091"/>
      <c r="F373" s="1091"/>
      <c r="G373" s="1092"/>
      <c r="H373" s="29">
        <f>SUM(D374:D381)</f>
        <v>16</v>
      </c>
      <c r="I373" s="29">
        <f>COUNT(D374:D381)*2</f>
        <v>16</v>
      </c>
    </row>
    <row r="374" spans="1:15" ht="31">
      <c r="A374" s="18" t="s">
        <v>1905</v>
      </c>
      <c r="B374" s="19" t="s">
        <v>895</v>
      </c>
      <c r="C374" s="50" t="s">
        <v>7369</v>
      </c>
      <c r="D374" s="582">
        <v>2</v>
      </c>
      <c r="E374" s="28" t="s">
        <v>646</v>
      </c>
      <c r="F374" s="30" t="s">
        <v>7370</v>
      </c>
      <c r="G374" s="156"/>
    </row>
    <row r="375" spans="1:15" ht="87">
      <c r="A375" s="18" t="s">
        <v>1908</v>
      </c>
      <c r="B375" s="114" t="s">
        <v>899</v>
      </c>
      <c r="C375" s="23" t="s">
        <v>7371</v>
      </c>
      <c r="D375" s="584">
        <v>2</v>
      </c>
      <c r="E375" s="28" t="s">
        <v>646</v>
      </c>
      <c r="F375" s="150" t="s">
        <v>7372</v>
      </c>
      <c r="G375" s="156"/>
    </row>
    <row r="376" spans="1:15" ht="31">
      <c r="A376" s="18" t="s">
        <v>1910</v>
      </c>
      <c r="B376" s="114" t="s">
        <v>903</v>
      </c>
      <c r="C376" s="23" t="s">
        <v>904</v>
      </c>
      <c r="D376" s="582">
        <v>2</v>
      </c>
      <c r="E376" s="28" t="s">
        <v>646</v>
      </c>
      <c r="F376" s="23" t="s">
        <v>7373</v>
      </c>
      <c r="G376" s="156"/>
    </row>
    <row r="377" spans="1:15" ht="31">
      <c r="A377" s="18" t="s">
        <v>1911</v>
      </c>
      <c r="B377" s="160" t="s">
        <v>907</v>
      </c>
      <c r="C377" s="229" t="s">
        <v>2774</v>
      </c>
      <c r="D377" s="582">
        <v>2</v>
      </c>
      <c r="E377" s="28" t="s">
        <v>646</v>
      </c>
      <c r="F377" s="50" t="s">
        <v>7374</v>
      </c>
      <c r="G377" s="156"/>
    </row>
    <row r="378" spans="1:15" ht="101.5">
      <c r="A378" s="18" t="s">
        <v>1916</v>
      </c>
      <c r="B378" s="114" t="s">
        <v>911</v>
      </c>
      <c r="C378" s="50" t="s">
        <v>1917</v>
      </c>
      <c r="D378" s="582">
        <v>2</v>
      </c>
      <c r="E378" s="28" t="s">
        <v>367</v>
      </c>
      <c r="F378" s="50" t="s">
        <v>7375</v>
      </c>
      <c r="G378" s="156"/>
    </row>
    <row r="379" spans="1:15" ht="72.5">
      <c r="A379" s="18" t="s">
        <v>1919</v>
      </c>
      <c r="B379" s="114" t="s">
        <v>915</v>
      </c>
      <c r="C379" s="50" t="s">
        <v>1920</v>
      </c>
      <c r="D379" s="582">
        <v>2</v>
      </c>
      <c r="E379" s="28" t="s">
        <v>646</v>
      </c>
      <c r="F379" s="50" t="s">
        <v>7376</v>
      </c>
      <c r="G379" s="156"/>
    </row>
    <row r="380" spans="1:15" ht="29">
      <c r="A380" s="18"/>
      <c r="B380" s="114"/>
      <c r="C380" s="161" t="s">
        <v>918</v>
      </c>
      <c r="D380" s="582">
        <v>2</v>
      </c>
      <c r="E380" s="28" t="s">
        <v>646</v>
      </c>
      <c r="F380" s="23" t="s">
        <v>7377</v>
      </c>
      <c r="G380" s="156"/>
    </row>
    <row r="381" spans="1:15" ht="96.75" customHeight="1">
      <c r="A381" s="18" t="s">
        <v>1923</v>
      </c>
      <c r="B381" s="114" t="s">
        <v>920</v>
      </c>
      <c r="C381" s="144" t="s">
        <v>2524</v>
      </c>
      <c r="D381" s="582">
        <v>2</v>
      </c>
      <c r="E381" s="28" t="s">
        <v>339</v>
      </c>
      <c r="F381" s="30" t="s">
        <v>6920</v>
      </c>
      <c r="G381" s="156"/>
    </row>
    <row r="382" spans="1:15" ht="40.15" customHeight="1">
      <c r="A382" s="135" t="s">
        <v>1924</v>
      </c>
      <c r="B382" s="1078" t="s">
        <v>66</v>
      </c>
      <c r="C382" s="1091"/>
      <c r="D382" s="1091"/>
      <c r="E382" s="1091"/>
      <c r="F382" s="1091"/>
      <c r="G382" s="1092"/>
      <c r="H382" s="29">
        <f>SUM(D383:D394)</f>
        <v>24</v>
      </c>
      <c r="I382" s="29">
        <f>COUNT(D383:D394)*2</f>
        <v>24</v>
      </c>
    </row>
    <row r="383" spans="1:15" ht="72.5">
      <c r="A383" s="18" t="s">
        <v>1925</v>
      </c>
      <c r="B383" s="114" t="s">
        <v>923</v>
      </c>
      <c r="C383" s="219" t="s">
        <v>7378</v>
      </c>
      <c r="D383" s="582">
        <v>2</v>
      </c>
      <c r="E383" s="28" t="s">
        <v>538</v>
      </c>
      <c r="F383" s="219" t="s">
        <v>7379</v>
      </c>
      <c r="G383" s="156"/>
    </row>
    <row r="384" spans="1:15" ht="87">
      <c r="A384" s="18"/>
      <c r="B384" s="114"/>
      <c r="C384" s="219" t="s">
        <v>7380</v>
      </c>
      <c r="D384" s="582">
        <v>2</v>
      </c>
      <c r="E384" s="28" t="s">
        <v>538</v>
      </c>
      <c r="F384" s="371" t="s">
        <v>7381</v>
      </c>
      <c r="G384" s="156"/>
    </row>
    <row r="385" spans="1:15" ht="87">
      <c r="A385" s="18"/>
      <c r="B385" s="114"/>
      <c r="C385" s="219" t="s">
        <v>7382</v>
      </c>
      <c r="D385" s="582">
        <v>2</v>
      </c>
      <c r="E385" s="28" t="s">
        <v>538</v>
      </c>
      <c r="F385" s="219" t="s">
        <v>7383</v>
      </c>
      <c r="G385" s="156"/>
    </row>
    <row r="386" spans="1:15" ht="29">
      <c r="A386" s="18"/>
      <c r="B386" s="114"/>
      <c r="C386" s="219" t="s">
        <v>7384</v>
      </c>
      <c r="D386" s="608">
        <v>2</v>
      </c>
      <c r="E386" s="23" t="s">
        <v>538</v>
      </c>
      <c r="F386" s="30" t="s">
        <v>6926</v>
      </c>
      <c r="G386" s="156"/>
    </row>
    <row r="387" spans="1:15" ht="29">
      <c r="A387" s="18"/>
      <c r="B387" s="114"/>
      <c r="C387" s="133" t="s">
        <v>7385</v>
      </c>
      <c r="D387" s="608">
        <v>2</v>
      </c>
      <c r="E387" s="23" t="s">
        <v>430</v>
      </c>
      <c r="F387" s="30" t="s">
        <v>6927</v>
      </c>
      <c r="G387" s="156"/>
    </row>
    <row r="388" spans="1:15" ht="103.5" customHeight="1">
      <c r="A388" s="18"/>
      <c r="B388" s="114"/>
      <c r="C388" s="219" t="s">
        <v>7386</v>
      </c>
      <c r="D388" s="608">
        <v>2</v>
      </c>
      <c r="E388" s="23" t="s">
        <v>651</v>
      </c>
      <c r="F388" s="30" t="s">
        <v>7387</v>
      </c>
      <c r="G388" s="156"/>
    </row>
    <row r="389" spans="1:15" ht="75" customHeight="1">
      <c r="A389" s="18" t="s">
        <v>1926</v>
      </c>
      <c r="B389" s="114" t="s">
        <v>930</v>
      </c>
      <c r="C389" s="50" t="s">
        <v>7388</v>
      </c>
      <c r="D389" s="608">
        <v>2</v>
      </c>
      <c r="E389" s="23" t="s">
        <v>932</v>
      </c>
      <c r="F389" s="23" t="s">
        <v>933</v>
      </c>
      <c r="G389" s="156"/>
    </row>
    <row r="390" spans="1:15" ht="29">
      <c r="A390" s="18"/>
      <c r="B390" s="114"/>
      <c r="C390" s="23" t="s">
        <v>7389</v>
      </c>
      <c r="D390" s="608">
        <v>2</v>
      </c>
      <c r="E390" s="23" t="s">
        <v>538</v>
      </c>
      <c r="F390" s="23"/>
      <c r="G390" s="156"/>
    </row>
    <row r="391" spans="1:15" ht="58">
      <c r="A391" s="18"/>
      <c r="B391" s="114"/>
      <c r="C391" s="50" t="s">
        <v>7390</v>
      </c>
      <c r="D391" s="582">
        <v>2</v>
      </c>
      <c r="E391" s="28" t="s">
        <v>651</v>
      </c>
      <c r="F391" s="30" t="s">
        <v>7391</v>
      </c>
      <c r="G391" s="447"/>
    </row>
    <row r="392" spans="1:15" ht="58">
      <c r="A392" s="18" t="s">
        <v>1927</v>
      </c>
      <c r="B392" s="114" t="s">
        <v>937</v>
      </c>
      <c r="C392" s="245" t="s">
        <v>7392</v>
      </c>
      <c r="D392" s="582">
        <v>2</v>
      </c>
      <c r="E392" s="59" t="s">
        <v>430</v>
      </c>
      <c r="F392" s="55" t="s">
        <v>7393</v>
      </c>
      <c r="G392" s="156"/>
    </row>
    <row r="393" spans="1:15" ht="116">
      <c r="A393" s="18"/>
      <c r="B393" s="114"/>
      <c r="C393" s="245" t="s">
        <v>7394</v>
      </c>
      <c r="D393" s="582">
        <v>2</v>
      </c>
      <c r="E393" s="59" t="s">
        <v>422</v>
      </c>
      <c r="F393" s="55" t="s">
        <v>7395</v>
      </c>
      <c r="G393" s="156"/>
    </row>
    <row r="394" spans="1:15" ht="46.5">
      <c r="A394" s="18" t="s">
        <v>6933</v>
      </c>
      <c r="B394" s="19" t="s">
        <v>6934</v>
      </c>
      <c r="C394" s="50" t="s">
        <v>7396</v>
      </c>
      <c r="D394" s="584">
        <v>2</v>
      </c>
      <c r="E394" s="28" t="s">
        <v>651</v>
      </c>
      <c r="F394" s="50"/>
      <c r="G394" s="156"/>
    </row>
    <row r="395" spans="1:15" ht="40.15" customHeight="1">
      <c r="A395" s="135" t="s">
        <v>1928</v>
      </c>
      <c r="B395" s="1078" t="s">
        <v>64</v>
      </c>
      <c r="C395" s="1091"/>
      <c r="D395" s="1091"/>
      <c r="E395" s="1091"/>
      <c r="F395" s="1091"/>
      <c r="G395" s="1092"/>
      <c r="H395" s="29">
        <f>SUM(D396:D400)</f>
        <v>6</v>
      </c>
      <c r="I395" s="29">
        <f>COUNT(D396:D400)*2</f>
        <v>6</v>
      </c>
    </row>
    <row r="396" spans="1:15" ht="43.5" hidden="1">
      <c r="A396" s="27" t="s">
        <v>1929</v>
      </c>
      <c r="B396" s="30" t="s">
        <v>941</v>
      </c>
      <c r="C396" s="26"/>
      <c r="D396" s="26"/>
      <c r="E396" s="28"/>
      <c r="F396" s="26"/>
      <c r="G396" s="26"/>
      <c r="H396" s="99"/>
      <c r="I396" s="99"/>
      <c r="J396" s="99"/>
      <c r="K396" s="7"/>
      <c r="L396" s="7"/>
      <c r="M396" s="7"/>
      <c r="N396" s="7"/>
      <c r="O396" s="7"/>
    </row>
    <row r="397" spans="1:15" ht="29" hidden="1">
      <c r="A397" s="27" t="s">
        <v>942</v>
      </c>
      <c r="B397" s="30" t="s">
        <v>943</v>
      </c>
      <c r="C397" s="26"/>
      <c r="D397" s="26"/>
      <c r="E397" s="28"/>
      <c r="F397" s="26"/>
      <c r="G397" s="26"/>
      <c r="H397" s="99"/>
      <c r="I397" s="99"/>
      <c r="J397" s="99"/>
      <c r="K397" s="7"/>
      <c r="L397" s="7"/>
      <c r="M397" s="7"/>
      <c r="N397" s="7"/>
      <c r="O397" s="7"/>
    </row>
    <row r="398" spans="1:15" ht="145">
      <c r="A398" s="18" t="s">
        <v>1930</v>
      </c>
      <c r="B398" s="114" t="s">
        <v>945</v>
      </c>
      <c r="C398" s="50" t="s">
        <v>7397</v>
      </c>
      <c r="D398" s="582">
        <v>2</v>
      </c>
      <c r="E398" s="28" t="s">
        <v>651</v>
      </c>
      <c r="F398" s="30" t="s">
        <v>7398</v>
      </c>
      <c r="G398" s="447"/>
    </row>
    <row r="399" spans="1:15" ht="275.5">
      <c r="A399" s="18"/>
      <c r="B399" s="227"/>
      <c r="C399" s="50" t="s">
        <v>7399</v>
      </c>
      <c r="D399" s="582">
        <v>2</v>
      </c>
      <c r="E399" s="28" t="s">
        <v>269</v>
      </c>
      <c r="F399" s="30" t="s">
        <v>7400</v>
      </c>
      <c r="G399" s="447"/>
    </row>
    <row r="400" spans="1:15" ht="101.5">
      <c r="A400" s="18"/>
      <c r="B400" s="227"/>
      <c r="C400" s="30" t="s">
        <v>7401</v>
      </c>
      <c r="D400" s="582">
        <v>2</v>
      </c>
      <c r="E400" s="26" t="s">
        <v>269</v>
      </c>
      <c r="F400" s="30" t="s">
        <v>7402</v>
      </c>
      <c r="G400" s="791"/>
    </row>
    <row r="401" spans="1:15" ht="40.15" customHeight="1">
      <c r="A401" s="135" t="s">
        <v>2529</v>
      </c>
      <c r="B401" s="1078" t="s">
        <v>62</v>
      </c>
      <c r="C401" s="1091"/>
      <c r="D401" s="1091"/>
      <c r="E401" s="1091"/>
      <c r="F401" s="1091"/>
      <c r="G401" s="1092"/>
      <c r="H401" s="29">
        <f>SUM(D402:D408)</f>
        <v>10</v>
      </c>
      <c r="I401" s="29">
        <f>COUNT(D402:D408)*2</f>
        <v>10</v>
      </c>
    </row>
    <row r="402" spans="1:15" ht="31" hidden="1">
      <c r="A402" s="27" t="s">
        <v>1932</v>
      </c>
      <c r="B402" s="114" t="s">
        <v>947</v>
      </c>
      <c r="C402" s="50"/>
      <c r="D402" s="53"/>
      <c r="E402" s="28"/>
      <c r="F402" s="26"/>
      <c r="G402" s="156"/>
      <c r="H402" s="99"/>
      <c r="I402" s="99"/>
      <c r="J402" s="99"/>
      <c r="K402" s="7"/>
      <c r="L402" s="7"/>
      <c r="M402" s="7"/>
      <c r="N402" s="7"/>
      <c r="O402" s="7"/>
    </row>
    <row r="403" spans="1:15" ht="116">
      <c r="A403" s="18" t="s">
        <v>1933</v>
      </c>
      <c r="B403" s="114" t="s">
        <v>954</v>
      </c>
      <c r="C403" s="50" t="s">
        <v>7403</v>
      </c>
      <c r="D403" s="582">
        <v>2</v>
      </c>
      <c r="E403" s="22" t="s">
        <v>538</v>
      </c>
      <c r="F403" s="42" t="s">
        <v>7404</v>
      </c>
      <c r="G403" s="53"/>
    </row>
    <row r="404" spans="1:15" ht="43.5">
      <c r="A404" s="18" t="s">
        <v>2530</v>
      </c>
      <c r="B404" s="114" t="s">
        <v>960</v>
      </c>
      <c r="C404" s="55" t="s">
        <v>966</v>
      </c>
      <c r="D404" s="582">
        <v>2</v>
      </c>
      <c r="E404" s="37" t="s">
        <v>538</v>
      </c>
      <c r="F404" s="55" t="s">
        <v>6937</v>
      </c>
      <c r="G404" s="156"/>
    </row>
    <row r="405" spans="1:15" ht="116">
      <c r="A405" s="18" t="s">
        <v>1934</v>
      </c>
      <c r="B405" s="51" t="s">
        <v>968</v>
      </c>
      <c r="C405" s="50" t="s">
        <v>7405</v>
      </c>
      <c r="D405" s="582">
        <v>2</v>
      </c>
      <c r="E405" s="28" t="s">
        <v>538</v>
      </c>
      <c r="F405" s="50" t="s">
        <v>7406</v>
      </c>
      <c r="G405" s="447"/>
    </row>
    <row r="406" spans="1:15" ht="58">
      <c r="A406" s="18"/>
      <c r="C406" s="50" t="s">
        <v>7407</v>
      </c>
      <c r="D406" s="582">
        <v>2</v>
      </c>
      <c r="E406" s="28" t="s">
        <v>538</v>
      </c>
      <c r="F406" s="30" t="s">
        <v>7408</v>
      </c>
      <c r="G406" s="156"/>
    </row>
    <row r="407" spans="1:15" ht="58">
      <c r="A407" s="18"/>
      <c r="B407" s="160"/>
      <c r="C407" s="50" t="s">
        <v>2777</v>
      </c>
      <c r="D407" s="582">
        <v>2</v>
      </c>
      <c r="E407" s="28" t="s">
        <v>538</v>
      </c>
      <c r="F407" s="30" t="s">
        <v>7409</v>
      </c>
      <c r="G407" s="156"/>
    </row>
    <row r="408" spans="1:15" ht="15.5" hidden="1">
      <c r="A408" s="27" t="s">
        <v>1936</v>
      </c>
      <c r="B408" s="114" t="s">
        <v>979</v>
      </c>
      <c r="C408" s="26"/>
      <c r="D408" s="26"/>
      <c r="E408" s="28"/>
      <c r="F408" s="26"/>
      <c r="G408" s="26"/>
      <c r="H408" s="99"/>
      <c r="I408" s="99"/>
      <c r="J408" s="99"/>
      <c r="K408" s="7"/>
      <c r="L408" s="7"/>
      <c r="M408" s="7"/>
      <c r="N408" s="7"/>
      <c r="O408" s="7"/>
    </row>
    <row r="409" spans="1:15" ht="40.15" customHeight="1">
      <c r="A409" s="135" t="s">
        <v>1937</v>
      </c>
      <c r="B409" s="1078" t="s">
        <v>60</v>
      </c>
      <c r="C409" s="1091"/>
      <c r="D409" s="1091"/>
      <c r="E409" s="1091"/>
      <c r="F409" s="1091"/>
      <c r="G409" s="1092"/>
      <c r="H409" s="29">
        <f>SUM(D410:D412)</f>
        <v>4</v>
      </c>
      <c r="I409" s="29">
        <f>COUNT(D410:D412)*2</f>
        <v>4</v>
      </c>
    </row>
    <row r="410" spans="1:15" ht="43.5">
      <c r="A410" s="18" t="s">
        <v>1938</v>
      </c>
      <c r="B410" s="114" t="s">
        <v>988</v>
      </c>
      <c r="C410" s="23" t="s">
        <v>989</v>
      </c>
      <c r="D410" s="582">
        <v>2</v>
      </c>
      <c r="E410" s="28" t="s">
        <v>339</v>
      </c>
      <c r="F410" s="234" t="s">
        <v>7410</v>
      </c>
      <c r="G410" s="156"/>
    </row>
    <row r="411" spans="1:15" ht="31" hidden="1">
      <c r="A411" s="27" t="s">
        <v>990</v>
      </c>
      <c r="B411" s="114" t="s">
        <v>991</v>
      </c>
      <c r="C411" s="1"/>
      <c r="D411" s="742"/>
      <c r="E411" s="28"/>
      <c r="F411" s="742"/>
      <c r="G411" s="26"/>
      <c r="H411" s="99"/>
      <c r="I411" s="99"/>
      <c r="J411" s="99"/>
      <c r="K411" s="7"/>
      <c r="L411" s="7"/>
      <c r="M411" s="7"/>
      <c r="N411" s="7"/>
      <c r="O411" s="7"/>
    </row>
    <row r="412" spans="1:15" ht="58">
      <c r="A412" s="18" t="s">
        <v>1939</v>
      </c>
      <c r="B412" s="114" t="s">
        <v>993</v>
      </c>
      <c r="C412" s="229" t="s">
        <v>7411</v>
      </c>
      <c r="D412" s="582">
        <v>2</v>
      </c>
      <c r="E412" s="28" t="s">
        <v>538</v>
      </c>
      <c r="F412" s="23" t="s">
        <v>7412</v>
      </c>
      <c r="G412" s="156"/>
    </row>
    <row r="413" spans="1:15" ht="40.15" customHeight="1">
      <c r="A413" s="135" t="s">
        <v>1942</v>
      </c>
      <c r="B413" s="1078" t="s">
        <v>58</v>
      </c>
      <c r="C413" s="1091"/>
      <c r="D413" s="1091"/>
      <c r="E413" s="1091"/>
      <c r="F413" s="1091"/>
      <c r="G413" s="1092"/>
      <c r="H413" s="29">
        <f>SUM(D414:D425)</f>
        <v>8</v>
      </c>
      <c r="I413" s="29">
        <f>COUNT(D414:D425)*2</f>
        <v>8</v>
      </c>
    </row>
    <row r="414" spans="1:15" ht="31" hidden="1">
      <c r="A414" s="27" t="s">
        <v>995</v>
      </c>
      <c r="B414" s="114" t="s">
        <v>996</v>
      </c>
      <c r="C414" s="26"/>
      <c r="D414" s="26"/>
      <c r="E414" s="28"/>
      <c r="F414" s="26"/>
      <c r="G414" s="26"/>
      <c r="H414" s="99"/>
      <c r="I414" s="99"/>
      <c r="J414" s="99"/>
      <c r="K414" s="7"/>
      <c r="L414" s="7"/>
      <c r="M414" s="7"/>
      <c r="N414" s="7"/>
      <c r="O414" s="7"/>
    </row>
    <row r="415" spans="1:15" ht="31" hidden="1">
      <c r="A415" s="27" t="s">
        <v>997</v>
      </c>
      <c r="B415" s="114" t="s">
        <v>998</v>
      </c>
      <c r="C415" s="26"/>
      <c r="D415" s="26"/>
      <c r="E415" s="28"/>
      <c r="F415" s="26"/>
      <c r="G415" s="26"/>
      <c r="H415" s="99"/>
      <c r="I415" s="99"/>
      <c r="J415" s="99"/>
      <c r="K415" s="7"/>
      <c r="L415" s="7"/>
      <c r="M415" s="7"/>
      <c r="N415" s="7"/>
      <c r="O415" s="7"/>
    </row>
    <row r="416" spans="1:15" ht="31" hidden="1">
      <c r="A416" s="27" t="s">
        <v>999</v>
      </c>
      <c r="B416" s="114" t="s">
        <v>1000</v>
      </c>
      <c r="C416" s="26"/>
      <c r="D416" s="26"/>
      <c r="E416" s="28"/>
      <c r="F416" s="26"/>
      <c r="G416" s="26"/>
      <c r="H416" s="99"/>
      <c r="I416" s="99"/>
      <c r="J416" s="99"/>
      <c r="K416" s="7"/>
      <c r="L416" s="7"/>
      <c r="M416" s="7"/>
      <c r="N416" s="7"/>
      <c r="O416" s="7"/>
    </row>
    <row r="417" spans="1:15" ht="31" hidden="1">
      <c r="A417" s="27" t="s">
        <v>1001</v>
      </c>
      <c r="B417" s="114" t="s">
        <v>1002</v>
      </c>
      <c r="C417" s="26"/>
      <c r="D417" s="26"/>
      <c r="E417" s="28"/>
      <c r="F417" s="26"/>
      <c r="G417" s="26"/>
      <c r="H417" s="99"/>
      <c r="I417" s="99"/>
      <c r="J417" s="99"/>
      <c r="K417" s="7"/>
      <c r="L417" s="7"/>
      <c r="M417" s="7"/>
      <c r="N417" s="7"/>
      <c r="O417" s="7"/>
    </row>
    <row r="418" spans="1:15" ht="31" hidden="1">
      <c r="A418" s="27" t="s">
        <v>1943</v>
      </c>
      <c r="B418" s="114" t="s">
        <v>1004</v>
      </c>
      <c r="C418" s="26"/>
      <c r="D418" s="26"/>
      <c r="E418" s="28"/>
      <c r="F418" s="26"/>
      <c r="G418" s="26"/>
      <c r="H418" s="99"/>
      <c r="I418" s="99"/>
      <c r="J418" s="99"/>
      <c r="K418" s="7"/>
      <c r="L418" s="7"/>
      <c r="M418" s="7"/>
      <c r="N418" s="7"/>
      <c r="O418" s="7"/>
    </row>
    <row r="419" spans="1:15" ht="15.5" hidden="1">
      <c r="A419" s="27" t="s">
        <v>1005</v>
      </c>
      <c r="B419" s="114" t="s">
        <v>1006</v>
      </c>
      <c r="C419" s="26"/>
      <c r="D419" s="26"/>
      <c r="E419" s="28"/>
      <c r="F419" s="26"/>
      <c r="G419" s="26"/>
      <c r="H419" s="99"/>
      <c r="I419" s="99"/>
      <c r="J419" s="99"/>
      <c r="K419" s="7"/>
      <c r="L419" s="7"/>
      <c r="M419" s="7"/>
      <c r="N419" s="7"/>
      <c r="O419" s="7"/>
    </row>
    <row r="420" spans="1:15" ht="15.5" hidden="1">
      <c r="A420" s="27" t="s">
        <v>1007</v>
      </c>
      <c r="B420" s="114" t="s">
        <v>1008</v>
      </c>
      <c r="C420" s="26"/>
      <c r="D420" s="26"/>
      <c r="E420" s="28"/>
      <c r="F420" s="26"/>
      <c r="G420" s="26"/>
      <c r="H420" s="99"/>
      <c r="I420" s="99"/>
      <c r="J420" s="99"/>
      <c r="K420" s="7"/>
      <c r="L420" s="7"/>
      <c r="M420" s="7"/>
      <c r="N420" s="7"/>
      <c r="O420" s="7"/>
    </row>
    <row r="421" spans="1:15" ht="15.5" hidden="1">
      <c r="A421" s="27" t="s">
        <v>1009</v>
      </c>
      <c r="B421" s="19" t="s">
        <v>1010</v>
      </c>
      <c r="C421" s="50"/>
      <c r="D421" s="299"/>
      <c r="E421" s="28"/>
      <c r="F421" s="50"/>
      <c r="G421" s="156"/>
      <c r="H421" s="99"/>
      <c r="I421" s="99"/>
      <c r="J421" s="99"/>
      <c r="K421" s="7"/>
      <c r="L421" s="7"/>
      <c r="M421" s="7"/>
      <c r="N421" s="7"/>
      <c r="O421" s="7"/>
    </row>
    <row r="422" spans="1:15" ht="31">
      <c r="A422" s="18" t="s">
        <v>1012</v>
      </c>
      <c r="B422" s="19" t="s">
        <v>1013</v>
      </c>
      <c r="C422" s="50" t="s">
        <v>7413</v>
      </c>
      <c r="D422" s="608">
        <v>2</v>
      </c>
      <c r="E422" s="23" t="s">
        <v>646</v>
      </c>
      <c r="F422" s="30"/>
      <c r="G422" s="156"/>
    </row>
    <row r="423" spans="1:15" ht="43.5">
      <c r="A423" s="18"/>
      <c r="B423" s="19"/>
      <c r="C423" s="25" t="s">
        <v>1944</v>
      </c>
      <c r="D423" s="115">
        <v>2</v>
      </c>
      <c r="E423" s="28" t="s">
        <v>646</v>
      </c>
      <c r="F423" s="23" t="s">
        <v>6942</v>
      </c>
      <c r="G423" s="156"/>
    </row>
    <row r="424" spans="1:15" ht="29">
      <c r="A424" s="18"/>
      <c r="B424" s="19"/>
      <c r="C424" s="223" t="s">
        <v>6943</v>
      </c>
      <c r="D424" s="608">
        <v>2</v>
      </c>
      <c r="E424" s="23" t="s">
        <v>646</v>
      </c>
      <c r="F424" s="55" t="s">
        <v>6944</v>
      </c>
      <c r="G424" s="156"/>
    </row>
    <row r="425" spans="1:15" ht="58">
      <c r="A425" s="18" t="s">
        <v>1019</v>
      </c>
      <c r="B425" s="19" t="s">
        <v>1020</v>
      </c>
      <c r="C425" s="50" t="s">
        <v>1021</v>
      </c>
      <c r="D425" s="582">
        <v>2</v>
      </c>
      <c r="E425" s="28" t="s">
        <v>646</v>
      </c>
      <c r="F425" s="55" t="s">
        <v>6947</v>
      </c>
      <c r="G425" s="156"/>
    </row>
    <row r="426" spans="1:15" ht="40.15" hidden="1" customHeight="1">
      <c r="A426" s="162" t="s">
        <v>57</v>
      </c>
      <c r="B426" s="1078" t="s">
        <v>2533</v>
      </c>
      <c r="C426" s="1091"/>
      <c r="D426" s="1091"/>
      <c r="E426" s="1091"/>
      <c r="F426" s="1091"/>
      <c r="G426" s="1092"/>
      <c r="H426" s="99"/>
      <c r="I426" s="99"/>
      <c r="J426" s="99"/>
      <c r="K426" s="7"/>
      <c r="L426" s="7"/>
      <c r="M426" s="7"/>
      <c r="N426" s="7"/>
      <c r="O426" s="7"/>
    </row>
    <row r="427" spans="1:15" ht="31" hidden="1">
      <c r="A427" s="27" t="s">
        <v>1022</v>
      </c>
      <c r="B427" s="114" t="s">
        <v>2534</v>
      </c>
      <c r="C427" s="26"/>
      <c r="D427" s="26"/>
      <c r="E427" s="28"/>
      <c r="F427" s="26"/>
      <c r="G427" s="26"/>
      <c r="H427" s="99"/>
      <c r="I427" s="99"/>
      <c r="J427" s="99"/>
      <c r="K427" s="7"/>
      <c r="L427" s="7"/>
      <c r="M427" s="7"/>
      <c r="N427" s="7"/>
      <c r="O427" s="7"/>
    </row>
    <row r="428" spans="1:15" ht="46.5" hidden="1">
      <c r="A428" s="27" t="s">
        <v>1024</v>
      </c>
      <c r="B428" s="114" t="s">
        <v>2536</v>
      </c>
      <c r="C428" s="26"/>
      <c r="D428" s="26"/>
      <c r="E428" s="28"/>
      <c r="F428" s="26"/>
      <c r="G428" s="26"/>
      <c r="H428" s="99"/>
      <c r="I428" s="99"/>
      <c r="J428" s="99"/>
      <c r="K428" s="7"/>
      <c r="L428" s="7"/>
      <c r="M428" s="7"/>
      <c r="N428" s="7"/>
      <c r="O428" s="7"/>
    </row>
    <row r="429" spans="1:15" ht="31" hidden="1">
      <c r="A429" s="27" t="s">
        <v>1026</v>
      </c>
      <c r="B429" s="114" t="s">
        <v>2537</v>
      </c>
      <c r="C429" s="26"/>
      <c r="D429" s="26"/>
      <c r="E429" s="28"/>
      <c r="F429" s="26"/>
      <c r="G429" s="26"/>
      <c r="H429" s="99"/>
      <c r="I429" s="99"/>
      <c r="J429" s="99"/>
      <c r="K429" s="7"/>
      <c r="L429" s="7"/>
      <c r="M429" s="7"/>
      <c r="N429" s="7"/>
      <c r="O429" s="7"/>
    </row>
    <row r="430" spans="1:15" ht="40.15" hidden="1" customHeight="1">
      <c r="A430" s="162" t="s">
        <v>1950</v>
      </c>
      <c r="B430" s="1078" t="s">
        <v>1951</v>
      </c>
      <c r="C430" s="1091"/>
      <c r="D430" s="1091"/>
      <c r="E430" s="1091"/>
      <c r="F430" s="1091"/>
      <c r="G430" s="1092"/>
      <c r="H430" s="99"/>
      <c r="I430" s="99"/>
      <c r="J430" s="99"/>
      <c r="K430" s="7"/>
      <c r="L430" s="7"/>
      <c r="M430" s="7"/>
      <c r="N430" s="7"/>
      <c r="O430" s="7"/>
    </row>
    <row r="431" spans="1:15" ht="31" hidden="1">
      <c r="A431" s="27" t="s">
        <v>1952</v>
      </c>
      <c r="B431" s="114" t="s">
        <v>1953</v>
      </c>
      <c r="C431" s="26"/>
      <c r="D431" s="26"/>
      <c r="E431" s="28"/>
      <c r="F431" s="26"/>
      <c r="G431" s="26"/>
      <c r="H431" s="99"/>
      <c r="I431" s="99"/>
      <c r="J431" s="99"/>
      <c r="K431" s="7"/>
      <c r="L431" s="7"/>
      <c r="M431" s="7"/>
      <c r="N431" s="7"/>
      <c r="O431" s="7"/>
    </row>
    <row r="432" spans="1:15" ht="31" hidden="1">
      <c r="A432" s="27" t="s">
        <v>1034</v>
      </c>
      <c r="B432" s="114" t="s">
        <v>1954</v>
      </c>
      <c r="C432" s="26"/>
      <c r="D432" s="26"/>
      <c r="E432" s="28"/>
      <c r="F432" s="26"/>
      <c r="G432" s="26"/>
      <c r="H432" s="99"/>
      <c r="I432" s="99"/>
      <c r="J432" s="99"/>
      <c r="K432" s="7"/>
      <c r="L432" s="7"/>
      <c r="M432" s="7"/>
      <c r="N432" s="7"/>
      <c r="O432" s="7"/>
    </row>
    <row r="433" spans="1:15" ht="31" hidden="1">
      <c r="A433" s="27" t="s">
        <v>1036</v>
      </c>
      <c r="B433" s="114" t="s">
        <v>1955</v>
      </c>
      <c r="C433" s="26"/>
      <c r="D433" s="26"/>
      <c r="E433" s="28"/>
      <c r="F433" s="26"/>
      <c r="G433" s="26"/>
      <c r="H433" s="99"/>
      <c r="I433" s="99"/>
      <c r="J433" s="99"/>
      <c r="K433" s="7"/>
      <c r="L433" s="7"/>
      <c r="M433" s="7"/>
      <c r="N433" s="7"/>
      <c r="O433" s="7"/>
    </row>
    <row r="434" spans="1:15" ht="31" hidden="1">
      <c r="A434" s="27" t="s">
        <v>1038</v>
      </c>
      <c r="B434" s="114" t="s">
        <v>1956</v>
      </c>
      <c r="C434" s="26"/>
      <c r="D434" s="26"/>
      <c r="E434" s="28"/>
      <c r="F434" s="26"/>
      <c r="G434" s="26"/>
      <c r="H434" s="99"/>
      <c r="I434" s="99"/>
      <c r="J434" s="99"/>
      <c r="K434" s="7"/>
      <c r="L434" s="7"/>
      <c r="M434" s="7"/>
      <c r="N434" s="7"/>
      <c r="O434" s="7"/>
    </row>
    <row r="435" spans="1:15" ht="40.15" customHeight="1">
      <c r="A435" s="135" t="s">
        <v>1957</v>
      </c>
      <c r="B435" s="1078" t="s">
        <v>52</v>
      </c>
      <c r="C435" s="1091"/>
      <c r="D435" s="1091"/>
      <c r="E435" s="1091"/>
      <c r="F435" s="1091"/>
      <c r="G435" s="1092"/>
      <c r="H435" s="29">
        <f>SUM(D436:D439)</f>
        <v>8</v>
      </c>
      <c r="I435" s="29">
        <f>COUNT(D436:D439)*2</f>
        <v>8</v>
      </c>
    </row>
    <row r="436" spans="1:15" ht="43.5">
      <c r="A436" s="18" t="s">
        <v>2538</v>
      </c>
      <c r="B436" s="114" t="s">
        <v>1041</v>
      </c>
      <c r="C436" s="50" t="s">
        <v>2779</v>
      </c>
      <c r="D436" s="582">
        <v>2</v>
      </c>
      <c r="E436" s="28" t="s">
        <v>418</v>
      </c>
      <c r="F436" s="30" t="s">
        <v>6953</v>
      </c>
      <c r="G436" s="156"/>
    </row>
    <row r="437" spans="1:15" ht="87">
      <c r="A437" s="18" t="s">
        <v>1958</v>
      </c>
      <c r="B437" s="114" t="s">
        <v>1045</v>
      </c>
      <c r="C437" s="25" t="s">
        <v>7414</v>
      </c>
      <c r="D437" s="115">
        <v>2</v>
      </c>
      <c r="E437" s="28" t="s">
        <v>646</v>
      </c>
      <c r="F437" s="371" t="s">
        <v>7415</v>
      </c>
      <c r="G437" s="156"/>
    </row>
    <row r="438" spans="1:15" ht="87">
      <c r="A438" s="18" t="s">
        <v>1052</v>
      </c>
      <c r="B438" s="30" t="s">
        <v>6956</v>
      </c>
      <c r="C438" s="55" t="s">
        <v>7416</v>
      </c>
      <c r="D438" s="582">
        <v>2</v>
      </c>
      <c r="E438" s="59" t="s">
        <v>538</v>
      </c>
      <c r="F438" s="55" t="s">
        <v>7417</v>
      </c>
      <c r="G438" s="156"/>
    </row>
    <row r="439" spans="1:15" ht="58">
      <c r="A439" s="18" t="s">
        <v>6957</v>
      </c>
      <c r="B439" s="19" t="s">
        <v>1057</v>
      </c>
      <c r="C439" s="30" t="s">
        <v>7418</v>
      </c>
      <c r="D439" s="582">
        <v>2</v>
      </c>
      <c r="E439" s="28" t="s">
        <v>7419</v>
      </c>
      <c r="F439" s="30" t="s">
        <v>7420</v>
      </c>
      <c r="G439" s="53"/>
    </row>
    <row r="440" spans="1:15" ht="40.15" hidden="1" customHeight="1">
      <c r="A440" s="162" t="s">
        <v>51</v>
      </c>
      <c r="B440" s="1078" t="s">
        <v>1963</v>
      </c>
      <c r="C440" s="1091"/>
      <c r="D440" s="1091"/>
      <c r="E440" s="1091"/>
      <c r="F440" s="1091"/>
      <c r="G440" s="1092"/>
      <c r="H440" s="99"/>
      <c r="I440" s="99"/>
      <c r="J440" s="99"/>
      <c r="K440" s="7"/>
      <c r="L440" s="7"/>
      <c r="M440" s="7"/>
      <c r="N440" s="7"/>
      <c r="O440" s="7"/>
    </row>
    <row r="441" spans="1:15" ht="31" hidden="1">
      <c r="A441" s="27" t="s">
        <v>1058</v>
      </c>
      <c r="B441" s="114" t="s">
        <v>1059</v>
      </c>
      <c r="C441" s="114"/>
      <c r="D441" s="26"/>
      <c r="E441" s="28"/>
      <c r="F441" s="26"/>
      <c r="G441" s="26"/>
      <c r="H441" s="99"/>
      <c r="I441" s="99"/>
      <c r="J441" s="99"/>
      <c r="K441" s="7"/>
      <c r="L441" s="7"/>
      <c r="M441" s="7"/>
      <c r="N441" s="7"/>
      <c r="O441" s="7"/>
    </row>
    <row r="442" spans="1:15" ht="46.5" hidden="1">
      <c r="A442" s="27" t="s">
        <v>1060</v>
      </c>
      <c r="B442" s="114" t="s">
        <v>1964</v>
      </c>
      <c r="C442" s="26"/>
      <c r="D442" s="26"/>
      <c r="E442" s="28"/>
      <c r="F442" s="26"/>
      <c r="G442" s="26"/>
      <c r="H442" s="99"/>
      <c r="I442" s="99"/>
      <c r="J442" s="99"/>
      <c r="K442" s="7"/>
      <c r="L442" s="7"/>
      <c r="M442" s="7"/>
      <c r="N442" s="7"/>
      <c r="O442" s="7"/>
    </row>
    <row r="443" spans="1:15" ht="31" hidden="1">
      <c r="A443" s="27" t="s">
        <v>1062</v>
      </c>
      <c r="B443" s="114" t="s">
        <v>1965</v>
      </c>
      <c r="C443" s="26"/>
      <c r="D443" s="26"/>
      <c r="E443" s="28"/>
      <c r="F443" s="26"/>
      <c r="G443" s="26"/>
      <c r="H443" s="99"/>
      <c r="I443" s="99"/>
      <c r="J443" s="99"/>
      <c r="K443" s="7"/>
      <c r="L443" s="7"/>
      <c r="M443" s="7"/>
      <c r="N443" s="7"/>
      <c r="O443" s="7"/>
    </row>
    <row r="444" spans="1:15" ht="46.5" hidden="1">
      <c r="A444" s="27" t="s">
        <v>1064</v>
      </c>
      <c r="B444" s="114" t="s">
        <v>1065</v>
      </c>
      <c r="C444" s="26"/>
      <c r="D444" s="26"/>
      <c r="E444" s="28"/>
      <c r="F444" s="26"/>
      <c r="G444" s="26"/>
      <c r="H444" s="99"/>
      <c r="I444" s="99"/>
      <c r="J444" s="99"/>
      <c r="K444" s="7"/>
      <c r="L444" s="7"/>
      <c r="M444" s="7"/>
      <c r="N444" s="7"/>
      <c r="O444" s="7"/>
    </row>
    <row r="445" spans="1:15" ht="31" hidden="1">
      <c r="A445" s="27" t="s">
        <v>1066</v>
      </c>
      <c r="B445" s="19" t="s">
        <v>1067</v>
      </c>
      <c r="C445" s="26"/>
      <c r="D445" s="26"/>
      <c r="E445" s="28"/>
      <c r="F445" s="26"/>
      <c r="G445" s="26"/>
      <c r="H445" s="99"/>
      <c r="I445" s="99"/>
      <c r="J445" s="99"/>
      <c r="K445" s="7"/>
      <c r="L445" s="7"/>
      <c r="M445" s="7"/>
      <c r="N445" s="7"/>
      <c r="O445" s="7"/>
    </row>
    <row r="446" spans="1:15" ht="29" hidden="1">
      <c r="A446" s="27" t="s">
        <v>1068</v>
      </c>
      <c r="B446" s="30" t="s">
        <v>1069</v>
      </c>
      <c r="C446" s="26"/>
      <c r="D446" s="26"/>
      <c r="E446" s="28"/>
      <c r="F446" s="26"/>
      <c r="G446" s="26"/>
      <c r="H446" s="99"/>
      <c r="I446" s="99"/>
      <c r="J446" s="99"/>
      <c r="K446" s="7"/>
      <c r="L446" s="7"/>
      <c r="M446" s="7"/>
      <c r="N446" s="7"/>
      <c r="O446" s="7"/>
    </row>
    <row r="447" spans="1:15" ht="40.15" hidden="1" customHeight="1">
      <c r="A447" s="162" t="s">
        <v>49</v>
      </c>
      <c r="B447" s="1078" t="s">
        <v>1966</v>
      </c>
      <c r="C447" s="1091"/>
      <c r="D447" s="1091"/>
      <c r="E447" s="1091"/>
      <c r="F447" s="1091"/>
      <c r="G447" s="1092"/>
      <c r="H447" s="99"/>
      <c r="I447" s="99"/>
      <c r="J447" s="99"/>
      <c r="K447" s="7"/>
      <c r="L447" s="7"/>
      <c r="M447" s="7"/>
      <c r="N447" s="7"/>
      <c r="O447" s="7"/>
    </row>
    <row r="448" spans="1:15" ht="69" hidden="1" customHeight="1">
      <c r="A448" s="27" t="s">
        <v>6959</v>
      </c>
      <c r="B448" s="331" t="s">
        <v>1967</v>
      </c>
      <c r="C448" s="490"/>
      <c r="D448" s="490"/>
      <c r="E448" s="490"/>
      <c r="F448" s="490"/>
      <c r="G448" s="755"/>
      <c r="H448" s="99"/>
      <c r="I448" s="99"/>
      <c r="J448" s="99"/>
      <c r="K448" s="7"/>
      <c r="L448" s="7"/>
      <c r="M448" s="7"/>
      <c r="N448" s="7"/>
      <c r="O448" s="7"/>
    </row>
    <row r="449" spans="1:15" ht="56.25" hidden="1" customHeight="1">
      <c r="A449" s="27" t="s">
        <v>6960</v>
      </c>
      <c r="B449" s="331" t="s">
        <v>1978</v>
      </c>
      <c r="C449" s="490"/>
      <c r="D449" s="490"/>
      <c r="E449" s="490"/>
      <c r="F449" s="490"/>
      <c r="G449" s="755"/>
      <c r="H449" s="99"/>
      <c r="I449" s="99"/>
      <c r="J449" s="99"/>
      <c r="K449" s="7"/>
      <c r="L449" s="7"/>
      <c r="M449" s="7"/>
      <c r="N449" s="7"/>
      <c r="O449" s="7"/>
    </row>
    <row r="450" spans="1:15" ht="49.5" hidden="1" customHeight="1">
      <c r="A450" s="27" t="s">
        <v>6961</v>
      </c>
      <c r="B450" s="330" t="s">
        <v>3159</v>
      </c>
      <c r="C450" s="490"/>
      <c r="D450" s="490"/>
      <c r="E450" s="490"/>
      <c r="F450" s="490"/>
      <c r="G450" s="755"/>
      <c r="H450" s="99"/>
      <c r="I450" s="99"/>
      <c r="J450" s="99"/>
      <c r="K450" s="7"/>
      <c r="L450" s="7"/>
      <c r="M450" s="7"/>
      <c r="N450" s="7"/>
      <c r="O450" s="7"/>
    </row>
    <row r="451" spans="1:15" ht="40.15" hidden="1" customHeight="1">
      <c r="A451" s="27" t="s">
        <v>6962</v>
      </c>
      <c r="B451" s="74" t="s">
        <v>1072</v>
      </c>
      <c r="C451" s="490"/>
      <c r="D451" s="490"/>
      <c r="E451" s="490"/>
      <c r="F451" s="490"/>
      <c r="G451" s="755"/>
      <c r="H451" s="99"/>
      <c r="I451" s="99"/>
      <c r="J451" s="99"/>
      <c r="K451" s="7"/>
      <c r="L451" s="7"/>
      <c r="M451" s="7"/>
      <c r="N451" s="7"/>
      <c r="O451" s="7"/>
    </row>
    <row r="452" spans="1:15" ht="40.15" hidden="1" customHeight="1">
      <c r="A452" s="27" t="s">
        <v>6963</v>
      </c>
      <c r="B452" s="331" t="s">
        <v>1999</v>
      </c>
      <c r="C452" s="490"/>
      <c r="D452" s="490"/>
      <c r="E452" s="490"/>
      <c r="F452" s="490"/>
      <c r="G452" s="755"/>
      <c r="H452" s="99"/>
      <c r="I452" s="99"/>
      <c r="J452" s="99"/>
      <c r="K452" s="7"/>
      <c r="L452" s="7"/>
      <c r="M452" s="7"/>
      <c r="N452" s="7"/>
      <c r="O452" s="7"/>
    </row>
    <row r="453" spans="1:15" ht="40.15" hidden="1" customHeight="1">
      <c r="A453" s="27" t="s">
        <v>6964</v>
      </c>
      <c r="B453" s="331" t="s">
        <v>2005</v>
      </c>
      <c r="C453" s="490"/>
      <c r="D453" s="490"/>
      <c r="E453" s="490"/>
      <c r="F453" s="490"/>
      <c r="G453" s="755"/>
      <c r="H453" s="99"/>
      <c r="I453" s="99"/>
      <c r="J453" s="99"/>
      <c r="K453" s="7"/>
      <c r="L453" s="7"/>
      <c r="M453" s="7"/>
      <c r="N453" s="7"/>
      <c r="O453" s="7"/>
    </row>
    <row r="454" spans="1:15" ht="40.15" hidden="1" customHeight="1">
      <c r="A454" s="27" t="s">
        <v>6965</v>
      </c>
      <c r="B454" s="331" t="s">
        <v>2017</v>
      </c>
      <c r="C454" s="490"/>
      <c r="D454" s="490"/>
      <c r="E454" s="490"/>
      <c r="F454" s="490"/>
      <c r="G454" s="755"/>
      <c r="H454" s="99"/>
      <c r="I454" s="99"/>
      <c r="J454" s="99"/>
      <c r="K454" s="7"/>
      <c r="L454" s="7"/>
      <c r="M454" s="7"/>
      <c r="N454" s="7"/>
      <c r="O454" s="7"/>
    </row>
    <row r="455" spans="1:15" ht="40.15" hidden="1" customHeight="1">
      <c r="A455" s="27" t="s">
        <v>6966</v>
      </c>
      <c r="B455" s="331" t="s">
        <v>2022</v>
      </c>
      <c r="C455" s="490"/>
      <c r="D455" s="490"/>
      <c r="E455" s="490"/>
      <c r="F455" s="490"/>
      <c r="G455" s="755"/>
      <c r="H455" s="99"/>
      <c r="I455" s="99"/>
      <c r="J455" s="99"/>
      <c r="K455" s="7"/>
      <c r="L455" s="7"/>
      <c r="M455" s="7"/>
      <c r="N455" s="7"/>
      <c r="O455" s="7"/>
    </row>
    <row r="456" spans="1:15" ht="31" hidden="1">
      <c r="A456" s="27" t="s">
        <v>6967</v>
      </c>
      <c r="B456" s="331" t="s">
        <v>2030</v>
      </c>
      <c r="C456" s="310"/>
      <c r="D456" s="310"/>
      <c r="E456" s="59"/>
      <c r="F456" s="310"/>
      <c r="G456" s="814"/>
      <c r="H456" s="99"/>
      <c r="I456" s="99"/>
      <c r="J456" s="99"/>
      <c r="K456" s="7"/>
      <c r="L456" s="7"/>
      <c r="M456" s="7"/>
      <c r="N456" s="7"/>
      <c r="O456" s="7"/>
    </row>
    <row r="457" spans="1:15" ht="31" hidden="1">
      <c r="A457" s="27" t="s">
        <v>6968</v>
      </c>
      <c r="B457" s="331" t="s">
        <v>2034</v>
      </c>
      <c r="C457" s="310"/>
      <c r="D457" s="310"/>
      <c r="E457" s="59"/>
      <c r="F457" s="310"/>
      <c r="G457" s="814"/>
      <c r="H457" s="99"/>
      <c r="I457" s="99"/>
      <c r="J457" s="99"/>
      <c r="K457" s="7"/>
      <c r="L457" s="7"/>
      <c r="M457" s="7"/>
      <c r="N457" s="7"/>
      <c r="O457" s="7"/>
    </row>
    <row r="458" spans="1:15" ht="46.5" hidden="1">
      <c r="A458" s="27" t="s">
        <v>6969</v>
      </c>
      <c r="B458" s="331" t="s">
        <v>2042</v>
      </c>
      <c r="C458" s="26"/>
      <c r="D458" s="26"/>
      <c r="E458" s="28"/>
      <c r="F458" s="26"/>
      <c r="G458" s="310"/>
      <c r="H458" s="99"/>
      <c r="I458" s="99"/>
      <c r="J458" s="99"/>
      <c r="K458" s="7"/>
      <c r="L458" s="7"/>
      <c r="M458" s="7"/>
      <c r="N458" s="7"/>
      <c r="O458" s="7"/>
    </row>
    <row r="459" spans="1:15" ht="40.15" hidden="1" customHeight="1">
      <c r="A459" s="162" t="s">
        <v>47</v>
      </c>
      <c r="B459" s="1078" t="s">
        <v>2045</v>
      </c>
      <c r="C459" s="1091"/>
      <c r="D459" s="1091"/>
      <c r="E459" s="1091"/>
      <c r="F459" s="1091"/>
      <c r="G459" s="1092"/>
      <c r="H459" s="99"/>
      <c r="I459" s="99"/>
      <c r="J459" s="99"/>
      <c r="K459" s="7"/>
      <c r="L459" s="7"/>
      <c r="M459" s="7"/>
      <c r="N459" s="7"/>
      <c r="O459" s="7"/>
    </row>
    <row r="460" spans="1:15" ht="46.5" hidden="1">
      <c r="A460" s="27" t="s">
        <v>1075</v>
      </c>
      <c r="B460" s="331" t="s">
        <v>2046</v>
      </c>
      <c r="C460" s="26"/>
      <c r="D460" s="26"/>
      <c r="E460" s="28"/>
      <c r="F460" s="26"/>
      <c r="G460" s="26"/>
      <c r="H460" s="99"/>
      <c r="I460" s="99"/>
      <c r="J460" s="99"/>
      <c r="K460" s="7"/>
      <c r="L460" s="7"/>
      <c r="M460" s="7"/>
      <c r="N460" s="7"/>
      <c r="O460" s="7"/>
    </row>
    <row r="461" spans="1:15" ht="46.5" hidden="1">
      <c r="A461" s="27" t="s">
        <v>1076</v>
      </c>
      <c r="B461" s="331" t="s">
        <v>2055</v>
      </c>
      <c r="C461" s="26"/>
      <c r="D461" s="26"/>
      <c r="E461" s="28"/>
      <c r="F461" s="26"/>
      <c r="G461" s="26"/>
      <c r="H461" s="99"/>
      <c r="I461" s="99"/>
      <c r="J461" s="99"/>
      <c r="K461" s="7"/>
      <c r="L461" s="7"/>
      <c r="M461" s="7"/>
      <c r="N461" s="7"/>
      <c r="O461" s="7"/>
    </row>
    <row r="462" spans="1:15" ht="31" hidden="1">
      <c r="A462" s="27" t="s">
        <v>1077</v>
      </c>
      <c r="B462" s="331" t="s">
        <v>2058</v>
      </c>
      <c r="C462" s="26"/>
      <c r="D462" s="26"/>
      <c r="E462" s="28"/>
      <c r="F462" s="26"/>
      <c r="G462" s="26"/>
      <c r="H462" s="99"/>
      <c r="I462" s="99"/>
      <c r="J462" s="99"/>
      <c r="K462" s="7"/>
      <c r="L462" s="7"/>
      <c r="M462" s="7"/>
      <c r="N462" s="7"/>
      <c r="O462" s="7"/>
    </row>
    <row r="463" spans="1:15" ht="46.5" hidden="1">
      <c r="A463" s="27" t="s">
        <v>1078</v>
      </c>
      <c r="B463" s="114" t="s">
        <v>2064</v>
      </c>
      <c r="C463" s="26"/>
      <c r="D463" s="26"/>
      <c r="E463" s="28"/>
      <c r="F463" s="26"/>
      <c r="G463" s="26"/>
      <c r="H463" s="99"/>
      <c r="I463" s="99"/>
      <c r="J463" s="99"/>
      <c r="K463" s="7"/>
      <c r="L463" s="7"/>
      <c r="M463" s="7"/>
      <c r="N463" s="7"/>
      <c r="O463" s="7"/>
    </row>
    <row r="464" spans="1:15" ht="46.5" hidden="1">
      <c r="A464" s="27" t="s">
        <v>1079</v>
      </c>
      <c r="B464" s="114" t="s">
        <v>6971</v>
      </c>
      <c r="C464" s="26"/>
      <c r="D464" s="26"/>
      <c r="E464" s="28"/>
      <c r="F464" s="26"/>
      <c r="G464" s="26"/>
      <c r="H464" s="99"/>
      <c r="I464" s="99"/>
      <c r="J464" s="99"/>
      <c r="K464" s="7"/>
      <c r="L464" s="7"/>
      <c r="M464" s="7"/>
      <c r="N464" s="7"/>
      <c r="O464" s="7"/>
    </row>
    <row r="465" spans="1:15" ht="31" hidden="1">
      <c r="A465" s="27" t="s">
        <v>5880</v>
      </c>
      <c r="B465" s="114" t="s">
        <v>1080</v>
      </c>
      <c r="C465" s="26"/>
      <c r="D465" s="26"/>
      <c r="E465" s="28"/>
      <c r="F465" s="26"/>
      <c r="G465" s="26"/>
      <c r="H465" s="99"/>
      <c r="I465" s="99"/>
      <c r="J465" s="99"/>
      <c r="K465" s="7"/>
      <c r="L465" s="7"/>
      <c r="M465" s="7"/>
      <c r="N465" s="7"/>
      <c r="O465" s="7"/>
    </row>
    <row r="466" spans="1:15" ht="40.15" customHeight="1">
      <c r="A466" s="135" t="s">
        <v>45</v>
      </c>
      <c r="B466" s="1078" t="s">
        <v>44</v>
      </c>
      <c r="C466" s="1091"/>
      <c r="D466" s="1091"/>
      <c r="E466" s="1091"/>
      <c r="F466" s="1091"/>
      <c r="G466" s="1092"/>
      <c r="H466" s="29">
        <f>SUM(D467:D590)</f>
        <v>244</v>
      </c>
      <c r="I466" s="29">
        <f>COUNT(D467:D590)*2</f>
        <v>244</v>
      </c>
    </row>
    <row r="467" spans="1:15" ht="43.5">
      <c r="A467" s="18" t="s">
        <v>1081</v>
      </c>
      <c r="B467" s="114" t="s">
        <v>1082</v>
      </c>
      <c r="C467" s="30" t="s">
        <v>6972</v>
      </c>
      <c r="D467" s="582">
        <v>2</v>
      </c>
      <c r="E467" s="22" t="s">
        <v>538</v>
      </c>
      <c r="F467" s="50" t="s">
        <v>6973</v>
      </c>
      <c r="G467" s="156"/>
    </row>
    <row r="468" spans="1:15" ht="69.75" customHeight="1">
      <c r="A468" s="18" t="s">
        <v>1083</v>
      </c>
      <c r="B468" s="30" t="s">
        <v>1084</v>
      </c>
      <c r="C468" s="42" t="s">
        <v>7421</v>
      </c>
      <c r="D468" s="582">
        <v>2</v>
      </c>
      <c r="E468" s="22" t="s">
        <v>538</v>
      </c>
      <c r="F468" s="156" t="s">
        <v>7422</v>
      </c>
      <c r="G468" s="53"/>
    </row>
    <row r="469" spans="1:15" ht="118">
      <c r="A469" s="18"/>
      <c r="B469" s="30"/>
      <c r="C469" s="50" t="s">
        <v>7423</v>
      </c>
      <c r="D469" s="582">
        <v>2</v>
      </c>
      <c r="E469" s="22" t="s">
        <v>538</v>
      </c>
      <c r="F469" s="42" t="s">
        <v>7424</v>
      </c>
      <c r="G469" s="156"/>
    </row>
    <row r="470" spans="1:15" ht="161.5">
      <c r="A470" s="18"/>
      <c r="B470" s="30"/>
      <c r="C470" s="50" t="s">
        <v>7425</v>
      </c>
      <c r="D470" s="582">
        <v>2</v>
      </c>
      <c r="E470" s="22" t="s">
        <v>538</v>
      </c>
      <c r="F470" s="42" t="s">
        <v>7426</v>
      </c>
      <c r="G470" s="156"/>
    </row>
    <row r="471" spans="1:15" ht="58">
      <c r="A471" s="18"/>
      <c r="B471" s="30"/>
      <c r="C471" s="50" t="s">
        <v>7427</v>
      </c>
      <c r="D471" s="582">
        <v>2</v>
      </c>
      <c r="E471" s="22" t="s">
        <v>538</v>
      </c>
      <c r="F471" s="42" t="s">
        <v>7428</v>
      </c>
      <c r="G471" s="156"/>
    </row>
    <row r="472" spans="1:15" ht="369.75" customHeight="1">
      <c r="A472" s="18"/>
      <c r="B472" s="30"/>
      <c r="C472" s="50" t="s">
        <v>7429</v>
      </c>
      <c r="D472" s="582">
        <v>2</v>
      </c>
      <c r="E472" s="22" t="s">
        <v>538</v>
      </c>
      <c r="F472" s="42" t="s">
        <v>7430</v>
      </c>
      <c r="G472" s="156"/>
    </row>
    <row r="473" spans="1:15" ht="159.5">
      <c r="A473" s="18"/>
      <c r="B473" s="30"/>
      <c r="C473" s="50" t="s">
        <v>7431</v>
      </c>
      <c r="D473" s="582">
        <v>2</v>
      </c>
      <c r="E473" s="22" t="s">
        <v>538</v>
      </c>
      <c r="F473" s="42" t="s">
        <v>7432</v>
      </c>
      <c r="G473" s="156"/>
    </row>
    <row r="474" spans="1:15" ht="123" customHeight="1">
      <c r="A474" s="18" t="s">
        <v>1085</v>
      </c>
      <c r="B474" s="19" t="s">
        <v>7433</v>
      </c>
      <c r="C474" s="30" t="s">
        <v>7434</v>
      </c>
      <c r="D474" s="582">
        <v>2</v>
      </c>
      <c r="E474" s="22" t="s">
        <v>538</v>
      </c>
      <c r="F474" s="30" t="s">
        <v>7435</v>
      </c>
      <c r="G474" s="156"/>
    </row>
    <row r="475" spans="1:15" ht="58">
      <c r="A475" s="18"/>
      <c r="B475" s="114"/>
      <c r="C475" s="30" t="s">
        <v>7436</v>
      </c>
      <c r="D475" s="582">
        <v>2</v>
      </c>
      <c r="E475" s="26" t="s">
        <v>418</v>
      </c>
      <c r="F475" s="30" t="s">
        <v>7437</v>
      </c>
      <c r="G475" s="156"/>
    </row>
    <row r="476" spans="1:15" ht="87">
      <c r="A476" s="18"/>
      <c r="B476" s="114"/>
      <c r="C476" s="30" t="s">
        <v>7438</v>
      </c>
      <c r="D476" s="582">
        <v>2</v>
      </c>
      <c r="E476" s="26" t="s">
        <v>538</v>
      </c>
      <c r="F476" s="30" t="s">
        <v>7439</v>
      </c>
      <c r="G476" s="156"/>
    </row>
    <row r="477" spans="1:15" ht="135" customHeight="1">
      <c r="A477" s="18"/>
      <c r="B477" s="114"/>
      <c r="C477" s="30" t="s">
        <v>7440</v>
      </c>
      <c r="D477" s="582">
        <v>2</v>
      </c>
      <c r="E477" s="26" t="s">
        <v>538</v>
      </c>
      <c r="F477" s="30" t="s">
        <v>7441</v>
      </c>
      <c r="G477" s="297"/>
    </row>
    <row r="478" spans="1:15" ht="43.5">
      <c r="A478" s="18"/>
      <c r="B478" s="114"/>
      <c r="C478" s="30" t="s">
        <v>7442</v>
      </c>
      <c r="D478" s="582">
        <v>2</v>
      </c>
      <c r="E478" s="26" t="s">
        <v>418</v>
      </c>
      <c r="F478" s="30" t="s">
        <v>7443</v>
      </c>
      <c r="G478" s="156"/>
    </row>
    <row r="479" spans="1:15" ht="58">
      <c r="A479" s="18"/>
      <c r="B479" s="114"/>
      <c r="C479" s="156" t="s">
        <v>7444</v>
      </c>
      <c r="D479" s="582">
        <v>2</v>
      </c>
      <c r="E479" s="26" t="s">
        <v>538</v>
      </c>
      <c r="F479" s="30" t="s">
        <v>7445</v>
      </c>
      <c r="G479" s="156"/>
    </row>
    <row r="480" spans="1:15" ht="29">
      <c r="A480" s="18"/>
      <c r="B480" s="114"/>
      <c r="C480" s="30" t="s">
        <v>7446</v>
      </c>
      <c r="D480" s="582">
        <v>2</v>
      </c>
      <c r="E480" s="26" t="s">
        <v>538</v>
      </c>
      <c r="F480" s="156" t="s">
        <v>7447</v>
      </c>
      <c r="G480" s="156"/>
    </row>
    <row r="481" spans="1:15" s="29" customFormat="1" ht="304.5">
      <c r="A481" s="18"/>
      <c r="B481" s="114"/>
      <c r="C481" s="30" t="s">
        <v>7448</v>
      </c>
      <c r="D481" s="582">
        <v>2</v>
      </c>
      <c r="E481" s="26" t="s">
        <v>538</v>
      </c>
      <c r="F481" s="30" t="s">
        <v>7449</v>
      </c>
      <c r="G481" s="156"/>
      <c r="O481" s="99"/>
    </row>
    <row r="482" spans="1:15" s="29" customFormat="1" ht="297.75" customHeight="1">
      <c r="A482" s="18"/>
      <c r="B482" s="114"/>
      <c r="C482" s="30" t="s">
        <v>7450</v>
      </c>
      <c r="D482" s="582">
        <v>2</v>
      </c>
      <c r="E482" s="26" t="s">
        <v>377</v>
      </c>
      <c r="F482" s="123" t="s">
        <v>7451</v>
      </c>
      <c r="G482" s="156"/>
      <c r="O482" s="99"/>
    </row>
    <row r="483" spans="1:15" s="29" customFormat="1" ht="130.5">
      <c r="A483" s="18"/>
      <c r="B483" s="114"/>
      <c r="C483" s="123" t="s">
        <v>7452</v>
      </c>
      <c r="D483" s="582">
        <v>2</v>
      </c>
      <c r="E483" s="22" t="s">
        <v>538</v>
      </c>
      <c r="F483" s="815" t="s">
        <v>7453</v>
      </c>
      <c r="G483" s="156"/>
      <c r="O483" s="99"/>
    </row>
    <row r="484" spans="1:15" s="29" customFormat="1" ht="58">
      <c r="A484" s="18"/>
      <c r="B484" s="114"/>
      <c r="C484" s="30" t="s">
        <v>7454</v>
      </c>
      <c r="D484" s="582">
        <v>2</v>
      </c>
      <c r="E484" s="22" t="s">
        <v>418</v>
      </c>
      <c r="F484" s="815" t="s">
        <v>7455</v>
      </c>
      <c r="G484" s="156"/>
      <c r="O484" s="99"/>
    </row>
    <row r="485" spans="1:15" s="29" customFormat="1" ht="72.5">
      <c r="A485" s="18"/>
      <c r="B485" s="114"/>
      <c r="C485" s="30" t="s">
        <v>7456</v>
      </c>
      <c r="D485" s="582">
        <v>2</v>
      </c>
      <c r="E485" s="26" t="s">
        <v>538</v>
      </c>
      <c r="F485" s="30" t="s">
        <v>7457</v>
      </c>
      <c r="G485" s="156"/>
      <c r="O485" s="99"/>
    </row>
    <row r="486" spans="1:15" s="29" customFormat="1" ht="43.5">
      <c r="A486" s="18"/>
      <c r="B486" s="114"/>
      <c r="C486" s="30" t="s">
        <v>7458</v>
      </c>
      <c r="D486" s="582">
        <v>2</v>
      </c>
      <c r="E486" s="22" t="s">
        <v>538</v>
      </c>
      <c r="F486" s="30" t="s">
        <v>7459</v>
      </c>
      <c r="G486" s="156"/>
      <c r="O486" s="99"/>
    </row>
    <row r="487" spans="1:15" s="29" customFormat="1" ht="109.5">
      <c r="A487" s="18"/>
      <c r="B487" s="114"/>
      <c r="C487" s="223" t="s">
        <v>7460</v>
      </c>
      <c r="D487" s="582">
        <v>2</v>
      </c>
      <c r="E487" s="22" t="s">
        <v>538</v>
      </c>
      <c r="F487" s="223" t="s">
        <v>7461</v>
      </c>
      <c r="G487" s="156"/>
      <c r="O487" s="99"/>
    </row>
    <row r="488" spans="1:15" s="29" customFormat="1" ht="58">
      <c r="A488" s="18"/>
      <c r="B488" s="114"/>
      <c r="C488" s="50" t="s">
        <v>7462</v>
      </c>
      <c r="D488" s="582">
        <v>2</v>
      </c>
      <c r="E488" s="22" t="s">
        <v>418</v>
      </c>
      <c r="F488" s="50" t="s">
        <v>7463</v>
      </c>
      <c r="G488" s="156"/>
      <c r="O488" s="99"/>
    </row>
    <row r="489" spans="1:15" s="29" customFormat="1" ht="192.5">
      <c r="A489" s="18"/>
      <c r="B489" s="114"/>
      <c r="C489" s="30" t="s">
        <v>7464</v>
      </c>
      <c r="D489" s="582">
        <v>2</v>
      </c>
      <c r="E489" s="22" t="s">
        <v>538</v>
      </c>
      <c r="F489" s="50" t="s">
        <v>7465</v>
      </c>
      <c r="G489" s="156"/>
      <c r="O489" s="99"/>
    </row>
    <row r="490" spans="1:15" s="29" customFormat="1" ht="165" customHeight="1">
      <c r="A490" s="18"/>
      <c r="B490" s="114"/>
      <c r="C490" s="30" t="s">
        <v>7466</v>
      </c>
      <c r="D490" s="582">
        <v>2</v>
      </c>
      <c r="E490" s="22" t="s">
        <v>538</v>
      </c>
      <c r="F490" s="30" t="s">
        <v>7467</v>
      </c>
      <c r="G490" s="156"/>
      <c r="O490" s="99"/>
    </row>
    <row r="491" spans="1:15" s="29" customFormat="1" ht="232">
      <c r="A491" s="18"/>
      <c r="B491" s="114"/>
      <c r="C491" s="223" t="s">
        <v>7468</v>
      </c>
      <c r="D491" s="582">
        <v>2</v>
      </c>
      <c r="E491" s="22" t="s">
        <v>418</v>
      </c>
      <c r="F491" s="50" t="s">
        <v>7469</v>
      </c>
      <c r="G491" s="53"/>
      <c r="O491" s="99"/>
    </row>
    <row r="492" spans="1:15" s="29" customFormat="1" ht="188.5">
      <c r="A492" s="18"/>
      <c r="B492" s="114"/>
      <c r="C492" s="815" t="s">
        <v>7470</v>
      </c>
      <c r="D492" s="582">
        <v>2</v>
      </c>
      <c r="E492" s="22" t="s">
        <v>418</v>
      </c>
      <c r="F492" s="815" t="s">
        <v>7471</v>
      </c>
      <c r="G492" s="156"/>
      <c r="O492" s="99"/>
    </row>
    <row r="493" spans="1:15" s="29" customFormat="1" ht="159.5">
      <c r="A493" s="18"/>
      <c r="B493" s="114"/>
      <c r="C493" s="30" t="s">
        <v>7472</v>
      </c>
      <c r="D493" s="582">
        <v>2</v>
      </c>
      <c r="E493" s="22" t="s">
        <v>418</v>
      </c>
      <c r="F493" s="30" t="s">
        <v>7473</v>
      </c>
      <c r="G493" s="156"/>
      <c r="O493" s="99"/>
    </row>
    <row r="494" spans="1:15" s="29" customFormat="1" ht="360.75" customHeight="1">
      <c r="A494" s="18"/>
      <c r="B494" s="114"/>
      <c r="C494" s="30" t="s">
        <v>7474</v>
      </c>
      <c r="D494" s="582">
        <v>2</v>
      </c>
      <c r="E494" s="22" t="s">
        <v>538</v>
      </c>
      <c r="F494" s="816" t="s">
        <v>7475</v>
      </c>
      <c r="G494" s="785"/>
      <c r="O494" s="99"/>
    </row>
    <row r="495" spans="1:15" s="29" customFormat="1" ht="63" customHeight="1">
      <c r="A495" s="18"/>
      <c r="B495" s="114"/>
      <c r="C495" s="30" t="s">
        <v>7476</v>
      </c>
      <c r="D495" s="582">
        <v>2</v>
      </c>
      <c r="E495" s="22" t="s">
        <v>538</v>
      </c>
      <c r="F495" s="816" t="s">
        <v>7477</v>
      </c>
      <c r="G495" s="785"/>
      <c r="O495" s="99"/>
    </row>
    <row r="496" spans="1:15" s="29" customFormat="1" ht="72" customHeight="1">
      <c r="A496" s="18"/>
      <c r="B496" s="114"/>
      <c r="C496" s="30" t="s">
        <v>7478</v>
      </c>
      <c r="D496" s="582">
        <v>2</v>
      </c>
      <c r="E496" s="22" t="s">
        <v>538</v>
      </c>
      <c r="F496" s="816" t="s">
        <v>7479</v>
      </c>
      <c r="G496" s="785"/>
      <c r="O496" s="99"/>
    </row>
    <row r="497" spans="1:15" s="29" customFormat="1" ht="159.5">
      <c r="A497" s="18"/>
      <c r="B497" s="114"/>
      <c r="C497" s="30" t="s">
        <v>7480</v>
      </c>
      <c r="D497" s="582">
        <v>2</v>
      </c>
      <c r="E497" s="22" t="s">
        <v>538</v>
      </c>
      <c r="F497" s="50" t="s">
        <v>7481</v>
      </c>
      <c r="G497" s="785"/>
      <c r="O497" s="99"/>
    </row>
    <row r="498" spans="1:15" s="29" customFormat="1" ht="58">
      <c r="A498" s="18"/>
      <c r="B498" s="114"/>
      <c r="C498" s="239" t="s">
        <v>7482</v>
      </c>
      <c r="D498" s="582">
        <v>2</v>
      </c>
      <c r="E498" s="22" t="s">
        <v>538</v>
      </c>
      <c r="F498" s="50" t="s">
        <v>7483</v>
      </c>
      <c r="G498" s="785"/>
      <c r="O498" s="99"/>
    </row>
    <row r="499" spans="1:15" s="29" customFormat="1" ht="130.5">
      <c r="A499" s="18" t="s">
        <v>1087</v>
      </c>
      <c r="B499" s="51" t="s">
        <v>5883</v>
      </c>
      <c r="C499" s="30" t="s">
        <v>7484</v>
      </c>
      <c r="D499" s="582">
        <v>2</v>
      </c>
      <c r="E499" s="22" t="s">
        <v>418</v>
      </c>
      <c r="F499" s="30" t="s">
        <v>7485</v>
      </c>
      <c r="G499" s="156"/>
      <c r="O499" s="99"/>
    </row>
    <row r="500" spans="1:15" s="29" customFormat="1" ht="87">
      <c r="A500" s="18"/>
      <c r="B500" s="51"/>
      <c r="C500" s="258" t="s">
        <v>7486</v>
      </c>
      <c r="D500" s="582">
        <v>2</v>
      </c>
      <c r="E500" s="26" t="s">
        <v>538</v>
      </c>
      <c r="F500" s="30" t="s">
        <v>7487</v>
      </c>
      <c r="G500" s="156"/>
      <c r="O500" s="99"/>
    </row>
    <row r="501" spans="1:15" s="29" customFormat="1" ht="215.25" customHeight="1">
      <c r="A501" s="18"/>
      <c r="B501" s="51"/>
      <c r="C501" s="239" t="s">
        <v>7488</v>
      </c>
      <c r="D501" s="582">
        <v>2</v>
      </c>
      <c r="E501" s="26" t="s">
        <v>538</v>
      </c>
      <c r="F501" s="30" t="s">
        <v>7489</v>
      </c>
      <c r="G501" s="156"/>
      <c r="O501" s="99"/>
    </row>
    <row r="502" spans="1:15" s="29" customFormat="1" ht="116">
      <c r="A502" s="18"/>
      <c r="B502" s="51"/>
      <c r="C502" s="239" t="s">
        <v>7490</v>
      </c>
      <c r="D502" s="582">
        <v>2</v>
      </c>
      <c r="E502" s="26" t="s">
        <v>538</v>
      </c>
      <c r="F502" s="30" t="s">
        <v>7491</v>
      </c>
      <c r="G502" s="156"/>
      <c r="O502" s="99"/>
    </row>
    <row r="503" spans="1:15" s="29" customFormat="1" ht="130.5">
      <c r="A503" s="18"/>
      <c r="B503" s="51"/>
      <c r="C503" s="239" t="s">
        <v>7492</v>
      </c>
      <c r="D503" s="582">
        <v>2</v>
      </c>
      <c r="E503" s="26" t="s">
        <v>538</v>
      </c>
      <c r="F503" s="30" t="s">
        <v>7493</v>
      </c>
      <c r="G503" s="156"/>
      <c r="O503" s="99"/>
    </row>
    <row r="504" spans="1:15" s="29" customFormat="1" ht="60.75" customHeight="1">
      <c r="A504" s="18"/>
      <c r="B504" s="51"/>
      <c r="C504" s="239" t="s">
        <v>7494</v>
      </c>
      <c r="D504" s="582">
        <v>2</v>
      </c>
      <c r="E504" s="26" t="s">
        <v>418</v>
      </c>
      <c r="F504" s="30" t="s">
        <v>7495</v>
      </c>
      <c r="G504" s="156"/>
      <c r="O504" s="99"/>
    </row>
    <row r="505" spans="1:15" s="29" customFormat="1" ht="29">
      <c r="A505" s="18"/>
      <c r="B505" s="51"/>
      <c r="C505" s="239" t="s">
        <v>7496</v>
      </c>
      <c r="D505" s="582">
        <v>2</v>
      </c>
      <c r="E505" s="26" t="s">
        <v>418</v>
      </c>
      <c r="F505" s="30" t="s">
        <v>7497</v>
      </c>
      <c r="G505" s="156"/>
      <c r="O505" s="99"/>
    </row>
    <row r="506" spans="1:15" s="29" customFormat="1" ht="101.5">
      <c r="A506" s="18"/>
      <c r="B506" s="51"/>
      <c r="C506" s="239" t="s">
        <v>7498</v>
      </c>
      <c r="D506" s="582">
        <v>2</v>
      </c>
      <c r="E506" s="26" t="s">
        <v>538</v>
      </c>
      <c r="F506" s="30" t="s">
        <v>7499</v>
      </c>
      <c r="G506" s="156"/>
      <c r="O506" s="99"/>
    </row>
    <row r="507" spans="1:15" s="29" customFormat="1" ht="147">
      <c r="A507" s="18"/>
      <c r="B507" s="51"/>
      <c r="C507" s="239" t="s">
        <v>7500</v>
      </c>
      <c r="D507" s="582">
        <v>2</v>
      </c>
      <c r="E507" s="26" t="s">
        <v>538</v>
      </c>
      <c r="F507" s="30" t="s">
        <v>7501</v>
      </c>
      <c r="G507" s="156"/>
      <c r="O507" s="99"/>
    </row>
    <row r="508" spans="1:15" s="29" customFormat="1" ht="87">
      <c r="A508" s="18"/>
      <c r="B508" s="51"/>
      <c r="C508" s="239" t="s">
        <v>7502</v>
      </c>
      <c r="D508" s="582">
        <v>2</v>
      </c>
      <c r="E508" s="26" t="s">
        <v>538</v>
      </c>
      <c r="F508" s="30" t="s">
        <v>7503</v>
      </c>
      <c r="G508" s="156"/>
      <c r="O508" s="99"/>
    </row>
    <row r="509" spans="1:15" s="29" customFormat="1" ht="58">
      <c r="A509" s="18"/>
      <c r="B509" s="51"/>
      <c r="C509" s="239" t="s">
        <v>7504</v>
      </c>
      <c r="D509" s="582">
        <v>2</v>
      </c>
      <c r="E509" s="26" t="s">
        <v>538</v>
      </c>
      <c r="F509" s="30" t="s">
        <v>7505</v>
      </c>
      <c r="G509" s="156"/>
      <c r="O509" s="99"/>
    </row>
    <row r="510" spans="1:15" s="29" customFormat="1" ht="58">
      <c r="A510" s="18"/>
      <c r="B510" s="51"/>
      <c r="C510" s="30" t="s">
        <v>7506</v>
      </c>
      <c r="D510" s="582">
        <v>2</v>
      </c>
      <c r="E510" s="26" t="s">
        <v>538</v>
      </c>
      <c r="F510" s="30" t="s">
        <v>7507</v>
      </c>
      <c r="G510" s="156"/>
      <c r="O510" s="99"/>
    </row>
    <row r="511" spans="1:15" s="29" customFormat="1" ht="72.5">
      <c r="A511" s="18"/>
      <c r="B511" s="51"/>
      <c r="C511" s="239" t="s">
        <v>7508</v>
      </c>
      <c r="D511" s="582">
        <v>2</v>
      </c>
      <c r="E511" s="26" t="s">
        <v>538</v>
      </c>
      <c r="F511" s="30" t="s">
        <v>7509</v>
      </c>
      <c r="G511" s="156"/>
      <c r="O511" s="99"/>
    </row>
    <row r="512" spans="1:15" s="29" customFormat="1" ht="43.5">
      <c r="A512" s="18"/>
      <c r="B512" s="51"/>
      <c r="C512" s="239" t="s">
        <v>7510</v>
      </c>
      <c r="D512" s="582">
        <v>2</v>
      </c>
      <c r="E512" s="26" t="s">
        <v>538</v>
      </c>
      <c r="F512" s="30" t="s">
        <v>7511</v>
      </c>
      <c r="G512" s="156"/>
      <c r="O512" s="99"/>
    </row>
    <row r="513" spans="1:15" s="29" customFormat="1" ht="43.5">
      <c r="A513" s="18"/>
      <c r="B513" s="51"/>
      <c r="C513" s="239" t="s">
        <v>7512</v>
      </c>
      <c r="D513" s="582">
        <v>2</v>
      </c>
      <c r="E513" s="26" t="s">
        <v>538</v>
      </c>
      <c r="F513" s="30" t="s">
        <v>7513</v>
      </c>
      <c r="G513" s="156"/>
      <c r="O513" s="99"/>
    </row>
    <row r="514" spans="1:15" s="29" customFormat="1" ht="72.5">
      <c r="A514" s="18"/>
      <c r="B514" s="51"/>
      <c r="C514" s="239" t="s">
        <v>7514</v>
      </c>
      <c r="D514" s="582">
        <v>2</v>
      </c>
      <c r="E514" s="26" t="s">
        <v>538</v>
      </c>
      <c r="F514" s="30" t="s">
        <v>7515</v>
      </c>
      <c r="G514" s="156"/>
      <c r="O514" s="99"/>
    </row>
    <row r="515" spans="1:15" s="29" customFormat="1" ht="58">
      <c r="A515" s="18"/>
      <c r="B515" s="51"/>
      <c r="C515" s="239" t="s">
        <v>7516</v>
      </c>
      <c r="D515" s="582">
        <v>2</v>
      </c>
      <c r="E515" s="26" t="s">
        <v>418</v>
      </c>
      <c r="F515" s="30" t="s">
        <v>7517</v>
      </c>
      <c r="G515" s="156"/>
      <c r="O515" s="99"/>
    </row>
    <row r="516" spans="1:15" s="29" customFormat="1" ht="145">
      <c r="A516" s="18"/>
      <c r="B516" s="51"/>
      <c r="C516" s="239" t="s">
        <v>7518</v>
      </c>
      <c r="D516" s="582">
        <v>2</v>
      </c>
      <c r="E516" s="26" t="s">
        <v>418</v>
      </c>
      <c r="F516" s="30" t="s">
        <v>7519</v>
      </c>
      <c r="G516" s="156"/>
      <c r="O516" s="99"/>
    </row>
    <row r="517" spans="1:15" s="29" customFormat="1" ht="87">
      <c r="A517" s="18"/>
      <c r="B517" s="51"/>
      <c r="C517" s="239" t="s">
        <v>7520</v>
      </c>
      <c r="D517" s="582">
        <v>2</v>
      </c>
      <c r="E517" s="26" t="s">
        <v>418</v>
      </c>
      <c r="F517" s="30" t="s">
        <v>7521</v>
      </c>
      <c r="G517" s="156"/>
      <c r="O517" s="99"/>
    </row>
    <row r="518" spans="1:15" s="29" customFormat="1" ht="203">
      <c r="A518" s="18"/>
      <c r="B518" s="51"/>
      <c r="C518" s="239" t="s">
        <v>7522</v>
      </c>
      <c r="D518" s="582">
        <v>2</v>
      </c>
      <c r="E518" s="26" t="s">
        <v>538</v>
      </c>
      <c r="F518" s="30" t="s">
        <v>7523</v>
      </c>
      <c r="G518" s="156"/>
      <c r="O518" s="99"/>
    </row>
    <row r="519" spans="1:15" s="29" customFormat="1" ht="188.5">
      <c r="A519" s="18"/>
      <c r="B519" s="51"/>
      <c r="C519" s="239" t="s">
        <v>7524</v>
      </c>
      <c r="D519" s="582">
        <v>2</v>
      </c>
      <c r="E519" s="26" t="s">
        <v>538</v>
      </c>
      <c r="F519" s="30" t="s">
        <v>7525</v>
      </c>
      <c r="G519" s="156"/>
      <c r="O519" s="99"/>
    </row>
    <row r="520" spans="1:15" s="29" customFormat="1" ht="217.5">
      <c r="A520" s="18"/>
      <c r="B520" s="51"/>
      <c r="C520" s="239" t="s">
        <v>7526</v>
      </c>
      <c r="D520" s="582">
        <v>2</v>
      </c>
      <c r="E520" s="26" t="s">
        <v>538</v>
      </c>
      <c r="F520" s="30" t="s">
        <v>7527</v>
      </c>
      <c r="G520" s="156"/>
      <c r="O520" s="99"/>
    </row>
    <row r="521" spans="1:15" s="29" customFormat="1" ht="116">
      <c r="A521" s="18"/>
      <c r="B521" s="51"/>
      <c r="C521" s="239" t="s">
        <v>7528</v>
      </c>
      <c r="D521" s="582">
        <v>2</v>
      </c>
      <c r="E521" s="26" t="s">
        <v>538</v>
      </c>
      <c r="F521" s="30" t="s">
        <v>7529</v>
      </c>
      <c r="G521" s="156"/>
      <c r="O521" s="99"/>
    </row>
    <row r="522" spans="1:15" s="29" customFormat="1" ht="43.5">
      <c r="A522" s="18"/>
      <c r="B522" s="817"/>
      <c r="C522" s="239" t="s">
        <v>7530</v>
      </c>
      <c r="D522" s="582">
        <v>2</v>
      </c>
      <c r="E522" s="26" t="s">
        <v>538</v>
      </c>
      <c r="F522" s="239" t="s">
        <v>7531</v>
      </c>
      <c r="G522" s="156"/>
      <c r="O522" s="99"/>
    </row>
    <row r="523" spans="1:15" s="29" customFormat="1" ht="130.5">
      <c r="A523" s="18" t="s">
        <v>7532</v>
      </c>
      <c r="B523" s="51" t="s">
        <v>7533</v>
      </c>
      <c r="C523" s="30" t="s">
        <v>7534</v>
      </c>
      <c r="D523" s="582">
        <v>2</v>
      </c>
      <c r="E523" s="26" t="s">
        <v>418</v>
      </c>
      <c r="F523" s="161" t="s">
        <v>7535</v>
      </c>
      <c r="G523" s="156"/>
      <c r="O523" s="99"/>
    </row>
    <row r="524" spans="1:15" s="29" customFormat="1" ht="159.5">
      <c r="A524" s="18"/>
      <c r="B524" s="817"/>
      <c r="C524" s="30" t="s">
        <v>7536</v>
      </c>
      <c r="D524" s="582">
        <v>2</v>
      </c>
      <c r="E524" s="26" t="s">
        <v>418</v>
      </c>
      <c r="F524" s="161" t="s">
        <v>7537</v>
      </c>
      <c r="G524" s="156"/>
      <c r="O524" s="99"/>
    </row>
    <row r="525" spans="1:15" s="29" customFormat="1" ht="43.5">
      <c r="A525" s="18"/>
      <c r="B525" s="817"/>
      <c r="C525" s="30" t="s">
        <v>7538</v>
      </c>
      <c r="D525" s="582">
        <v>2</v>
      </c>
      <c r="E525" s="26" t="s">
        <v>418</v>
      </c>
      <c r="F525" s="161" t="s">
        <v>7539</v>
      </c>
      <c r="G525" s="156"/>
      <c r="O525" s="99"/>
    </row>
    <row r="526" spans="1:15" s="29" customFormat="1" ht="145">
      <c r="A526" s="18"/>
      <c r="B526" s="817"/>
      <c r="C526" s="30" t="s">
        <v>7540</v>
      </c>
      <c r="D526" s="582">
        <v>2</v>
      </c>
      <c r="E526" s="26" t="s">
        <v>538</v>
      </c>
      <c r="F526" s="161" t="s">
        <v>7541</v>
      </c>
      <c r="G526" s="156"/>
      <c r="O526" s="99"/>
    </row>
    <row r="527" spans="1:15" s="29" customFormat="1" ht="132.5">
      <c r="A527" s="18"/>
      <c r="B527" s="160"/>
      <c r="C527" s="30" t="s">
        <v>7542</v>
      </c>
      <c r="D527" s="582">
        <v>2</v>
      </c>
      <c r="E527" s="26" t="s">
        <v>538</v>
      </c>
      <c r="F527" s="658" t="s">
        <v>7543</v>
      </c>
      <c r="G527" s="156"/>
      <c r="O527" s="99"/>
    </row>
    <row r="528" spans="1:15" s="29" customFormat="1" ht="116">
      <c r="A528" s="18"/>
      <c r="B528" s="160"/>
      <c r="C528" s="30" t="s">
        <v>7544</v>
      </c>
      <c r="D528" s="582">
        <v>2</v>
      </c>
      <c r="E528" s="26" t="s">
        <v>7545</v>
      </c>
      <c r="F528" s="55" t="s">
        <v>7546</v>
      </c>
      <c r="G528" s="156"/>
      <c r="O528" s="99"/>
    </row>
    <row r="529" spans="1:15" s="29" customFormat="1" ht="159.5">
      <c r="A529" s="18"/>
      <c r="B529" s="160"/>
      <c r="C529" s="30" t="s">
        <v>7547</v>
      </c>
      <c r="D529" s="582">
        <v>2</v>
      </c>
      <c r="E529" s="26" t="s">
        <v>538</v>
      </c>
      <c r="F529" s="161" t="s">
        <v>7548</v>
      </c>
      <c r="G529" s="156"/>
      <c r="O529" s="99"/>
    </row>
    <row r="530" spans="1:15" s="29" customFormat="1" ht="43.5">
      <c r="A530" s="18"/>
      <c r="B530" s="160"/>
      <c r="C530" s="30" t="s">
        <v>7549</v>
      </c>
      <c r="D530" s="582">
        <v>2</v>
      </c>
      <c r="E530" s="26" t="s">
        <v>538</v>
      </c>
      <c r="F530" s="161" t="s">
        <v>7550</v>
      </c>
      <c r="G530" s="156"/>
      <c r="O530" s="99"/>
    </row>
    <row r="531" spans="1:15" s="29" customFormat="1" ht="283.5" customHeight="1">
      <c r="A531" s="18"/>
      <c r="B531" s="160"/>
      <c r="C531" s="123" t="s">
        <v>7551</v>
      </c>
      <c r="D531" s="582">
        <v>2</v>
      </c>
      <c r="E531" s="26" t="s">
        <v>538</v>
      </c>
      <c r="F531" s="161" t="s">
        <v>7552</v>
      </c>
      <c r="G531" s="156"/>
      <c r="O531" s="99"/>
    </row>
    <row r="532" spans="1:15" s="29" customFormat="1" ht="43.5">
      <c r="A532" s="18"/>
      <c r="B532" s="160"/>
      <c r="C532" s="30" t="s">
        <v>7553</v>
      </c>
      <c r="D532" s="582">
        <v>2</v>
      </c>
      <c r="E532" s="26" t="s">
        <v>538</v>
      </c>
      <c r="F532" s="161" t="s">
        <v>7554</v>
      </c>
      <c r="G532" s="156"/>
      <c r="O532" s="99"/>
    </row>
    <row r="533" spans="1:15" s="29" customFormat="1" ht="147">
      <c r="A533" s="18"/>
      <c r="B533" s="296"/>
      <c r="C533" s="50" t="s">
        <v>7555</v>
      </c>
      <c r="D533" s="582">
        <v>2</v>
      </c>
      <c r="E533" s="26" t="s">
        <v>538</v>
      </c>
      <c r="F533" s="229" t="s">
        <v>7556</v>
      </c>
      <c r="G533" s="156"/>
      <c r="O533" s="99"/>
    </row>
    <row r="534" spans="1:15" s="29" customFormat="1" ht="101.5">
      <c r="A534" s="18"/>
      <c r="B534" s="296"/>
      <c r="C534" s="50" t="s">
        <v>7557</v>
      </c>
      <c r="D534" s="582">
        <v>2</v>
      </c>
      <c r="E534" s="26" t="s">
        <v>538</v>
      </c>
      <c r="F534" s="223" t="s">
        <v>7558</v>
      </c>
      <c r="G534" s="156"/>
      <c r="O534" s="99"/>
    </row>
    <row r="535" spans="1:15" s="29" customFormat="1" ht="72.5">
      <c r="A535" s="18"/>
      <c r="B535" s="296"/>
      <c r="C535" s="30" t="s">
        <v>7559</v>
      </c>
      <c r="D535" s="582">
        <v>2</v>
      </c>
      <c r="E535" s="26" t="s">
        <v>418</v>
      </c>
      <c r="F535" s="161" t="s">
        <v>7560</v>
      </c>
      <c r="G535" s="156"/>
      <c r="O535" s="99"/>
    </row>
    <row r="536" spans="1:15" s="29" customFormat="1" ht="101.5">
      <c r="A536" s="18"/>
      <c r="B536" s="296"/>
      <c r="C536" s="30" t="s">
        <v>7561</v>
      </c>
      <c r="D536" s="582">
        <v>2</v>
      </c>
      <c r="E536" s="26" t="s">
        <v>538</v>
      </c>
      <c r="F536" s="161" t="s">
        <v>7562</v>
      </c>
      <c r="G536" s="156"/>
      <c r="O536" s="99"/>
    </row>
    <row r="537" spans="1:15" s="29" customFormat="1" ht="72.5">
      <c r="A537" s="18" t="s">
        <v>1090</v>
      </c>
      <c r="B537" s="51" t="s">
        <v>7563</v>
      </c>
      <c r="C537" s="30" t="s">
        <v>7564</v>
      </c>
      <c r="D537" s="582">
        <v>2</v>
      </c>
      <c r="E537" s="26" t="s">
        <v>418</v>
      </c>
      <c r="F537" s="30" t="s">
        <v>7565</v>
      </c>
      <c r="G537" s="53"/>
      <c r="O537" s="99"/>
    </row>
    <row r="538" spans="1:15" s="29" customFormat="1" ht="72.5">
      <c r="A538" s="18"/>
      <c r="B538" s="817"/>
      <c r="C538" s="30" t="s">
        <v>7566</v>
      </c>
      <c r="D538" s="582">
        <v>2</v>
      </c>
      <c r="E538" s="26" t="s">
        <v>418</v>
      </c>
      <c r="F538" s="161" t="s">
        <v>7567</v>
      </c>
      <c r="G538" s="156"/>
      <c r="O538" s="99"/>
    </row>
    <row r="539" spans="1:15" s="29" customFormat="1" ht="43.5">
      <c r="A539" s="18"/>
      <c r="B539" s="817"/>
      <c r="C539" s="30" t="s">
        <v>7568</v>
      </c>
      <c r="D539" s="582">
        <v>2</v>
      </c>
      <c r="E539" s="26" t="s">
        <v>7569</v>
      </c>
      <c r="F539" s="161" t="s">
        <v>7570</v>
      </c>
      <c r="G539" s="156"/>
      <c r="O539" s="99"/>
    </row>
    <row r="540" spans="1:15" s="29" customFormat="1" ht="72.5">
      <c r="A540" s="18"/>
      <c r="B540" s="817"/>
      <c r="C540" s="23" t="s">
        <v>7571</v>
      </c>
      <c r="D540" s="582">
        <v>2</v>
      </c>
      <c r="E540" s="26" t="s">
        <v>538</v>
      </c>
      <c r="F540" s="161" t="s">
        <v>7572</v>
      </c>
      <c r="G540" s="156"/>
      <c r="O540" s="99"/>
    </row>
    <row r="541" spans="1:15" s="29" customFormat="1" ht="43.5">
      <c r="A541" s="18"/>
      <c r="B541" s="817"/>
      <c r="C541" s="30" t="s">
        <v>7573</v>
      </c>
      <c r="D541" s="582">
        <v>2</v>
      </c>
      <c r="E541" s="26" t="s">
        <v>418</v>
      </c>
      <c r="F541" s="161" t="s">
        <v>7574</v>
      </c>
      <c r="G541" s="156"/>
      <c r="O541" s="99"/>
    </row>
    <row r="542" spans="1:15" s="29" customFormat="1" ht="29">
      <c r="A542" s="18"/>
      <c r="B542" s="817"/>
      <c r="C542" s="30" t="s">
        <v>7575</v>
      </c>
      <c r="D542" s="582">
        <v>2</v>
      </c>
      <c r="E542" s="26" t="s">
        <v>418</v>
      </c>
      <c r="F542" s="161" t="s">
        <v>7576</v>
      </c>
      <c r="G542" s="156"/>
      <c r="O542" s="99"/>
    </row>
    <row r="543" spans="1:15" s="29" customFormat="1" ht="87">
      <c r="A543" s="18"/>
      <c r="B543" s="817"/>
      <c r="C543" s="23" t="s">
        <v>7577</v>
      </c>
      <c r="D543" s="115">
        <v>2</v>
      </c>
      <c r="E543" s="28" t="s">
        <v>538</v>
      </c>
      <c r="F543" s="23" t="s">
        <v>7578</v>
      </c>
      <c r="G543" s="156"/>
      <c r="O543" s="99"/>
    </row>
    <row r="544" spans="1:15" s="29" customFormat="1" ht="29">
      <c r="A544" s="18"/>
      <c r="B544" s="817"/>
      <c r="C544" s="23" t="s">
        <v>7579</v>
      </c>
      <c r="D544" s="115">
        <v>2</v>
      </c>
      <c r="E544" s="28" t="s">
        <v>538</v>
      </c>
      <c r="F544" s="23" t="s">
        <v>7580</v>
      </c>
      <c r="G544" s="156"/>
      <c r="O544" s="99"/>
    </row>
    <row r="545" spans="1:15" s="29" customFormat="1" ht="43.5">
      <c r="A545" s="18"/>
      <c r="B545" s="817"/>
      <c r="C545" s="23" t="s">
        <v>7581</v>
      </c>
      <c r="D545" s="115">
        <v>2</v>
      </c>
      <c r="E545" s="28" t="s">
        <v>538</v>
      </c>
      <c r="F545" s="23" t="s">
        <v>7582</v>
      </c>
      <c r="G545" s="156"/>
      <c r="O545" s="99"/>
    </row>
    <row r="546" spans="1:15" s="29" customFormat="1" ht="101.5">
      <c r="A546" s="18"/>
      <c r="B546" s="817"/>
      <c r="C546" s="23" t="s">
        <v>7583</v>
      </c>
      <c r="D546" s="115">
        <v>2</v>
      </c>
      <c r="E546" s="28" t="s">
        <v>538</v>
      </c>
      <c r="F546" s="23" t="s">
        <v>7584</v>
      </c>
      <c r="G546" s="156"/>
      <c r="O546" s="99"/>
    </row>
    <row r="547" spans="1:15" s="29" customFormat="1" ht="130.5">
      <c r="A547" s="18"/>
      <c r="B547" s="817"/>
      <c r="C547" s="23" t="s">
        <v>7585</v>
      </c>
      <c r="D547" s="584">
        <v>2</v>
      </c>
      <c r="E547" s="28" t="s">
        <v>651</v>
      </c>
      <c r="F547" s="23" t="s">
        <v>7586</v>
      </c>
      <c r="G547" s="156"/>
      <c r="O547" s="99"/>
    </row>
    <row r="548" spans="1:15" s="29" customFormat="1" ht="29">
      <c r="A548" s="18"/>
      <c r="B548" s="817"/>
      <c r="C548" s="20" t="s">
        <v>7587</v>
      </c>
      <c r="D548" s="584">
        <v>2</v>
      </c>
      <c r="E548" s="31" t="s">
        <v>646</v>
      </c>
      <c r="F548" s="20" t="s">
        <v>7588</v>
      </c>
      <c r="G548" s="156"/>
      <c r="O548" s="99"/>
    </row>
    <row r="549" spans="1:15" s="29" customFormat="1" ht="130.5">
      <c r="A549" s="18" t="s">
        <v>1092</v>
      </c>
      <c r="B549" s="51" t="s">
        <v>7589</v>
      </c>
      <c r="C549" s="23" t="s">
        <v>7590</v>
      </c>
      <c r="D549" s="115">
        <v>2</v>
      </c>
      <c r="E549" s="28" t="s">
        <v>418</v>
      </c>
      <c r="F549" s="23" t="s">
        <v>7591</v>
      </c>
      <c r="G549" s="447"/>
      <c r="O549" s="99"/>
    </row>
    <row r="550" spans="1:15" s="29" customFormat="1" ht="223.5">
      <c r="A550" s="18"/>
      <c r="B550" s="54"/>
      <c r="C550" s="23" t="s">
        <v>7592</v>
      </c>
      <c r="D550" s="115">
        <v>2</v>
      </c>
      <c r="E550" s="28" t="s">
        <v>418</v>
      </c>
      <c r="F550" s="23" t="s">
        <v>7593</v>
      </c>
      <c r="G550" s="818"/>
      <c r="O550" s="99"/>
    </row>
    <row r="551" spans="1:15" s="29" customFormat="1" ht="58">
      <c r="A551" s="18"/>
      <c r="B551" s="54"/>
      <c r="C551" s="30" t="s">
        <v>7594</v>
      </c>
      <c r="D551" s="582">
        <v>2</v>
      </c>
      <c r="E551" s="26" t="s">
        <v>538</v>
      </c>
      <c r="F551" s="161" t="s">
        <v>7595</v>
      </c>
      <c r="G551" s="818"/>
      <c r="O551" s="99"/>
    </row>
    <row r="552" spans="1:15" s="29" customFormat="1" ht="130.5">
      <c r="A552" s="18"/>
      <c r="B552" s="54"/>
      <c r="C552" s="30" t="s">
        <v>7596</v>
      </c>
      <c r="D552" s="582">
        <v>2</v>
      </c>
      <c r="E552" s="26" t="s">
        <v>418</v>
      </c>
      <c r="F552" s="161" t="s">
        <v>7597</v>
      </c>
      <c r="G552" s="818"/>
      <c r="O552" s="99"/>
    </row>
    <row r="553" spans="1:15" s="29" customFormat="1" ht="87">
      <c r="A553" s="18"/>
      <c r="B553" s="54"/>
      <c r="C553" s="30" t="s">
        <v>7598</v>
      </c>
      <c r="D553" s="582">
        <v>2</v>
      </c>
      <c r="E553" s="26" t="s">
        <v>538</v>
      </c>
      <c r="F553" s="161" t="s">
        <v>7599</v>
      </c>
      <c r="G553" s="818"/>
      <c r="O553" s="99"/>
    </row>
    <row r="554" spans="1:15" s="29" customFormat="1" ht="43.5">
      <c r="A554" s="18"/>
      <c r="B554" s="54"/>
      <c r="C554" s="30" t="s">
        <v>7600</v>
      </c>
      <c r="D554" s="582">
        <v>2</v>
      </c>
      <c r="E554" s="26" t="s">
        <v>538</v>
      </c>
      <c r="F554" s="161" t="s">
        <v>7601</v>
      </c>
      <c r="G554" s="818"/>
      <c r="O554" s="99"/>
    </row>
    <row r="555" spans="1:15" s="29" customFormat="1" ht="58">
      <c r="A555" s="18"/>
      <c r="B555" s="54"/>
      <c r="C555" s="30" t="s">
        <v>7602</v>
      </c>
      <c r="D555" s="582">
        <v>2</v>
      </c>
      <c r="E555" s="26" t="s">
        <v>538</v>
      </c>
      <c r="F555" s="161" t="s">
        <v>7603</v>
      </c>
      <c r="G555" s="818"/>
      <c r="O555" s="99"/>
    </row>
    <row r="556" spans="1:15" s="29" customFormat="1" ht="116">
      <c r="A556" s="18"/>
      <c r="B556" s="54"/>
      <c r="C556" s="30" t="s">
        <v>7604</v>
      </c>
      <c r="D556" s="582">
        <v>2</v>
      </c>
      <c r="E556" s="26" t="s">
        <v>538</v>
      </c>
      <c r="F556" s="161" t="s">
        <v>7605</v>
      </c>
      <c r="G556" s="818"/>
      <c r="O556" s="99"/>
    </row>
    <row r="557" spans="1:15" s="29" customFormat="1" ht="72.5">
      <c r="A557" s="18"/>
      <c r="B557" s="54"/>
      <c r="C557" s="30" t="s">
        <v>7606</v>
      </c>
      <c r="D557" s="582">
        <v>2</v>
      </c>
      <c r="E557" s="26" t="s">
        <v>418</v>
      </c>
      <c r="F557" s="161" t="s">
        <v>7607</v>
      </c>
      <c r="G557" s="818"/>
      <c r="O557" s="99"/>
    </row>
    <row r="558" spans="1:15" s="29" customFormat="1" ht="159.5">
      <c r="A558" s="18"/>
      <c r="B558" s="54"/>
      <c r="C558" s="30" t="s">
        <v>7608</v>
      </c>
      <c r="D558" s="582">
        <v>2</v>
      </c>
      <c r="E558" s="26" t="s">
        <v>538</v>
      </c>
      <c r="F558" s="161" t="s">
        <v>7609</v>
      </c>
      <c r="G558" s="818"/>
      <c r="O558" s="99"/>
    </row>
    <row r="559" spans="1:15" s="29" customFormat="1" ht="130.5">
      <c r="A559" s="18"/>
      <c r="B559" s="54"/>
      <c r="C559" s="30" t="s">
        <v>7610</v>
      </c>
      <c r="D559" s="582">
        <v>2</v>
      </c>
      <c r="E559" s="26" t="s">
        <v>538</v>
      </c>
      <c r="F559" s="55" t="s">
        <v>7611</v>
      </c>
      <c r="G559" s="818"/>
      <c r="O559" s="99"/>
    </row>
    <row r="560" spans="1:15" s="29" customFormat="1" ht="43.5">
      <c r="A560" s="18"/>
      <c r="B560" s="54"/>
      <c r="C560" s="30" t="s">
        <v>7612</v>
      </c>
      <c r="D560" s="582">
        <v>2</v>
      </c>
      <c r="E560" s="26" t="s">
        <v>538</v>
      </c>
      <c r="F560" s="55" t="s">
        <v>7613</v>
      </c>
      <c r="G560" s="818"/>
      <c r="O560" s="99"/>
    </row>
    <row r="561" spans="1:15" ht="159.5">
      <c r="A561" s="18"/>
      <c r="B561" s="54"/>
      <c r="C561" s="30" t="s">
        <v>7614</v>
      </c>
      <c r="D561" s="582">
        <v>2</v>
      </c>
      <c r="E561" s="26" t="s">
        <v>538</v>
      </c>
      <c r="F561" s="55" t="s">
        <v>7615</v>
      </c>
      <c r="G561" s="818"/>
    </row>
    <row r="562" spans="1:15" ht="159.5">
      <c r="A562" s="18"/>
      <c r="B562" s="54"/>
      <c r="C562" s="30" t="s">
        <v>7616</v>
      </c>
      <c r="D562" s="582">
        <v>2</v>
      </c>
      <c r="E562" s="26" t="s">
        <v>538</v>
      </c>
      <c r="F562" s="55" t="s">
        <v>7617</v>
      </c>
      <c r="G562" s="818"/>
    </row>
    <row r="563" spans="1:15" ht="87">
      <c r="A563" s="18"/>
      <c r="B563" s="54"/>
      <c r="C563" s="30" t="s">
        <v>7618</v>
      </c>
      <c r="D563" s="582">
        <v>2</v>
      </c>
      <c r="E563" s="26" t="s">
        <v>538</v>
      </c>
      <c r="F563" s="55" t="s">
        <v>7619</v>
      </c>
      <c r="G563" s="818"/>
    </row>
    <row r="564" spans="1:15" ht="87">
      <c r="A564" s="18"/>
      <c r="B564" s="54"/>
      <c r="C564" s="30" t="s">
        <v>7620</v>
      </c>
      <c r="D564" s="582">
        <v>2</v>
      </c>
      <c r="E564" s="26" t="s">
        <v>538</v>
      </c>
      <c r="F564" s="161" t="s">
        <v>7621</v>
      </c>
      <c r="G564" s="818"/>
    </row>
    <row r="565" spans="1:15" ht="72.5">
      <c r="A565" s="18"/>
      <c r="B565" s="54"/>
      <c r="C565" s="30" t="s">
        <v>7622</v>
      </c>
      <c r="D565" s="582">
        <v>2</v>
      </c>
      <c r="E565" s="26" t="s">
        <v>2637</v>
      </c>
      <c r="F565" s="161" t="s">
        <v>7623</v>
      </c>
      <c r="G565" s="818"/>
    </row>
    <row r="566" spans="1:15" ht="31" hidden="1">
      <c r="A566" s="27" t="s">
        <v>3190</v>
      </c>
      <c r="B566" s="160" t="s">
        <v>1091</v>
      </c>
      <c r="C566" s="26"/>
      <c r="D566" s="26"/>
      <c r="E566" s="26"/>
      <c r="F566" s="26"/>
      <c r="G566" s="26"/>
      <c r="H566" s="99"/>
      <c r="I566" s="99"/>
      <c r="J566" s="99"/>
      <c r="K566" s="7"/>
      <c r="L566" s="7"/>
      <c r="M566" s="7"/>
      <c r="N566" s="7"/>
      <c r="O566" s="7"/>
    </row>
    <row r="567" spans="1:15" ht="31" hidden="1">
      <c r="A567" s="27" t="s">
        <v>3191</v>
      </c>
      <c r="B567" s="19" t="s">
        <v>1093</v>
      </c>
      <c r="C567" s="26"/>
      <c r="D567" s="26"/>
      <c r="E567" s="26"/>
      <c r="F567" s="26"/>
      <c r="G567" s="26"/>
      <c r="H567" s="99"/>
      <c r="I567" s="99"/>
      <c r="J567" s="99"/>
      <c r="K567" s="7"/>
      <c r="L567" s="7"/>
      <c r="M567" s="7"/>
      <c r="N567" s="7"/>
      <c r="O567" s="7"/>
    </row>
    <row r="568" spans="1:15" ht="43.5">
      <c r="A568" s="18" t="s">
        <v>3192</v>
      </c>
      <c r="B568" s="54" t="s">
        <v>3193</v>
      </c>
      <c r="C568" s="30" t="s">
        <v>7624</v>
      </c>
      <c r="D568" s="582">
        <v>2</v>
      </c>
      <c r="E568" s="26" t="s">
        <v>7625</v>
      </c>
      <c r="F568" s="30" t="s">
        <v>7626</v>
      </c>
      <c r="G568" s="447"/>
    </row>
    <row r="569" spans="1:15" ht="116">
      <c r="A569" s="18"/>
      <c r="B569" s="819"/>
      <c r="C569" s="30" t="s">
        <v>7627</v>
      </c>
      <c r="D569" s="582">
        <v>2</v>
      </c>
      <c r="E569" s="26" t="s">
        <v>418</v>
      </c>
      <c r="F569" s="30" t="s">
        <v>7628</v>
      </c>
      <c r="G569" s="447"/>
    </row>
    <row r="570" spans="1:15" ht="29">
      <c r="A570" s="18"/>
      <c r="B570" s="819"/>
      <c r="C570" s="30" t="s">
        <v>7629</v>
      </c>
      <c r="D570" s="582">
        <v>2</v>
      </c>
      <c r="E570" s="26" t="s">
        <v>405</v>
      </c>
      <c r="F570" s="30"/>
      <c r="G570" s="447"/>
    </row>
    <row r="571" spans="1:15" ht="58">
      <c r="A571" s="18"/>
      <c r="B571" s="819"/>
      <c r="C571" s="30" t="s">
        <v>7630</v>
      </c>
      <c r="D571" s="582">
        <v>2</v>
      </c>
      <c r="E571" s="26" t="s">
        <v>430</v>
      </c>
      <c r="F571" s="30" t="s">
        <v>7631</v>
      </c>
      <c r="G571" s="447"/>
    </row>
    <row r="572" spans="1:15" ht="58">
      <c r="A572" s="18"/>
      <c r="B572" s="819"/>
      <c r="C572" s="30" t="s">
        <v>7632</v>
      </c>
      <c r="D572" s="582">
        <v>2</v>
      </c>
      <c r="E572" s="26" t="s">
        <v>893</v>
      </c>
      <c r="F572" s="30" t="s">
        <v>7633</v>
      </c>
      <c r="G572" s="447"/>
    </row>
    <row r="573" spans="1:15" ht="29">
      <c r="A573" s="18"/>
      <c r="B573" s="819"/>
      <c r="C573" s="30" t="s">
        <v>7634</v>
      </c>
      <c r="D573" s="582">
        <v>2</v>
      </c>
      <c r="E573" s="26" t="s">
        <v>538</v>
      </c>
      <c r="G573" s="447"/>
    </row>
    <row r="574" spans="1:15" ht="43.5">
      <c r="A574" s="18"/>
      <c r="B574" s="819"/>
      <c r="C574" s="30" t="s">
        <v>7635</v>
      </c>
      <c r="D574" s="582">
        <v>2</v>
      </c>
      <c r="E574" s="26" t="s">
        <v>538</v>
      </c>
      <c r="F574" s="23" t="s">
        <v>7636</v>
      </c>
      <c r="G574" s="447"/>
    </row>
    <row r="575" spans="1:15" ht="43.5">
      <c r="A575" s="18"/>
      <c r="B575" s="819"/>
      <c r="C575" s="30" t="s">
        <v>7637</v>
      </c>
      <c r="D575" s="582">
        <v>2</v>
      </c>
      <c r="E575" s="26" t="s">
        <v>893</v>
      </c>
      <c r="F575" s="30" t="s">
        <v>7638</v>
      </c>
      <c r="G575" s="447"/>
    </row>
    <row r="576" spans="1:15" ht="72.5">
      <c r="A576" s="18"/>
      <c r="B576" s="819"/>
      <c r="C576" s="30" t="s">
        <v>7639</v>
      </c>
      <c r="D576" s="582">
        <v>2</v>
      </c>
      <c r="E576" s="26" t="s">
        <v>893</v>
      </c>
      <c r="F576" s="30" t="s">
        <v>7640</v>
      </c>
      <c r="G576" s="447"/>
    </row>
    <row r="577" spans="1:15" ht="58">
      <c r="A577" s="18"/>
      <c r="B577" s="819"/>
      <c r="C577" s="30" t="s">
        <v>7641</v>
      </c>
      <c r="D577" s="582">
        <v>2</v>
      </c>
      <c r="E577" s="26" t="s">
        <v>893</v>
      </c>
      <c r="F577" s="30" t="s">
        <v>7642</v>
      </c>
      <c r="G577" s="447"/>
    </row>
    <row r="578" spans="1:15" ht="58">
      <c r="A578" s="18"/>
      <c r="B578" s="819"/>
      <c r="C578" s="30" t="s">
        <v>7643</v>
      </c>
      <c r="D578" s="582">
        <v>2</v>
      </c>
      <c r="E578" s="26" t="s">
        <v>646</v>
      </c>
      <c r="F578" s="30" t="s">
        <v>7644</v>
      </c>
      <c r="G578" s="447"/>
    </row>
    <row r="579" spans="1:15" ht="333.5">
      <c r="A579" s="18"/>
      <c r="B579" s="819"/>
      <c r="C579" s="30" t="s">
        <v>7645</v>
      </c>
      <c r="D579" s="582">
        <v>2</v>
      </c>
      <c r="E579" s="26" t="s">
        <v>893</v>
      </c>
      <c r="F579" s="30" t="s">
        <v>7646</v>
      </c>
      <c r="G579" s="447"/>
    </row>
    <row r="580" spans="1:15" ht="183.75" customHeight="1">
      <c r="A580" s="18"/>
      <c r="B580" s="819"/>
      <c r="C580" s="30" t="s">
        <v>7647</v>
      </c>
      <c r="D580" s="582">
        <v>2</v>
      </c>
      <c r="E580" s="26" t="s">
        <v>893</v>
      </c>
      <c r="F580" s="30" t="s">
        <v>7648</v>
      </c>
      <c r="G580" s="447"/>
    </row>
    <row r="581" spans="1:15" ht="29">
      <c r="A581" s="18"/>
      <c r="B581" s="819"/>
      <c r="C581" s="30" t="s">
        <v>7649</v>
      </c>
      <c r="D581" s="582">
        <v>2</v>
      </c>
      <c r="E581" s="26" t="s">
        <v>893</v>
      </c>
      <c r="F581" s="30" t="s">
        <v>7650</v>
      </c>
      <c r="G581" s="447"/>
    </row>
    <row r="582" spans="1:15" ht="43.5">
      <c r="A582" s="18"/>
      <c r="B582" s="819"/>
      <c r="C582" s="30" t="s">
        <v>7651</v>
      </c>
      <c r="D582" s="582">
        <v>2</v>
      </c>
      <c r="E582" s="26" t="s">
        <v>893</v>
      </c>
      <c r="F582" s="30" t="s">
        <v>7652</v>
      </c>
      <c r="G582" s="447"/>
    </row>
    <row r="583" spans="1:15" ht="29">
      <c r="A583" s="18"/>
      <c r="B583" s="819"/>
      <c r="C583" s="30" t="s">
        <v>7653</v>
      </c>
      <c r="D583" s="582">
        <v>2</v>
      </c>
      <c r="E583" s="26" t="s">
        <v>269</v>
      </c>
      <c r="F583" s="30" t="s">
        <v>7654</v>
      </c>
      <c r="G583" s="447"/>
    </row>
    <row r="584" spans="1:15" ht="43.5">
      <c r="A584" s="18"/>
      <c r="B584" s="819"/>
      <c r="C584" s="30" t="s">
        <v>7655</v>
      </c>
      <c r="D584" s="582">
        <v>2</v>
      </c>
      <c r="E584" s="26" t="s">
        <v>269</v>
      </c>
      <c r="F584" s="30" t="s">
        <v>7656</v>
      </c>
      <c r="G584" s="447"/>
    </row>
    <row r="585" spans="1:15" ht="72.5">
      <c r="A585" s="18" t="s">
        <v>2420</v>
      </c>
      <c r="B585" s="819"/>
      <c r="C585" s="30" t="s">
        <v>7657</v>
      </c>
      <c r="D585" s="582">
        <v>2</v>
      </c>
      <c r="E585" s="26" t="s">
        <v>269</v>
      </c>
      <c r="F585" s="23" t="s">
        <v>7658</v>
      </c>
      <c r="G585" s="447"/>
    </row>
    <row r="586" spans="1:15" ht="58">
      <c r="A586" s="18"/>
      <c r="B586" s="819"/>
      <c r="C586" s="30" t="s">
        <v>7659</v>
      </c>
      <c r="D586" s="582">
        <v>2</v>
      </c>
      <c r="E586" s="26" t="s">
        <v>2637</v>
      </c>
      <c r="F586" s="30" t="s">
        <v>7660</v>
      </c>
      <c r="G586" s="447"/>
    </row>
    <row r="587" spans="1:15" ht="43.5">
      <c r="A587" s="18"/>
      <c r="B587" s="819"/>
      <c r="C587" s="30" t="s">
        <v>7661</v>
      </c>
      <c r="D587" s="582">
        <v>2</v>
      </c>
      <c r="E587" s="26" t="s">
        <v>646</v>
      </c>
      <c r="F587" s="30" t="s">
        <v>7662</v>
      </c>
      <c r="G587" s="447"/>
    </row>
    <row r="588" spans="1:15" ht="43.5">
      <c r="A588" s="18"/>
      <c r="B588" s="819"/>
      <c r="C588" s="30" t="s">
        <v>7663</v>
      </c>
      <c r="D588" s="582">
        <v>2</v>
      </c>
      <c r="E588" s="26" t="s">
        <v>367</v>
      </c>
      <c r="F588" s="30" t="s">
        <v>7664</v>
      </c>
      <c r="G588" s="447"/>
    </row>
    <row r="589" spans="1:15" ht="43.5">
      <c r="A589" s="18"/>
      <c r="B589" s="819"/>
      <c r="C589" s="30" t="s">
        <v>7665</v>
      </c>
      <c r="D589" s="582">
        <v>2</v>
      </c>
      <c r="E589" s="26" t="s">
        <v>893</v>
      </c>
      <c r="F589" s="30" t="s">
        <v>7666</v>
      </c>
      <c r="G589" s="447"/>
    </row>
    <row r="590" spans="1:15" ht="54.75" customHeight="1">
      <c r="A590" s="18" t="s">
        <v>7667</v>
      </c>
      <c r="B590" s="54" t="s">
        <v>6678</v>
      </c>
      <c r="C590" s="815" t="s">
        <v>7668</v>
      </c>
      <c r="D590" s="582">
        <v>2</v>
      </c>
      <c r="E590" s="28" t="s">
        <v>538</v>
      </c>
      <c r="F590" s="30" t="s">
        <v>7669</v>
      </c>
      <c r="G590" s="156"/>
    </row>
    <row r="591" spans="1:15" ht="40.15" hidden="1" customHeight="1">
      <c r="A591" s="162" t="s">
        <v>43</v>
      </c>
      <c r="B591" s="1078" t="s">
        <v>2067</v>
      </c>
      <c r="C591" s="1256"/>
      <c r="D591" s="1091"/>
      <c r="E591" s="1091"/>
      <c r="F591" s="1091"/>
      <c r="G591" s="1092"/>
      <c r="H591" s="99"/>
      <c r="I591" s="99"/>
      <c r="J591" s="99"/>
      <c r="K591" s="7"/>
      <c r="L591" s="7"/>
      <c r="M591" s="7"/>
      <c r="N591" s="7"/>
      <c r="O591" s="7"/>
    </row>
    <row r="592" spans="1:15" ht="31" hidden="1">
      <c r="A592" s="27" t="s">
        <v>1094</v>
      </c>
      <c r="B592" s="114" t="s">
        <v>1095</v>
      </c>
      <c r="C592" s="26"/>
      <c r="D592" s="26"/>
      <c r="E592" s="28"/>
      <c r="F592" s="26" t="s">
        <v>7670</v>
      </c>
      <c r="G592" s="26"/>
      <c r="H592" s="99"/>
      <c r="I592" s="99"/>
      <c r="J592" s="99"/>
      <c r="K592" s="7"/>
      <c r="L592" s="7"/>
      <c r="M592" s="7"/>
      <c r="N592" s="7"/>
      <c r="O592" s="7"/>
    </row>
    <row r="593" spans="1:15" ht="31" hidden="1">
      <c r="A593" s="27" t="s">
        <v>1096</v>
      </c>
      <c r="B593" s="114" t="s">
        <v>2068</v>
      </c>
      <c r="C593" s="26"/>
      <c r="D593" s="26"/>
      <c r="E593" s="28"/>
      <c r="F593" s="26"/>
      <c r="G593" s="26"/>
      <c r="H593" s="99"/>
      <c r="I593" s="99"/>
      <c r="J593" s="99"/>
      <c r="K593" s="7"/>
      <c r="L593" s="7"/>
      <c r="M593" s="7"/>
      <c r="N593" s="7"/>
      <c r="O593" s="7"/>
    </row>
    <row r="594" spans="1:15" ht="31" hidden="1">
      <c r="A594" s="27" t="s">
        <v>1098</v>
      </c>
      <c r="B594" s="114" t="s">
        <v>2069</v>
      </c>
      <c r="C594" s="26"/>
      <c r="D594" s="26"/>
      <c r="E594" s="28"/>
      <c r="F594" s="26"/>
      <c r="G594" s="26"/>
      <c r="H594" s="99"/>
      <c r="I594" s="99"/>
      <c r="J594" s="99"/>
      <c r="K594" s="7"/>
      <c r="L594" s="7"/>
      <c r="M594" s="7"/>
      <c r="N594" s="7"/>
      <c r="O594" s="7"/>
    </row>
    <row r="595" spans="1:15" ht="31" hidden="1">
      <c r="A595" s="27" t="s">
        <v>1100</v>
      </c>
      <c r="B595" s="114" t="s">
        <v>2070</v>
      </c>
      <c r="C595" s="26"/>
      <c r="D595" s="26"/>
      <c r="E595" s="28"/>
      <c r="F595" s="26"/>
      <c r="G595" s="26"/>
      <c r="H595" s="99"/>
      <c r="I595" s="99"/>
      <c r="J595" s="99"/>
      <c r="K595" s="7"/>
      <c r="L595" s="7"/>
      <c r="M595" s="7"/>
      <c r="N595" s="7"/>
      <c r="O595" s="7"/>
    </row>
    <row r="596" spans="1:15" ht="31" hidden="1">
      <c r="A596" s="27" t="s">
        <v>1102</v>
      </c>
      <c r="B596" s="114" t="s">
        <v>2071</v>
      </c>
      <c r="C596" s="26"/>
      <c r="D596" s="26"/>
      <c r="E596" s="28"/>
      <c r="F596" s="26"/>
      <c r="G596" s="26"/>
      <c r="H596" s="99"/>
      <c r="I596" s="99"/>
      <c r="J596" s="99"/>
      <c r="K596" s="7"/>
      <c r="L596" s="7"/>
      <c r="M596" s="7"/>
      <c r="N596" s="7"/>
      <c r="O596" s="7"/>
    </row>
    <row r="597" spans="1:15" ht="31" hidden="1">
      <c r="A597" s="27" t="s">
        <v>1104</v>
      </c>
      <c r="B597" s="114" t="s">
        <v>2072</v>
      </c>
      <c r="C597" s="26"/>
      <c r="D597" s="26"/>
      <c r="E597" s="28"/>
      <c r="F597" s="26"/>
      <c r="G597" s="26"/>
      <c r="H597" s="99"/>
      <c r="I597" s="99"/>
      <c r="J597" s="99"/>
      <c r="K597" s="7"/>
      <c r="L597" s="7"/>
      <c r="M597" s="7"/>
      <c r="N597" s="7"/>
      <c r="O597" s="7"/>
    </row>
    <row r="598" spans="1:15" ht="40.15" hidden="1" customHeight="1">
      <c r="A598" s="162" t="s">
        <v>41</v>
      </c>
      <c r="B598" s="1078" t="s">
        <v>2073</v>
      </c>
      <c r="C598" s="1091"/>
      <c r="D598" s="1091"/>
      <c r="E598" s="1091"/>
      <c r="F598" s="1091"/>
      <c r="G598" s="1092"/>
      <c r="H598" s="99"/>
      <c r="I598" s="99"/>
      <c r="J598" s="99"/>
      <c r="K598" s="7"/>
      <c r="L598" s="7"/>
      <c r="M598" s="7"/>
      <c r="N598" s="7"/>
      <c r="O598" s="7"/>
    </row>
    <row r="599" spans="1:15" ht="15.5" hidden="1">
      <c r="A599" s="27" t="s">
        <v>1106</v>
      </c>
      <c r="B599" s="114" t="s">
        <v>2074</v>
      </c>
      <c r="C599" s="26"/>
      <c r="D599" s="26"/>
      <c r="E599" s="28"/>
      <c r="F599" s="26"/>
      <c r="G599" s="26"/>
      <c r="H599" s="99"/>
      <c r="I599" s="99"/>
      <c r="J599" s="99"/>
      <c r="K599" s="7"/>
      <c r="L599" s="7"/>
      <c r="M599" s="7"/>
      <c r="N599" s="7"/>
      <c r="O599" s="7"/>
    </row>
    <row r="600" spans="1:15" ht="15.5" hidden="1">
      <c r="A600" s="27" t="s">
        <v>1108</v>
      </c>
      <c r="B600" s="114" t="s">
        <v>2075</v>
      </c>
      <c r="C600" s="26"/>
      <c r="D600" s="26"/>
      <c r="E600" s="28"/>
      <c r="F600" s="26"/>
      <c r="G600" s="26"/>
      <c r="H600" s="99"/>
      <c r="I600" s="99"/>
      <c r="J600" s="99"/>
      <c r="K600" s="7"/>
      <c r="L600" s="7"/>
      <c r="M600" s="7"/>
      <c r="N600" s="7"/>
      <c r="O600" s="7"/>
    </row>
    <row r="601" spans="1:15" ht="15.5" hidden="1">
      <c r="A601" s="27" t="s">
        <v>1110</v>
      </c>
      <c r="B601" s="114" t="s">
        <v>2076</v>
      </c>
      <c r="C601" s="26"/>
      <c r="D601" s="26"/>
      <c r="E601" s="28"/>
      <c r="F601" s="26"/>
      <c r="G601" s="26"/>
      <c r="H601" s="99"/>
      <c r="I601" s="99"/>
      <c r="J601" s="99"/>
      <c r="K601" s="7"/>
      <c r="L601" s="7"/>
      <c r="M601" s="7"/>
      <c r="N601" s="7"/>
      <c r="O601" s="7"/>
    </row>
    <row r="602" spans="1:15" ht="15.5" hidden="1">
      <c r="A602" s="27" t="s">
        <v>1112</v>
      </c>
      <c r="B602" s="114" t="s">
        <v>2077</v>
      </c>
      <c r="C602" s="26"/>
      <c r="D602" s="26"/>
      <c r="E602" s="28"/>
      <c r="F602" s="26"/>
      <c r="G602" s="26"/>
      <c r="H602" s="99"/>
      <c r="I602" s="99"/>
      <c r="J602" s="99"/>
      <c r="K602" s="7"/>
      <c r="L602" s="7"/>
      <c r="M602" s="7"/>
      <c r="N602" s="7"/>
      <c r="O602" s="7"/>
    </row>
    <row r="603" spans="1:15" ht="40.15" hidden="1" customHeight="1">
      <c r="A603" s="162" t="s">
        <v>39</v>
      </c>
      <c r="B603" s="1078" t="s">
        <v>2078</v>
      </c>
      <c r="C603" s="1091"/>
      <c r="D603" s="1091"/>
      <c r="E603" s="1091"/>
      <c r="F603" s="1091"/>
      <c r="G603" s="1092"/>
      <c r="H603" s="99"/>
      <c r="I603" s="99"/>
      <c r="J603" s="99"/>
      <c r="K603" s="7"/>
      <c r="L603" s="7"/>
      <c r="M603" s="7"/>
      <c r="N603" s="7"/>
      <c r="O603" s="7"/>
    </row>
    <row r="604" spans="1:15" ht="31" hidden="1">
      <c r="A604" s="27" t="s">
        <v>1114</v>
      </c>
      <c r="B604" s="114" t="s">
        <v>291</v>
      </c>
      <c r="C604" s="26"/>
      <c r="D604" s="26"/>
      <c r="E604" s="28"/>
      <c r="F604" s="26"/>
      <c r="G604" s="26"/>
      <c r="H604" s="99"/>
      <c r="I604" s="99"/>
      <c r="J604" s="99"/>
      <c r="K604" s="7"/>
      <c r="L604" s="7"/>
      <c r="M604" s="7"/>
      <c r="N604" s="7"/>
      <c r="O604" s="7"/>
    </row>
    <row r="605" spans="1:15" ht="31" hidden="1">
      <c r="A605" s="27" t="s">
        <v>1116</v>
      </c>
      <c r="B605" s="114" t="s">
        <v>293</v>
      </c>
      <c r="C605" s="26"/>
      <c r="D605" s="26"/>
      <c r="E605" s="28"/>
      <c r="F605" s="26"/>
      <c r="G605" s="26"/>
      <c r="H605" s="99"/>
      <c r="I605" s="99"/>
      <c r="J605" s="99"/>
      <c r="K605" s="7"/>
      <c r="L605" s="7"/>
      <c r="M605" s="7"/>
      <c r="N605" s="7"/>
      <c r="O605" s="7"/>
    </row>
    <row r="606" spans="1:15" ht="31" hidden="1">
      <c r="A606" s="27" t="s">
        <v>1118</v>
      </c>
      <c r="B606" s="114" t="s">
        <v>295</v>
      </c>
      <c r="C606" s="26"/>
      <c r="D606" s="26"/>
      <c r="E606" s="28"/>
      <c r="F606" s="26"/>
      <c r="G606" s="26"/>
      <c r="H606" s="99"/>
      <c r="I606" s="99"/>
      <c r="J606" s="99"/>
      <c r="K606" s="7"/>
      <c r="L606" s="7"/>
      <c r="M606" s="7"/>
      <c r="N606" s="7"/>
      <c r="O606" s="7"/>
    </row>
    <row r="607" spans="1:15" ht="31" hidden="1">
      <c r="A607" s="27" t="s">
        <v>1120</v>
      </c>
      <c r="B607" s="114" t="s">
        <v>297</v>
      </c>
      <c r="C607" s="26"/>
      <c r="D607" s="26"/>
      <c r="E607" s="28"/>
      <c r="F607" s="26"/>
      <c r="G607" s="26"/>
      <c r="H607" s="99"/>
      <c r="I607" s="99"/>
      <c r="J607" s="99"/>
      <c r="K607" s="7"/>
      <c r="L607" s="7"/>
      <c r="M607" s="7"/>
      <c r="N607" s="7"/>
      <c r="O607" s="7"/>
    </row>
    <row r="608" spans="1:15" ht="46.5" hidden="1">
      <c r="A608" s="27" t="s">
        <v>1122</v>
      </c>
      <c r="B608" s="114" t="s">
        <v>2079</v>
      </c>
      <c r="C608" s="26"/>
      <c r="D608" s="26"/>
      <c r="E608" s="28"/>
      <c r="F608" s="26"/>
      <c r="G608" s="26"/>
      <c r="H608" s="99"/>
      <c r="I608" s="99"/>
      <c r="J608" s="99"/>
      <c r="K608" s="7"/>
      <c r="L608" s="7"/>
      <c r="M608" s="7"/>
      <c r="N608" s="7"/>
      <c r="O608" s="7"/>
    </row>
    <row r="609" spans="1:15" ht="31" hidden="1">
      <c r="A609" s="27" t="s">
        <v>1124</v>
      </c>
      <c r="B609" s="114" t="s">
        <v>301</v>
      </c>
      <c r="C609" s="26"/>
      <c r="D609" s="26"/>
      <c r="E609" s="28"/>
      <c r="F609" s="26"/>
      <c r="G609" s="26"/>
      <c r="H609" s="99"/>
      <c r="I609" s="99"/>
      <c r="J609" s="99"/>
      <c r="K609" s="7"/>
      <c r="L609" s="7"/>
      <c r="M609" s="7"/>
      <c r="N609" s="7"/>
      <c r="O609" s="7"/>
    </row>
    <row r="610" spans="1:15" ht="46.5" hidden="1">
      <c r="A610" s="27" t="s">
        <v>1126</v>
      </c>
      <c r="B610" s="114" t="s">
        <v>303</v>
      </c>
      <c r="C610" s="26"/>
      <c r="D610" s="26"/>
      <c r="E610" s="28"/>
      <c r="F610" s="26"/>
      <c r="G610" s="26"/>
      <c r="H610" s="99"/>
      <c r="I610" s="99"/>
      <c r="J610" s="99"/>
      <c r="K610" s="7"/>
      <c r="L610" s="7"/>
      <c r="M610" s="7"/>
      <c r="N610" s="7"/>
      <c r="O610" s="7"/>
    </row>
    <row r="611" spans="1:15" ht="62" hidden="1">
      <c r="A611" s="27" t="s">
        <v>1128</v>
      </c>
      <c r="B611" s="114" t="s">
        <v>2080</v>
      </c>
      <c r="C611" s="26"/>
      <c r="D611" s="26"/>
      <c r="E611" s="28"/>
      <c r="F611" s="26"/>
      <c r="G611" s="26"/>
      <c r="H611" s="99"/>
      <c r="I611" s="99"/>
      <c r="J611" s="99"/>
      <c r="K611" s="7"/>
      <c r="L611" s="7"/>
      <c r="M611" s="7"/>
      <c r="N611" s="7"/>
      <c r="O611" s="7"/>
    </row>
    <row r="612" spans="1:15" ht="31" hidden="1">
      <c r="A612" s="27" t="s">
        <v>1130</v>
      </c>
      <c r="B612" s="114" t="s">
        <v>2081</v>
      </c>
      <c r="C612" s="26"/>
      <c r="D612" s="26"/>
      <c r="E612" s="28"/>
      <c r="F612" s="26"/>
      <c r="G612" s="26"/>
      <c r="H612" s="99"/>
      <c r="I612" s="99"/>
      <c r="J612" s="99"/>
      <c r="K612" s="7"/>
      <c r="L612" s="7"/>
      <c r="M612" s="7"/>
      <c r="N612" s="7"/>
      <c r="O612" s="7"/>
    </row>
    <row r="613" spans="1:15" ht="31" hidden="1">
      <c r="A613" s="27" t="s">
        <v>1132</v>
      </c>
      <c r="B613" s="114" t="s">
        <v>2082</v>
      </c>
      <c r="C613" s="26"/>
      <c r="D613" s="26"/>
      <c r="E613" s="28"/>
      <c r="F613" s="26"/>
      <c r="G613" s="26"/>
      <c r="H613" s="99"/>
      <c r="I613" s="99"/>
      <c r="J613" s="99"/>
      <c r="K613" s="7"/>
      <c r="L613" s="7"/>
      <c r="M613" s="7"/>
      <c r="N613" s="7"/>
      <c r="O613" s="7"/>
    </row>
    <row r="614" spans="1:15" ht="18.5">
      <c r="A614" s="181"/>
      <c r="B614" s="1084" t="s">
        <v>1134</v>
      </c>
      <c r="C614" s="1077"/>
      <c r="D614" s="1312"/>
      <c r="E614" s="1077"/>
      <c r="F614" s="1077"/>
      <c r="G614" s="820"/>
      <c r="H614" s="29">
        <f>H615+H623+H633+H640+H653+H665</f>
        <v>110</v>
      </c>
      <c r="I614" s="29">
        <f>I615+I623+I633+I640+I653+I665</f>
        <v>110</v>
      </c>
    </row>
    <row r="615" spans="1:15" ht="40.15" customHeight="1">
      <c r="A615" s="135" t="s">
        <v>2083</v>
      </c>
      <c r="B615" s="1078" t="s">
        <v>2084</v>
      </c>
      <c r="C615" s="1091"/>
      <c r="D615" s="1091"/>
      <c r="E615" s="1091"/>
      <c r="F615" s="1091"/>
      <c r="G615" s="1092"/>
      <c r="H615" s="29">
        <f>SUM(D616:D622)</f>
        <v>12</v>
      </c>
      <c r="I615" s="29">
        <f>COUNT(D616:D622)*2</f>
        <v>12</v>
      </c>
    </row>
    <row r="616" spans="1:15" ht="31" hidden="1">
      <c r="A616" s="79" t="s">
        <v>1135</v>
      </c>
      <c r="B616" s="114" t="s">
        <v>2085</v>
      </c>
      <c r="C616" s="742"/>
      <c r="D616" s="742"/>
      <c r="E616" s="22"/>
      <c r="F616" s="742"/>
      <c r="G616" s="742"/>
      <c r="H616" s="99"/>
      <c r="I616" s="99"/>
      <c r="J616" s="99"/>
      <c r="K616" s="7"/>
      <c r="L616" s="7"/>
      <c r="M616" s="7"/>
      <c r="N616" s="7"/>
      <c r="O616" s="7"/>
    </row>
    <row r="617" spans="1:15" ht="31">
      <c r="A617" s="182" t="s">
        <v>2086</v>
      </c>
      <c r="B617" s="114" t="s">
        <v>2087</v>
      </c>
      <c r="C617" s="25" t="s">
        <v>1139</v>
      </c>
      <c r="D617" s="115">
        <v>2</v>
      </c>
      <c r="E617" s="22" t="s">
        <v>538</v>
      </c>
      <c r="F617" s="25" t="s">
        <v>1140</v>
      </c>
      <c r="G617" s="267"/>
    </row>
    <row r="618" spans="1:15" ht="60.75" customHeight="1">
      <c r="A618" s="182" t="s">
        <v>1141</v>
      </c>
      <c r="B618" s="114" t="s">
        <v>2090</v>
      </c>
      <c r="C618" s="25" t="s">
        <v>2565</v>
      </c>
      <c r="D618" s="115">
        <v>2</v>
      </c>
      <c r="E618" s="22" t="s">
        <v>538</v>
      </c>
      <c r="F618" s="25" t="s">
        <v>7671</v>
      </c>
      <c r="G618" s="232"/>
    </row>
    <row r="619" spans="1:15" ht="31">
      <c r="A619" s="182" t="s">
        <v>2091</v>
      </c>
      <c r="B619" s="114" t="s">
        <v>2092</v>
      </c>
      <c r="C619" s="55" t="s">
        <v>7672</v>
      </c>
      <c r="D619" s="783">
        <v>2</v>
      </c>
      <c r="E619" s="25" t="s">
        <v>538</v>
      </c>
      <c r="F619" s="25" t="s">
        <v>3196</v>
      </c>
      <c r="G619" s="267"/>
    </row>
    <row r="620" spans="1:15" ht="43.5">
      <c r="A620" s="182" t="s">
        <v>2095</v>
      </c>
      <c r="B620" s="114" t="s">
        <v>2096</v>
      </c>
      <c r="C620" s="25" t="s">
        <v>1150</v>
      </c>
      <c r="D620" s="115">
        <v>2</v>
      </c>
      <c r="E620" s="22" t="s">
        <v>538</v>
      </c>
      <c r="F620" s="23" t="s">
        <v>7673</v>
      </c>
      <c r="G620" s="267"/>
    </row>
    <row r="621" spans="1:15" ht="29">
      <c r="A621" s="182"/>
      <c r="B621" s="114"/>
      <c r="C621" s="25" t="s">
        <v>7674</v>
      </c>
      <c r="D621" s="115">
        <v>2</v>
      </c>
      <c r="E621" s="22" t="s">
        <v>339</v>
      </c>
      <c r="F621" s="30"/>
      <c r="G621" s="267"/>
    </row>
    <row r="622" spans="1:15" ht="31">
      <c r="A622" s="182" t="s">
        <v>1152</v>
      </c>
      <c r="B622" s="184" t="s">
        <v>2097</v>
      </c>
      <c r="C622" s="245" t="s">
        <v>7675</v>
      </c>
      <c r="D622" s="115">
        <v>2</v>
      </c>
      <c r="E622" s="22" t="s">
        <v>538</v>
      </c>
      <c r="F622" s="742"/>
      <c r="G622" s="267"/>
    </row>
    <row r="623" spans="1:15" ht="40.15" customHeight="1">
      <c r="A623" s="135" t="s">
        <v>2098</v>
      </c>
      <c r="B623" s="1078" t="s">
        <v>2099</v>
      </c>
      <c r="C623" s="1091"/>
      <c r="D623" s="1091"/>
      <c r="E623" s="1091"/>
      <c r="F623" s="1091"/>
      <c r="G623" s="1092"/>
      <c r="H623" s="29">
        <f>SUM(D624:D632)</f>
        <v>16</v>
      </c>
      <c r="I623" s="29">
        <f>COUNT(D624:D632)*2</f>
        <v>16</v>
      </c>
    </row>
    <row r="624" spans="1:15" ht="29">
      <c r="A624" s="182" t="s">
        <v>2100</v>
      </c>
      <c r="B624" s="114" t="s">
        <v>1156</v>
      </c>
      <c r="C624" s="23" t="s">
        <v>2101</v>
      </c>
      <c r="D624" s="582">
        <v>2</v>
      </c>
      <c r="E624" s="22" t="s">
        <v>339</v>
      </c>
      <c r="F624" s="50" t="s">
        <v>7676</v>
      </c>
      <c r="G624" s="267"/>
    </row>
    <row r="625" spans="1:15" ht="43.5">
      <c r="A625" s="182"/>
      <c r="B625" s="114"/>
      <c r="C625" s="23" t="s">
        <v>1161</v>
      </c>
      <c r="D625" s="115">
        <v>2</v>
      </c>
      <c r="E625" s="22" t="s">
        <v>377</v>
      </c>
      <c r="F625" s="50" t="s">
        <v>2103</v>
      </c>
      <c r="G625" s="267"/>
    </row>
    <row r="626" spans="1:15" ht="29">
      <c r="A626" s="182"/>
      <c r="B626" s="114"/>
      <c r="C626" s="23" t="s">
        <v>1165</v>
      </c>
      <c r="D626" s="115">
        <v>2</v>
      </c>
      <c r="E626" s="22" t="s">
        <v>339</v>
      </c>
      <c r="F626" s="50" t="s">
        <v>1166</v>
      </c>
      <c r="G626" s="267"/>
    </row>
    <row r="627" spans="1:15" ht="29">
      <c r="A627" s="182"/>
      <c r="B627" s="114"/>
      <c r="C627" s="20" t="s">
        <v>7677</v>
      </c>
      <c r="D627" s="115">
        <v>2</v>
      </c>
      <c r="E627" s="22" t="s">
        <v>339</v>
      </c>
      <c r="F627" s="25" t="s">
        <v>7678</v>
      </c>
      <c r="G627" s="267"/>
    </row>
    <row r="628" spans="1:15" ht="29">
      <c r="A628" s="182"/>
      <c r="B628" s="114"/>
      <c r="C628" s="57" t="s">
        <v>7679</v>
      </c>
      <c r="D628" s="115">
        <v>2</v>
      </c>
      <c r="E628" s="22" t="s">
        <v>377</v>
      </c>
      <c r="F628" s="50" t="s">
        <v>7680</v>
      </c>
      <c r="G628" s="267"/>
    </row>
    <row r="629" spans="1:15" ht="46.5">
      <c r="A629" s="182" t="s">
        <v>2106</v>
      </c>
      <c r="B629" s="114" t="s">
        <v>2107</v>
      </c>
      <c r="C629" s="23" t="s">
        <v>1169</v>
      </c>
      <c r="D629" s="582">
        <v>2</v>
      </c>
      <c r="E629" s="22" t="s">
        <v>269</v>
      </c>
      <c r="F629" s="245" t="s">
        <v>7681</v>
      </c>
      <c r="G629" s="267"/>
    </row>
    <row r="630" spans="1:15" ht="29">
      <c r="A630" s="182"/>
      <c r="B630" s="114"/>
      <c r="C630" s="25" t="s">
        <v>7674</v>
      </c>
      <c r="D630" s="582">
        <v>2</v>
      </c>
      <c r="E630" s="22" t="s">
        <v>7682</v>
      </c>
      <c r="F630" s="245" t="s">
        <v>7683</v>
      </c>
      <c r="G630" s="267"/>
    </row>
    <row r="631" spans="1:15" ht="43.5">
      <c r="A631" s="182"/>
      <c r="B631" s="540"/>
      <c r="C631" s="42" t="s">
        <v>7059</v>
      </c>
      <c r="D631" s="582">
        <v>2</v>
      </c>
      <c r="E631" s="22" t="s">
        <v>678</v>
      </c>
      <c r="F631" s="50" t="s">
        <v>7058</v>
      </c>
      <c r="G631" s="267"/>
    </row>
    <row r="632" spans="1:15" ht="31" hidden="1">
      <c r="A632" s="79" t="s">
        <v>2110</v>
      </c>
      <c r="B632" s="114" t="s">
        <v>2111</v>
      </c>
      <c r="C632" s="23"/>
      <c r="D632" s="299"/>
      <c r="E632" s="22"/>
      <c r="F632" s="22"/>
      <c r="G632" s="267"/>
      <c r="H632" s="99"/>
      <c r="I632" s="99"/>
      <c r="J632" s="99"/>
      <c r="K632" s="7"/>
      <c r="L632" s="7"/>
      <c r="M632" s="7"/>
      <c r="N632" s="7"/>
      <c r="O632" s="7"/>
    </row>
    <row r="633" spans="1:15" ht="40.15" customHeight="1">
      <c r="A633" s="135" t="s">
        <v>2116</v>
      </c>
      <c r="B633" s="1078" t="s">
        <v>2117</v>
      </c>
      <c r="C633" s="1091"/>
      <c r="D633" s="1091"/>
      <c r="E633" s="1091"/>
      <c r="F633" s="1091"/>
      <c r="G633" s="1092"/>
      <c r="H633" s="29">
        <f>SUM(D634:D639)</f>
        <v>12</v>
      </c>
      <c r="I633" s="29">
        <f>COUNT(D634:D639)*2</f>
        <v>12</v>
      </c>
    </row>
    <row r="634" spans="1:15" ht="31">
      <c r="A634" s="182" t="s">
        <v>2118</v>
      </c>
      <c r="B634" s="114" t="s">
        <v>2119</v>
      </c>
      <c r="C634" s="50" t="s">
        <v>1179</v>
      </c>
      <c r="D634" s="582">
        <v>2</v>
      </c>
      <c r="E634" s="22" t="s">
        <v>377</v>
      </c>
      <c r="F634" s="50" t="s">
        <v>2784</v>
      </c>
      <c r="G634" s="220"/>
    </row>
    <row r="635" spans="1:15" ht="29">
      <c r="A635" s="182"/>
      <c r="B635" s="114"/>
      <c r="C635" s="50" t="s">
        <v>7684</v>
      </c>
      <c r="D635" s="582">
        <v>2</v>
      </c>
      <c r="E635" s="22" t="s">
        <v>377</v>
      </c>
      <c r="F635" s="50"/>
      <c r="G635" s="220"/>
    </row>
    <row r="636" spans="1:15" ht="15.5">
      <c r="A636" s="182"/>
      <c r="B636" s="191"/>
      <c r="C636" s="25" t="s">
        <v>7685</v>
      </c>
      <c r="D636" s="582">
        <v>2</v>
      </c>
      <c r="E636" s="22" t="s">
        <v>377</v>
      </c>
      <c r="F636" s="356" t="s">
        <v>7686</v>
      </c>
      <c r="G636" s="220"/>
    </row>
    <row r="637" spans="1:15" ht="31">
      <c r="A637" s="182" t="s">
        <v>2130</v>
      </c>
      <c r="B637" s="114" t="s">
        <v>2131</v>
      </c>
      <c r="C637" s="25" t="s">
        <v>1184</v>
      </c>
      <c r="D637" s="582">
        <v>2</v>
      </c>
      <c r="E637" s="22" t="s">
        <v>377</v>
      </c>
      <c r="F637" s="742"/>
      <c r="G637" s="220"/>
    </row>
    <row r="638" spans="1:15" ht="43.5">
      <c r="A638" s="182"/>
      <c r="B638" s="114"/>
      <c r="C638" s="25" t="s">
        <v>7687</v>
      </c>
      <c r="D638" s="582">
        <v>2</v>
      </c>
      <c r="E638" s="22" t="s">
        <v>418</v>
      </c>
      <c r="F638" s="742" t="s">
        <v>7068</v>
      </c>
      <c r="G638" s="220"/>
    </row>
    <row r="639" spans="1:15" ht="29">
      <c r="A639" s="182"/>
      <c r="B639" s="114"/>
      <c r="C639" s="30" t="s">
        <v>7688</v>
      </c>
      <c r="D639" s="582">
        <v>2</v>
      </c>
      <c r="E639" s="22" t="s">
        <v>418</v>
      </c>
      <c r="F639" s="742"/>
      <c r="G639" s="220"/>
    </row>
    <row r="640" spans="1:15" ht="40.15" customHeight="1">
      <c r="A640" s="135" t="s">
        <v>2133</v>
      </c>
      <c r="B640" s="1078" t="s">
        <v>2134</v>
      </c>
      <c r="C640" s="1091"/>
      <c r="D640" s="1091"/>
      <c r="E640" s="1091"/>
      <c r="F640" s="1091"/>
      <c r="G640" s="1092"/>
      <c r="H640" s="29">
        <f>SUM(D641:D652)</f>
        <v>24</v>
      </c>
      <c r="I640" s="29">
        <f>COUNT(D641:D652)*2</f>
        <v>24</v>
      </c>
    </row>
    <row r="641" spans="1:15" s="29" customFormat="1" ht="84" customHeight="1">
      <c r="A641" s="182" t="s">
        <v>2135</v>
      </c>
      <c r="B641" s="30" t="s">
        <v>2136</v>
      </c>
      <c r="C641" s="23" t="s">
        <v>1188</v>
      </c>
      <c r="D641" s="783">
        <v>2</v>
      </c>
      <c r="E641" s="71" t="s">
        <v>269</v>
      </c>
      <c r="F641" s="236" t="s">
        <v>7689</v>
      </c>
      <c r="G641" s="220"/>
      <c r="O641" s="99"/>
    </row>
    <row r="642" spans="1:15" s="29" customFormat="1" ht="29">
      <c r="A642" s="182"/>
      <c r="B642" s="42"/>
      <c r="C642" s="30" t="s">
        <v>2139</v>
      </c>
      <c r="D642" s="783">
        <v>2</v>
      </c>
      <c r="E642" s="71" t="s">
        <v>269</v>
      </c>
      <c r="F642" s="71" t="s">
        <v>1195</v>
      </c>
      <c r="G642" s="220"/>
      <c r="O642" s="99"/>
    </row>
    <row r="643" spans="1:15" s="29" customFormat="1" ht="29">
      <c r="A643" s="182"/>
      <c r="B643" s="42"/>
      <c r="C643" s="25" t="s">
        <v>1196</v>
      </c>
      <c r="D643" s="115">
        <v>2</v>
      </c>
      <c r="E643" s="22" t="s">
        <v>269</v>
      </c>
      <c r="F643" s="50" t="s">
        <v>1197</v>
      </c>
      <c r="G643" s="220"/>
      <c r="O643" s="99"/>
    </row>
    <row r="644" spans="1:15" s="29" customFormat="1" ht="29">
      <c r="A644" s="182"/>
      <c r="B644" s="42"/>
      <c r="C644" s="269" t="s">
        <v>1198</v>
      </c>
      <c r="D644" s="783">
        <v>2</v>
      </c>
      <c r="E644" s="71" t="s">
        <v>269</v>
      </c>
      <c r="F644" s="30" t="s">
        <v>1221</v>
      </c>
      <c r="G644" s="220"/>
      <c r="O644" s="99"/>
    </row>
    <row r="645" spans="1:15" s="29" customFormat="1" ht="29">
      <c r="A645" s="182"/>
      <c r="B645" s="42"/>
      <c r="C645" s="20" t="s">
        <v>1196</v>
      </c>
      <c r="D645" s="584">
        <v>2</v>
      </c>
      <c r="E645" s="31" t="s">
        <v>269</v>
      </c>
      <c r="F645" s="20" t="s">
        <v>7690</v>
      </c>
      <c r="G645" s="220"/>
      <c r="O645" s="99"/>
    </row>
    <row r="646" spans="1:15" s="29" customFormat="1" ht="43.5">
      <c r="A646" s="182" t="s">
        <v>2141</v>
      </c>
      <c r="B646" s="30" t="s">
        <v>2142</v>
      </c>
      <c r="C646" s="30" t="s">
        <v>7691</v>
      </c>
      <c r="D646" s="783">
        <v>2</v>
      </c>
      <c r="E646" s="71" t="s">
        <v>269</v>
      </c>
      <c r="F646" s="30" t="s">
        <v>7692</v>
      </c>
      <c r="G646" s="220"/>
      <c r="O646" s="99"/>
    </row>
    <row r="647" spans="1:15" s="29" customFormat="1" ht="87">
      <c r="A647" s="182"/>
      <c r="B647" s="30"/>
      <c r="C647" s="30" t="s">
        <v>7693</v>
      </c>
      <c r="D647" s="783">
        <v>2</v>
      </c>
      <c r="E647" s="71" t="s">
        <v>269</v>
      </c>
      <c r="F647" s="30" t="s">
        <v>7694</v>
      </c>
      <c r="G647" s="220"/>
      <c r="O647" s="99"/>
    </row>
    <row r="648" spans="1:15" s="29" customFormat="1" ht="43.5">
      <c r="A648" s="182"/>
      <c r="B648" s="42"/>
      <c r="C648" s="76" t="s">
        <v>2143</v>
      </c>
      <c r="D648" s="821">
        <v>2</v>
      </c>
      <c r="E648" s="301" t="s">
        <v>377</v>
      </c>
      <c r="F648" s="261" t="s">
        <v>7695</v>
      </c>
      <c r="G648" s="220"/>
      <c r="O648" s="99"/>
    </row>
    <row r="649" spans="1:15" s="29" customFormat="1" ht="29">
      <c r="A649" s="182"/>
      <c r="B649" s="42"/>
      <c r="C649" s="23" t="s">
        <v>2792</v>
      </c>
      <c r="D649" s="115">
        <v>2</v>
      </c>
      <c r="E649" s="301" t="s">
        <v>377</v>
      </c>
      <c r="F649" s="30" t="s">
        <v>2793</v>
      </c>
      <c r="G649" s="220"/>
      <c r="O649" s="99"/>
    </row>
    <row r="650" spans="1:15" s="29" customFormat="1" ht="58">
      <c r="A650" s="182"/>
      <c r="B650" s="42"/>
      <c r="C650" s="86" t="s">
        <v>7696</v>
      </c>
      <c r="D650" s="115">
        <v>2</v>
      </c>
      <c r="E650" s="301" t="s">
        <v>377</v>
      </c>
      <c r="F650" s="123" t="s">
        <v>7697</v>
      </c>
      <c r="G650" s="220"/>
      <c r="O650" s="99"/>
    </row>
    <row r="651" spans="1:15" s="29" customFormat="1" ht="58">
      <c r="A651" s="182"/>
      <c r="B651" s="42"/>
      <c r="C651" s="71" t="s">
        <v>7074</v>
      </c>
      <c r="D651" s="783">
        <v>2</v>
      </c>
      <c r="E651" s="269" t="s">
        <v>377</v>
      </c>
      <c r="F651" s="30" t="s">
        <v>7698</v>
      </c>
      <c r="G651" s="220"/>
      <c r="O651" s="99"/>
    </row>
    <row r="652" spans="1:15" s="29" customFormat="1" ht="29">
      <c r="A652" s="182"/>
      <c r="B652" s="42"/>
      <c r="C652" s="25" t="s">
        <v>7699</v>
      </c>
      <c r="D652" s="115">
        <v>2</v>
      </c>
      <c r="E652" s="301" t="s">
        <v>377</v>
      </c>
      <c r="F652" s="22"/>
      <c r="G652" s="220"/>
      <c r="O652" s="99"/>
    </row>
    <row r="653" spans="1:15" s="29" customFormat="1" ht="40.15" customHeight="1">
      <c r="A653" s="135" t="s">
        <v>2149</v>
      </c>
      <c r="B653" s="1078" t="s">
        <v>28</v>
      </c>
      <c r="C653" s="1091"/>
      <c r="D653" s="1091"/>
      <c r="E653" s="1091"/>
      <c r="F653" s="1091"/>
      <c r="G653" s="1092"/>
      <c r="H653" s="29">
        <f>SUM(D654:D664)</f>
        <v>22</v>
      </c>
      <c r="I653" s="29">
        <f>COUNT(D654:D664)*2</f>
        <v>22</v>
      </c>
      <c r="O653" s="99"/>
    </row>
    <row r="654" spans="1:15" s="29" customFormat="1" ht="29">
      <c r="A654" s="182" t="s">
        <v>2150</v>
      </c>
      <c r="B654" s="55" t="s">
        <v>3245</v>
      </c>
      <c r="C654" s="50" t="s">
        <v>2151</v>
      </c>
      <c r="D654" s="582">
        <v>2</v>
      </c>
      <c r="E654" s="22" t="s">
        <v>339</v>
      </c>
      <c r="F654" s="50" t="s">
        <v>1210</v>
      </c>
      <c r="G654" s="220"/>
      <c r="O654" s="99"/>
    </row>
    <row r="655" spans="1:15" s="29" customFormat="1" ht="29">
      <c r="A655" s="182"/>
      <c r="B655" s="30"/>
      <c r="C655" s="50" t="s">
        <v>2798</v>
      </c>
      <c r="D655" s="582">
        <v>2</v>
      </c>
      <c r="E655" s="22" t="s">
        <v>339</v>
      </c>
      <c r="F655" s="742"/>
      <c r="G655" s="220"/>
      <c r="O655" s="99"/>
    </row>
    <row r="656" spans="1:15" s="29" customFormat="1" ht="43.5">
      <c r="A656" s="182"/>
      <c r="B656" s="30"/>
      <c r="C656" s="50" t="s">
        <v>7700</v>
      </c>
      <c r="D656" s="582">
        <v>2</v>
      </c>
      <c r="E656" s="22" t="s">
        <v>339</v>
      </c>
      <c r="F656" s="50" t="s">
        <v>7701</v>
      </c>
      <c r="G656" s="220"/>
      <c r="O656" s="99"/>
    </row>
    <row r="657" spans="1:15" s="29" customFormat="1" ht="29">
      <c r="A657" s="182" t="s">
        <v>2152</v>
      </c>
      <c r="B657" s="30" t="s">
        <v>2153</v>
      </c>
      <c r="C657" s="23" t="s">
        <v>1213</v>
      </c>
      <c r="D657" s="582">
        <v>2</v>
      </c>
      <c r="E657" s="22" t="s">
        <v>377</v>
      </c>
      <c r="F657" s="25" t="s">
        <v>7702</v>
      </c>
      <c r="G657" s="220"/>
      <c r="O657" s="99"/>
    </row>
    <row r="658" spans="1:15" s="29" customFormat="1" ht="29">
      <c r="A658" s="182"/>
      <c r="B658" s="42"/>
      <c r="C658" s="23" t="s">
        <v>1215</v>
      </c>
      <c r="D658" s="582">
        <v>2</v>
      </c>
      <c r="E658" s="22" t="s">
        <v>377</v>
      </c>
      <c r="F658" s="25" t="s">
        <v>7703</v>
      </c>
      <c r="G658" s="220"/>
      <c r="O658" s="99"/>
    </row>
    <row r="659" spans="1:15" s="29" customFormat="1" ht="43.5">
      <c r="A659" s="182" t="s">
        <v>2156</v>
      </c>
      <c r="B659" s="30" t="s">
        <v>2157</v>
      </c>
      <c r="C659" s="23" t="s">
        <v>2158</v>
      </c>
      <c r="D659" s="783">
        <v>2</v>
      </c>
      <c r="E659" s="71" t="s">
        <v>538</v>
      </c>
      <c r="F659" s="71" t="s">
        <v>7704</v>
      </c>
      <c r="G659" s="220"/>
      <c r="O659" s="99"/>
    </row>
    <row r="660" spans="1:15" s="29" customFormat="1" ht="43.5">
      <c r="A660" s="182"/>
      <c r="B660" s="42"/>
      <c r="C660" s="23" t="s">
        <v>1222</v>
      </c>
      <c r="D660" s="582">
        <v>2</v>
      </c>
      <c r="E660" s="22" t="s">
        <v>377</v>
      </c>
      <c r="F660" s="25" t="s">
        <v>7705</v>
      </c>
      <c r="G660" s="220"/>
      <c r="O660" s="99"/>
    </row>
    <row r="661" spans="1:15" s="29" customFormat="1" ht="43.5">
      <c r="A661" s="182"/>
      <c r="B661" s="42"/>
      <c r="C661" s="23" t="s">
        <v>7706</v>
      </c>
      <c r="D661" s="582">
        <v>2</v>
      </c>
      <c r="E661" s="22" t="s">
        <v>377</v>
      </c>
      <c r="F661" s="25" t="s">
        <v>7707</v>
      </c>
      <c r="G661" s="220"/>
      <c r="O661" s="99"/>
    </row>
    <row r="662" spans="1:15" s="29" customFormat="1">
      <c r="A662" s="182"/>
      <c r="B662" s="42"/>
      <c r="C662" s="23" t="s">
        <v>2801</v>
      </c>
      <c r="D662" s="582">
        <v>2</v>
      </c>
      <c r="E662" s="22" t="s">
        <v>339</v>
      </c>
      <c r="F662" s="25" t="s">
        <v>7708</v>
      </c>
      <c r="G662" s="220"/>
      <c r="O662" s="99"/>
    </row>
    <row r="663" spans="1:15" s="29" customFormat="1" ht="43.5">
      <c r="A663" s="182" t="s">
        <v>2163</v>
      </c>
      <c r="B663" s="30" t="s">
        <v>2164</v>
      </c>
      <c r="C663" s="50" t="s">
        <v>7709</v>
      </c>
      <c r="D663" s="582">
        <v>2</v>
      </c>
      <c r="E663" s="22" t="s">
        <v>377</v>
      </c>
      <c r="F663" s="50" t="s">
        <v>7710</v>
      </c>
      <c r="G663" s="220"/>
      <c r="O663" s="99"/>
    </row>
    <row r="664" spans="1:15" s="29" customFormat="1" ht="101.5">
      <c r="A664" s="182" t="s">
        <v>1230</v>
      </c>
      <c r="B664" s="30" t="s">
        <v>2165</v>
      </c>
      <c r="C664" s="42" t="s">
        <v>2802</v>
      </c>
      <c r="D664" s="582">
        <v>2</v>
      </c>
      <c r="E664" s="22" t="s">
        <v>339</v>
      </c>
      <c r="F664" s="42" t="s">
        <v>2803</v>
      </c>
      <c r="G664" s="220"/>
      <c r="O664" s="99"/>
    </row>
    <row r="665" spans="1:15" s="29" customFormat="1" ht="40.15" customHeight="1">
      <c r="A665" s="117" t="s">
        <v>2166</v>
      </c>
      <c r="B665" s="1078" t="s">
        <v>26</v>
      </c>
      <c r="C665" s="1091"/>
      <c r="D665" s="1091"/>
      <c r="E665" s="1091"/>
      <c r="F665" s="1091"/>
      <c r="G665" s="1092"/>
      <c r="H665" s="29">
        <f>SUM(D666:D677)</f>
        <v>24</v>
      </c>
      <c r="I665" s="29">
        <f>COUNT(D666:D677)*2</f>
        <v>24</v>
      </c>
      <c r="O665" s="99"/>
    </row>
    <row r="666" spans="1:15" s="29" customFormat="1" ht="31">
      <c r="A666" s="182" t="s">
        <v>2168</v>
      </c>
      <c r="B666" s="191" t="s">
        <v>1233</v>
      </c>
      <c r="C666" s="25" t="s">
        <v>2804</v>
      </c>
      <c r="D666" s="115">
        <v>2</v>
      </c>
      <c r="E666" s="22" t="s">
        <v>339</v>
      </c>
      <c r="F666" s="742"/>
      <c r="G666" s="220"/>
      <c r="O666" s="99"/>
    </row>
    <row r="667" spans="1:15" s="29" customFormat="1" ht="29">
      <c r="A667" s="182"/>
      <c r="B667" s="191"/>
      <c r="C667" s="25" t="s">
        <v>7711</v>
      </c>
      <c r="D667" s="115">
        <v>2</v>
      </c>
      <c r="E667" s="22" t="s">
        <v>339</v>
      </c>
      <c r="F667" s="742"/>
      <c r="G667" s="220"/>
      <c r="O667" s="99"/>
    </row>
    <row r="668" spans="1:15" s="29" customFormat="1" ht="29">
      <c r="A668" s="182"/>
      <c r="B668" s="191"/>
      <c r="C668" s="25" t="s">
        <v>2171</v>
      </c>
      <c r="D668" s="115">
        <v>2</v>
      </c>
      <c r="E668" s="22" t="s">
        <v>377</v>
      </c>
      <c r="F668" s="742"/>
      <c r="G668" s="220"/>
      <c r="O668" s="99"/>
    </row>
    <row r="669" spans="1:15" s="29" customFormat="1" ht="29">
      <c r="A669" s="182"/>
      <c r="B669" s="191"/>
      <c r="C669" s="25" t="s">
        <v>2172</v>
      </c>
      <c r="D669" s="115">
        <v>2</v>
      </c>
      <c r="E669" s="22" t="s">
        <v>339</v>
      </c>
      <c r="F669" s="742"/>
      <c r="G669" s="220"/>
      <c r="O669" s="99"/>
    </row>
    <row r="670" spans="1:15" s="29" customFormat="1" ht="43.5">
      <c r="A670" s="182"/>
      <c r="B670" s="191"/>
      <c r="C670" s="25" t="s">
        <v>1235</v>
      </c>
      <c r="D670" s="115">
        <v>2</v>
      </c>
      <c r="E670" s="22" t="s">
        <v>339</v>
      </c>
      <c r="F670" s="45" t="s">
        <v>3267</v>
      </c>
      <c r="G670" s="220"/>
      <c r="O670" s="99"/>
    </row>
    <row r="671" spans="1:15" s="29" customFormat="1" ht="29">
      <c r="A671" s="182"/>
      <c r="B671" s="191"/>
      <c r="C671" s="23" t="s">
        <v>1236</v>
      </c>
      <c r="D671" s="115">
        <v>2</v>
      </c>
      <c r="E671" s="22" t="s">
        <v>339</v>
      </c>
      <c r="F671" s="742"/>
      <c r="G671" s="220"/>
      <c r="O671" s="99"/>
    </row>
    <row r="672" spans="1:15" s="29" customFormat="1" ht="64.5" customHeight="1">
      <c r="A672" s="182" t="s">
        <v>2173</v>
      </c>
      <c r="B672" s="191" t="s">
        <v>1238</v>
      </c>
      <c r="C672" s="23" t="s">
        <v>7712</v>
      </c>
      <c r="D672" s="115">
        <v>2</v>
      </c>
      <c r="E672" s="22" t="s">
        <v>339</v>
      </c>
      <c r="F672" s="50" t="s">
        <v>7085</v>
      </c>
      <c r="G672" s="220"/>
      <c r="O672" s="99"/>
    </row>
    <row r="673" spans="1:15" ht="72.5">
      <c r="A673" s="182"/>
      <c r="B673" s="191"/>
      <c r="C673" s="23" t="s">
        <v>1241</v>
      </c>
      <c r="D673" s="115">
        <v>2</v>
      </c>
      <c r="E673" s="22" t="s">
        <v>377</v>
      </c>
      <c r="F673" s="50" t="s">
        <v>7086</v>
      </c>
      <c r="G673" s="220"/>
    </row>
    <row r="674" spans="1:15" ht="43.5">
      <c r="A674" s="182"/>
      <c r="B674" s="191"/>
      <c r="C674" s="30" t="s">
        <v>7087</v>
      </c>
      <c r="D674" s="115">
        <v>2</v>
      </c>
      <c r="E674" s="31" t="s">
        <v>339</v>
      </c>
      <c r="F674" s="42" t="s">
        <v>2177</v>
      </c>
      <c r="G674" s="220"/>
    </row>
    <row r="675" spans="1:15" ht="31">
      <c r="A675" s="182" t="s">
        <v>2178</v>
      </c>
      <c r="B675" s="191" t="s">
        <v>1246</v>
      </c>
      <c r="C675" s="7" t="s">
        <v>1247</v>
      </c>
      <c r="D675" s="582">
        <v>2</v>
      </c>
      <c r="E675" s="303" t="s">
        <v>418</v>
      </c>
      <c r="F675" s="55" t="s">
        <v>2180</v>
      </c>
      <c r="G675" s="220"/>
    </row>
    <row r="676" spans="1:15" ht="29">
      <c r="A676" s="182"/>
      <c r="B676" s="191"/>
      <c r="C676" s="30" t="s">
        <v>1248</v>
      </c>
      <c r="D676" s="582">
        <v>2</v>
      </c>
      <c r="E676" s="303" t="s">
        <v>269</v>
      </c>
      <c r="F676" s="742"/>
      <c r="G676" s="220"/>
    </row>
    <row r="677" spans="1:15" ht="29">
      <c r="A677" s="182"/>
      <c r="B677" s="191"/>
      <c r="C677" s="161" t="s">
        <v>1249</v>
      </c>
      <c r="D677" s="582">
        <v>2</v>
      </c>
      <c r="E677" s="22" t="s">
        <v>269</v>
      </c>
      <c r="F677" s="742"/>
      <c r="G677" s="220"/>
    </row>
    <row r="678" spans="1:15" ht="18.5">
      <c r="A678" s="181"/>
      <c r="B678" s="1084" t="s">
        <v>2181</v>
      </c>
      <c r="C678" s="1077"/>
      <c r="D678" s="1312"/>
      <c r="E678" s="1077"/>
      <c r="F678" s="1077"/>
      <c r="G678" s="1365"/>
      <c r="H678" s="29">
        <f>H679+H682+H686+H690+H704+H708+H716+H724+H735</f>
        <v>72</v>
      </c>
      <c r="I678" s="29">
        <f>I679+I682+I686+I690+I704+I708+I716+I724+I735</f>
        <v>72</v>
      </c>
    </row>
    <row r="679" spans="1:15" ht="40.15" customHeight="1">
      <c r="A679" s="135" t="s">
        <v>25</v>
      </c>
      <c r="B679" s="1078" t="s">
        <v>24</v>
      </c>
      <c r="C679" s="1091"/>
      <c r="D679" s="1091"/>
      <c r="E679" s="1091"/>
      <c r="F679" s="1091"/>
      <c r="G679" s="1092"/>
      <c r="H679" s="29">
        <f>SUM(D680:D681)</f>
        <v>4</v>
      </c>
      <c r="I679" s="29">
        <f>COUNT(D680:D681)*2</f>
        <v>4</v>
      </c>
    </row>
    <row r="680" spans="1:15" ht="58">
      <c r="A680" s="43" t="s">
        <v>1252</v>
      </c>
      <c r="B680" s="114" t="s">
        <v>1253</v>
      </c>
      <c r="C680" s="74" t="s">
        <v>7090</v>
      </c>
      <c r="D680" s="773">
        <v>2</v>
      </c>
      <c r="E680" s="28" t="s">
        <v>538</v>
      </c>
      <c r="F680" s="30" t="s">
        <v>7091</v>
      </c>
      <c r="G680" s="156"/>
    </row>
    <row r="681" spans="1:15" ht="29">
      <c r="A681" s="43" t="s">
        <v>1255</v>
      </c>
      <c r="B681" s="30" t="s">
        <v>1256</v>
      </c>
      <c r="C681" s="30" t="s">
        <v>7713</v>
      </c>
      <c r="D681" s="773">
        <v>2</v>
      </c>
      <c r="E681" s="59" t="s">
        <v>646</v>
      </c>
      <c r="F681" s="30" t="s">
        <v>7714</v>
      </c>
      <c r="G681" s="53"/>
    </row>
    <row r="682" spans="1:15" ht="40.15" customHeight="1">
      <c r="A682" s="135" t="s">
        <v>23</v>
      </c>
      <c r="B682" s="1078" t="s">
        <v>2184</v>
      </c>
      <c r="C682" s="1091"/>
      <c r="D682" s="1091"/>
      <c r="E682" s="1091"/>
      <c r="F682" s="1091"/>
      <c r="G682" s="1092"/>
      <c r="H682" s="29">
        <f>SUM(D683:D685)</f>
        <v>6</v>
      </c>
      <c r="I682" s="29">
        <f>COUNT(D683:D685)*2</f>
        <v>6</v>
      </c>
    </row>
    <row r="683" spans="1:15" ht="31">
      <c r="A683" s="43" t="s">
        <v>1257</v>
      </c>
      <c r="B683" s="114" t="s">
        <v>2185</v>
      </c>
      <c r="C683" s="229" t="s">
        <v>2805</v>
      </c>
      <c r="D683" s="582">
        <v>2</v>
      </c>
      <c r="E683" s="28" t="s">
        <v>646</v>
      </c>
      <c r="F683" s="26"/>
      <c r="G683" s="156"/>
    </row>
    <row r="684" spans="1:15" ht="31">
      <c r="A684" s="43" t="s">
        <v>1259</v>
      </c>
      <c r="B684" s="114" t="s">
        <v>2187</v>
      </c>
      <c r="C684" s="30" t="s">
        <v>7096</v>
      </c>
      <c r="D684" s="582">
        <v>2</v>
      </c>
      <c r="E684" s="28" t="s">
        <v>646</v>
      </c>
      <c r="F684" s="26"/>
      <c r="G684" s="53"/>
    </row>
    <row r="685" spans="1:15" ht="43.5">
      <c r="A685" s="43" t="s">
        <v>1261</v>
      </c>
      <c r="B685" s="114" t="s">
        <v>2189</v>
      </c>
      <c r="C685" s="30" t="s">
        <v>7097</v>
      </c>
      <c r="D685" s="582">
        <v>2</v>
      </c>
      <c r="E685" s="28" t="s">
        <v>646</v>
      </c>
      <c r="F685" s="26"/>
      <c r="G685" s="53"/>
    </row>
    <row r="686" spans="1:15" ht="40.15" customHeight="1">
      <c r="A686" s="135" t="s">
        <v>2191</v>
      </c>
      <c r="B686" s="1078" t="s">
        <v>2192</v>
      </c>
      <c r="C686" s="1091"/>
      <c r="D686" s="1091"/>
      <c r="E686" s="1091"/>
      <c r="F686" s="1091"/>
      <c r="G686" s="1092"/>
      <c r="H686" s="29">
        <f>SUM(D687:D689)</f>
        <v>4</v>
      </c>
      <c r="I686" s="29">
        <f>COUNT(D687:D689)*2</f>
        <v>4</v>
      </c>
    </row>
    <row r="687" spans="1:15" ht="72.5">
      <c r="A687" s="18" t="s">
        <v>2193</v>
      </c>
      <c r="B687" s="114" t="s">
        <v>2194</v>
      </c>
      <c r="C687" s="245" t="s">
        <v>2581</v>
      </c>
      <c r="D687" s="582">
        <v>2</v>
      </c>
      <c r="E687" s="28" t="s">
        <v>538</v>
      </c>
      <c r="F687" s="30" t="s">
        <v>7715</v>
      </c>
      <c r="G687" s="156"/>
    </row>
    <row r="688" spans="1:15" ht="31" hidden="1">
      <c r="A688" s="27" t="s">
        <v>2197</v>
      </c>
      <c r="B688" s="114" t="s">
        <v>2198</v>
      </c>
      <c r="C688" s="26"/>
      <c r="D688" s="26"/>
      <c r="E688" s="28"/>
      <c r="F688" s="26"/>
      <c r="G688" s="26"/>
      <c r="H688" s="99"/>
      <c r="I688" s="99"/>
      <c r="J688" s="99"/>
      <c r="K688" s="7"/>
      <c r="L688" s="7"/>
      <c r="M688" s="7"/>
      <c r="N688" s="7"/>
      <c r="O688" s="7"/>
    </row>
    <row r="689" spans="1:15" s="29" customFormat="1" ht="58">
      <c r="A689" s="18" t="s">
        <v>2199</v>
      </c>
      <c r="B689" s="160" t="s">
        <v>2200</v>
      </c>
      <c r="C689" s="30" t="s">
        <v>1272</v>
      </c>
      <c r="D689" s="608">
        <v>2</v>
      </c>
      <c r="E689" s="30" t="s">
        <v>538</v>
      </c>
      <c r="F689" s="30" t="s">
        <v>7716</v>
      </c>
      <c r="G689" s="156"/>
      <c r="O689" s="99"/>
    </row>
    <row r="690" spans="1:15" s="29" customFormat="1" ht="40.15" customHeight="1">
      <c r="A690" s="135" t="s">
        <v>2202</v>
      </c>
      <c r="B690" s="1078" t="s">
        <v>2203</v>
      </c>
      <c r="C690" s="1091"/>
      <c r="D690" s="1091"/>
      <c r="E690" s="1091"/>
      <c r="F690" s="1091"/>
      <c r="G690" s="1092"/>
      <c r="H690" s="29">
        <f>SUM(D691:D703)</f>
        <v>26</v>
      </c>
      <c r="I690" s="29">
        <f>COUNT(D691:D703)*2</f>
        <v>26</v>
      </c>
      <c r="O690" s="99"/>
    </row>
    <row r="691" spans="1:15" s="29" customFormat="1" ht="43.5">
      <c r="A691" s="18" t="s">
        <v>2204</v>
      </c>
      <c r="B691" s="822" t="s">
        <v>1275</v>
      </c>
      <c r="C691" s="233" t="s">
        <v>1276</v>
      </c>
      <c r="D691" s="582">
        <v>2</v>
      </c>
      <c r="E691" s="21" t="s">
        <v>646</v>
      </c>
      <c r="F691" s="156" t="s">
        <v>7717</v>
      </c>
      <c r="G691" s="156"/>
      <c r="O691" s="99"/>
    </row>
    <row r="692" spans="1:15" s="29" customFormat="1" ht="29">
      <c r="A692" s="18"/>
      <c r="B692" s="823"/>
      <c r="C692" s="118" t="s">
        <v>1277</v>
      </c>
      <c r="D692" s="582">
        <v>2</v>
      </c>
      <c r="E692" s="21" t="s">
        <v>375</v>
      </c>
      <c r="F692" s="156" t="s">
        <v>7718</v>
      </c>
      <c r="G692" s="156"/>
      <c r="O692" s="99"/>
    </row>
    <row r="693" spans="1:15" s="29" customFormat="1" ht="58">
      <c r="A693" s="18" t="s">
        <v>2207</v>
      </c>
      <c r="B693" s="822" t="s">
        <v>1279</v>
      </c>
      <c r="C693" s="165" t="s">
        <v>7719</v>
      </c>
      <c r="D693" s="582">
        <v>2</v>
      </c>
      <c r="E693" s="21" t="s">
        <v>646</v>
      </c>
      <c r="F693" s="156" t="s">
        <v>7720</v>
      </c>
      <c r="G693" s="156"/>
      <c r="O693" s="99"/>
    </row>
    <row r="694" spans="1:15" s="29" customFormat="1" ht="29">
      <c r="A694" s="18"/>
      <c r="B694" s="822"/>
      <c r="C694" s="165" t="s">
        <v>7721</v>
      </c>
      <c r="D694" s="582">
        <v>2</v>
      </c>
      <c r="E694" s="21" t="s">
        <v>646</v>
      </c>
      <c r="F694" s="156" t="s">
        <v>7722</v>
      </c>
      <c r="G694" s="156"/>
      <c r="O694" s="99"/>
    </row>
    <row r="695" spans="1:15" s="29" customFormat="1" ht="43.5">
      <c r="A695" s="18"/>
      <c r="B695" s="822"/>
      <c r="C695" s="165" t="s">
        <v>7723</v>
      </c>
      <c r="D695" s="582">
        <v>2</v>
      </c>
      <c r="E695" s="21" t="s">
        <v>646</v>
      </c>
      <c r="F695" s="156" t="s">
        <v>2806</v>
      </c>
      <c r="G695" s="156"/>
      <c r="O695" s="99"/>
    </row>
    <row r="696" spans="1:15" s="29" customFormat="1" ht="97.5" customHeight="1">
      <c r="A696" s="18"/>
      <c r="B696" s="822"/>
      <c r="C696" s="165" t="s">
        <v>7724</v>
      </c>
      <c r="D696" s="582">
        <v>2</v>
      </c>
      <c r="E696" s="21" t="s">
        <v>646</v>
      </c>
      <c r="F696" s="156" t="s">
        <v>7725</v>
      </c>
      <c r="G696" s="156"/>
      <c r="O696" s="99"/>
    </row>
    <row r="697" spans="1:15" s="29" customFormat="1" ht="58">
      <c r="A697" s="18"/>
      <c r="B697" s="822"/>
      <c r="C697" s="165" t="s">
        <v>7726</v>
      </c>
      <c r="D697" s="582">
        <v>2</v>
      </c>
      <c r="E697" s="21" t="s">
        <v>646</v>
      </c>
      <c r="F697" s="447" t="s">
        <v>7727</v>
      </c>
      <c r="G697" s="156"/>
      <c r="O697" s="99"/>
    </row>
    <row r="698" spans="1:15" s="29" customFormat="1" ht="72.5">
      <c r="A698" s="18"/>
      <c r="B698" s="822"/>
      <c r="C698" s="165" t="s">
        <v>7728</v>
      </c>
      <c r="D698" s="582">
        <v>2</v>
      </c>
      <c r="E698" s="21" t="s">
        <v>646</v>
      </c>
      <c r="F698" s="156" t="s">
        <v>7729</v>
      </c>
      <c r="G698" s="156"/>
      <c r="O698" s="99"/>
    </row>
    <row r="699" spans="1:15" s="29" customFormat="1" ht="43.5">
      <c r="A699" s="18"/>
      <c r="B699" s="822"/>
      <c r="C699" s="165" t="s">
        <v>7730</v>
      </c>
      <c r="D699" s="582">
        <v>2</v>
      </c>
      <c r="E699" s="21" t="s">
        <v>646</v>
      </c>
      <c r="F699" s="156" t="s">
        <v>2678</v>
      </c>
      <c r="G699" s="156"/>
      <c r="O699" s="99"/>
    </row>
    <row r="700" spans="1:15" s="29" customFormat="1" ht="72.5">
      <c r="A700" s="18"/>
      <c r="B700" s="822"/>
      <c r="C700" s="165" t="s">
        <v>7731</v>
      </c>
      <c r="D700" s="582">
        <v>2</v>
      </c>
      <c r="E700" s="21" t="s">
        <v>646</v>
      </c>
      <c r="F700" s="156" t="s">
        <v>7732</v>
      </c>
      <c r="G700" s="156"/>
      <c r="O700" s="99"/>
    </row>
    <row r="701" spans="1:15" s="29" customFormat="1" ht="58">
      <c r="A701" s="18"/>
      <c r="B701" s="822"/>
      <c r="C701" s="165" t="s">
        <v>7733</v>
      </c>
      <c r="D701" s="582">
        <v>2</v>
      </c>
      <c r="E701" s="21" t="s">
        <v>646</v>
      </c>
      <c r="F701" s="156" t="s">
        <v>7734</v>
      </c>
      <c r="G701" s="156"/>
      <c r="O701" s="99"/>
    </row>
    <row r="702" spans="1:15" s="29" customFormat="1" ht="31">
      <c r="A702" s="18" t="s">
        <v>2224</v>
      </c>
      <c r="B702" s="822" t="s">
        <v>2225</v>
      </c>
      <c r="C702" s="267" t="s">
        <v>2600</v>
      </c>
      <c r="D702" s="582">
        <v>2</v>
      </c>
      <c r="E702" s="21" t="s">
        <v>538</v>
      </c>
      <c r="F702" s="53"/>
      <c r="G702" s="156"/>
      <c r="O702" s="99"/>
    </row>
    <row r="703" spans="1:15" s="29" customFormat="1" ht="87">
      <c r="A703" s="18" t="s">
        <v>2228</v>
      </c>
      <c r="B703" s="822" t="s">
        <v>1297</v>
      </c>
      <c r="C703" s="232" t="s">
        <v>1298</v>
      </c>
      <c r="D703" s="582">
        <v>2</v>
      </c>
      <c r="E703" s="21" t="s">
        <v>339</v>
      </c>
      <c r="F703" s="267" t="s">
        <v>7735</v>
      </c>
      <c r="G703" s="156"/>
      <c r="O703" s="99"/>
    </row>
    <row r="704" spans="1:15" s="29" customFormat="1" ht="40.15" customHeight="1">
      <c r="A704" s="135" t="s">
        <v>2235</v>
      </c>
      <c r="B704" s="1380" t="s">
        <v>2236</v>
      </c>
      <c r="C704" s="1381"/>
      <c r="D704" s="1381"/>
      <c r="E704" s="1381"/>
      <c r="F704" s="1381"/>
      <c r="G704" s="1382"/>
      <c r="H704" s="29">
        <f>SUM(D705:D707)</f>
        <v>6</v>
      </c>
      <c r="I704" s="29">
        <f>COUNT(D705:D707)*2</f>
        <v>6</v>
      </c>
      <c r="O704" s="99"/>
    </row>
    <row r="705" spans="1:15" ht="58">
      <c r="A705" s="18" t="s">
        <v>2237</v>
      </c>
      <c r="B705" s="822" t="s">
        <v>2238</v>
      </c>
      <c r="C705" s="267" t="s">
        <v>1303</v>
      </c>
      <c r="D705" s="582">
        <v>2</v>
      </c>
      <c r="E705" s="21" t="s">
        <v>538</v>
      </c>
      <c r="F705" s="156" t="s">
        <v>7736</v>
      </c>
      <c r="G705" s="156"/>
    </row>
    <row r="706" spans="1:15" ht="43.5">
      <c r="A706" s="18" t="s">
        <v>2240</v>
      </c>
      <c r="B706" s="822" t="s">
        <v>2602</v>
      </c>
      <c r="C706" s="189" t="s">
        <v>1306</v>
      </c>
      <c r="D706" s="582">
        <v>2</v>
      </c>
      <c r="E706" s="21" t="s">
        <v>538</v>
      </c>
      <c r="F706" s="156" t="s">
        <v>7737</v>
      </c>
      <c r="G706" s="156"/>
    </row>
    <row r="707" spans="1:15" ht="31">
      <c r="A707" s="18" t="s">
        <v>1307</v>
      </c>
      <c r="B707" s="822" t="s">
        <v>2603</v>
      </c>
      <c r="C707" s="118" t="s">
        <v>1309</v>
      </c>
      <c r="D707" s="582">
        <v>2</v>
      </c>
      <c r="E707" s="21" t="s">
        <v>538</v>
      </c>
      <c r="F707" s="156" t="s">
        <v>7738</v>
      </c>
      <c r="G707" s="156"/>
    </row>
    <row r="708" spans="1:15" ht="40.15" customHeight="1">
      <c r="A708" s="135" t="s">
        <v>2244</v>
      </c>
      <c r="B708" s="1078" t="s">
        <v>14</v>
      </c>
      <c r="C708" s="1091"/>
      <c r="D708" s="1091"/>
      <c r="E708" s="1091"/>
      <c r="F708" s="1091"/>
      <c r="G708" s="1092"/>
      <c r="H708" s="29">
        <f>SUM(D709:D715)</f>
        <v>14</v>
      </c>
      <c r="I708" s="29">
        <f>COUNT(D709:D715)*2</f>
        <v>14</v>
      </c>
    </row>
    <row r="709" spans="1:15" ht="58">
      <c r="A709" s="18" t="s">
        <v>2245</v>
      </c>
      <c r="B709" s="114" t="s">
        <v>1311</v>
      </c>
      <c r="C709" s="25" t="s">
        <v>1312</v>
      </c>
      <c r="D709" s="582">
        <v>2</v>
      </c>
      <c r="E709" s="28" t="s">
        <v>651</v>
      </c>
      <c r="F709" s="30" t="s">
        <v>7739</v>
      </c>
      <c r="G709" s="156"/>
    </row>
    <row r="710" spans="1:15" ht="43.5">
      <c r="A710" s="18" t="s">
        <v>1313</v>
      </c>
      <c r="B710" s="19" t="s">
        <v>1314</v>
      </c>
      <c r="C710" s="245" t="s">
        <v>7740</v>
      </c>
      <c r="D710" s="582">
        <v>2</v>
      </c>
      <c r="E710" s="28" t="s">
        <v>651</v>
      </c>
      <c r="F710" s="30" t="s">
        <v>7123</v>
      </c>
      <c r="G710" s="447"/>
    </row>
    <row r="711" spans="1:15" ht="43.5">
      <c r="A711" s="18"/>
      <c r="B711" s="19"/>
      <c r="C711" s="245" t="s">
        <v>7741</v>
      </c>
      <c r="D711" s="582">
        <v>2</v>
      </c>
      <c r="E711" s="28" t="s">
        <v>651</v>
      </c>
      <c r="F711" s="30" t="s">
        <v>7123</v>
      </c>
      <c r="G711" s="447"/>
    </row>
    <row r="712" spans="1:15" ht="43.5">
      <c r="A712" s="18"/>
      <c r="B712" s="19"/>
      <c r="C712" s="245" t="s">
        <v>7742</v>
      </c>
      <c r="D712" s="582">
        <v>2</v>
      </c>
      <c r="E712" s="28" t="s">
        <v>651</v>
      </c>
      <c r="F712" s="30" t="s">
        <v>7123</v>
      </c>
      <c r="G712" s="447"/>
    </row>
    <row r="713" spans="1:15" ht="31">
      <c r="A713" s="18" t="s">
        <v>1318</v>
      </c>
      <c r="B713" s="160" t="s">
        <v>1319</v>
      </c>
      <c r="C713" s="123" t="s">
        <v>1320</v>
      </c>
      <c r="D713" s="582">
        <v>2</v>
      </c>
      <c r="E713" s="28" t="s">
        <v>651</v>
      </c>
      <c r="F713" s="30" t="s">
        <v>7743</v>
      </c>
      <c r="G713" s="156"/>
    </row>
    <row r="714" spans="1:15" ht="31">
      <c r="A714" s="18" t="s">
        <v>2255</v>
      </c>
      <c r="B714" s="114" t="s">
        <v>1322</v>
      </c>
      <c r="C714" s="742" t="s">
        <v>1323</v>
      </c>
      <c r="D714" s="582">
        <v>2</v>
      </c>
      <c r="E714" s="28" t="s">
        <v>651</v>
      </c>
      <c r="F714" s="30" t="s">
        <v>7744</v>
      </c>
      <c r="G714" s="156"/>
    </row>
    <row r="715" spans="1:15" ht="58">
      <c r="A715" s="18" t="s">
        <v>2257</v>
      </c>
      <c r="B715" s="114" t="s">
        <v>2258</v>
      </c>
      <c r="C715" s="50" t="s">
        <v>2259</v>
      </c>
      <c r="D715" s="582">
        <v>2</v>
      </c>
      <c r="E715" s="28" t="s">
        <v>651</v>
      </c>
      <c r="F715" s="23" t="s">
        <v>7745</v>
      </c>
      <c r="G715" s="156"/>
    </row>
    <row r="716" spans="1:15" ht="40.15" customHeight="1">
      <c r="A716" s="135" t="s">
        <v>2261</v>
      </c>
      <c r="B716" s="992" t="s">
        <v>1327</v>
      </c>
      <c r="C716" s="1001"/>
      <c r="D716" s="1001"/>
      <c r="E716" s="1001"/>
      <c r="F716" s="1001"/>
      <c r="G716" s="1002"/>
      <c r="H716" s="29">
        <f>SUM(D717:D723)</f>
        <v>4</v>
      </c>
      <c r="I716" s="29">
        <f>COUNT(D717:D723)*2</f>
        <v>4</v>
      </c>
    </row>
    <row r="717" spans="1:15" hidden="1">
      <c r="A717" s="27" t="s">
        <v>1328</v>
      </c>
      <c r="B717" s="50" t="s">
        <v>1329</v>
      </c>
      <c r="C717" s="50"/>
      <c r="D717" s="90"/>
      <c r="E717" s="26"/>
      <c r="F717" s="91"/>
      <c r="G717" s="26"/>
      <c r="H717" s="99"/>
      <c r="I717" s="99"/>
      <c r="J717" s="99"/>
      <c r="K717" s="7"/>
      <c r="L717" s="7"/>
      <c r="M717" s="7"/>
      <c r="N717" s="7"/>
      <c r="O717" s="7"/>
    </row>
    <row r="718" spans="1:15" hidden="1">
      <c r="A718" s="27" t="s">
        <v>1332</v>
      </c>
      <c r="B718" s="50" t="s">
        <v>1333</v>
      </c>
      <c r="C718" s="50"/>
      <c r="D718" s="90"/>
      <c r="E718" s="26"/>
      <c r="F718" s="91"/>
      <c r="G718" s="53"/>
      <c r="H718" s="99"/>
      <c r="I718" s="99"/>
      <c r="J718" s="99"/>
      <c r="K718" s="7"/>
      <c r="L718" s="7"/>
      <c r="M718" s="7"/>
      <c r="N718" s="7"/>
      <c r="O718" s="7"/>
    </row>
    <row r="719" spans="1:15" ht="29" hidden="1">
      <c r="A719" s="27" t="s">
        <v>1336</v>
      </c>
      <c r="B719" s="50" t="s">
        <v>1337</v>
      </c>
      <c r="C719" s="50"/>
      <c r="D719" s="90"/>
      <c r="E719" s="26"/>
      <c r="F719" s="91"/>
      <c r="G719" s="53"/>
      <c r="H719" s="99"/>
      <c r="I719" s="99"/>
      <c r="J719" s="99"/>
      <c r="K719" s="7"/>
      <c r="L719" s="7"/>
      <c r="M719" s="7"/>
      <c r="N719" s="7"/>
      <c r="O719" s="7"/>
    </row>
    <row r="720" spans="1:15" ht="72.5">
      <c r="A720" s="63" t="s">
        <v>1340</v>
      </c>
      <c r="B720" s="50" t="s">
        <v>1341</v>
      </c>
      <c r="C720" s="50" t="s">
        <v>1342</v>
      </c>
      <c r="D720" s="806">
        <v>2</v>
      </c>
      <c r="E720" s="26" t="s">
        <v>538</v>
      </c>
      <c r="F720" s="91" t="s">
        <v>1343</v>
      </c>
      <c r="G720" s="156"/>
    </row>
    <row r="721" spans="1:15" ht="58">
      <c r="A721" s="63" t="s">
        <v>1344</v>
      </c>
      <c r="B721" s="50" t="s">
        <v>1345</v>
      </c>
      <c r="C721" s="50" t="s">
        <v>1346</v>
      </c>
      <c r="D721" s="806">
        <v>2</v>
      </c>
      <c r="E721" s="26" t="s">
        <v>538</v>
      </c>
      <c r="F721" s="91" t="s">
        <v>1347</v>
      </c>
      <c r="G721" s="156"/>
    </row>
    <row r="722" spans="1:15" ht="29" hidden="1">
      <c r="A722" s="27" t="s">
        <v>1348</v>
      </c>
      <c r="B722" s="50" t="s">
        <v>1349</v>
      </c>
      <c r="C722" s="50"/>
      <c r="D722" s="90"/>
      <c r="E722" s="26"/>
      <c r="F722" s="91"/>
      <c r="G722" s="53"/>
      <c r="H722" s="99"/>
      <c r="I722" s="99"/>
      <c r="J722" s="99"/>
      <c r="K722" s="7"/>
      <c r="L722" s="7"/>
      <c r="M722" s="7"/>
      <c r="N722" s="7"/>
      <c r="O722" s="7"/>
    </row>
    <row r="723" spans="1:15" ht="29" hidden="1">
      <c r="A723" s="27" t="s">
        <v>1352</v>
      </c>
      <c r="B723" s="50" t="s">
        <v>1353</v>
      </c>
      <c r="C723" s="50"/>
      <c r="D723" s="90"/>
      <c r="E723" s="26"/>
      <c r="F723" s="91"/>
      <c r="G723" s="53"/>
      <c r="H723" s="99"/>
      <c r="I723" s="99"/>
      <c r="J723" s="99"/>
      <c r="K723" s="7"/>
      <c r="L723" s="7"/>
      <c r="M723" s="7"/>
      <c r="N723" s="7"/>
      <c r="O723" s="7"/>
    </row>
    <row r="724" spans="1:15" ht="40.15" customHeight="1">
      <c r="A724" s="135" t="s">
        <v>2264</v>
      </c>
      <c r="B724" s="1078" t="s">
        <v>2265</v>
      </c>
      <c r="C724" s="1091"/>
      <c r="D724" s="1091"/>
      <c r="E724" s="1091"/>
      <c r="F724" s="1091"/>
      <c r="G724" s="1092"/>
      <c r="H724" s="29">
        <f>SUM(D725:D727)</f>
        <v>6</v>
      </c>
      <c r="I724" s="29">
        <f>COUNT(D725:D727)*2</f>
        <v>6</v>
      </c>
    </row>
    <row r="725" spans="1:15" ht="31">
      <c r="A725" s="18" t="s">
        <v>2266</v>
      </c>
      <c r="B725" s="114" t="s">
        <v>2267</v>
      </c>
      <c r="C725" s="23" t="s">
        <v>1358</v>
      </c>
      <c r="D725" s="115">
        <v>2</v>
      </c>
      <c r="E725" s="28" t="s">
        <v>269</v>
      </c>
      <c r="F725" s="28" t="s">
        <v>1359</v>
      </c>
      <c r="G725" s="156"/>
    </row>
    <row r="726" spans="1:15" ht="15.5">
      <c r="A726" s="98"/>
      <c r="B726" s="191"/>
      <c r="C726" s="23" t="s">
        <v>1360</v>
      </c>
      <c r="D726" s="115">
        <v>2</v>
      </c>
      <c r="E726" s="28" t="s">
        <v>269</v>
      </c>
      <c r="F726" s="28" t="s">
        <v>1361</v>
      </c>
      <c r="G726" s="156"/>
    </row>
    <row r="727" spans="1:15" ht="31">
      <c r="A727" s="18" t="s">
        <v>2268</v>
      </c>
      <c r="B727" s="114" t="s">
        <v>2269</v>
      </c>
      <c r="C727" s="26" t="s">
        <v>2808</v>
      </c>
      <c r="D727" s="115">
        <v>2</v>
      </c>
      <c r="E727" s="34" t="s">
        <v>538</v>
      </c>
      <c r="F727" s="23" t="s">
        <v>7746</v>
      </c>
      <c r="G727" s="156"/>
    </row>
    <row r="728" spans="1:15" ht="15.5" hidden="1">
      <c r="A728" s="92" t="s">
        <v>10</v>
      </c>
      <c r="B728" s="993" t="s">
        <v>1365</v>
      </c>
      <c r="C728" s="994"/>
      <c r="D728" s="994"/>
      <c r="E728" s="994"/>
      <c r="F728" s="994"/>
      <c r="G728" s="998"/>
      <c r="H728" s="99"/>
      <c r="I728" s="99"/>
      <c r="J728" s="99"/>
      <c r="K728" s="7"/>
      <c r="L728" s="7"/>
      <c r="M728" s="7"/>
      <c r="N728" s="7"/>
      <c r="O728" s="7"/>
    </row>
    <row r="729" spans="1:15" ht="29" hidden="1">
      <c r="A729" s="92" t="s">
        <v>1366</v>
      </c>
      <c r="B729" s="50" t="s">
        <v>1367</v>
      </c>
      <c r="C729" s="28"/>
      <c r="D729" s="21"/>
      <c r="E729" s="28"/>
      <c r="F729" s="23"/>
      <c r="G729" s="53"/>
      <c r="H729" s="99"/>
      <c r="I729" s="99"/>
      <c r="J729" s="99"/>
      <c r="K729" s="7"/>
      <c r="L729" s="7"/>
      <c r="M729" s="7"/>
      <c r="N729" s="7"/>
      <c r="O729" s="7"/>
    </row>
    <row r="730" spans="1:15" ht="43.5" hidden="1">
      <c r="A730" s="92" t="s">
        <v>1368</v>
      </c>
      <c r="B730" s="50" t="s">
        <v>1369</v>
      </c>
      <c r="C730" s="28"/>
      <c r="D730" s="21"/>
      <c r="E730" s="28"/>
      <c r="F730" s="23"/>
      <c r="G730" s="53"/>
      <c r="H730" s="99"/>
      <c r="I730" s="99"/>
      <c r="J730" s="99"/>
      <c r="K730" s="7"/>
      <c r="L730" s="7"/>
      <c r="M730" s="7"/>
      <c r="N730" s="7"/>
      <c r="O730" s="7"/>
    </row>
    <row r="731" spans="1:15" ht="29" hidden="1">
      <c r="A731" s="92" t="s">
        <v>1370</v>
      </c>
      <c r="B731" s="50" t="s">
        <v>1371</v>
      </c>
      <c r="C731" s="28"/>
      <c r="D731" s="21"/>
      <c r="E731" s="28"/>
      <c r="F731" s="23"/>
      <c r="G731" s="53"/>
      <c r="H731" s="99"/>
      <c r="I731" s="99"/>
      <c r="J731" s="99"/>
      <c r="K731" s="7"/>
      <c r="L731" s="7"/>
      <c r="M731" s="7"/>
      <c r="N731" s="7"/>
      <c r="O731" s="7"/>
    </row>
    <row r="732" spans="1:15" ht="43.5" hidden="1">
      <c r="A732" s="92" t="s">
        <v>1372</v>
      </c>
      <c r="B732" s="50" t="s">
        <v>1373</v>
      </c>
      <c r="C732" s="28"/>
      <c r="D732" s="21"/>
      <c r="E732" s="28"/>
      <c r="F732" s="23"/>
      <c r="G732" s="53"/>
      <c r="H732" s="99"/>
      <c r="I732" s="99"/>
      <c r="J732" s="99"/>
      <c r="K732" s="7"/>
      <c r="L732" s="7"/>
      <c r="M732" s="7"/>
      <c r="N732" s="7"/>
      <c r="O732" s="7"/>
    </row>
    <row r="733" spans="1:15" ht="29" hidden="1">
      <c r="A733" s="92" t="s">
        <v>1374</v>
      </c>
      <c r="B733" s="50" t="s">
        <v>1375</v>
      </c>
      <c r="C733" s="28"/>
      <c r="D733" s="21"/>
      <c r="E733" s="28"/>
      <c r="F733" s="23"/>
      <c r="G733" s="53"/>
      <c r="H733" s="99"/>
      <c r="I733" s="99"/>
      <c r="J733" s="99"/>
      <c r="K733" s="7"/>
      <c r="L733" s="7"/>
      <c r="M733" s="7"/>
      <c r="N733" s="7"/>
      <c r="O733" s="7"/>
    </row>
    <row r="734" spans="1:15" hidden="1">
      <c r="A734" s="92" t="s">
        <v>1376</v>
      </c>
      <c r="B734" s="50" t="s">
        <v>1377</v>
      </c>
      <c r="C734" s="28"/>
      <c r="D734" s="21"/>
      <c r="E734" s="28"/>
      <c r="F734" s="23"/>
      <c r="G734" s="53"/>
      <c r="H734" s="99"/>
      <c r="I734" s="99"/>
      <c r="J734" s="99"/>
      <c r="K734" s="7"/>
      <c r="L734" s="7"/>
      <c r="M734" s="7"/>
      <c r="N734" s="7"/>
      <c r="O734" s="7"/>
    </row>
    <row r="735" spans="1:15" ht="27.75" customHeight="1">
      <c r="A735" s="60" t="s">
        <v>1378</v>
      </c>
      <c r="B735" s="1078" t="s">
        <v>8</v>
      </c>
      <c r="C735" s="1091"/>
      <c r="D735" s="1091"/>
      <c r="E735" s="1091"/>
      <c r="F735" s="1091"/>
      <c r="G735" s="1092"/>
      <c r="H735" s="29">
        <f>SUM(D736:D745)</f>
        <v>2</v>
      </c>
      <c r="I735" s="29">
        <f>COUNT(D736:D745)*2</f>
        <v>2</v>
      </c>
    </row>
    <row r="736" spans="1:15" ht="43.5" hidden="1">
      <c r="A736" s="92" t="s">
        <v>1379</v>
      </c>
      <c r="B736" s="50" t="s">
        <v>1380</v>
      </c>
      <c r="C736" s="276"/>
      <c r="D736" s="276"/>
      <c r="E736" s="276"/>
      <c r="F736" s="276"/>
      <c r="G736" s="276"/>
      <c r="H736" s="99"/>
      <c r="I736" s="99"/>
      <c r="J736" s="99"/>
      <c r="K736" s="7"/>
      <c r="L736" s="7"/>
      <c r="M736" s="7"/>
      <c r="N736" s="7"/>
      <c r="O736" s="7"/>
    </row>
    <row r="737" spans="1:15" ht="43.5" hidden="1">
      <c r="A737" s="92" t="s">
        <v>1381</v>
      </c>
      <c r="B737" s="50" t="s">
        <v>1382</v>
      </c>
      <c r="C737" s="276"/>
      <c r="D737" s="276"/>
      <c r="E737" s="276"/>
      <c r="F737" s="276"/>
      <c r="G737" s="276"/>
      <c r="H737" s="99"/>
      <c r="I737" s="99"/>
      <c r="J737" s="99"/>
      <c r="K737" s="7"/>
      <c r="L737" s="7"/>
      <c r="M737" s="7"/>
      <c r="N737" s="7"/>
      <c r="O737" s="7"/>
    </row>
    <row r="738" spans="1:15" ht="43.5" hidden="1">
      <c r="A738" s="92" t="s">
        <v>1383</v>
      </c>
      <c r="B738" s="50" t="s">
        <v>1384</v>
      </c>
      <c r="C738" s="276"/>
      <c r="D738" s="276"/>
      <c r="E738" s="276"/>
      <c r="F738" s="276"/>
      <c r="G738" s="276"/>
      <c r="H738" s="99"/>
      <c r="I738" s="99"/>
      <c r="J738" s="99"/>
      <c r="K738" s="7"/>
      <c r="L738" s="7"/>
      <c r="M738" s="7"/>
      <c r="N738" s="7"/>
      <c r="O738" s="7"/>
    </row>
    <row r="739" spans="1:15" ht="29" hidden="1">
      <c r="A739" s="92" t="s">
        <v>1385</v>
      </c>
      <c r="B739" s="50" t="s">
        <v>1386</v>
      </c>
      <c r="C739" s="276"/>
      <c r="D739" s="276"/>
      <c r="E739" s="276"/>
      <c r="F739" s="276"/>
      <c r="G739" s="276"/>
      <c r="H739" s="99"/>
      <c r="I739" s="99"/>
      <c r="J739" s="99"/>
      <c r="K739" s="7"/>
      <c r="L739" s="7"/>
      <c r="M739" s="7"/>
      <c r="N739" s="7"/>
      <c r="O739" s="7"/>
    </row>
    <row r="740" spans="1:15" ht="29" hidden="1">
      <c r="A740" s="92" t="s">
        <v>1387</v>
      </c>
      <c r="B740" s="50" t="s">
        <v>1388</v>
      </c>
      <c r="C740" s="276"/>
      <c r="D740" s="276"/>
      <c r="E740" s="276"/>
      <c r="F740" s="276"/>
      <c r="G740" s="276"/>
      <c r="H740" s="99"/>
      <c r="I740" s="99"/>
      <c r="J740" s="99"/>
      <c r="K740" s="7"/>
      <c r="L740" s="7"/>
      <c r="M740" s="7"/>
      <c r="N740" s="7"/>
      <c r="O740" s="7"/>
    </row>
    <row r="741" spans="1:15" ht="58">
      <c r="A741" s="60" t="s">
        <v>1389</v>
      </c>
      <c r="B741" s="50" t="s">
        <v>2271</v>
      </c>
      <c r="C741" s="50" t="s">
        <v>1391</v>
      </c>
      <c r="D741" s="586">
        <v>2</v>
      </c>
      <c r="E741" s="34" t="s">
        <v>538</v>
      </c>
      <c r="F741" s="50" t="s">
        <v>2272</v>
      </c>
      <c r="G741" s="118"/>
    </row>
    <row r="742" spans="1:15" ht="43.5" hidden="1">
      <c r="A742" s="27" t="s">
        <v>1393</v>
      </c>
      <c r="B742" s="50" t="s">
        <v>1394</v>
      </c>
      <c r="C742" s="50"/>
      <c r="D742" s="21"/>
      <c r="E742" s="28"/>
      <c r="F742" s="50"/>
      <c r="G742" s="824"/>
      <c r="H742" s="99"/>
      <c r="I742" s="99"/>
      <c r="J742" s="99"/>
      <c r="K742" s="7"/>
      <c r="L742" s="7"/>
      <c r="M742" s="7"/>
      <c r="N742" s="7"/>
      <c r="O742" s="7"/>
    </row>
    <row r="743" spans="1:15" ht="29" hidden="1">
      <c r="A743" s="27" t="s">
        <v>1395</v>
      </c>
      <c r="B743" s="50" t="s">
        <v>7135</v>
      </c>
      <c r="C743" s="50"/>
      <c r="D743" s="21"/>
      <c r="E743" s="28"/>
      <c r="F743" s="50"/>
      <c r="G743" s="824"/>
      <c r="H743" s="99"/>
      <c r="I743" s="99"/>
      <c r="J743" s="99"/>
      <c r="K743" s="7"/>
      <c r="L743" s="7"/>
      <c r="M743" s="7"/>
      <c r="N743" s="7"/>
      <c r="O743" s="7"/>
    </row>
    <row r="744" spans="1:15" ht="29" hidden="1">
      <c r="A744" s="27" t="s">
        <v>1397</v>
      </c>
      <c r="B744" s="50" t="s">
        <v>3285</v>
      </c>
      <c r="C744" s="50"/>
      <c r="D744" s="21"/>
      <c r="E744" s="28"/>
      <c r="F744" s="50"/>
      <c r="G744" s="824"/>
      <c r="H744" s="99"/>
      <c r="I744" s="99"/>
      <c r="J744" s="99"/>
      <c r="K744" s="7"/>
      <c r="L744" s="7"/>
      <c r="M744" s="7"/>
      <c r="N744" s="7"/>
      <c r="O744" s="7"/>
    </row>
    <row r="745" spans="1:15" ht="43.5" hidden="1">
      <c r="A745" s="27" t="s">
        <v>1399</v>
      </c>
      <c r="B745" s="50" t="s">
        <v>1400</v>
      </c>
      <c r="C745" s="50"/>
      <c r="D745" s="21"/>
      <c r="E745" s="28"/>
      <c r="F745" s="50"/>
      <c r="G745" s="824"/>
      <c r="H745" s="99"/>
      <c r="I745" s="99"/>
      <c r="J745" s="99"/>
      <c r="K745" s="7"/>
      <c r="L745" s="7"/>
      <c r="M745" s="7"/>
      <c r="N745" s="7"/>
      <c r="O745" s="7"/>
    </row>
    <row r="746" spans="1:15" ht="18.5">
      <c r="A746" s="181"/>
      <c r="B746" s="1084" t="s">
        <v>2273</v>
      </c>
      <c r="C746" s="1077"/>
      <c r="D746" s="1312"/>
      <c r="E746" s="1077"/>
      <c r="F746" s="1077"/>
      <c r="G746" s="1365"/>
      <c r="H746" s="29">
        <f>H747+H753+H760+H769</f>
        <v>36</v>
      </c>
      <c r="I746" s="29">
        <f>I747+I753+I760+I769</f>
        <v>36</v>
      </c>
    </row>
    <row r="747" spans="1:15" ht="40.15" customHeight="1">
      <c r="A747" s="135" t="s">
        <v>2274</v>
      </c>
      <c r="B747" s="1078" t="s">
        <v>6</v>
      </c>
      <c r="C747" s="1091"/>
      <c r="D747" s="1091"/>
      <c r="E747" s="1091"/>
      <c r="F747" s="1091"/>
      <c r="G747" s="1092"/>
      <c r="H747" s="29">
        <f>SUM(D748:D752)</f>
        <v>8</v>
      </c>
      <c r="I747" s="29">
        <f>COUNT(D748:D752)*2</f>
        <v>8</v>
      </c>
    </row>
    <row r="748" spans="1:15" ht="29">
      <c r="A748" s="43" t="s">
        <v>2275</v>
      </c>
      <c r="B748" s="30" t="s">
        <v>1403</v>
      </c>
      <c r="C748" s="50" t="s">
        <v>7747</v>
      </c>
      <c r="D748" s="582">
        <v>2</v>
      </c>
      <c r="E748" s="22" t="s">
        <v>646</v>
      </c>
      <c r="F748" s="50" t="s">
        <v>7748</v>
      </c>
      <c r="G748" s="267"/>
    </row>
    <row r="749" spans="1:15">
      <c r="A749" s="43"/>
      <c r="B749" s="30"/>
      <c r="C749" s="30" t="s">
        <v>2680</v>
      </c>
      <c r="D749" s="582">
        <v>2</v>
      </c>
      <c r="E749" s="22" t="s">
        <v>646</v>
      </c>
      <c r="F749" s="30"/>
      <c r="G749" s="267"/>
    </row>
    <row r="750" spans="1:15">
      <c r="A750" s="43"/>
      <c r="B750" s="30"/>
      <c r="C750" s="50" t="s">
        <v>7749</v>
      </c>
      <c r="D750" s="582">
        <v>2</v>
      </c>
      <c r="E750" s="22" t="s">
        <v>646</v>
      </c>
      <c r="F750" s="742"/>
      <c r="G750" s="267"/>
    </row>
    <row r="751" spans="1:15" ht="29">
      <c r="A751" s="43"/>
      <c r="B751" s="30"/>
      <c r="C751" s="229" t="s">
        <v>7750</v>
      </c>
      <c r="D751" s="582">
        <v>2</v>
      </c>
      <c r="E751" s="22" t="s">
        <v>646</v>
      </c>
      <c r="F751" s="356" t="s">
        <v>7751</v>
      </c>
      <c r="G751" s="267"/>
    </row>
    <row r="752" spans="1:15" ht="29" hidden="1">
      <c r="A752" s="68" t="s">
        <v>2279</v>
      </c>
      <c r="B752" s="30" t="s">
        <v>2608</v>
      </c>
      <c r="C752" s="30"/>
      <c r="D752" s="742"/>
      <c r="E752" s="22"/>
      <c r="F752" s="742"/>
      <c r="G752" s="742"/>
      <c r="H752" s="99"/>
      <c r="I752" s="99"/>
      <c r="J752" s="99"/>
      <c r="K752" s="7"/>
      <c r="L752" s="7"/>
      <c r="M752" s="7"/>
      <c r="N752" s="7"/>
      <c r="O752" s="7"/>
    </row>
    <row r="753" spans="1:15" ht="40.15" customHeight="1">
      <c r="A753" s="135" t="s">
        <v>2281</v>
      </c>
      <c r="B753" s="1078" t="s">
        <v>4</v>
      </c>
      <c r="C753" s="1091"/>
      <c r="D753" s="1091"/>
      <c r="E753" s="1091"/>
      <c r="F753" s="1091"/>
      <c r="G753" s="1092"/>
      <c r="H753" s="29">
        <f>SUM(D754:D759)</f>
        <v>10</v>
      </c>
      <c r="I753" s="29">
        <f>COUNT(D754:D759)*2</f>
        <v>10</v>
      </c>
    </row>
    <row r="754" spans="1:15" ht="29">
      <c r="A754" s="43" t="s">
        <v>2282</v>
      </c>
      <c r="B754" s="30" t="s">
        <v>1417</v>
      </c>
      <c r="C754" s="50" t="s">
        <v>7752</v>
      </c>
      <c r="D754" s="582">
        <v>2</v>
      </c>
      <c r="E754" s="22" t="s">
        <v>646</v>
      </c>
      <c r="F754" s="50" t="s">
        <v>2809</v>
      </c>
      <c r="G754" s="267"/>
    </row>
    <row r="755" spans="1:15">
      <c r="A755" s="43"/>
      <c r="B755" s="30"/>
      <c r="C755" s="50" t="s">
        <v>7753</v>
      </c>
      <c r="D755" s="582">
        <v>2</v>
      </c>
      <c r="E755" s="22" t="s">
        <v>646</v>
      </c>
      <c r="F755" s="742"/>
      <c r="G755" s="267"/>
    </row>
    <row r="756" spans="1:15">
      <c r="A756" s="43"/>
      <c r="B756" s="30"/>
      <c r="C756" s="30" t="s">
        <v>2609</v>
      </c>
      <c r="D756" s="582">
        <v>2</v>
      </c>
      <c r="E756" s="22" t="s">
        <v>646</v>
      </c>
      <c r="F756" s="742"/>
      <c r="G756" s="267"/>
    </row>
    <row r="757" spans="1:15">
      <c r="A757" s="43"/>
      <c r="B757" s="30"/>
      <c r="C757" s="30" t="s">
        <v>2810</v>
      </c>
      <c r="D757" s="582">
        <v>2</v>
      </c>
      <c r="E757" s="22" t="s">
        <v>646</v>
      </c>
      <c r="F757" s="742" t="s">
        <v>2611</v>
      </c>
      <c r="G757" s="267"/>
    </row>
    <row r="758" spans="1:15" ht="29" hidden="1">
      <c r="A758" s="68" t="s">
        <v>1425</v>
      </c>
      <c r="B758" s="30" t="s">
        <v>2613</v>
      </c>
      <c r="C758" s="30"/>
      <c r="D758" s="742"/>
      <c r="E758" s="22"/>
      <c r="F758" s="742"/>
      <c r="G758" s="742"/>
      <c r="H758" s="99"/>
      <c r="I758" s="99"/>
      <c r="J758" s="99"/>
      <c r="K758" s="7"/>
      <c r="L758" s="7"/>
      <c r="M758" s="7"/>
      <c r="N758" s="7"/>
      <c r="O758" s="7"/>
    </row>
    <row r="759" spans="1:15" ht="29">
      <c r="A759" s="43"/>
      <c r="B759" s="90"/>
      <c r="C759" s="30" t="s">
        <v>7754</v>
      </c>
      <c r="D759" s="582">
        <v>2</v>
      </c>
      <c r="E759" s="22" t="s">
        <v>646</v>
      </c>
      <c r="F759" s="746"/>
      <c r="G759" s="302"/>
    </row>
    <row r="760" spans="1:15" ht="40.15" customHeight="1">
      <c r="A760" s="135" t="s">
        <v>2288</v>
      </c>
      <c r="B760" s="1078" t="s">
        <v>2</v>
      </c>
      <c r="C760" s="1091"/>
      <c r="D760" s="1091"/>
      <c r="E760" s="1091"/>
      <c r="F760" s="1091"/>
      <c r="G760" s="1092"/>
      <c r="H760" s="29">
        <f>SUM(D761:D768)</f>
        <v>14</v>
      </c>
      <c r="I760" s="29">
        <f>COUNT(D761:D768)*2</f>
        <v>14</v>
      </c>
    </row>
    <row r="761" spans="1:15" ht="58">
      <c r="A761" s="43" t="s">
        <v>2289</v>
      </c>
      <c r="B761" s="30" t="s">
        <v>1428</v>
      </c>
      <c r="C761" s="50" t="s">
        <v>7755</v>
      </c>
      <c r="D761" s="582">
        <v>2</v>
      </c>
      <c r="E761" s="22" t="s">
        <v>646</v>
      </c>
      <c r="F761" s="742"/>
      <c r="G761" s="267"/>
    </row>
    <row r="762" spans="1:15" ht="43.5">
      <c r="A762" s="43"/>
      <c r="B762" s="30"/>
      <c r="C762" s="50" t="s">
        <v>7756</v>
      </c>
      <c r="D762" s="582">
        <v>2</v>
      </c>
      <c r="E762" s="22" t="s">
        <v>646</v>
      </c>
      <c r="F762" s="742"/>
      <c r="G762" s="267"/>
    </row>
    <row r="763" spans="1:15">
      <c r="A763" s="43"/>
      <c r="B763" s="30"/>
      <c r="C763" s="50" t="s">
        <v>3404</v>
      </c>
      <c r="D763" s="582">
        <v>2</v>
      </c>
      <c r="E763" s="22" t="s">
        <v>646</v>
      </c>
      <c r="F763" s="742"/>
      <c r="G763" s="267"/>
    </row>
    <row r="764" spans="1:15">
      <c r="A764" s="43"/>
      <c r="B764" s="30"/>
      <c r="C764" s="25" t="s">
        <v>2811</v>
      </c>
      <c r="D764" s="582">
        <v>2</v>
      </c>
      <c r="E764" s="22" t="s">
        <v>646</v>
      </c>
      <c r="F764" s="742"/>
      <c r="G764" s="267"/>
    </row>
    <row r="765" spans="1:15">
      <c r="A765" s="43"/>
      <c r="B765" s="30"/>
      <c r="C765" s="50" t="s">
        <v>2812</v>
      </c>
      <c r="D765" s="582">
        <v>2</v>
      </c>
      <c r="E765" s="22" t="s">
        <v>646</v>
      </c>
      <c r="F765" s="742"/>
      <c r="G765" s="267"/>
    </row>
    <row r="766" spans="1:15" ht="48" customHeight="1">
      <c r="A766" s="43"/>
      <c r="B766" s="30"/>
      <c r="C766" s="25" t="s">
        <v>7757</v>
      </c>
      <c r="D766" s="115">
        <v>2</v>
      </c>
      <c r="E766" s="22" t="s">
        <v>646</v>
      </c>
      <c r="F766" s="742"/>
      <c r="G766" s="267"/>
    </row>
    <row r="767" spans="1:15" ht="29">
      <c r="A767" s="43"/>
      <c r="B767" s="30"/>
      <c r="C767" s="50" t="s">
        <v>2813</v>
      </c>
      <c r="D767" s="582">
        <v>2</v>
      </c>
      <c r="E767" s="22" t="s">
        <v>646</v>
      </c>
      <c r="F767" s="50" t="s">
        <v>2814</v>
      </c>
      <c r="G767" s="267"/>
    </row>
    <row r="768" spans="1:15" ht="29" hidden="1">
      <c r="A768" s="68" t="s">
        <v>1432</v>
      </c>
      <c r="B768" s="30" t="s">
        <v>2619</v>
      </c>
      <c r="C768" s="50"/>
      <c r="D768" s="742"/>
      <c r="E768" s="22"/>
      <c r="F768" s="742"/>
      <c r="G768" s="742"/>
      <c r="H768" s="99"/>
      <c r="I768" s="99"/>
      <c r="J768" s="99"/>
      <c r="K768" s="7"/>
      <c r="L768" s="7"/>
      <c r="M768" s="7"/>
      <c r="N768" s="7"/>
      <c r="O768" s="7"/>
    </row>
    <row r="769" spans="1:15" ht="40.15" customHeight="1">
      <c r="A769" s="135" t="s">
        <v>2305</v>
      </c>
      <c r="B769" s="1078" t="s">
        <v>0</v>
      </c>
      <c r="C769" s="1091"/>
      <c r="D769" s="1091"/>
      <c r="E769" s="1091"/>
      <c r="F769" s="1091"/>
      <c r="G769" s="1092"/>
      <c r="H769" s="29">
        <f>SUM(D770:D772)</f>
        <v>4</v>
      </c>
      <c r="I769" s="29">
        <f>COUNT(D770:D772)*2</f>
        <v>4</v>
      </c>
    </row>
    <row r="770" spans="1:15" ht="29">
      <c r="A770" s="43" t="s">
        <v>2307</v>
      </c>
      <c r="B770" s="30" t="s">
        <v>1435</v>
      </c>
      <c r="C770" s="30" t="s">
        <v>2620</v>
      </c>
      <c r="D770" s="582">
        <v>2</v>
      </c>
      <c r="E770" s="22" t="s">
        <v>646</v>
      </c>
      <c r="F770" s="742"/>
      <c r="G770" s="220"/>
    </row>
    <row r="771" spans="1:15">
      <c r="A771" s="43"/>
      <c r="B771" s="30"/>
      <c r="C771" s="161" t="s">
        <v>7758</v>
      </c>
      <c r="D771" s="582">
        <v>2</v>
      </c>
      <c r="E771" s="22" t="s">
        <v>646</v>
      </c>
      <c r="F771" s="742"/>
      <c r="G771" s="220"/>
    </row>
    <row r="772" spans="1:15" ht="29" hidden="1">
      <c r="A772" s="68" t="s">
        <v>1440</v>
      </c>
      <c r="B772" s="30" t="s">
        <v>2623</v>
      </c>
      <c r="C772" s="30"/>
      <c r="D772" s="742"/>
      <c r="E772" s="22"/>
      <c r="F772" s="742"/>
      <c r="G772" s="742"/>
      <c r="H772" s="99"/>
      <c r="I772" s="99"/>
      <c r="J772" s="99"/>
      <c r="K772" s="7"/>
      <c r="L772" s="7"/>
      <c r="M772" s="7"/>
      <c r="N772" s="7"/>
      <c r="O772" s="7"/>
    </row>
    <row r="773" spans="1:15" s="37" customFormat="1" hidden="1">
      <c r="A773" s="203"/>
      <c r="B773" s="29" t="s">
        <v>1443</v>
      </c>
      <c r="C773" s="29" t="s">
        <v>2313</v>
      </c>
      <c r="D773" s="29" t="s">
        <v>1445</v>
      </c>
      <c r="E773" s="29"/>
      <c r="F773" s="29"/>
      <c r="H773" s="99"/>
      <c r="I773" s="99"/>
      <c r="J773" s="99"/>
    </row>
    <row r="774" spans="1:15" s="37" customFormat="1" hidden="1">
      <c r="A774" s="314" t="s">
        <v>174</v>
      </c>
      <c r="B774" s="99">
        <f>IF(E774=0,0,H52)</f>
        <v>20</v>
      </c>
      <c r="C774" s="99">
        <f>IF(E774=0,0,I52)</f>
        <v>20</v>
      </c>
      <c r="D774" s="825">
        <f>IF(D782=0,0,B774/C774)</f>
        <v>1</v>
      </c>
      <c r="E774" s="29">
        <f>H2</f>
        <v>7</v>
      </c>
      <c r="F774" s="29"/>
      <c r="G774" s="99"/>
      <c r="H774" s="99"/>
      <c r="I774" s="99"/>
      <c r="J774" s="99"/>
    </row>
    <row r="775" spans="1:15" s="37" customFormat="1" hidden="1">
      <c r="A775" s="314" t="s">
        <v>176</v>
      </c>
      <c r="B775" s="99">
        <f>IF(E774=0,0,H114)</f>
        <v>44</v>
      </c>
      <c r="C775" s="99">
        <f>IF(E774=0,0,I114)</f>
        <v>44</v>
      </c>
      <c r="D775" s="825">
        <f>IF(D782=0,0,B775/C775)</f>
        <v>1</v>
      </c>
      <c r="E775" s="29"/>
      <c r="F775" s="29"/>
      <c r="G775" s="99"/>
      <c r="H775" s="99"/>
      <c r="I775" s="99"/>
      <c r="J775" s="99"/>
    </row>
    <row r="776" spans="1:15" s="37" customFormat="1" hidden="1">
      <c r="A776" s="314" t="s">
        <v>178</v>
      </c>
      <c r="B776" s="99">
        <f>IF(E774=0,0,H167)</f>
        <v>126</v>
      </c>
      <c r="C776" s="99">
        <f>IF(E774=0,0,I167)</f>
        <v>126</v>
      </c>
      <c r="D776" s="825">
        <f>IF(D782=0,0,B776/C776)</f>
        <v>1</v>
      </c>
      <c r="E776" s="29"/>
      <c r="F776" s="29"/>
      <c r="G776" s="99"/>
      <c r="H776" s="99"/>
      <c r="I776" s="99"/>
      <c r="J776" s="99"/>
    </row>
    <row r="777" spans="1:15" s="37" customFormat="1" hidden="1">
      <c r="A777" s="314" t="s">
        <v>180</v>
      </c>
      <c r="B777" s="99">
        <f>IF(E774=0,0,H248)</f>
        <v>94</v>
      </c>
      <c r="C777" s="99">
        <f>IF(E774=0,0,I248)</f>
        <v>94</v>
      </c>
      <c r="D777" s="825">
        <f>IF(D782=0,0,B777/C777)</f>
        <v>1</v>
      </c>
      <c r="E777" s="29"/>
      <c r="F777" s="29"/>
      <c r="G777" s="99"/>
      <c r="H777" s="99"/>
      <c r="I777" s="99"/>
      <c r="J777" s="99"/>
    </row>
    <row r="778" spans="1:15" s="37" customFormat="1" hidden="1">
      <c r="A778" s="314" t="s">
        <v>182</v>
      </c>
      <c r="B778" s="99">
        <f>IF(E774=0,0,H322)</f>
        <v>400</v>
      </c>
      <c r="C778" s="99">
        <f>IF(E774=0,0,I322)</f>
        <v>400</v>
      </c>
      <c r="D778" s="825">
        <f>IF(D782=0,0,B778/C778)</f>
        <v>1</v>
      </c>
      <c r="E778" s="29"/>
      <c r="F778" s="29"/>
      <c r="G778" s="99"/>
      <c r="H778" s="99"/>
      <c r="I778" s="99"/>
      <c r="J778" s="99"/>
    </row>
    <row r="779" spans="1:15" s="37" customFormat="1" hidden="1">
      <c r="A779" s="314" t="s">
        <v>184</v>
      </c>
      <c r="B779" s="99">
        <f>IF(E774=0,0,H614)</f>
        <v>110</v>
      </c>
      <c r="C779" s="99">
        <f>IF(E774=0,0,I614)</f>
        <v>110</v>
      </c>
      <c r="D779" s="825">
        <f>IF(D782=0,0,B779/C779)</f>
        <v>1</v>
      </c>
      <c r="E779" s="29"/>
      <c r="F779" s="29"/>
      <c r="G779" s="99"/>
      <c r="H779" s="99"/>
      <c r="I779" s="99"/>
      <c r="J779" s="99"/>
    </row>
    <row r="780" spans="1:15" s="37" customFormat="1" hidden="1">
      <c r="A780" s="314" t="s">
        <v>185</v>
      </c>
      <c r="B780" s="99">
        <f>IF(E774=0,0,H678)</f>
        <v>72</v>
      </c>
      <c r="C780" s="99">
        <f>IF(E774=0,0,I678)</f>
        <v>72</v>
      </c>
      <c r="D780" s="825">
        <f>IF(D782=0,0,B780/C780)</f>
        <v>1</v>
      </c>
      <c r="E780" s="29"/>
      <c r="F780" s="29"/>
      <c r="G780" s="99"/>
      <c r="H780" s="99"/>
      <c r="I780" s="99"/>
      <c r="J780" s="99"/>
    </row>
    <row r="781" spans="1:15" s="37" customFormat="1" hidden="1">
      <c r="A781" s="314" t="s">
        <v>187</v>
      </c>
      <c r="B781" s="99">
        <f>IF(E774=0,0,H746)</f>
        <v>36</v>
      </c>
      <c r="C781" s="99">
        <f>IF(E774=0,0,I746)</f>
        <v>36</v>
      </c>
      <c r="D781" s="825">
        <f>IF(D782=0,0,B781/C781)</f>
        <v>1</v>
      </c>
      <c r="E781" s="29"/>
      <c r="F781" s="29"/>
      <c r="G781" s="99"/>
      <c r="H781" s="99"/>
      <c r="I781" s="99"/>
      <c r="J781" s="99"/>
    </row>
    <row r="782" spans="1:15" s="37" customFormat="1" hidden="1">
      <c r="A782" s="314" t="s">
        <v>1446</v>
      </c>
      <c r="B782" s="99">
        <f>IF(H2=0,0,SUM(B774:B781))</f>
        <v>902</v>
      </c>
      <c r="C782" s="99">
        <f>IF(H2=0,0,SUM(C774:C781))</f>
        <v>902</v>
      </c>
      <c r="D782" s="825">
        <f>IF(H2=0,0,B782/C782)</f>
        <v>1</v>
      </c>
      <c r="E782" s="99"/>
      <c r="F782" s="29"/>
      <c r="G782" s="99"/>
      <c r="H782" s="99"/>
      <c r="I782" s="99"/>
      <c r="J782" s="99"/>
    </row>
    <row r="783" spans="1:15" s="29" customFormat="1">
      <c r="A783" s="203"/>
      <c r="D783" s="909"/>
      <c r="F783" s="37"/>
      <c r="G783" s="212"/>
    </row>
    <row r="784" spans="1:15" s="29" customFormat="1">
      <c r="A784" s="203">
        <v>0</v>
      </c>
      <c r="D784" s="908"/>
      <c r="F784" s="37"/>
      <c r="G784" s="212"/>
    </row>
    <row r="785" spans="1:13" s="29" customFormat="1">
      <c r="A785" s="314">
        <v>1</v>
      </c>
      <c r="B785" s="99"/>
      <c r="C785" s="99"/>
      <c r="D785" s="717"/>
      <c r="E785" s="99"/>
      <c r="F785" s="99"/>
      <c r="G785" s="212"/>
    </row>
    <row r="786" spans="1:13" s="29" customFormat="1">
      <c r="A786" s="314">
        <v>2</v>
      </c>
      <c r="B786" s="99"/>
      <c r="C786" s="99"/>
      <c r="D786" s="717"/>
      <c r="E786" s="99"/>
      <c r="F786" s="99"/>
      <c r="G786" s="212"/>
    </row>
    <row r="787" spans="1:13" s="29" customFormat="1">
      <c r="A787" s="314"/>
      <c r="B787" s="99"/>
      <c r="C787" s="99"/>
      <c r="D787" s="717"/>
      <c r="E787" s="99"/>
      <c r="F787" s="99"/>
      <c r="G787" s="212"/>
    </row>
    <row r="788" spans="1:13" s="29" customFormat="1">
      <c r="A788" s="203"/>
      <c r="D788" s="908"/>
      <c r="G788" s="212"/>
    </row>
    <row r="789" spans="1:13" s="29" customFormat="1" ht="15.5">
      <c r="A789" s="307"/>
      <c r="B789" s="29" t="s">
        <v>1443</v>
      </c>
      <c r="C789" s="29" t="s">
        <v>2313</v>
      </c>
      <c r="D789" s="908" t="s">
        <v>2683</v>
      </c>
      <c r="E789" s="29">
        <f>H2</f>
        <v>7</v>
      </c>
      <c r="G789" s="212"/>
    </row>
    <row r="790" spans="1:13" s="29" customFormat="1" ht="15.5">
      <c r="A790" s="307" t="s">
        <v>174</v>
      </c>
      <c r="B790" s="29">
        <f>IF(E789=0,0,H52)</f>
        <v>20</v>
      </c>
      <c r="C790" s="29">
        <f>IF(E789=0,0,I52)</f>
        <v>20</v>
      </c>
      <c r="D790" s="909">
        <f>IF(E789=0,0,B790/C790)</f>
        <v>1</v>
      </c>
      <c r="G790" s="212"/>
    </row>
    <row r="791" spans="1:13" s="29" customFormat="1" ht="15.5">
      <c r="A791" s="307" t="s">
        <v>176</v>
      </c>
      <c r="B791" s="29">
        <f>IF(E789=0,0,H114)</f>
        <v>44</v>
      </c>
      <c r="C791" s="29">
        <f>IF(E789=0,0,I114)</f>
        <v>44</v>
      </c>
      <c r="D791" s="909">
        <f>IF(E789=0,0,B791/C791)</f>
        <v>1</v>
      </c>
      <c r="G791" s="212"/>
    </row>
    <row r="792" spans="1:13" s="29" customFormat="1" ht="15.5">
      <c r="A792" s="307" t="s">
        <v>178</v>
      </c>
      <c r="B792" s="29">
        <f>IF(E789=0,0,H167)</f>
        <v>126</v>
      </c>
      <c r="C792" s="29">
        <f>IF(E789=0,0,I167)</f>
        <v>126</v>
      </c>
      <c r="D792" s="909">
        <f>IF(E789=0,0,B792/C792)</f>
        <v>1</v>
      </c>
      <c r="G792" s="212"/>
    </row>
    <row r="793" spans="1:13" s="29" customFormat="1" ht="15.5">
      <c r="A793" s="307" t="s">
        <v>180</v>
      </c>
      <c r="B793" s="29">
        <f>IF(E789=0,0,H248)</f>
        <v>94</v>
      </c>
      <c r="C793" s="29">
        <f>IF(E789=0,0,I248)</f>
        <v>94</v>
      </c>
      <c r="D793" s="909">
        <f>IF(E789=0,0,B793/C793)</f>
        <v>1</v>
      </c>
      <c r="G793" s="212"/>
    </row>
    <row r="794" spans="1:13" s="29" customFormat="1" ht="15.5">
      <c r="A794" s="307" t="s">
        <v>182</v>
      </c>
      <c r="B794" s="29">
        <f>IF(E789=0,0,H322)</f>
        <v>400</v>
      </c>
      <c r="C794" s="29">
        <f>IF(E789=0,0,I322)</f>
        <v>400</v>
      </c>
      <c r="D794" s="909">
        <f>IF(E789=0,0,B794/C794)</f>
        <v>1</v>
      </c>
      <c r="G794" s="212"/>
    </row>
    <row r="795" spans="1:13" s="29" customFormat="1" ht="15.5">
      <c r="A795" s="307" t="s">
        <v>184</v>
      </c>
      <c r="B795" s="29">
        <f>IF(E789=0,0,H614)</f>
        <v>110</v>
      </c>
      <c r="C795" s="29">
        <f>IF(E789=0,0,I614)</f>
        <v>110</v>
      </c>
      <c r="D795" s="909">
        <f>IF(E789=0,0,B795/C795)</f>
        <v>1</v>
      </c>
      <c r="G795" s="212"/>
    </row>
    <row r="796" spans="1:13" s="29" customFormat="1" ht="15.5">
      <c r="A796" s="307" t="s">
        <v>185</v>
      </c>
      <c r="B796" s="29">
        <f>IF(E789=0,0,H678)</f>
        <v>72</v>
      </c>
      <c r="C796" s="29">
        <f>IF(E789=0,0,I678)</f>
        <v>72</v>
      </c>
      <c r="D796" s="909">
        <f>IF(E789=0,0,B796/C796)</f>
        <v>1</v>
      </c>
      <c r="G796" s="212"/>
    </row>
    <row r="797" spans="1:13" s="29" customFormat="1" ht="15.5">
      <c r="A797" s="307" t="s">
        <v>187</v>
      </c>
      <c r="B797" s="29">
        <f>IF(E789=0,0,H746)</f>
        <v>36</v>
      </c>
      <c r="C797" s="29">
        <f>IF(E789=0,0,I746)</f>
        <v>36</v>
      </c>
      <c r="D797" s="909">
        <f>IF(E789=0,0,B797/C797)</f>
        <v>1</v>
      </c>
    </row>
    <row r="798" spans="1:13" s="29" customFormat="1" ht="15.5">
      <c r="A798" s="307" t="s">
        <v>1446</v>
      </c>
      <c r="B798" s="29">
        <f>IF(E789=0,0,SUM(B790:B797))</f>
        <v>902</v>
      </c>
      <c r="C798" s="29">
        <f>IF(E789=0,0,SUM(C790:C797))</f>
        <v>902</v>
      </c>
      <c r="D798" s="909">
        <f>IF(E789=0,0,B798/C798)</f>
        <v>1</v>
      </c>
    </row>
    <row r="799" spans="1:13" s="29" customFormat="1">
      <c r="A799" s="203"/>
      <c r="D799" s="908"/>
    </row>
    <row r="800" spans="1:13" s="99" customFormat="1">
      <c r="A800" s="203"/>
      <c r="B800" s="29"/>
      <c r="C800" s="29"/>
      <c r="D800" s="908"/>
      <c r="E800" s="29"/>
      <c r="F800" s="29"/>
      <c r="H800" s="29"/>
      <c r="I800" s="29"/>
      <c r="J800" s="29"/>
      <c r="K800" s="29"/>
      <c r="L800" s="29"/>
      <c r="M800" s="29"/>
    </row>
    <row r="801" spans="1:13" s="99" customFormat="1">
      <c r="A801" s="203"/>
      <c r="B801" s="29"/>
      <c r="C801" s="29"/>
      <c r="D801" s="908"/>
      <c r="E801" s="29"/>
      <c r="F801" s="29"/>
      <c r="H801" s="29"/>
      <c r="I801" s="29"/>
      <c r="J801" s="29"/>
      <c r="K801" s="29"/>
      <c r="L801" s="29"/>
      <c r="M801" s="29"/>
    </row>
    <row r="802" spans="1:13" s="99" customFormat="1">
      <c r="A802" s="203"/>
      <c r="B802" s="29"/>
      <c r="C802" s="29"/>
      <c r="D802" s="908"/>
      <c r="E802" s="29"/>
      <c r="F802" s="29"/>
      <c r="H802" s="29"/>
      <c r="I802" s="29"/>
      <c r="J802" s="29"/>
      <c r="K802" s="29"/>
      <c r="L802" s="29"/>
      <c r="M802" s="29"/>
    </row>
    <row r="803" spans="1:13" s="99" customFormat="1">
      <c r="A803" s="314"/>
      <c r="D803" s="717"/>
      <c r="H803" s="29"/>
      <c r="I803" s="29"/>
      <c r="J803" s="29"/>
      <c r="K803" s="29"/>
      <c r="L803" s="29"/>
      <c r="M803" s="29"/>
    </row>
    <row r="804" spans="1:13">
      <c r="A804" s="314"/>
      <c r="B804" s="99"/>
      <c r="C804" s="99"/>
      <c r="D804" s="717"/>
      <c r="E804" s="99"/>
      <c r="F804" s="99"/>
      <c r="G804" s="99"/>
    </row>
    <row r="805" spans="1:13">
      <c r="A805" s="314"/>
      <c r="B805" s="99"/>
      <c r="C805" s="99"/>
      <c r="D805" s="717"/>
      <c r="E805" s="99"/>
      <c r="F805" s="99"/>
      <c r="G805" s="99"/>
    </row>
    <row r="806" spans="1:13">
      <c r="A806" s="314"/>
      <c r="B806" s="99"/>
      <c r="C806" s="99"/>
      <c r="D806" s="717"/>
      <c r="E806" s="99"/>
      <c r="F806" s="99"/>
      <c r="G806" s="99"/>
    </row>
    <row r="807" spans="1:13">
      <c r="A807" s="314"/>
      <c r="B807" s="99"/>
      <c r="C807" s="99"/>
      <c r="D807" s="717"/>
      <c r="E807" s="99"/>
      <c r="F807" s="99"/>
      <c r="G807" s="99"/>
    </row>
    <row r="808" spans="1:13">
      <c r="A808" s="314"/>
      <c r="B808" s="99"/>
      <c r="C808" s="99"/>
      <c r="D808" s="717"/>
      <c r="E808" s="99"/>
      <c r="F808" s="99"/>
      <c r="G808" s="99"/>
    </row>
    <row r="809" spans="1:13">
      <c r="A809" s="314"/>
      <c r="B809" s="99"/>
      <c r="C809" s="99"/>
      <c r="D809" s="717"/>
      <c r="E809" s="99"/>
      <c r="F809" s="99"/>
      <c r="G809" s="99"/>
    </row>
    <row r="810" spans="1:13">
      <c r="A810" s="314"/>
      <c r="B810" s="99"/>
      <c r="C810" s="99"/>
      <c r="D810" s="717"/>
      <c r="E810" s="99"/>
      <c r="F810" s="99"/>
      <c r="G810" s="99"/>
    </row>
    <row r="811" spans="1:13">
      <c r="A811" s="314"/>
      <c r="B811" s="99"/>
      <c r="C811" s="99"/>
      <c r="D811" s="717"/>
      <c r="E811" s="99"/>
      <c r="F811" s="99"/>
      <c r="G811" s="99"/>
    </row>
    <row r="812" spans="1:13">
      <c r="A812" s="314"/>
      <c r="B812" s="99"/>
      <c r="C812" s="99"/>
      <c r="D812" s="717"/>
      <c r="E812" s="99"/>
      <c r="F812" s="99"/>
      <c r="G812" s="99"/>
    </row>
    <row r="813" spans="1:13">
      <c r="A813" s="314"/>
      <c r="B813" s="99"/>
      <c r="C813" s="99"/>
      <c r="D813" s="717"/>
      <c r="E813" s="99"/>
      <c r="F813" s="99"/>
      <c r="G813" s="202"/>
    </row>
    <row r="814" spans="1:13">
      <c r="A814" s="314"/>
      <c r="B814" s="99"/>
      <c r="C814" s="99"/>
      <c r="D814" s="717"/>
      <c r="E814" s="99"/>
      <c r="F814" s="99"/>
      <c r="G814" s="202"/>
    </row>
    <row r="815" spans="1:13">
      <c r="A815" s="314"/>
      <c r="B815" s="99"/>
      <c r="C815" s="99"/>
      <c r="D815" s="717"/>
      <c r="E815" s="99"/>
      <c r="F815" s="99"/>
      <c r="G815" s="202"/>
    </row>
    <row r="816" spans="1:13">
      <c r="A816" s="314"/>
      <c r="B816" s="99"/>
      <c r="C816" s="99"/>
      <c r="D816" s="717"/>
      <c r="E816" s="99"/>
      <c r="F816" s="99"/>
      <c r="G816" s="202"/>
    </row>
  </sheetData>
  <protectedRanges>
    <protectedRange sqref="D540" name="Range1_1"/>
    <protectedRange sqref="D548" name="Range1_1_1"/>
    <protectedRange sqref="D547" name="Range1_1_2"/>
    <protectedRange sqref="D364" name="Range1_1_3"/>
    <protectedRange sqref="D375" name="Range1_1_4"/>
    <protectedRange sqref="D394" name="Range1_1_5"/>
    <protectedRange sqref="D645" name="Range1_1_6"/>
    <protectedRange sqref="G3:G12" name="Range2_1"/>
    <protectedRange sqref="D3:D12" name="Range1_1_7"/>
  </protectedRanges>
  <autoFilter ref="A51:G782">
    <filterColumn colId="0">
      <colorFilter dxfId="16"/>
    </filterColumn>
  </autoFilter>
  <mergeCells count="124">
    <mergeCell ref="A1:I1"/>
    <mergeCell ref="B753:G753"/>
    <mergeCell ref="B760:G760"/>
    <mergeCell ref="B769:G769"/>
    <mergeCell ref="B716:G716"/>
    <mergeCell ref="B724:G724"/>
    <mergeCell ref="B728:G728"/>
    <mergeCell ref="B735:G735"/>
    <mergeCell ref="B746:G746"/>
    <mergeCell ref="B747:G747"/>
    <mergeCell ref="B679:G679"/>
    <mergeCell ref="B682:G682"/>
    <mergeCell ref="B686:G686"/>
    <mergeCell ref="B690:G690"/>
    <mergeCell ref="B704:G704"/>
    <mergeCell ref="B708:G708"/>
    <mergeCell ref="B623:G623"/>
    <mergeCell ref="B633:G633"/>
    <mergeCell ref="B640:G640"/>
    <mergeCell ref="B653:G653"/>
    <mergeCell ref="B665:G665"/>
    <mergeCell ref="B678:G678"/>
    <mergeCell ref="B466:G466"/>
    <mergeCell ref="B591:G591"/>
    <mergeCell ref="B598:G598"/>
    <mergeCell ref="B603:G603"/>
    <mergeCell ref="B614:F614"/>
    <mergeCell ref="B615:G615"/>
    <mergeCell ref="B426:G426"/>
    <mergeCell ref="B430:G430"/>
    <mergeCell ref="B435:G435"/>
    <mergeCell ref="B440:G440"/>
    <mergeCell ref="B447:G447"/>
    <mergeCell ref="B459:G459"/>
    <mergeCell ref="B373:G373"/>
    <mergeCell ref="B382:G382"/>
    <mergeCell ref="B395:G395"/>
    <mergeCell ref="B401:G401"/>
    <mergeCell ref="B409:G409"/>
    <mergeCell ref="B413:G413"/>
    <mergeCell ref="B329:G329"/>
    <mergeCell ref="B334:G334"/>
    <mergeCell ref="B345:G345"/>
    <mergeCell ref="B354:G354"/>
    <mergeCell ref="B357:G357"/>
    <mergeCell ref="B361:G361"/>
    <mergeCell ref="B308:G308"/>
    <mergeCell ref="B311:G311"/>
    <mergeCell ref="B315:G315"/>
    <mergeCell ref="B319:G319"/>
    <mergeCell ref="B322:G322"/>
    <mergeCell ref="B323:G323"/>
    <mergeCell ref="B271:G271"/>
    <mergeCell ref="B281:G281"/>
    <mergeCell ref="B292:G292"/>
    <mergeCell ref="B296:G296"/>
    <mergeCell ref="B300:G300"/>
    <mergeCell ref="B305:G305"/>
    <mergeCell ref="B209:G209"/>
    <mergeCell ref="B219:G219"/>
    <mergeCell ref="B229:G229"/>
    <mergeCell ref="B248:G248"/>
    <mergeCell ref="B249:G249"/>
    <mergeCell ref="B257:G257"/>
    <mergeCell ref="B155:G155"/>
    <mergeCell ref="B167:G167"/>
    <mergeCell ref="B168:G168"/>
    <mergeCell ref="B189:G189"/>
    <mergeCell ref="B198:G198"/>
    <mergeCell ref="B203:G203"/>
    <mergeCell ref="B114:G114"/>
    <mergeCell ref="B115:G115"/>
    <mergeCell ref="B129:G129"/>
    <mergeCell ref="B135:G135"/>
    <mergeCell ref="B140:G140"/>
    <mergeCell ref="B146:G146"/>
    <mergeCell ref="B53:G53"/>
    <mergeCell ref="B72:G72"/>
    <mergeCell ref="B85:G85"/>
    <mergeCell ref="B89:G89"/>
    <mergeCell ref="B102:G102"/>
    <mergeCell ref="B111:G111"/>
    <mergeCell ref="B44:I44"/>
    <mergeCell ref="B45:I45"/>
    <mergeCell ref="B46:I46"/>
    <mergeCell ref="B47:I47"/>
    <mergeCell ref="A50:G50"/>
    <mergeCell ref="B52:G52"/>
    <mergeCell ref="B38:I38"/>
    <mergeCell ref="B39:I39"/>
    <mergeCell ref="B40:I40"/>
    <mergeCell ref="B41:I41"/>
    <mergeCell ref="B42:I42"/>
    <mergeCell ref="B43:I43"/>
    <mergeCell ref="B32:I32"/>
    <mergeCell ref="B33:I33"/>
    <mergeCell ref="B34:I34"/>
    <mergeCell ref="B35:I35"/>
    <mergeCell ref="B36:I36"/>
    <mergeCell ref="B37:I37"/>
    <mergeCell ref="D19:I26"/>
    <mergeCell ref="A27:I27"/>
    <mergeCell ref="B28:I28"/>
    <mergeCell ref="B29:I29"/>
    <mergeCell ref="B30:I30"/>
    <mergeCell ref="B31:I31"/>
    <mergeCell ref="A18:C18"/>
    <mergeCell ref="D18:I18"/>
    <mergeCell ref="A13:I13"/>
    <mergeCell ref="A14:B14"/>
    <mergeCell ref="C14:E14"/>
    <mergeCell ref="G14:I14"/>
    <mergeCell ref="A15:B15"/>
    <mergeCell ref="C15:E15"/>
    <mergeCell ref="G15:I15"/>
    <mergeCell ref="A2:G2"/>
    <mergeCell ref="H2:I2"/>
    <mergeCell ref="A3:B12"/>
    <mergeCell ref="C3:E12"/>
    <mergeCell ref="F3:G12"/>
    <mergeCell ref="A16:B16"/>
    <mergeCell ref="C16:E16"/>
    <mergeCell ref="G16:I16"/>
    <mergeCell ref="A17:I17"/>
  </mergeCells>
  <dataValidations count="5">
    <dataValidation type="list" allowBlank="1" showInputMessage="1" showErrorMessage="1" sqref="D729:D734">
      <formula1>$A$840:$A$842</formula1>
    </dataValidation>
    <dataValidation type="list" allowBlank="1" showInputMessage="1" showErrorMessage="1" sqref="D247">
      <formula1>$A$922:$A$924</formula1>
    </dataValidation>
    <dataValidation type="list" allowBlank="1" showInputMessage="1" showErrorMessage="1" sqref="D716">
      <formula1>$A$754:$A$755</formula1>
    </dataValidation>
    <dataValidation type="list" allowBlank="1" showInputMessage="1" showErrorMessage="1" sqref="D722:D723 D742:D745 D717:D719">
      <formula1>$A$781:$A$783</formula1>
    </dataValidation>
    <dataValidation type="list" allowBlank="1" showInputMessage="1" showErrorMessage="1" sqref="D51:D82 D799:D1048576 D783:D788 D746:D773 D741 D724:D727 D720:D721 D248:D715 D230:D246 D167:D228 D84:D154">
      <formula1>$A$784:$A$786</formula1>
    </dataValidation>
  </dataValidations>
  <pageMargins left="0.70866141732283472" right="0.70866141732283472" top="0.74803149606299213" bottom="0.74803149606299213" header="0.31496062992125984" footer="0.31496062992125984"/>
  <pageSetup paperSize="9" scale="37" orientation="portrait" r:id="rId1"/>
  <headerFooter>
    <oddHeader>&amp;LChecklist No. 6&amp;CSNCU&amp;RVersion - NHSRC /3.0</oddHeader>
    <oddFooter>Page &amp;P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sheetPr>
  <dimension ref="A1:S699"/>
  <sheetViews>
    <sheetView topLeftCell="A68" zoomScale="70" zoomScaleNormal="70" zoomScalePageLayoutView="70" workbookViewId="0">
      <selection activeCell="A672" sqref="A672:E687"/>
    </sheetView>
  </sheetViews>
  <sheetFormatPr defaultColWidth="9.1796875" defaultRowHeight="18.5"/>
  <cols>
    <col min="1" max="1" width="16.7265625" style="369" customWidth="1"/>
    <col min="2" max="2" width="29.54296875" style="370" customWidth="1"/>
    <col min="3" max="3" width="28.453125" style="123" customWidth="1"/>
    <col min="4" max="4" width="13" style="587" customWidth="1"/>
    <col min="5" max="5" width="12.81640625" style="37" customWidth="1"/>
    <col min="6" max="6" width="52.26953125" style="7" customWidth="1"/>
    <col min="7" max="7" width="23" style="7" customWidth="1"/>
    <col min="8" max="11" width="9.26953125" style="29" customWidth="1"/>
    <col min="12" max="12" width="28.54296875" style="29" customWidth="1"/>
    <col min="13" max="13" width="17.26953125" style="29" customWidth="1"/>
    <col min="14" max="14" width="9.1796875" style="99"/>
    <col min="15" max="15" width="29" style="99" customWidth="1"/>
    <col min="16" max="16384" width="9.1796875" style="7"/>
  </cols>
  <sheetData>
    <row r="1" spans="1:19" ht="45" customHeight="1">
      <c r="A1" s="1040" t="s">
        <v>6644</v>
      </c>
      <c r="B1" s="1041"/>
      <c r="C1" s="1041"/>
      <c r="D1" s="1041"/>
      <c r="E1" s="1041"/>
      <c r="F1" s="1041"/>
      <c r="G1" s="1041"/>
      <c r="H1" s="1322"/>
      <c r="I1" s="1323"/>
      <c r="J1" s="924"/>
    </row>
    <row r="2" spans="1:19" ht="33.5">
      <c r="A2" s="1118" t="s">
        <v>7759</v>
      </c>
      <c r="B2" s="1118"/>
      <c r="C2" s="1118"/>
      <c r="D2" s="1383"/>
      <c r="E2" s="1118"/>
      <c r="F2" s="1384"/>
      <c r="G2" s="1118"/>
      <c r="H2" s="1385">
        <v>8</v>
      </c>
      <c r="I2" s="1385"/>
    </row>
    <row r="3" spans="1:19" s="295" customFormat="1" ht="26.25" customHeight="1">
      <c r="A3" s="1386"/>
      <c r="B3" s="1386"/>
      <c r="C3" s="1387"/>
      <c r="D3" s="1387"/>
      <c r="E3" s="1387"/>
      <c r="F3" s="1388"/>
      <c r="G3" s="1389"/>
      <c r="H3" s="944"/>
      <c r="I3" s="944"/>
      <c r="J3" s="204"/>
      <c r="K3" s="204"/>
      <c r="L3" s="449"/>
      <c r="M3" s="449"/>
      <c r="N3" s="449"/>
      <c r="O3" s="449"/>
      <c r="P3" s="449"/>
      <c r="Q3" s="449"/>
      <c r="R3" s="449"/>
      <c r="S3" s="449"/>
    </row>
    <row r="4" spans="1:19" s="295" customFormat="1" ht="26.25" customHeight="1">
      <c r="A4" s="1386"/>
      <c r="B4" s="1386"/>
      <c r="C4" s="1387"/>
      <c r="D4" s="1387"/>
      <c r="E4" s="1387"/>
      <c r="F4" s="1388"/>
      <c r="G4" s="1389"/>
      <c r="H4" s="944"/>
      <c r="I4" s="944"/>
      <c r="J4" s="204"/>
      <c r="K4" s="204"/>
      <c r="L4" s="449"/>
      <c r="M4" s="449"/>
      <c r="N4" s="449"/>
      <c r="O4" s="449"/>
      <c r="P4" s="449"/>
      <c r="Q4" s="449"/>
      <c r="R4" s="449"/>
      <c r="S4" s="449"/>
    </row>
    <row r="5" spans="1:19" s="295" customFormat="1" ht="26.25" customHeight="1">
      <c r="A5" s="1386"/>
      <c r="B5" s="1386"/>
      <c r="C5" s="1387"/>
      <c r="D5" s="1387"/>
      <c r="E5" s="1387"/>
      <c r="F5" s="1388"/>
      <c r="G5" s="1389"/>
      <c r="H5" s="944"/>
      <c r="I5" s="944"/>
      <c r="J5" s="204"/>
      <c r="K5" s="204"/>
      <c r="L5" s="449"/>
      <c r="M5" s="449"/>
      <c r="N5" s="449"/>
      <c r="O5" s="449"/>
      <c r="P5" s="449"/>
      <c r="Q5" s="449"/>
      <c r="R5" s="449"/>
      <c r="S5" s="449"/>
    </row>
    <row r="6" spans="1:19" s="295" customFormat="1" ht="26.25" customHeight="1">
      <c r="A6" s="1386"/>
      <c r="B6" s="1386"/>
      <c r="C6" s="1387"/>
      <c r="D6" s="1387"/>
      <c r="E6" s="1387"/>
      <c r="F6" s="1388"/>
      <c r="G6" s="1389"/>
      <c r="H6" s="944"/>
      <c r="I6" s="944"/>
      <c r="J6" s="204"/>
      <c r="K6" s="204"/>
      <c r="L6" s="449"/>
      <c r="M6" s="449"/>
      <c r="N6" s="449"/>
      <c r="O6" s="449"/>
      <c r="P6" s="449"/>
      <c r="Q6" s="449"/>
      <c r="R6" s="449"/>
      <c r="S6" s="449"/>
    </row>
    <row r="7" spans="1:19" s="295" customFormat="1" ht="26.25" customHeight="1">
      <c r="A7" s="1386"/>
      <c r="B7" s="1386"/>
      <c r="C7" s="1387"/>
      <c r="D7" s="1387"/>
      <c r="E7" s="1387"/>
      <c r="F7" s="1388"/>
      <c r="G7" s="1389"/>
      <c r="H7" s="944"/>
      <c r="I7" s="944"/>
      <c r="J7" s="204"/>
      <c r="K7" s="204"/>
      <c r="L7" s="449"/>
      <c r="M7" s="449"/>
      <c r="N7" s="449"/>
      <c r="O7" s="449"/>
      <c r="P7" s="449"/>
      <c r="Q7" s="449"/>
      <c r="R7" s="449"/>
      <c r="S7" s="449"/>
    </row>
    <row r="8" spans="1:19" s="295" customFormat="1" ht="26.25" customHeight="1">
      <c r="A8" s="1386"/>
      <c r="B8" s="1386"/>
      <c r="C8" s="1387"/>
      <c r="D8" s="1387"/>
      <c r="E8" s="1387"/>
      <c r="F8" s="1388"/>
      <c r="G8" s="1389"/>
      <c r="H8" s="944"/>
      <c r="I8" s="944"/>
      <c r="J8" s="204"/>
      <c r="K8" s="204"/>
      <c r="L8" s="449"/>
      <c r="M8" s="449"/>
      <c r="N8" s="449"/>
      <c r="O8" s="449"/>
      <c r="P8" s="449"/>
      <c r="Q8" s="449"/>
      <c r="R8" s="449"/>
      <c r="S8" s="449"/>
    </row>
    <row r="9" spans="1:19" s="295" customFormat="1" ht="26.25" customHeight="1">
      <c r="A9" s="1386"/>
      <c r="B9" s="1386"/>
      <c r="C9" s="1387"/>
      <c r="D9" s="1387"/>
      <c r="E9" s="1387"/>
      <c r="F9" s="1388"/>
      <c r="G9" s="1389"/>
      <c r="H9" s="944"/>
      <c r="I9" s="944"/>
      <c r="J9" s="204"/>
      <c r="K9" s="204"/>
      <c r="L9" s="449"/>
      <c r="M9" s="449"/>
      <c r="N9" s="449"/>
      <c r="O9" s="449"/>
      <c r="P9" s="449"/>
      <c r="Q9" s="449"/>
      <c r="R9" s="449"/>
      <c r="S9" s="449"/>
    </row>
    <row r="10" spans="1:19" s="295" customFormat="1" ht="26.25" customHeight="1">
      <c r="A10" s="1386"/>
      <c r="B10" s="1386"/>
      <c r="C10" s="1387"/>
      <c r="D10" s="1387"/>
      <c r="E10" s="1387"/>
      <c r="F10" s="1388"/>
      <c r="G10" s="1389"/>
      <c r="H10" s="944"/>
      <c r="I10" s="944"/>
      <c r="J10" s="204"/>
      <c r="K10" s="204"/>
      <c r="L10" s="449"/>
      <c r="M10" s="449"/>
      <c r="N10" s="449"/>
      <c r="O10" s="449"/>
      <c r="P10" s="449"/>
      <c r="Q10" s="449"/>
      <c r="R10" s="449"/>
      <c r="S10" s="449"/>
    </row>
    <row r="11" spans="1:19" s="295" customFormat="1" ht="26.25" customHeight="1">
      <c r="A11" s="1386"/>
      <c r="B11" s="1386"/>
      <c r="C11" s="1387"/>
      <c r="D11" s="1387"/>
      <c r="E11" s="1387"/>
      <c r="F11" s="1388"/>
      <c r="G11" s="1389"/>
      <c r="H11" s="944"/>
      <c r="I11" s="944"/>
      <c r="J11" s="204"/>
      <c r="K11" s="204"/>
      <c r="L11" s="449"/>
      <c r="M11" s="449"/>
      <c r="N11" s="449"/>
      <c r="O11" s="449"/>
      <c r="P11" s="449"/>
      <c r="Q11" s="449"/>
      <c r="R11" s="449"/>
      <c r="S11" s="449"/>
    </row>
    <row r="12" spans="1:19" s="295" customFormat="1" ht="26.25" customHeight="1">
      <c r="A12" s="1386"/>
      <c r="B12" s="1386"/>
      <c r="C12" s="1387"/>
      <c r="D12" s="1387"/>
      <c r="E12" s="1387"/>
      <c r="F12" s="1388"/>
      <c r="G12" s="1389"/>
      <c r="H12" s="944"/>
      <c r="I12" s="944"/>
      <c r="J12" s="204"/>
      <c r="K12" s="204"/>
      <c r="L12" s="449"/>
      <c r="M12" s="449"/>
      <c r="N12" s="449"/>
      <c r="O12" s="449"/>
      <c r="P12" s="449"/>
      <c r="Q12" s="449"/>
      <c r="R12" s="449"/>
      <c r="S12" s="449"/>
    </row>
    <row r="13" spans="1:19" ht="28.5">
      <c r="A13" s="1074" t="s">
        <v>164</v>
      </c>
      <c r="B13" s="1074"/>
      <c r="C13" s="1074"/>
      <c r="D13" s="1075"/>
      <c r="E13" s="1074"/>
      <c r="F13" s="1394"/>
      <c r="G13" s="1074"/>
      <c r="H13" s="1141"/>
      <c r="I13" s="1141"/>
    </row>
    <row r="14" spans="1:19" ht="28.5">
      <c r="A14" s="1142" t="s">
        <v>165</v>
      </c>
      <c r="B14" s="1142"/>
      <c r="C14" s="1018"/>
      <c r="D14" s="1067"/>
      <c r="E14" s="1018"/>
      <c r="F14" s="8" t="s">
        <v>166</v>
      </c>
      <c r="G14" s="1018"/>
      <c r="H14" s="1138"/>
      <c r="I14" s="1138"/>
    </row>
    <row r="15" spans="1:19" ht="28.5">
      <c r="A15" s="1062" t="s">
        <v>167</v>
      </c>
      <c r="B15" s="1063"/>
      <c r="C15" s="1064"/>
      <c r="D15" s="1065"/>
      <c r="E15" s="1064"/>
      <c r="F15" s="744" t="s">
        <v>2816</v>
      </c>
      <c r="G15" s="1018"/>
      <c r="H15" s="1138"/>
      <c r="I15" s="1138"/>
    </row>
    <row r="16" spans="1:19" ht="28.5">
      <c r="A16" s="1066" t="s">
        <v>169</v>
      </c>
      <c r="B16" s="1066"/>
      <c r="C16" s="1067"/>
      <c r="D16" s="1067"/>
      <c r="E16" s="1067"/>
      <c r="F16" s="744" t="s">
        <v>170</v>
      </c>
      <c r="G16" s="1018"/>
      <c r="H16" s="1138"/>
      <c r="I16" s="1138"/>
    </row>
    <row r="17" spans="1:15" s="29" customFormat="1" ht="33.5">
      <c r="A17" s="1285" t="s">
        <v>3308</v>
      </c>
      <c r="B17" s="1286"/>
      <c r="C17" s="1286"/>
      <c r="D17" s="1286"/>
      <c r="E17" s="1286"/>
      <c r="F17" s="1390"/>
      <c r="G17" s="1286"/>
      <c r="H17" s="1391"/>
      <c r="I17" s="1391"/>
      <c r="N17" s="99"/>
      <c r="O17" s="99"/>
    </row>
    <row r="18" spans="1:15" s="29" customFormat="1" ht="33.65" customHeight="1">
      <c r="A18" s="1359" t="s">
        <v>172</v>
      </c>
      <c r="B18" s="1359"/>
      <c r="C18" s="1360"/>
      <c r="D18" s="1361" t="s">
        <v>7760</v>
      </c>
      <c r="E18" s="1124"/>
      <c r="F18" s="1392"/>
      <c r="G18" s="1124"/>
      <c r="H18" s="1393"/>
      <c r="I18" s="1393"/>
      <c r="N18" s="99"/>
      <c r="O18" s="99"/>
    </row>
    <row r="19" spans="1:15" s="29" customFormat="1" ht="33.65" customHeight="1">
      <c r="A19" s="103" t="s">
        <v>174</v>
      </c>
      <c r="B19" s="283" t="s">
        <v>175</v>
      </c>
      <c r="C19" s="284">
        <f>'NRC_ MusQan'!D674</f>
        <v>1</v>
      </c>
      <c r="D19" s="1126">
        <f>D682</f>
        <v>1</v>
      </c>
      <c r="E19" s="1127"/>
      <c r="F19" s="1395"/>
      <c r="G19" s="1127"/>
      <c r="H19" s="1396"/>
      <c r="I19" s="1397"/>
      <c r="N19" s="99"/>
      <c r="O19" s="99"/>
    </row>
    <row r="20" spans="1:15" s="29" customFormat="1" ht="33.65" customHeight="1">
      <c r="A20" s="103" t="s">
        <v>176</v>
      </c>
      <c r="B20" s="283" t="s">
        <v>177</v>
      </c>
      <c r="C20" s="284">
        <f>'NRC_ MusQan'!D675</f>
        <v>1</v>
      </c>
      <c r="D20" s="1130"/>
      <c r="E20" s="1131"/>
      <c r="F20" s="1398"/>
      <c r="G20" s="1131"/>
      <c r="H20" s="1399"/>
      <c r="I20" s="1400"/>
      <c r="N20" s="99"/>
      <c r="O20" s="99"/>
    </row>
    <row r="21" spans="1:15" s="29" customFormat="1" ht="33.65" customHeight="1">
      <c r="A21" s="103" t="s">
        <v>178</v>
      </c>
      <c r="B21" s="283" t="s">
        <v>179</v>
      </c>
      <c r="C21" s="284">
        <f>'NRC_ MusQan'!D676</f>
        <v>1</v>
      </c>
      <c r="D21" s="1130"/>
      <c r="E21" s="1131"/>
      <c r="F21" s="1398"/>
      <c r="G21" s="1131"/>
      <c r="H21" s="1399"/>
      <c r="I21" s="1400"/>
      <c r="N21" s="99"/>
      <c r="O21" s="99"/>
    </row>
    <row r="22" spans="1:15" s="29" customFormat="1" ht="33.65" customHeight="1">
      <c r="A22" s="103" t="s">
        <v>180</v>
      </c>
      <c r="B22" s="283" t="s">
        <v>181</v>
      </c>
      <c r="C22" s="284">
        <f>'NRC_ MusQan'!D677</f>
        <v>1</v>
      </c>
      <c r="D22" s="1130"/>
      <c r="E22" s="1131"/>
      <c r="F22" s="1398"/>
      <c r="G22" s="1131"/>
      <c r="H22" s="1399"/>
      <c r="I22" s="1400"/>
      <c r="N22" s="99"/>
      <c r="O22" s="99"/>
    </row>
    <row r="23" spans="1:15" s="29" customFormat="1" ht="33.65" customHeight="1">
      <c r="A23" s="103" t="s">
        <v>182</v>
      </c>
      <c r="B23" s="283" t="s">
        <v>183</v>
      </c>
      <c r="C23" s="284">
        <f>'NRC_ MusQan'!D678</f>
        <v>1</v>
      </c>
      <c r="D23" s="1130"/>
      <c r="E23" s="1131"/>
      <c r="F23" s="1398"/>
      <c r="G23" s="1131"/>
      <c r="H23" s="1399"/>
      <c r="I23" s="1400"/>
      <c r="N23" s="99"/>
      <c r="O23" s="99"/>
    </row>
    <row r="24" spans="1:15" s="29" customFormat="1" ht="33.65" customHeight="1">
      <c r="A24" s="103" t="s">
        <v>184</v>
      </c>
      <c r="B24" s="283" t="s">
        <v>146</v>
      </c>
      <c r="C24" s="284">
        <f>'NRC_ MusQan'!D679</f>
        <v>1</v>
      </c>
      <c r="D24" s="1130"/>
      <c r="E24" s="1131"/>
      <c r="F24" s="1398"/>
      <c r="G24" s="1131"/>
      <c r="H24" s="1399"/>
      <c r="I24" s="1400"/>
      <c r="N24" s="99"/>
      <c r="O24" s="99"/>
    </row>
    <row r="25" spans="1:15" s="29" customFormat="1" ht="33.65" customHeight="1">
      <c r="A25" s="103" t="s">
        <v>185</v>
      </c>
      <c r="B25" s="283" t="s">
        <v>1451</v>
      </c>
      <c r="C25" s="284">
        <f>'NRC_ MusQan'!D680</f>
        <v>1</v>
      </c>
      <c r="D25" s="1130"/>
      <c r="E25" s="1131"/>
      <c r="F25" s="1398"/>
      <c r="G25" s="1131"/>
      <c r="H25" s="1399"/>
      <c r="I25" s="1400"/>
      <c r="N25" s="99"/>
      <c r="O25" s="99"/>
    </row>
    <row r="26" spans="1:15" s="29" customFormat="1" ht="33.65" customHeight="1">
      <c r="A26" s="103" t="s">
        <v>187</v>
      </c>
      <c r="B26" s="283" t="s">
        <v>188</v>
      </c>
      <c r="C26" s="284">
        <f>'NRC_ MusQan'!D681</f>
        <v>1</v>
      </c>
      <c r="D26" s="1134"/>
      <c r="E26" s="1135"/>
      <c r="F26" s="1401"/>
      <c r="G26" s="1135"/>
      <c r="H26" s="1402"/>
      <c r="I26" s="1403"/>
      <c r="N26" s="99"/>
      <c r="O26" s="99"/>
    </row>
    <row r="27" spans="1:15" s="29" customFormat="1" ht="33.65" customHeight="1">
      <c r="A27" s="1111"/>
      <c r="B27" s="1112"/>
      <c r="C27" s="1112"/>
      <c r="D27" s="1112"/>
      <c r="E27" s="1112"/>
      <c r="F27" s="1404"/>
      <c r="G27" s="1112"/>
      <c r="H27" s="1405"/>
      <c r="I27" s="1406"/>
      <c r="N27" s="99"/>
      <c r="O27" s="99"/>
    </row>
    <row r="28" spans="1:15" s="29" customFormat="1" ht="33.65" customHeight="1">
      <c r="A28" s="757"/>
      <c r="B28" s="1030" t="s">
        <v>189</v>
      </c>
      <c r="C28" s="1030"/>
      <c r="D28" s="1362"/>
      <c r="E28" s="1030"/>
      <c r="F28" s="1407"/>
      <c r="G28" s="1030"/>
      <c r="H28" s="1263"/>
      <c r="I28" s="1263"/>
      <c r="N28" s="99"/>
      <c r="O28" s="99"/>
    </row>
    <row r="29" spans="1:15" s="29" customFormat="1" ht="33.65" customHeight="1">
      <c r="A29" s="13">
        <v>1</v>
      </c>
      <c r="B29" s="1010"/>
      <c r="C29" s="1010"/>
      <c r="D29" s="1011"/>
      <c r="E29" s="1010"/>
      <c r="F29" s="1010"/>
      <c r="G29" s="1010"/>
      <c r="H29" s="1262"/>
      <c r="I29" s="1262"/>
      <c r="N29" s="99"/>
      <c r="O29" s="99"/>
    </row>
    <row r="30" spans="1:15" s="29" customFormat="1" ht="33.65" customHeight="1">
      <c r="A30" s="13">
        <v>2</v>
      </c>
      <c r="B30" s="1010"/>
      <c r="C30" s="1010"/>
      <c r="D30" s="1011"/>
      <c r="E30" s="1010"/>
      <c r="F30" s="1010"/>
      <c r="G30" s="1010"/>
      <c r="H30" s="1262"/>
      <c r="I30" s="1262"/>
      <c r="N30" s="99"/>
      <c r="O30" s="99"/>
    </row>
    <row r="31" spans="1:15" s="29" customFormat="1" ht="33.65" customHeight="1">
      <c r="A31" s="13">
        <v>3</v>
      </c>
      <c r="B31" s="1010"/>
      <c r="C31" s="1010"/>
      <c r="D31" s="1011"/>
      <c r="E31" s="1010"/>
      <c r="F31" s="1010"/>
      <c r="G31" s="1010"/>
      <c r="H31" s="1262"/>
      <c r="I31" s="1262"/>
      <c r="N31" s="99"/>
      <c r="O31" s="99"/>
    </row>
    <row r="32" spans="1:15" s="29" customFormat="1" ht="33.65" customHeight="1">
      <c r="A32" s="13">
        <v>4</v>
      </c>
      <c r="B32" s="1010"/>
      <c r="C32" s="1010"/>
      <c r="D32" s="1011"/>
      <c r="E32" s="1010"/>
      <c r="F32" s="1010"/>
      <c r="G32" s="1010"/>
      <c r="H32" s="1262"/>
      <c r="I32" s="1262"/>
      <c r="N32" s="99"/>
      <c r="O32" s="99"/>
    </row>
    <row r="33" spans="1:15" s="29" customFormat="1" ht="33.65" customHeight="1">
      <c r="A33" s="13">
        <v>5</v>
      </c>
      <c r="B33" s="1010"/>
      <c r="C33" s="1010"/>
      <c r="D33" s="1011"/>
      <c r="E33" s="1010"/>
      <c r="F33" s="1010"/>
      <c r="G33" s="1010"/>
      <c r="H33" s="1262"/>
      <c r="I33" s="1262"/>
      <c r="N33" s="99"/>
      <c r="O33" s="99"/>
    </row>
    <row r="34" spans="1:15" s="29" customFormat="1" ht="33.65" customHeight="1">
      <c r="A34" s="757"/>
      <c r="B34" s="1106" t="s">
        <v>190</v>
      </c>
      <c r="C34" s="1107"/>
      <c r="D34" s="1307"/>
      <c r="E34" s="1107"/>
      <c r="F34" s="1098"/>
      <c r="G34" s="1107"/>
      <c r="H34" s="1108"/>
      <c r="I34" s="1109"/>
      <c r="N34" s="99"/>
      <c r="O34" s="99"/>
    </row>
    <row r="35" spans="1:15" s="29" customFormat="1" ht="33.65" customHeight="1">
      <c r="A35" s="13">
        <v>1</v>
      </c>
      <c r="B35" s="1010"/>
      <c r="C35" s="1010"/>
      <c r="D35" s="1011"/>
      <c r="E35" s="1010"/>
      <c r="F35" s="1010"/>
      <c r="G35" s="1010"/>
      <c r="H35" s="1262"/>
      <c r="I35" s="1262"/>
      <c r="N35" s="99"/>
      <c r="O35" s="99"/>
    </row>
    <row r="36" spans="1:15" s="29" customFormat="1" ht="33.65" customHeight="1">
      <c r="A36" s="13">
        <v>2</v>
      </c>
      <c r="B36" s="1010"/>
      <c r="C36" s="1010"/>
      <c r="D36" s="1011"/>
      <c r="E36" s="1010"/>
      <c r="F36" s="1010"/>
      <c r="G36" s="1010"/>
      <c r="H36" s="1262"/>
      <c r="I36" s="1262"/>
      <c r="N36" s="99"/>
      <c r="O36" s="99"/>
    </row>
    <row r="37" spans="1:15" s="29" customFormat="1" ht="33.65" customHeight="1">
      <c r="A37" s="13">
        <v>3</v>
      </c>
      <c r="B37" s="1010"/>
      <c r="C37" s="1010"/>
      <c r="D37" s="1011"/>
      <c r="E37" s="1010"/>
      <c r="F37" s="1010"/>
      <c r="G37" s="1010"/>
      <c r="H37" s="1262"/>
      <c r="I37" s="1262"/>
      <c r="N37" s="99"/>
      <c r="O37" s="99"/>
    </row>
    <row r="38" spans="1:15" s="29" customFormat="1" ht="33.65" customHeight="1">
      <c r="A38" s="13">
        <v>4</v>
      </c>
      <c r="B38" s="1093"/>
      <c r="C38" s="1094"/>
      <c r="D38" s="1306"/>
      <c r="E38" s="1094"/>
      <c r="F38" s="1094"/>
      <c r="G38" s="1094"/>
      <c r="H38" s="1095"/>
      <c r="I38" s="1096"/>
      <c r="N38" s="99"/>
      <c r="O38" s="99"/>
    </row>
    <row r="39" spans="1:15" s="29" customFormat="1" ht="33.65" customHeight="1">
      <c r="A39" s="13">
        <v>5</v>
      </c>
      <c r="B39" s="1093"/>
      <c r="C39" s="1094"/>
      <c r="D39" s="1306"/>
      <c r="E39" s="1094"/>
      <c r="F39" s="1094"/>
      <c r="G39" s="1094"/>
      <c r="H39" s="1095"/>
      <c r="I39" s="1096"/>
      <c r="N39" s="99"/>
      <c r="O39" s="99"/>
    </row>
    <row r="40" spans="1:15" s="29" customFormat="1" ht="33.65" customHeight="1">
      <c r="A40" s="757"/>
      <c r="B40" s="1030" t="s">
        <v>1452</v>
      </c>
      <c r="C40" s="1030"/>
      <c r="D40" s="1362"/>
      <c r="E40" s="1030"/>
      <c r="F40" s="1407"/>
      <c r="G40" s="1030"/>
      <c r="H40" s="1263"/>
      <c r="I40" s="1263"/>
      <c r="N40" s="99"/>
      <c r="O40" s="99"/>
    </row>
    <row r="41" spans="1:15" s="29" customFormat="1" ht="33.65" customHeight="1">
      <c r="A41" s="13">
        <v>1</v>
      </c>
      <c r="B41" s="1010"/>
      <c r="C41" s="1010"/>
      <c r="D41" s="1011"/>
      <c r="E41" s="1010"/>
      <c r="F41" s="1010"/>
      <c r="G41" s="1010"/>
      <c r="H41" s="1262"/>
      <c r="I41" s="1262"/>
      <c r="N41" s="99"/>
      <c r="O41" s="99"/>
    </row>
    <row r="42" spans="1:15" s="29" customFormat="1" ht="33.65" customHeight="1">
      <c r="A42" s="13">
        <v>2</v>
      </c>
      <c r="B42" s="1010"/>
      <c r="C42" s="1010"/>
      <c r="D42" s="1011"/>
      <c r="E42" s="1010"/>
      <c r="F42" s="1010"/>
      <c r="G42" s="1010"/>
      <c r="H42" s="1262"/>
      <c r="I42" s="1262"/>
      <c r="N42" s="99"/>
      <c r="O42" s="99"/>
    </row>
    <row r="43" spans="1:15" s="29" customFormat="1" ht="33.65" customHeight="1">
      <c r="A43" s="13">
        <v>3</v>
      </c>
      <c r="B43" s="1010"/>
      <c r="C43" s="1010"/>
      <c r="D43" s="1011"/>
      <c r="E43" s="1010"/>
      <c r="F43" s="1010"/>
      <c r="G43" s="1010"/>
      <c r="H43" s="1262"/>
      <c r="I43" s="1262"/>
      <c r="N43" s="99"/>
      <c r="O43" s="99"/>
    </row>
    <row r="44" spans="1:15" s="29" customFormat="1" ht="33.65" customHeight="1">
      <c r="A44" s="13">
        <v>4</v>
      </c>
      <c r="B44" s="1010"/>
      <c r="C44" s="1010"/>
      <c r="D44" s="1011"/>
      <c r="E44" s="1010"/>
      <c r="F44" s="1010"/>
      <c r="G44" s="1010"/>
      <c r="H44" s="1262"/>
      <c r="I44" s="1262"/>
      <c r="N44" s="99"/>
      <c r="O44" s="99"/>
    </row>
    <row r="45" spans="1:15" s="29" customFormat="1" ht="33.65" customHeight="1">
      <c r="A45" s="13">
        <v>5</v>
      </c>
      <c r="B45" s="1093"/>
      <c r="C45" s="1094"/>
      <c r="D45" s="1306"/>
      <c r="E45" s="1094"/>
      <c r="F45" s="1094"/>
      <c r="G45" s="1094"/>
      <c r="H45" s="1095"/>
      <c r="I45" s="1096"/>
      <c r="N45" s="99"/>
      <c r="O45" s="99"/>
    </row>
    <row r="46" spans="1:15" s="29" customFormat="1" ht="33.65" customHeight="1">
      <c r="A46" s="757"/>
      <c r="B46" s="1101" t="s">
        <v>192</v>
      </c>
      <c r="C46" s="1102"/>
      <c r="D46" s="1306"/>
      <c r="E46" s="1102"/>
      <c r="F46" s="1102"/>
      <c r="G46" s="1102"/>
      <c r="H46" s="1103"/>
      <c r="I46" s="1104"/>
      <c r="N46" s="99"/>
      <c r="O46" s="99"/>
    </row>
    <row r="47" spans="1:15" s="29" customFormat="1" ht="33.65" customHeight="1">
      <c r="A47" s="757"/>
      <c r="B47" s="1024" t="s">
        <v>193</v>
      </c>
      <c r="C47" s="1024"/>
      <c r="D47" s="1011"/>
      <c r="E47" s="1024"/>
      <c r="F47" s="1024"/>
      <c r="G47" s="1024"/>
      <c r="H47" s="1264"/>
      <c r="I47" s="1264"/>
      <c r="N47" s="99"/>
      <c r="O47" s="99"/>
    </row>
    <row r="48" spans="1:15" s="29" customFormat="1" ht="33.65" customHeight="1">
      <c r="A48" s="1265"/>
      <c r="B48" s="1266"/>
      <c r="C48" s="1266"/>
      <c r="D48" s="1266"/>
      <c r="E48" s="1266"/>
      <c r="F48" s="1408"/>
      <c r="G48" s="1266"/>
      <c r="H48" s="1267"/>
      <c r="I48" s="1267"/>
      <c r="N48" s="99"/>
      <c r="O48" s="99"/>
    </row>
    <row r="49" spans="1:15" ht="33.65" customHeight="1">
      <c r="A49" s="1268"/>
      <c r="B49" s="1269"/>
      <c r="C49" s="1269"/>
      <c r="D49" s="1269"/>
      <c r="E49" s="1269"/>
      <c r="F49" s="1409"/>
      <c r="G49" s="1269"/>
      <c r="H49" s="1270"/>
      <c r="I49" s="1270"/>
    </row>
    <row r="50" spans="1:15" ht="33.65" customHeight="1">
      <c r="A50" s="1268"/>
      <c r="B50" s="1269"/>
      <c r="C50" s="1269"/>
      <c r="D50" s="1269"/>
      <c r="E50" s="1269"/>
      <c r="F50" s="1409"/>
      <c r="G50" s="1269"/>
      <c r="H50" s="1270"/>
      <c r="I50" s="1270"/>
    </row>
    <row r="51" spans="1:15" ht="26">
      <c r="A51" s="1189" t="s">
        <v>3309</v>
      </c>
      <c r="B51" s="1192"/>
      <c r="C51" s="1192"/>
      <c r="D51" s="1190"/>
      <c r="E51" s="1192"/>
      <c r="F51" s="1410"/>
      <c r="G51" s="1411"/>
    </row>
    <row r="52" spans="1:15" ht="29">
      <c r="A52" s="345" t="s">
        <v>3310</v>
      </c>
      <c r="B52" s="345" t="s">
        <v>3311</v>
      </c>
      <c r="C52" s="210" t="s">
        <v>1454</v>
      </c>
      <c r="D52" s="763" t="s">
        <v>2687</v>
      </c>
      <c r="E52" s="211" t="s">
        <v>2688</v>
      </c>
      <c r="F52" s="285" t="s">
        <v>2323</v>
      </c>
      <c r="G52" s="285" t="s">
        <v>2324</v>
      </c>
    </row>
    <row r="53" spans="1:15" ht="26.25" customHeight="1">
      <c r="A53" s="286"/>
      <c r="B53" s="1077" t="s">
        <v>202</v>
      </c>
      <c r="C53" s="1077"/>
      <c r="D53" s="1312"/>
      <c r="E53" s="1077"/>
      <c r="F53" s="1413"/>
      <c r="G53" s="1077"/>
      <c r="H53" s="29">
        <f>H54+H73+H88+H105+H114</f>
        <v>36</v>
      </c>
      <c r="I53" s="29">
        <f>I54+I73+I88+I105+I114</f>
        <v>36</v>
      </c>
    </row>
    <row r="54" spans="1:15">
      <c r="A54" s="346" t="s">
        <v>1456</v>
      </c>
      <c r="B54" s="1353" t="s">
        <v>142</v>
      </c>
      <c r="C54" s="1144"/>
      <c r="D54" s="1091"/>
      <c r="E54" s="1144"/>
      <c r="F54" s="1415"/>
      <c r="G54" s="1354"/>
      <c r="H54" s="29">
        <f>SUM(D55:D72)</f>
        <v>4</v>
      </c>
      <c r="I54" s="29">
        <f>COUNT(D55:D72)*2</f>
        <v>4</v>
      </c>
    </row>
    <row r="55" spans="1:15" ht="31" hidden="1">
      <c r="A55" s="27" t="s">
        <v>1458</v>
      </c>
      <c r="B55" s="114" t="s">
        <v>2689</v>
      </c>
      <c r="C55" s="30"/>
      <c r="D55" s="26"/>
      <c r="E55" s="28"/>
      <c r="F55" s="26"/>
      <c r="G55" s="26"/>
      <c r="H55" s="99"/>
      <c r="I55" s="99"/>
      <c r="J55" s="99"/>
      <c r="K55" s="99"/>
      <c r="L55" s="99"/>
      <c r="M55" s="7"/>
      <c r="N55" s="7"/>
      <c r="O55" s="7"/>
    </row>
    <row r="56" spans="1:15" ht="31" hidden="1">
      <c r="A56" s="27" t="s">
        <v>1459</v>
      </c>
      <c r="B56" s="114" t="s">
        <v>2690</v>
      </c>
      <c r="C56" s="30"/>
      <c r="D56" s="26"/>
      <c r="E56" s="28"/>
      <c r="F56" s="26"/>
      <c r="G56" s="26"/>
      <c r="H56" s="99"/>
      <c r="I56" s="99"/>
      <c r="J56" s="99"/>
      <c r="K56" s="99"/>
      <c r="L56" s="99"/>
      <c r="M56" s="7"/>
      <c r="N56" s="7"/>
      <c r="O56" s="7"/>
    </row>
    <row r="57" spans="1:15" ht="31" hidden="1">
      <c r="A57" s="27" t="s">
        <v>1460</v>
      </c>
      <c r="B57" s="114" t="s">
        <v>2691</v>
      </c>
      <c r="C57" s="30"/>
      <c r="D57" s="26"/>
      <c r="E57" s="28"/>
      <c r="F57" s="26"/>
      <c r="G57" s="26"/>
      <c r="H57" s="99"/>
      <c r="I57" s="99"/>
      <c r="J57" s="99"/>
      <c r="K57" s="99"/>
      <c r="L57" s="99"/>
      <c r="M57" s="7"/>
      <c r="N57" s="7"/>
      <c r="O57" s="7"/>
    </row>
    <row r="58" spans="1:15" ht="165" customHeight="1">
      <c r="A58" s="18" t="s">
        <v>1461</v>
      </c>
      <c r="B58" s="114" t="s">
        <v>7761</v>
      </c>
      <c r="C58" s="30" t="s">
        <v>3312</v>
      </c>
      <c r="D58" s="582">
        <v>2</v>
      </c>
      <c r="E58" s="26" t="s">
        <v>7762</v>
      </c>
      <c r="F58" s="161" t="s">
        <v>7763</v>
      </c>
      <c r="G58" s="53"/>
    </row>
    <row r="59" spans="1:15" ht="31" hidden="1">
      <c r="A59" s="27" t="s">
        <v>1463</v>
      </c>
      <c r="B59" s="114" t="s">
        <v>2693</v>
      </c>
      <c r="C59" s="30"/>
      <c r="D59" s="26"/>
      <c r="E59" s="26"/>
      <c r="F59" s="26"/>
      <c r="G59" s="26"/>
      <c r="H59" s="99"/>
      <c r="I59" s="99"/>
      <c r="J59" s="99"/>
      <c r="K59" s="99"/>
      <c r="L59" s="99"/>
      <c r="M59" s="7"/>
      <c r="N59" s="7"/>
      <c r="O59" s="7"/>
    </row>
    <row r="60" spans="1:15" ht="31" hidden="1">
      <c r="A60" s="27" t="s">
        <v>1464</v>
      </c>
      <c r="B60" s="114" t="s">
        <v>2694</v>
      </c>
      <c r="C60" s="30"/>
      <c r="D60" s="26"/>
      <c r="E60" s="26"/>
      <c r="F60" s="26"/>
      <c r="G60" s="26"/>
      <c r="H60" s="99"/>
      <c r="I60" s="99"/>
      <c r="J60" s="99"/>
      <c r="K60" s="99"/>
      <c r="L60" s="99"/>
      <c r="M60" s="7"/>
      <c r="N60" s="7"/>
      <c r="O60" s="7"/>
    </row>
    <row r="61" spans="1:15" ht="31" hidden="1">
      <c r="A61" s="27" t="s">
        <v>1465</v>
      </c>
      <c r="B61" s="114" t="s">
        <v>2695</v>
      </c>
      <c r="C61" s="30"/>
      <c r="D61" s="26"/>
      <c r="E61" s="26"/>
      <c r="F61" s="26"/>
      <c r="G61" s="26"/>
      <c r="H61" s="99"/>
      <c r="I61" s="99"/>
      <c r="J61" s="99"/>
      <c r="K61" s="99"/>
      <c r="L61" s="99"/>
      <c r="M61" s="7"/>
      <c r="N61" s="7"/>
      <c r="O61" s="7"/>
    </row>
    <row r="62" spans="1:15" ht="31" hidden="1">
      <c r="A62" s="27" t="s">
        <v>232</v>
      </c>
      <c r="B62" s="114" t="s">
        <v>2696</v>
      </c>
      <c r="C62" s="30"/>
      <c r="D62" s="26"/>
      <c r="E62" s="26"/>
      <c r="F62" s="26"/>
      <c r="G62" s="26"/>
      <c r="H62" s="99"/>
      <c r="I62" s="99"/>
      <c r="J62" s="99"/>
      <c r="K62" s="99"/>
      <c r="L62" s="99"/>
      <c r="M62" s="7"/>
      <c r="N62" s="7"/>
      <c r="O62" s="7"/>
    </row>
    <row r="63" spans="1:15" ht="31" hidden="1">
      <c r="A63" s="27" t="s">
        <v>1466</v>
      </c>
      <c r="B63" s="114" t="s">
        <v>2697</v>
      </c>
      <c r="C63" s="30"/>
      <c r="D63" s="26"/>
      <c r="E63" s="26"/>
      <c r="F63" s="26"/>
      <c r="G63" s="26"/>
      <c r="H63" s="99"/>
      <c r="I63" s="99"/>
      <c r="J63" s="99"/>
      <c r="K63" s="99"/>
      <c r="L63" s="99"/>
      <c r="M63" s="7"/>
      <c r="N63" s="7"/>
      <c r="O63" s="7"/>
    </row>
    <row r="64" spans="1:15" ht="31" hidden="1">
      <c r="A64" s="27" t="s">
        <v>238</v>
      </c>
      <c r="B64" s="114" t="s">
        <v>2698</v>
      </c>
      <c r="C64" s="30"/>
      <c r="D64" s="26"/>
      <c r="E64" s="26"/>
      <c r="F64" s="26"/>
      <c r="G64" s="26"/>
      <c r="H64" s="99"/>
      <c r="I64" s="99"/>
      <c r="J64" s="99"/>
      <c r="K64" s="99"/>
      <c r="L64" s="99"/>
      <c r="M64" s="7"/>
      <c r="N64" s="7"/>
      <c r="O64" s="7"/>
    </row>
    <row r="65" spans="1:15" ht="31" hidden="1">
      <c r="A65" s="27" t="s">
        <v>240</v>
      </c>
      <c r="B65" s="114" t="s">
        <v>2699</v>
      </c>
      <c r="C65" s="30"/>
      <c r="D65" s="26"/>
      <c r="E65" s="26"/>
      <c r="F65" s="26"/>
      <c r="G65" s="26"/>
      <c r="H65" s="99"/>
      <c r="I65" s="99"/>
      <c r="J65" s="99"/>
      <c r="K65" s="99"/>
      <c r="L65" s="99"/>
      <c r="M65" s="7"/>
      <c r="N65" s="7"/>
      <c r="O65" s="7"/>
    </row>
    <row r="66" spans="1:15" ht="31" hidden="1">
      <c r="A66" s="27" t="s">
        <v>242</v>
      </c>
      <c r="B66" s="114" t="s">
        <v>2700</v>
      </c>
      <c r="C66" s="30"/>
      <c r="D66" s="26"/>
      <c r="E66" s="26"/>
      <c r="F66" s="26"/>
      <c r="G66" s="26"/>
      <c r="H66" s="99"/>
      <c r="I66" s="99"/>
      <c r="J66" s="99"/>
      <c r="K66" s="99"/>
      <c r="L66" s="99"/>
      <c r="M66" s="7"/>
      <c r="N66" s="7"/>
      <c r="O66" s="7"/>
    </row>
    <row r="67" spans="1:15" ht="31" hidden="1">
      <c r="A67" s="27" t="s">
        <v>1467</v>
      </c>
      <c r="B67" s="114" t="s">
        <v>2701</v>
      </c>
      <c r="C67" s="30"/>
      <c r="D67" s="26"/>
      <c r="E67" s="26"/>
      <c r="F67" s="26"/>
      <c r="G67" s="26"/>
      <c r="H67" s="99"/>
      <c r="I67" s="99"/>
      <c r="J67" s="99"/>
      <c r="K67" s="99"/>
      <c r="L67" s="99"/>
      <c r="M67" s="7"/>
      <c r="N67" s="7"/>
      <c r="O67" s="7"/>
    </row>
    <row r="68" spans="1:15" ht="31">
      <c r="A68" s="18" t="s">
        <v>1468</v>
      </c>
      <c r="B68" s="114" t="s">
        <v>251</v>
      </c>
      <c r="C68" s="30" t="s">
        <v>2631</v>
      </c>
      <c r="D68" s="582">
        <v>2</v>
      </c>
      <c r="E68" s="26" t="s">
        <v>538</v>
      </c>
      <c r="F68" s="26"/>
      <c r="G68" s="53"/>
    </row>
    <row r="69" spans="1:15" ht="30" hidden="1" customHeight="1">
      <c r="A69" s="27" t="s">
        <v>254</v>
      </c>
      <c r="B69" s="114" t="s">
        <v>2702</v>
      </c>
      <c r="C69" s="30"/>
      <c r="D69" s="26"/>
      <c r="E69" s="28"/>
      <c r="F69" s="26"/>
      <c r="G69" s="26"/>
      <c r="H69" s="99"/>
      <c r="I69" s="99"/>
      <c r="J69" s="99"/>
      <c r="K69" s="99"/>
      <c r="L69" s="99"/>
      <c r="M69" s="7"/>
      <c r="N69" s="7"/>
      <c r="O69" s="7"/>
    </row>
    <row r="70" spans="1:15" ht="31" hidden="1">
      <c r="A70" s="27" t="s">
        <v>1471</v>
      </c>
      <c r="B70" s="114" t="s">
        <v>2703</v>
      </c>
      <c r="C70" s="30"/>
      <c r="D70" s="26"/>
      <c r="E70" s="28"/>
      <c r="F70" s="26"/>
      <c r="G70" s="26"/>
      <c r="H70" s="99"/>
      <c r="I70" s="99"/>
      <c r="J70" s="99"/>
      <c r="K70" s="99"/>
      <c r="L70" s="99"/>
      <c r="M70" s="7"/>
      <c r="N70" s="7"/>
      <c r="O70" s="7"/>
    </row>
    <row r="71" spans="1:15" ht="31" hidden="1">
      <c r="A71" s="27" t="s">
        <v>260</v>
      </c>
      <c r="B71" s="114" t="s">
        <v>2704</v>
      </c>
      <c r="C71" s="30"/>
      <c r="D71" s="26"/>
      <c r="E71" s="28"/>
      <c r="F71" s="26"/>
      <c r="G71" s="26"/>
      <c r="H71" s="99"/>
      <c r="I71" s="99"/>
      <c r="J71" s="99"/>
      <c r="K71" s="99"/>
      <c r="L71" s="99"/>
      <c r="M71" s="7"/>
      <c r="N71" s="7"/>
      <c r="O71" s="7"/>
    </row>
    <row r="72" spans="1:15" ht="31" hidden="1">
      <c r="A72" s="27" t="s">
        <v>262</v>
      </c>
      <c r="B72" s="126" t="s">
        <v>2705</v>
      </c>
      <c r="C72" s="239"/>
      <c r="D72" s="127"/>
      <c r="E72" s="34"/>
      <c r="F72" s="127"/>
      <c r="G72" s="127"/>
      <c r="H72" s="99"/>
      <c r="I72" s="99"/>
      <c r="J72" s="99"/>
      <c r="K72" s="99"/>
      <c r="L72" s="99"/>
      <c r="M72" s="7"/>
      <c r="N72" s="7"/>
      <c r="O72" s="7"/>
    </row>
    <row r="73" spans="1:15">
      <c r="A73" s="346" t="s">
        <v>141</v>
      </c>
      <c r="B73" s="1162" t="s">
        <v>140</v>
      </c>
      <c r="C73" s="1162"/>
      <c r="D73" s="1080"/>
      <c r="E73" s="1162"/>
      <c r="F73" s="1416"/>
      <c r="G73" s="1162"/>
      <c r="H73" s="29">
        <f>SUM(D74:D87)</f>
        <v>20</v>
      </c>
      <c r="I73" s="29">
        <f>COUNT(D74:D87)*2</f>
        <v>20</v>
      </c>
    </row>
    <row r="74" spans="1:15" ht="31" hidden="1">
      <c r="A74" s="27" t="s">
        <v>264</v>
      </c>
      <c r="B74" s="274" t="s">
        <v>2706</v>
      </c>
      <c r="C74" s="261"/>
      <c r="D74" s="262"/>
      <c r="E74" s="38"/>
      <c r="F74" s="262"/>
      <c r="G74" s="262"/>
      <c r="H74" s="99"/>
      <c r="I74" s="99"/>
      <c r="J74" s="99"/>
      <c r="K74" s="99"/>
      <c r="L74" s="99"/>
      <c r="M74" s="7"/>
      <c r="N74" s="7"/>
      <c r="O74" s="7"/>
    </row>
    <row r="75" spans="1:15" ht="31" hidden="1">
      <c r="A75" s="27" t="s">
        <v>266</v>
      </c>
      <c r="B75" s="114" t="s">
        <v>2707</v>
      </c>
      <c r="C75" s="30"/>
      <c r="D75" s="26"/>
      <c r="E75" s="28"/>
      <c r="F75" s="26"/>
      <c r="G75" s="26"/>
      <c r="H75" s="99"/>
      <c r="I75" s="99"/>
      <c r="J75" s="99"/>
      <c r="K75" s="99"/>
      <c r="L75" s="99"/>
      <c r="M75" s="7"/>
      <c r="N75" s="7"/>
      <c r="O75" s="7"/>
    </row>
    <row r="76" spans="1:15" ht="31" hidden="1">
      <c r="A76" s="27" t="s">
        <v>270</v>
      </c>
      <c r="B76" s="126" t="s">
        <v>2708</v>
      </c>
      <c r="C76" s="258"/>
      <c r="D76" s="127"/>
      <c r="E76" s="34"/>
      <c r="F76" s="127"/>
      <c r="G76" s="127"/>
      <c r="H76" s="99"/>
      <c r="I76" s="99"/>
      <c r="J76" s="99"/>
      <c r="K76" s="99"/>
      <c r="L76" s="99"/>
      <c r="M76" s="7"/>
      <c r="N76" s="7"/>
      <c r="O76" s="7"/>
    </row>
    <row r="77" spans="1:15" ht="31">
      <c r="A77" s="18" t="s">
        <v>272</v>
      </c>
      <c r="B77" s="114" t="s">
        <v>7764</v>
      </c>
      <c r="C77" s="42" t="s">
        <v>3313</v>
      </c>
      <c r="D77" s="582">
        <v>2</v>
      </c>
      <c r="E77" s="742" t="s">
        <v>538</v>
      </c>
      <c r="F77" s="26"/>
      <c r="G77" s="53"/>
    </row>
    <row r="78" spans="1:15" ht="29">
      <c r="A78" s="18"/>
      <c r="B78" s="114"/>
      <c r="C78" s="42" t="s">
        <v>3314</v>
      </c>
      <c r="D78" s="582">
        <v>2</v>
      </c>
      <c r="E78" s="742" t="s">
        <v>538</v>
      </c>
      <c r="F78" s="26"/>
      <c r="G78" s="53"/>
    </row>
    <row r="79" spans="1:15" ht="43.5">
      <c r="A79" s="18"/>
      <c r="B79" s="114"/>
      <c r="C79" s="42" t="s">
        <v>3315</v>
      </c>
      <c r="D79" s="582">
        <v>2</v>
      </c>
      <c r="E79" s="742" t="s">
        <v>538</v>
      </c>
      <c r="F79" s="26"/>
      <c r="G79" s="53"/>
    </row>
    <row r="80" spans="1:15" ht="29">
      <c r="A80" s="18"/>
      <c r="B80" s="114"/>
      <c r="C80" s="42" t="s">
        <v>3316</v>
      </c>
      <c r="D80" s="582">
        <v>2</v>
      </c>
      <c r="E80" s="742" t="s">
        <v>538</v>
      </c>
      <c r="F80" s="310"/>
      <c r="G80" s="53"/>
    </row>
    <row r="81" spans="1:15" ht="29">
      <c r="A81" s="18"/>
      <c r="B81" s="114"/>
      <c r="C81" s="42" t="s">
        <v>7765</v>
      </c>
      <c r="D81" s="582">
        <v>2</v>
      </c>
      <c r="E81" s="742" t="s">
        <v>538</v>
      </c>
      <c r="F81" s="26"/>
      <c r="G81" s="53"/>
    </row>
    <row r="82" spans="1:15" ht="29">
      <c r="A82" s="18"/>
      <c r="B82" s="114"/>
      <c r="C82" s="42" t="s">
        <v>3317</v>
      </c>
      <c r="D82" s="582">
        <v>2</v>
      </c>
      <c r="E82" s="742" t="s">
        <v>538</v>
      </c>
      <c r="F82" s="26"/>
      <c r="G82" s="53"/>
    </row>
    <row r="83" spans="1:15" ht="29">
      <c r="A83" s="18"/>
      <c r="B83" s="114"/>
      <c r="C83" s="30" t="s">
        <v>3318</v>
      </c>
      <c r="D83" s="582">
        <v>2</v>
      </c>
      <c r="E83" s="742" t="s">
        <v>538</v>
      </c>
      <c r="F83" s="26"/>
      <c r="G83" s="53"/>
    </row>
    <row r="84" spans="1:15" ht="58">
      <c r="A84" s="18"/>
      <c r="B84" s="114"/>
      <c r="C84" s="42" t="s">
        <v>3319</v>
      </c>
      <c r="D84" s="582">
        <v>2</v>
      </c>
      <c r="E84" s="742" t="s">
        <v>538</v>
      </c>
      <c r="F84" s="26"/>
      <c r="G84" s="53"/>
    </row>
    <row r="85" spans="1:15" ht="29">
      <c r="A85" s="18"/>
      <c r="B85" s="114"/>
      <c r="C85" s="42" t="s">
        <v>3320</v>
      </c>
      <c r="D85" s="582">
        <v>2</v>
      </c>
      <c r="E85" s="50" t="s">
        <v>538</v>
      </c>
      <c r="F85" s="26"/>
      <c r="G85" s="53"/>
    </row>
    <row r="86" spans="1:15" ht="29">
      <c r="A86" s="18"/>
      <c r="B86" s="274"/>
      <c r="C86" s="42" t="s">
        <v>7766</v>
      </c>
      <c r="D86" s="582">
        <v>2</v>
      </c>
      <c r="E86" s="382" t="s">
        <v>430</v>
      </c>
      <c r="F86" s="826" t="s">
        <v>7767</v>
      </c>
      <c r="G86" s="818"/>
    </row>
    <row r="87" spans="1:15" ht="31" hidden="1">
      <c r="A87" s="27" t="s">
        <v>275</v>
      </c>
      <c r="B87" s="274" t="s">
        <v>2713</v>
      </c>
      <c r="D87" s="347"/>
      <c r="E87" s="38"/>
      <c r="F87" s="262"/>
      <c r="G87" s="262"/>
      <c r="H87" s="99"/>
      <c r="I87" s="99"/>
      <c r="J87" s="99"/>
      <c r="K87" s="99"/>
      <c r="L87" s="99"/>
      <c r="M87" s="7"/>
      <c r="N87" s="7"/>
      <c r="O87" s="7"/>
    </row>
    <row r="88" spans="1:15">
      <c r="A88" s="346" t="s">
        <v>277</v>
      </c>
      <c r="B88" s="1353" t="s">
        <v>138</v>
      </c>
      <c r="C88" s="1144"/>
      <c r="D88" s="1091"/>
      <c r="E88" s="1144"/>
      <c r="F88" s="1415"/>
      <c r="G88" s="1354"/>
      <c r="H88" s="29">
        <f>SUM(D89:D91)</f>
        <v>2</v>
      </c>
      <c r="I88" s="29">
        <f>COUNT(D89:D91)*2</f>
        <v>2</v>
      </c>
    </row>
    <row r="89" spans="1:15" ht="31" hidden="1">
      <c r="A89" s="27" t="s">
        <v>1492</v>
      </c>
      <c r="B89" s="114" t="s">
        <v>2714</v>
      </c>
      <c r="C89" s="50"/>
      <c r="D89" s="50"/>
      <c r="E89" s="22"/>
      <c r="F89" s="50"/>
      <c r="G89" s="26"/>
      <c r="H89" s="99"/>
      <c r="I89" s="99"/>
      <c r="J89" s="99"/>
      <c r="K89" s="99"/>
      <c r="L89" s="99"/>
      <c r="M89" s="7"/>
      <c r="N89" s="7"/>
      <c r="O89" s="7"/>
    </row>
    <row r="90" spans="1:15" ht="58">
      <c r="A90" s="18" t="s">
        <v>1493</v>
      </c>
      <c r="B90" s="114" t="s">
        <v>7768</v>
      </c>
      <c r="C90" s="234" t="s">
        <v>7769</v>
      </c>
      <c r="D90" s="784">
        <v>2</v>
      </c>
      <c r="E90" s="50" t="s">
        <v>269</v>
      </c>
      <c r="F90" s="30" t="s">
        <v>7770</v>
      </c>
      <c r="G90" s="53"/>
    </row>
    <row r="91" spans="1:15" ht="46.5" hidden="1">
      <c r="A91" s="27" t="s">
        <v>1496</v>
      </c>
      <c r="B91" s="114" t="s">
        <v>2716</v>
      </c>
      <c r="C91" s="30"/>
      <c r="D91" s="30"/>
      <c r="E91" s="28"/>
      <c r="F91" s="26"/>
      <c r="G91" s="26"/>
      <c r="H91" s="99"/>
      <c r="I91" s="99"/>
      <c r="J91" s="99"/>
      <c r="K91" s="99"/>
      <c r="L91" s="99"/>
      <c r="M91" s="7"/>
      <c r="N91" s="7"/>
      <c r="O91" s="7"/>
    </row>
    <row r="92" spans="1:15" hidden="1">
      <c r="A92" s="348" t="s">
        <v>137</v>
      </c>
      <c r="B92" s="1353" t="s">
        <v>136</v>
      </c>
      <c r="C92" s="1144"/>
      <c r="D92" s="1144"/>
      <c r="E92" s="1144"/>
      <c r="F92" s="1144"/>
      <c r="G92" s="1354"/>
      <c r="H92" s="99"/>
      <c r="I92" s="99"/>
      <c r="J92" s="99"/>
      <c r="K92" s="99"/>
      <c r="L92" s="99"/>
      <c r="M92" s="7"/>
      <c r="N92" s="7"/>
      <c r="O92" s="7"/>
    </row>
    <row r="93" spans="1:15" ht="62" hidden="1">
      <c r="A93" s="27" t="s">
        <v>290</v>
      </c>
      <c r="B93" s="114" t="s">
        <v>291</v>
      </c>
      <c r="C93" s="30"/>
      <c r="D93" s="30"/>
      <c r="E93" s="28"/>
      <c r="F93" s="26"/>
      <c r="G93" s="26"/>
      <c r="H93" s="99"/>
      <c r="I93" s="99"/>
      <c r="J93" s="99"/>
      <c r="K93" s="99"/>
      <c r="L93" s="99"/>
      <c r="M93" s="7"/>
      <c r="N93" s="7"/>
      <c r="O93" s="7"/>
    </row>
    <row r="94" spans="1:15" ht="62" hidden="1">
      <c r="A94" s="27" t="s">
        <v>292</v>
      </c>
      <c r="B94" s="114" t="s">
        <v>293</v>
      </c>
      <c r="C94" s="30"/>
      <c r="D94" s="30"/>
      <c r="E94" s="28"/>
      <c r="F94" s="26"/>
      <c r="G94" s="26"/>
      <c r="H94" s="99"/>
      <c r="I94" s="99"/>
      <c r="J94" s="99"/>
      <c r="K94" s="99"/>
      <c r="L94" s="99"/>
      <c r="M94" s="7"/>
      <c r="N94" s="7"/>
      <c r="O94" s="7"/>
    </row>
    <row r="95" spans="1:15" ht="62" hidden="1">
      <c r="A95" s="27" t="s">
        <v>294</v>
      </c>
      <c r="B95" s="114" t="s">
        <v>295</v>
      </c>
      <c r="C95" s="30"/>
      <c r="D95" s="30"/>
      <c r="E95" s="28"/>
      <c r="F95" s="26"/>
      <c r="G95" s="26"/>
      <c r="H95" s="99"/>
      <c r="I95" s="99"/>
      <c r="J95" s="99"/>
      <c r="K95" s="99"/>
      <c r="L95" s="99"/>
      <c r="M95" s="7"/>
      <c r="N95" s="7"/>
      <c r="O95" s="7"/>
    </row>
    <row r="96" spans="1:15" ht="46.5" hidden="1">
      <c r="A96" s="27" t="s">
        <v>296</v>
      </c>
      <c r="B96" s="114" t="s">
        <v>297</v>
      </c>
      <c r="C96" s="30"/>
      <c r="D96" s="30"/>
      <c r="E96" s="28"/>
      <c r="F96" s="26"/>
      <c r="G96" s="26"/>
      <c r="H96" s="99"/>
      <c r="I96" s="99"/>
      <c r="J96" s="99"/>
      <c r="K96" s="99"/>
      <c r="L96" s="99"/>
      <c r="M96" s="7"/>
      <c r="N96" s="7"/>
      <c r="O96" s="7"/>
    </row>
    <row r="97" spans="1:15" ht="62" hidden="1">
      <c r="A97" s="27" t="s">
        <v>298</v>
      </c>
      <c r="B97" s="114" t="s">
        <v>2079</v>
      </c>
      <c r="C97" s="30"/>
      <c r="D97" s="30"/>
      <c r="E97" s="28"/>
      <c r="F97" s="26"/>
      <c r="G97" s="26"/>
      <c r="H97" s="99"/>
      <c r="I97" s="99"/>
      <c r="J97" s="99"/>
      <c r="K97" s="99"/>
      <c r="L97" s="99"/>
      <c r="M97" s="7"/>
      <c r="N97" s="7"/>
      <c r="O97" s="7"/>
    </row>
    <row r="98" spans="1:15" ht="46.5" hidden="1">
      <c r="A98" s="27" t="s">
        <v>300</v>
      </c>
      <c r="B98" s="114" t="s">
        <v>301</v>
      </c>
      <c r="C98" s="30"/>
      <c r="D98" s="30"/>
      <c r="E98" s="28"/>
      <c r="F98" s="26"/>
      <c r="G98" s="26"/>
      <c r="H98" s="99"/>
      <c r="I98" s="99"/>
      <c r="J98" s="99"/>
      <c r="K98" s="99"/>
      <c r="L98" s="99"/>
      <c r="M98" s="7"/>
      <c r="N98" s="7"/>
      <c r="O98" s="7"/>
    </row>
    <row r="99" spans="1:15" ht="62" hidden="1">
      <c r="A99" s="27" t="s">
        <v>302</v>
      </c>
      <c r="B99" s="114" t="s">
        <v>303</v>
      </c>
      <c r="C99" s="30"/>
      <c r="D99" s="30"/>
      <c r="E99" s="28"/>
      <c r="F99" s="26"/>
      <c r="G99" s="26"/>
      <c r="H99" s="99"/>
      <c r="I99" s="99"/>
      <c r="J99" s="99"/>
      <c r="K99" s="99"/>
      <c r="L99" s="99"/>
      <c r="M99" s="7"/>
      <c r="N99" s="7"/>
      <c r="O99" s="7"/>
    </row>
    <row r="100" spans="1:15" ht="108.5" hidden="1">
      <c r="A100" s="27" t="s">
        <v>304</v>
      </c>
      <c r="B100" s="114" t="s">
        <v>305</v>
      </c>
      <c r="C100" s="30"/>
      <c r="D100" s="30"/>
      <c r="E100" s="28"/>
      <c r="F100" s="26"/>
      <c r="G100" s="26"/>
      <c r="H100" s="99"/>
      <c r="I100" s="99"/>
      <c r="J100" s="99"/>
      <c r="K100" s="99"/>
      <c r="L100" s="99"/>
      <c r="M100" s="7"/>
      <c r="N100" s="7"/>
      <c r="O100" s="7"/>
    </row>
    <row r="101" spans="1:15" ht="62" hidden="1">
      <c r="A101" s="27" t="s">
        <v>306</v>
      </c>
      <c r="B101" s="114" t="s">
        <v>307</v>
      </c>
      <c r="C101" s="30"/>
      <c r="D101" s="30"/>
      <c r="E101" s="28"/>
      <c r="F101" s="26"/>
      <c r="G101" s="26"/>
      <c r="H101" s="99"/>
      <c r="I101" s="99"/>
      <c r="J101" s="99"/>
      <c r="K101" s="99"/>
      <c r="L101" s="99"/>
      <c r="M101" s="7"/>
      <c r="N101" s="7"/>
      <c r="O101" s="7"/>
    </row>
    <row r="102" spans="1:15" ht="46.5" hidden="1">
      <c r="A102" s="27" t="s">
        <v>308</v>
      </c>
      <c r="B102" s="114" t="s">
        <v>309</v>
      </c>
      <c r="C102" s="30"/>
      <c r="D102" s="30"/>
      <c r="E102" s="28"/>
      <c r="F102" s="26"/>
      <c r="G102" s="26"/>
      <c r="H102" s="99"/>
      <c r="I102" s="99"/>
      <c r="J102" s="99"/>
      <c r="K102" s="99"/>
      <c r="L102" s="99"/>
      <c r="M102" s="7"/>
      <c r="N102" s="7"/>
      <c r="O102" s="7"/>
    </row>
    <row r="103" spans="1:15" ht="43.5" hidden="1">
      <c r="A103" s="27" t="s">
        <v>310</v>
      </c>
      <c r="B103" s="23" t="s">
        <v>311</v>
      </c>
      <c r="C103" s="30"/>
      <c r="D103" s="30"/>
      <c r="E103" s="28"/>
      <c r="F103" s="26"/>
      <c r="G103" s="26"/>
      <c r="H103" s="99"/>
      <c r="I103" s="99"/>
      <c r="J103" s="99"/>
      <c r="K103" s="99"/>
      <c r="L103" s="99"/>
      <c r="M103" s="7"/>
      <c r="N103" s="7"/>
      <c r="O103" s="7"/>
    </row>
    <row r="104" spans="1:15" ht="43.5" hidden="1">
      <c r="A104" s="27" t="s">
        <v>2836</v>
      </c>
      <c r="B104" s="827" t="s">
        <v>6678</v>
      </c>
      <c r="C104" s="30"/>
      <c r="D104" s="30"/>
      <c r="E104" s="28"/>
      <c r="F104" s="26"/>
      <c r="G104" s="317"/>
      <c r="H104" s="99"/>
      <c r="I104" s="99"/>
      <c r="J104" s="99"/>
      <c r="K104" s="99"/>
      <c r="L104" s="99"/>
      <c r="M104" s="7"/>
      <c r="N104" s="7"/>
      <c r="O104" s="7"/>
    </row>
    <row r="105" spans="1:15">
      <c r="A105" s="346" t="s">
        <v>1499</v>
      </c>
      <c r="B105" s="1353" t="s">
        <v>134</v>
      </c>
      <c r="C105" s="1144"/>
      <c r="D105" s="1091"/>
      <c r="E105" s="1144"/>
      <c r="F105" s="1415"/>
      <c r="G105" s="1354"/>
      <c r="H105" s="29">
        <f>SUM(D106:D113)</f>
        <v>8</v>
      </c>
      <c r="I105" s="29">
        <f>COUNT(D106:D113)*2</f>
        <v>8</v>
      </c>
    </row>
    <row r="106" spans="1:15" ht="31">
      <c r="A106" s="18" t="s">
        <v>312</v>
      </c>
      <c r="B106" s="114" t="s">
        <v>313</v>
      </c>
      <c r="C106" s="30" t="s">
        <v>3321</v>
      </c>
      <c r="D106" s="582">
        <v>2</v>
      </c>
      <c r="E106" s="26" t="s">
        <v>269</v>
      </c>
      <c r="F106" s="161" t="s">
        <v>7771</v>
      </c>
      <c r="G106" s="53"/>
    </row>
    <row r="107" spans="1:15" ht="31">
      <c r="A107" s="18" t="s">
        <v>314</v>
      </c>
      <c r="B107" s="114" t="s">
        <v>315</v>
      </c>
      <c r="C107" s="30" t="s">
        <v>7772</v>
      </c>
      <c r="D107" s="582">
        <v>2</v>
      </c>
      <c r="E107" s="26" t="s">
        <v>269</v>
      </c>
      <c r="F107" s="30" t="s">
        <v>7773</v>
      </c>
      <c r="G107" s="53"/>
    </row>
    <row r="108" spans="1:15" ht="35.5" customHeight="1">
      <c r="A108" s="18" t="s">
        <v>1501</v>
      </c>
      <c r="B108" s="114" t="s">
        <v>317</v>
      </c>
      <c r="C108" s="30" t="s">
        <v>7774</v>
      </c>
      <c r="D108" s="582">
        <v>2</v>
      </c>
      <c r="E108" s="26" t="s">
        <v>269</v>
      </c>
      <c r="F108" s="26" t="s">
        <v>7775</v>
      </c>
      <c r="G108" s="53"/>
    </row>
    <row r="109" spans="1:15" ht="31" hidden="1">
      <c r="A109" s="27" t="s">
        <v>319</v>
      </c>
      <c r="B109" s="114" t="s">
        <v>320</v>
      </c>
      <c r="C109" s="30"/>
      <c r="D109" s="26"/>
      <c r="E109" s="28"/>
      <c r="F109" s="26"/>
      <c r="G109" s="26"/>
      <c r="H109" s="99"/>
      <c r="I109" s="99"/>
      <c r="J109" s="99"/>
      <c r="K109" s="99"/>
      <c r="L109" s="99"/>
      <c r="M109" s="7"/>
      <c r="N109" s="7"/>
      <c r="O109" s="7"/>
    </row>
    <row r="110" spans="1:15" ht="31" hidden="1">
      <c r="A110" s="27" t="s">
        <v>321</v>
      </c>
      <c r="B110" s="19" t="s">
        <v>322</v>
      </c>
      <c r="C110" s="30"/>
      <c r="D110" s="26"/>
      <c r="E110" s="28"/>
      <c r="F110" s="26"/>
      <c r="G110" s="26"/>
      <c r="H110" s="99"/>
      <c r="I110" s="99"/>
      <c r="J110" s="99"/>
      <c r="K110" s="99"/>
      <c r="L110" s="99"/>
      <c r="M110" s="7"/>
      <c r="N110" s="7"/>
      <c r="O110" s="7"/>
    </row>
    <row r="111" spans="1:15" ht="41.5" hidden="1" customHeight="1">
      <c r="A111" s="27" t="s">
        <v>323</v>
      </c>
      <c r="B111" s="114" t="s">
        <v>324</v>
      </c>
      <c r="C111" s="30"/>
      <c r="D111" s="26"/>
      <c r="E111" s="28"/>
      <c r="F111" s="26"/>
      <c r="G111" s="26"/>
      <c r="H111" s="99"/>
      <c r="I111" s="99"/>
      <c r="J111" s="99"/>
      <c r="K111" s="99"/>
      <c r="L111" s="99"/>
      <c r="M111" s="7"/>
      <c r="N111" s="7"/>
      <c r="O111" s="7"/>
    </row>
    <row r="112" spans="1:15" ht="31">
      <c r="A112" s="18" t="s">
        <v>1502</v>
      </c>
      <c r="B112" s="114" t="s">
        <v>326</v>
      </c>
      <c r="C112" s="30" t="s">
        <v>7776</v>
      </c>
      <c r="D112" s="582">
        <v>2</v>
      </c>
      <c r="E112" s="26" t="s">
        <v>269</v>
      </c>
      <c r="F112" s="26" t="s">
        <v>7777</v>
      </c>
      <c r="G112" s="53"/>
    </row>
    <row r="113" spans="1:15" ht="31" hidden="1" customHeight="1">
      <c r="A113" s="27" t="s">
        <v>2838</v>
      </c>
      <c r="B113" s="114" t="s">
        <v>2839</v>
      </c>
      <c r="C113" s="30"/>
      <c r="D113" s="26"/>
      <c r="E113" s="28"/>
      <c r="F113" s="26"/>
      <c r="G113" s="317"/>
      <c r="H113" s="99"/>
      <c r="I113" s="99"/>
      <c r="J113" s="99"/>
      <c r="K113" s="99"/>
      <c r="L113" s="99"/>
      <c r="M113" s="7"/>
      <c r="N113" s="7"/>
      <c r="O113" s="7"/>
    </row>
    <row r="114" spans="1:15">
      <c r="A114" s="185" t="s">
        <v>1503</v>
      </c>
      <c r="B114" s="1378" t="s">
        <v>132</v>
      </c>
      <c r="C114" s="1165"/>
      <c r="D114" s="1001"/>
      <c r="E114" s="1165"/>
      <c r="F114" s="1412"/>
      <c r="G114" s="1379"/>
      <c r="H114" s="29">
        <f>SUM(D115:D116)</f>
        <v>2</v>
      </c>
      <c r="I114" s="29">
        <f>COUNT(D115:D116)*2</f>
        <v>2</v>
      </c>
      <c r="N114" s="7"/>
      <c r="O114" s="7"/>
    </row>
    <row r="115" spans="1:15" ht="87.75" customHeight="1">
      <c r="A115" s="18" t="s">
        <v>1504</v>
      </c>
      <c r="B115" s="19" t="s">
        <v>329</v>
      </c>
      <c r="C115" s="30" t="s">
        <v>7778</v>
      </c>
      <c r="D115" s="582">
        <v>2</v>
      </c>
      <c r="E115" s="28" t="s">
        <v>7545</v>
      </c>
      <c r="F115" s="23" t="s">
        <v>7779</v>
      </c>
      <c r="G115" s="53"/>
    </row>
    <row r="116" spans="1:15" ht="89.5" hidden="1" customHeight="1">
      <c r="A116" s="27" t="s">
        <v>332</v>
      </c>
      <c r="B116" s="114" t="s">
        <v>333</v>
      </c>
      <c r="C116" s="30"/>
      <c r="D116" s="26"/>
      <c r="E116" s="28"/>
      <c r="F116" s="26"/>
      <c r="G116" s="26"/>
      <c r="H116" s="99"/>
      <c r="I116" s="99"/>
      <c r="J116" s="99"/>
      <c r="K116" s="99"/>
      <c r="L116" s="99"/>
      <c r="M116" s="7"/>
      <c r="N116" s="7"/>
      <c r="O116" s="7"/>
    </row>
    <row r="117" spans="1:15">
      <c r="A117" s="286"/>
      <c r="B117" s="1077" t="s">
        <v>335</v>
      </c>
      <c r="C117" s="1077"/>
      <c r="D117" s="1312"/>
      <c r="E117" s="1077"/>
      <c r="F117" s="1413"/>
      <c r="G117" s="1077"/>
      <c r="H117" s="29">
        <f>H118+H129+H137+H143+H149</f>
        <v>54</v>
      </c>
      <c r="I117" s="29">
        <f>I118+I129+I137+I143+I149</f>
        <v>54</v>
      </c>
    </row>
    <row r="118" spans="1:15">
      <c r="A118" s="185" t="s">
        <v>1505</v>
      </c>
      <c r="B118" s="1078" t="s">
        <v>130</v>
      </c>
      <c r="C118" s="1091"/>
      <c r="D118" s="1091"/>
      <c r="E118" s="1091"/>
      <c r="F118" s="1414"/>
      <c r="G118" s="1092"/>
      <c r="H118" s="29">
        <f>SUM(D119:D128)</f>
        <v>14</v>
      </c>
      <c r="I118" s="29">
        <f>COUNT(D119:D128)*2</f>
        <v>14</v>
      </c>
    </row>
    <row r="119" spans="1:15" ht="60" customHeight="1">
      <c r="A119" s="18" t="s">
        <v>1507</v>
      </c>
      <c r="B119" s="51" t="s">
        <v>337</v>
      </c>
      <c r="C119" s="219" t="s">
        <v>7780</v>
      </c>
      <c r="D119" s="582">
        <v>2</v>
      </c>
      <c r="E119" s="28" t="s">
        <v>339</v>
      </c>
      <c r="F119" s="50" t="s">
        <v>1509</v>
      </c>
      <c r="G119" s="53"/>
    </row>
    <row r="120" spans="1:15" ht="71.25" customHeight="1">
      <c r="A120" s="18" t="s">
        <v>1510</v>
      </c>
      <c r="B120" s="51" t="s">
        <v>345</v>
      </c>
      <c r="C120" s="222" t="s">
        <v>2841</v>
      </c>
      <c r="D120" s="608">
        <v>2</v>
      </c>
      <c r="E120" s="25" t="s">
        <v>339</v>
      </c>
      <c r="F120" s="30" t="s">
        <v>7781</v>
      </c>
      <c r="G120" s="232"/>
    </row>
    <row r="121" spans="1:15" ht="43.5">
      <c r="A121" s="18"/>
      <c r="B121" s="7"/>
      <c r="C121" s="20" t="s">
        <v>1511</v>
      </c>
      <c r="D121" s="582">
        <v>2</v>
      </c>
      <c r="E121" s="28" t="s">
        <v>339</v>
      </c>
      <c r="F121" s="55" t="s">
        <v>1512</v>
      </c>
      <c r="G121" s="447"/>
    </row>
    <row r="122" spans="1:15" ht="78.650000000000006" hidden="1" customHeight="1">
      <c r="A122" s="27" t="s">
        <v>350</v>
      </c>
      <c r="B122" s="51" t="s">
        <v>351</v>
      </c>
      <c r="C122" s="30"/>
      <c r="D122" s="26"/>
      <c r="E122" s="59"/>
      <c r="F122" s="161"/>
      <c r="G122" s="161"/>
      <c r="H122" s="99"/>
      <c r="I122" s="99"/>
      <c r="J122" s="99"/>
      <c r="K122" s="99"/>
      <c r="L122" s="99"/>
      <c r="M122" s="7"/>
      <c r="N122" s="7"/>
      <c r="O122" s="7"/>
    </row>
    <row r="123" spans="1:15" ht="63" hidden="1" customHeight="1">
      <c r="A123" s="27" t="s">
        <v>1513</v>
      </c>
      <c r="B123" s="51" t="s">
        <v>353</v>
      </c>
      <c r="C123" s="30"/>
      <c r="D123" s="26"/>
      <c r="E123" s="28"/>
      <c r="F123" s="26"/>
      <c r="G123" s="26"/>
      <c r="H123" s="99"/>
      <c r="I123" s="99"/>
      <c r="J123" s="99"/>
      <c r="K123" s="99"/>
      <c r="L123" s="99"/>
      <c r="M123" s="7"/>
      <c r="N123" s="7"/>
      <c r="O123" s="7"/>
    </row>
    <row r="124" spans="1:15" ht="87.65" customHeight="1">
      <c r="A124" s="18" t="s">
        <v>354</v>
      </c>
      <c r="B124" s="51" t="s">
        <v>355</v>
      </c>
      <c r="C124" s="234" t="s">
        <v>7782</v>
      </c>
      <c r="D124" s="582">
        <v>2</v>
      </c>
      <c r="E124" s="22" t="s">
        <v>339</v>
      </c>
      <c r="F124" s="234" t="s">
        <v>7783</v>
      </c>
      <c r="G124" s="447"/>
    </row>
    <row r="125" spans="1:15" ht="43.5">
      <c r="A125" s="18"/>
      <c r="B125" s="51"/>
      <c r="C125" s="234" t="s">
        <v>3323</v>
      </c>
      <c r="D125" s="582">
        <v>2</v>
      </c>
      <c r="E125" s="22" t="s">
        <v>339</v>
      </c>
      <c r="F125" s="234" t="s">
        <v>7784</v>
      </c>
      <c r="G125" s="53"/>
    </row>
    <row r="126" spans="1:15" ht="58" customHeight="1">
      <c r="A126" s="18" t="s">
        <v>1515</v>
      </c>
      <c r="B126" s="51" t="s">
        <v>358</v>
      </c>
      <c r="C126" s="40" t="s">
        <v>6700</v>
      </c>
      <c r="D126" s="582">
        <v>2</v>
      </c>
      <c r="E126" s="22" t="s">
        <v>339</v>
      </c>
      <c r="F126" s="55" t="s">
        <v>1516</v>
      </c>
      <c r="G126" s="53"/>
    </row>
    <row r="127" spans="1:15" ht="62" hidden="1">
      <c r="A127" s="27" t="s">
        <v>1517</v>
      </c>
      <c r="B127" s="51" t="s">
        <v>361</v>
      </c>
      <c r="D127" s="26"/>
      <c r="E127" s="28"/>
      <c r="F127" s="26"/>
      <c r="G127" s="26"/>
      <c r="H127" s="99"/>
      <c r="I127" s="99"/>
      <c r="J127" s="99"/>
      <c r="K127" s="99"/>
      <c r="L127" s="99"/>
      <c r="M127" s="7"/>
      <c r="N127" s="7"/>
      <c r="O127" s="7"/>
    </row>
    <row r="128" spans="1:15" ht="72.5">
      <c r="A128" s="18" t="s">
        <v>364</v>
      </c>
      <c r="B128" s="51" t="s">
        <v>365</v>
      </c>
      <c r="C128" s="30" t="s">
        <v>6701</v>
      </c>
      <c r="D128" s="582">
        <v>2</v>
      </c>
      <c r="E128" s="28" t="s">
        <v>367</v>
      </c>
      <c r="F128" s="161" t="s">
        <v>6702</v>
      </c>
      <c r="G128" s="53"/>
    </row>
    <row r="129" spans="1:15">
      <c r="A129" s="185" t="s">
        <v>1518</v>
      </c>
      <c r="B129" s="1078" t="s">
        <v>2720</v>
      </c>
      <c r="C129" s="1091"/>
      <c r="D129" s="1091"/>
      <c r="E129" s="1091"/>
      <c r="F129" s="1414"/>
      <c r="G129" s="1092"/>
      <c r="H129" s="29">
        <f>SUM(D130:D136)</f>
        <v>8</v>
      </c>
      <c r="I129" s="29">
        <f>COUNT(D130:D136)*2</f>
        <v>8</v>
      </c>
    </row>
    <row r="130" spans="1:15" ht="62.15" customHeight="1">
      <c r="A130" s="18" t="s">
        <v>1520</v>
      </c>
      <c r="B130" s="224" t="s">
        <v>369</v>
      </c>
      <c r="C130" s="161" t="s">
        <v>3324</v>
      </c>
      <c r="D130" s="582">
        <v>2</v>
      </c>
      <c r="E130" s="37" t="s">
        <v>342</v>
      </c>
      <c r="F130" s="30" t="s">
        <v>6704</v>
      </c>
      <c r="G130" s="293"/>
    </row>
    <row r="131" spans="1:15" ht="97" hidden="1" customHeight="1">
      <c r="A131" s="27" t="s">
        <v>380</v>
      </c>
      <c r="B131" s="224" t="s">
        <v>381</v>
      </c>
      <c r="C131" s="30"/>
      <c r="D131" s="26"/>
      <c r="E131" s="28"/>
      <c r="F131" s="26"/>
      <c r="G131" s="26"/>
      <c r="H131" s="99"/>
      <c r="I131" s="99"/>
      <c r="J131" s="99"/>
      <c r="K131" s="99"/>
      <c r="L131" s="99"/>
      <c r="M131" s="7"/>
      <c r="N131" s="7"/>
      <c r="O131" s="7"/>
    </row>
    <row r="132" spans="1:15" ht="62.5" customHeight="1">
      <c r="A132" s="18" t="s">
        <v>1523</v>
      </c>
      <c r="B132" s="46" t="s">
        <v>383</v>
      </c>
      <c r="C132" s="134" t="s">
        <v>7785</v>
      </c>
      <c r="D132" s="582">
        <v>2</v>
      </c>
      <c r="E132" s="28" t="s">
        <v>339</v>
      </c>
      <c r="F132" s="26"/>
      <c r="G132" s="297"/>
    </row>
    <row r="133" spans="1:15" ht="58">
      <c r="A133" s="18"/>
      <c r="B133" s="46"/>
      <c r="C133" s="149" t="s">
        <v>2365</v>
      </c>
      <c r="D133" s="582">
        <v>2</v>
      </c>
      <c r="E133" s="28" t="s">
        <v>339</v>
      </c>
      <c r="F133" s="55" t="s">
        <v>7786</v>
      </c>
      <c r="G133" s="479"/>
    </row>
    <row r="134" spans="1:15" ht="29">
      <c r="A134" s="18"/>
      <c r="B134" s="46"/>
      <c r="C134" s="23" t="s">
        <v>6710</v>
      </c>
      <c r="D134" s="608">
        <v>2</v>
      </c>
      <c r="E134" s="28" t="s">
        <v>339</v>
      </c>
      <c r="F134" s="30" t="s">
        <v>6711</v>
      </c>
      <c r="G134" s="828"/>
    </row>
    <row r="135" spans="1:15" ht="46.5" hidden="1">
      <c r="A135" s="27" t="s">
        <v>1528</v>
      </c>
      <c r="B135" s="44" t="s">
        <v>391</v>
      </c>
      <c r="C135" s="50"/>
      <c r="D135" s="26"/>
      <c r="E135" s="28"/>
      <c r="F135" s="26"/>
      <c r="H135" s="99"/>
      <c r="I135" s="99"/>
      <c r="J135" s="99"/>
      <c r="K135" s="99"/>
      <c r="L135" s="99"/>
      <c r="M135" s="7"/>
      <c r="N135" s="7"/>
      <c r="O135" s="7"/>
    </row>
    <row r="136" spans="1:15" ht="46.5" hidden="1">
      <c r="A136" s="27" t="s">
        <v>392</v>
      </c>
      <c r="B136" s="47" t="s">
        <v>393</v>
      </c>
      <c r="C136" s="30"/>
      <c r="D136" s="26"/>
      <c r="E136" s="28"/>
      <c r="F136" s="26"/>
      <c r="H136" s="99"/>
      <c r="I136" s="99"/>
      <c r="J136" s="99"/>
      <c r="K136" s="99"/>
      <c r="L136" s="99"/>
      <c r="M136" s="7"/>
      <c r="N136" s="7"/>
      <c r="O136" s="7"/>
    </row>
    <row r="137" spans="1:15" ht="24.75" customHeight="1">
      <c r="A137" s="185" t="s">
        <v>1531</v>
      </c>
      <c r="B137" s="1078" t="s">
        <v>126</v>
      </c>
      <c r="C137" s="1091"/>
      <c r="D137" s="1091"/>
      <c r="E137" s="1091"/>
      <c r="F137" s="1414"/>
      <c r="G137" s="1092"/>
      <c r="H137" s="29">
        <f>SUM(D138:D142)</f>
        <v>10</v>
      </c>
      <c r="I137" s="29">
        <f>COUNT(D138:D142)*2</f>
        <v>10</v>
      </c>
    </row>
    <row r="138" spans="1:15" ht="76" customHeight="1">
      <c r="A138" s="18" t="s">
        <v>1533</v>
      </c>
      <c r="B138" s="224" t="s">
        <v>395</v>
      </c>
      <c r="C138" s="30" t="s">
        <v>7787</v>
      </c>
      <c r="D138" s="582">
        <v>2</v>
      </c>
      <c r="E138" s="28" t="s">
        <v>339</v>
      </c>
      <c r="F138" s="161" t="s">
        <v>7788</v>
      </c>
      <c r="G138" s="53"/>
    </row>
    <row r="139" spans="1:15" ht="106" customHeight="1">
      <c r="A139" s="18" t="s">
        <v>1540</v>
      </c>
      <c r="B139" s="224" t="s">
        <v>399</v>
      </c>
      <c r="C139" s="50" t="s">
        <v>1541</v>
      </c>
      <c r="D139" s="582">
        <v>2</v>
      </c>
      <c r="E139" s="28" t="s">
        <v>206</v>
      </c>
      <c r="F139" s="55" t="s">
        <v>6717</v>
      </c>
      <c r="G139" s="53"/>
    </row>
    <row r="140" spans="1:15" ht="62.5" customHeight="1">
      <c r="A140" s="18"/>
      <c r="B140" s="224"/>
      <c r="C140" s="229" t="s">
        <v>6718</v>
      </c>
      <c r="D140" s="582">
        <v>2</v>
      </c>
      <c r="E140" s="28" t="s">
        <v>7281</v>
      </c>
      <c r="F140" s="50" t="s">
        <v>6719</v>
      </c>
      <c r="G140" s="53"/>
    </row>
    <row r="141" spans="1:15" ht="102.65" customHeight="1">
      <c r="A141" s="18" t="s">
        <v>1543</v>
      </c>
      <c r="B141" s="224" t="s">
        <v>403</v>
      </c>
      <c r="C141" s="23" t="s">
        <v>404</v>
      </c>
      <c r="D141" s="582">
        <v>2</v>
      </c>
      <c r="E141" s="28" t="s">
        <v>3325</v>
      </c>
      <c r="F141" s="161" t="s">
        <v>6720</v>
      </c>
      <c r="G141" s="53"/>
    </row>
    <row r="142" spans="1:15" ht="99.65" customHeight="1">
      <c r="A142" s="18" t="s">
        <v>1554</v>
      </c>
      <c r="B142" s="44" t="s">
        <v>407</v>
      </c>
      <c r="C142" s="229" t="s">
        <v>7789</v>
      </c>
      <c r="D142" s="582">
        <v>2</v>
      </c>
      <c r="E142" s="28" t="s">
        <v>6724</v>
      </c>
      <c r="F142" s="55" t="s">
        <v>7790</v>
      </c>
      <c r="G142" s="53"/>
    </row>
    <row r="143" spans="1:15">
      <c r="A143" s="185" t="s">
        <v>1557</v>
      </c>
      <c r="B143" s="1078" t="s">
        <v>124</v>
      </c>
      <c r="C143" s="1091"/>
      <c r="D143" s="1091"/>
      <c r="E143" s="1091"/>
      <c r="F143" s="1414"/>
      <c r="G143" s="1092"/>
      <c r="H143" s="29">
        <f>SUM(D144:D148)</f>
        <v>6</v>
      </c>
      <c r="I143" s="29">
        <f>COUNT(D144:D148)*2</f>
        <v>6</v>
      </c>
    </row>
    <row r="144" spans="1:15" ht="62">
      <c r="A144" s="18" t="s">
        <v>1559</v>
      </c>
      <c r="B144" s="224" t="s">
        <v>410</v>
      </c>
      <c r="C144" s="50" t="s">
        <v>3326</v>
      </c>
      <c r="D144" s="582">
        <v>2</v>
      </c>
      <c r="E144" s="28" t="s">
        <v>538</v>
      </c>
      <c r="F144" s="161" t="s">
        <v>7791</v>
      </c>
      <c r="G144" s="53"/>
    </row>
    <row r="145" spans="1:15" ht="46.5" hidden="1">
      <c r="A145" s="27" t="s">
        <v>1563</v>
      </c>
      <c r="B145" s="224" t="s">
        <v>413</v>
      </c>
      <c r="C145" s="50"/>
      <c r="D145" s="26"/>
      <c r="E145" s="28"/>
      <c r="F145" s="26"/>
      <c r="G145" s="26"/>
      <c r="H145" s="99"/>
      <c r="I145" s="99"/>
      <c r="J145" s="99"/>
      <c r="K145" s="99"/>
      <c r="L145" s="99"/>
      <c r="M145" s="7"/>
      <c r="N145" s="7"/>
      <c r="O145" s="7"/>
    </row>
    <row r="146" spans="1:15" ht="31" hidden="1">
      <c r="A146" s="27" t="s">
        <v>1564</v>
      </c>
      <c r="B146" s="224" t="s">
        <v>416</v>
      </c>
      <c r="C146" s="50"/>
      <c r="D146" s="26"/>
      <c r="E146" s="28"/>
      <c r="F146" s="161"/>
      <c r="G146" s="26"/>
      <c r="H146" s="99"/>
      <c r="I146" s="99"/>
      <c r="J146" s="99"/>
      <c r="K146" s="99"/>
      <c r="L146" s="99"/>
      <c r="M146" s="7"/>
      <c r="N146" s="7"/>
      <c r="O146" s="7"/>
    </row>
    <row r="147" spans="1:15" ht="65.25" customHeight="1">
      <c r="A147" s="18" t="s">
        <v>1565</v>
      </c>
      <c r="B147" s="224" t="s">
        <v>420</v>
      </c>
      <c r="C147" s="50" t="s">
        <v>3327</v>
      </c>
      <c r="D147" s="582">
        <v>2</v>
      </c>
      <c r="E147" s="28" t="s">
        <v>422</v>
      </c>
      <c r="F147" s="50" t="s">
        <v>6730</v>
      </c>
      <c r="G147" s="53"/>
    </row>
    <row r="148" spans="1:15" ht="69.75" customHeight="1">
      <c r="A148" s="18" t="s">
        <v>1568</v>
      </c>
      <c r="B148" s="191" t="s">
        <v>2721</v>
      </c>
      <c r="C148" s="25" t="s">
        <v>7792</v>
      </c>
      <c r="D148" s="582">
        <v>2</v>
      </c>
      <c r="E148" s="28" t="s">
        <v>339</v>
      </c>
      <c r="F148" s="30" t="s">
        <v>7793</v>
      </c>
      <c r="G148" s="53"/>
    </row>
    <row r="149" spans="1:15" ht="26.25" customHeight="1">
      <c r="A149" s="185" t="s">
        <v>1569</v>
      </c>
      <c r="B149" s="1078" t="s">
        <v>122</v>
      </c>
      <c r="C149" s="1418"/>
      <c r="D149" s="1091"/>
      <c r="E149" s="1091"/>
      <c r="F149" s="1414"/>
      <c r="G149" s="1092"/>
      <c r="H149" s="29">
        <f>SUM(D150:D159)</f>
        <v>16</v>
      </c>
      <c r="I149" s="29">
        <f>COUNT(D150:D159)*2</f>
        <v>16</v>
      </c>
    </row>
    <row r="150" spans="1:15" ht="62">
      <c r="A150" s="18" t="s">
        <v>427</v>
      </c>
      <c r="B150" s="224" t="s">
        <v>428</v>
      </c>
      <c r="C150" s="219" t="s">
        <v>7794</v>
      </c>
      <c r="D150" s="608">
        <v>2</v>
      </c>
      <c r="E150" s="23" t="s">
        <v>430</v>
      </c>
      <c r="F150" s="161"/>
      <c r="G150" s="156"/>
    </row>
    <row r="151" spans="1:15" ht="29">
      <c r="A151" s="18"/>
      <c r="B151" s="224"/>
      <c r="C151" s="219" t="s">
        <v>6734</v>
      </c>
      <c r="D151" s="608">
        <v>2</v>
      </c>
      <c r="E151" s="23" t="s">
        <v>430</v>
      </c>
      <c r="F151" s="161"/>
      <c r="G151" s="156"/>
    </row>
    <row r="152" spans="1:15" ht="52.5" customHeight="1">
      <c r="A152" s="18"/>
      <c r="B152" s="224"/>
      <c r="C152" s="123" t="s">
        <v>7795</v>
      </c>
      <c r="D152" s="608">
        <v>2</v>
      </c>
      <c r="E152" s="23" t="s">
        <v>430</v>
      </c>
      <c r="F152" s="134" t="s">
        <v>6737</v>
      </c>
      <c r="G152" s="156"/>
    </row>
    <row r="153" spans="1:15" ht="45" customHeight="1">
      <c r="A153" s="18"/>
      <c r="B153" s="224"/>
      <c r="C153" s="50" t="s">
        <v>6738</v>
      </c>
      <c r="D153" s="608">
        <v>2</v>
      </c>
      <c r="E153" s="23" t="s">
        <v>430</v>
      </c>
      <c r="F153" s="161" t="s">
        <v>7796</v>
      </c>
      <c r="G153" s="447"/>
    </row>
    <row r="154" spans="1:15" ht="46.5">
      <c r="A154" s="18" t="s">
        <v>1573</v>
      </c>
      <c r="B154" s="224" t="s">
        <v>432</v>
      </c>
      <c r="C154" s="23" t="s">
        <v>433</v>
      </c>
      <c r="D154" s="582">
        <v>2</v>
      </c>
      <c r="E154" s="28" t="s">
        <v>430</v>
      </c>
      <c r="F154" s="26"/>
      <c r="G154" s="53"/>
    </row>
    <row r="155" spans="1:15" ht="46.5">
      <c r="A155" s="18" t="s">
        <v>1574</v>
      </c>
      <c r="B155" s="44" t="s">
        <v>435</v>
      </c>
      <c r="C155" s="23" t="s">
        <v>436</v>
      </c>
      <c r="D155" s="582">
        <v>2</v>
      </c>
      <c r="E155" s="28" t="s">
        <v>430</v>
      </c>
      <c r="F155" s="26"/>
      <c r="G155" s="53"/>
    </row>
    <row r="156" spans="1:15" ht="76.5" hidden="1" customHeight="1">
      <c r="A156" s="27" t="s">
        <v>1575</v>
      </c>
      <c r="B156" s="224" t="s">
        <v>438</v>
      </c>
      <c r="C156" s="30"/>
      <c r="D156" s="26"/>
      <c r="E156" s="28"/>
      <c r="F156" s="26"/>
      <c r="G156" s="26"/>
      <c r="H156" s="99"/>
      <c r="I156" s="99"/>
      <c r="J156" s="99"/>
      <c r="K156" s="99"/>
      <c r="L156" s="99"/>
      <c r="M156" s="7"/>
      <c r="N156" s="7"/>
      <c r="O156" s="7"/>
    </row>
    <row r="157" spans="1:15" ht="62">
      <c r="A157" s="18" t="s">
        <v>2381</v>
      </c>
      <c r="B157" s="224" t="s">
        <v>442</v>
      </c>
      <c r="C157" s="50" t="s">
        <v>2382</v>
      </c>
      <c r="D157" s="582">
        <v>2</v>
      </c>
      <c r="E157" s="28" t="s">
        <v>2637</v>
      </c>
      <c r="F157" s="26"/>
      <c r="G157" s="53"/>
    </row>
    <row r="158" spans="1:15" ht="58">
      <c r="A158" s="18"/>
      <c r="B158" s="224"/>
      <c r="C158" s="50" t="s">
        <v>7797</v>
      </c>
      <c r="D158" s="582">
        <v>2</v>
      </c>
      <c r="E158" s="28" t="s">
        <v>440</v>
      </c>
      <c r="F158" s="26" t="s">
        <v>7798</v>
      </c>
      <c r="G158" s="53"/>
    </row>
    <row r="159" spans="1:15" ht="62" hidden="1">
      <c r="A159" s="27" t="s">
        <v>443</v>
      </c>
      <c r="B159" s="160" t="s">
        <v>444</v>
      </c>
      <c r="C159" s="30"/>
      <c r="D159" s="26"/>
      <c r="E159" s="28"/>
      <c r="F159" s="26"/>
      <c r="G159" s="26"/>
      <c r="H159" s="99"/>
      <c r="I159" s="99"/>
      <c r="J159" s="99"/>
      <c r="K159" s="99"/>
      <c r="L159" s="99"/>
      <c r="M159" s="7"/>
      <c r="N159" s="7"/>
      <c r="O159" s="7"/>
    </row>
    <row r="160" spans="1:15" ht="36.75" hidden="1" customHeight="1">
      <c r="A160" s="27" t="s">
        <v>2860</v>
      </c>
      <c r="B160" s="992" t="s">
        <v>2861</v>
      </c>
      <c r="C160" s="1419"/>
      <c r="D160" s="1419"/>
      <c r="E160" s="1419"/>
      <c r="F160" s="1419"/>
      <c r="G160" s="1419"/>
      <c r="H160" s="99"/>
      <c r="I160" s="99"/>
      <c r="J160" s="99"/>
      <c r="K160" s="99"/>
      <c r="L160" s="99"/>
      <c r="M160" s="7"/>
      <c r="N160" s="7"/>
      <c r="O160" s="7"/>
    </row>
    <row r="161" spans="1:15" ht="58" hidden="1">
      <c r="A161" s="27" t="s">
        <v>2862</v>
      </c>
      <c r="B161" s="50" t="s">
        <v>2863</v>
      </c>
      <c r="C161" s="50"/>
      <c r="D161" s="742"/>
      <c r="E161" s="742"/>
      <c r="F161" s="742"/>
      <c r="G161" s="742"/>
      <c r="H161" s="99"/>
      <c r="I161" s="99"/>
      <c r="J161" s="99"/>
      <c r="K161" s="99"/>
      <c r="L161" s="99"/>
      <c r="M161" s="7"/>
      <c r="N161" s="7"/>
      <c r="O161" s="7"/>
    </row>
    <row r="162" spans="1:15" ht="29" hidden="1">
      <c r="A162" s="27" t="s">
        <v>2864</v>
      </c>
      <c r="B162" s="50" t="s">
        <v>2865</v>
      </c>
      <c r="C162" s="50"/>
      <c r="D162" s="742"/>
      <c r="E162" s="742"/>
      <c r="F162" s="742"/>
      <c r="G162" s="742"/>
      <c r="H162" s="99"/>
      <c r="I162" s="99"/>
      <c r="J162" s="99"/>
      <c r="K162" s="99"/>
      <c r="L162" s="99"/>
      <c r="M162" s="7"/>
      <c r="N162" s="7"/>
      <c r="O162" s="7"/>
    </row>
    <row r="163" spans="1:15" ht="58" hidden="1">
      <c r="A163" s="27" t="s">
        <v>2866</v>
      </c>
      <c r="B163" s="50" t="s">
        <v>2867</v>
      </c>
      <c r="C163" s="50"/>
      <c r="D163" s="742"/>
      <c r="E163" s="742"/>
      <c r="F163" s="742"/>
      <c r="G163" s="742"/>
      <c r="H163" s="99"/>
      <c r="I163" s="99"/>
      <c r="J163" s="99"/>
      <c r="K163" s="99"/>
      <c r="L163" s="99"/>
      <c r="M163" s="7"/>
      <c r="N163" s="7"/>
      <c r="O163" s="7"/>
    </row>
    <row r="164" spans="1:15" ht="101.5" hidden="1">
      <c r="A164" s="27" t="s">
        <v>2868</v>
      </c>
      <c r="B164" s="50" t="s">
        <v>2869</v>
      </c>
      <c r="C164" s="50"/>
      <c r="D164" s="50"/>
      <c r="E164" s="742"/>
      <c r="F164" s="742"/>
      <c r="G164" s="742"/>
      <c r="H164" s="99"/>
      <c r="I164" s="99"/>
      <c r="J164" s="99"/>
      <c r="K164" s="99"/>
      <c r="L164" s="99"/>
      <c r="M164" s="7"/>
      <c r="N164" s="7"/>
      <c r="O164" s="7"/>
    </row>
    <row r="165" spans="1:15" ht="72.5" hidden="1">
      <c r="A165" s="27" t="s">
        <v>2870</v>
      </c>
      <c r="B165" s="50" t="s">
        <v>2871</v>
      </c>
      <c r="C165" s="50"/>
      <c r="D165" s="742"/>
      <c r="E165" s="742"/>
      <c r="F165" s="742"/>
      <c r="G165" s="742"/>
      <c r="H165" s="99"/>
      <c r="I165" s="99"/>
      <c r="J165" s="99"/>
      <c r="K165" s="99"/>
      <c r="L165" s="99"/>
      <c r="M165" s="7"/>
      <c r="N165" s="7"/>
      <c r="O165" s="7"/>
    </row>
    <row r="166" spans="1:15" ht="29" hidden="1">
      <c r="A166" s="27" t="s">
        <v>2872</v>
      </c>
      <c r="B166" s="50" t="s">
        <v>2873</v>
      </c>
      <c r="C166" s="50"/>
      <c r="D166" s="742"/>
      <c r="E166" s="742"/>
      <c r="F166" s="742"/>
      <c r="G166" s="742"/>
      <c r="H166" s="99"/>
      <c r="I166" s="99"/>
      <c r="J166" s="99"/>
      <c r="K166" s="99"/>
      <c r="L166" s="99"/>
      <c r="M166" s="7"/>
      <c r="N166" s="7"/>
      <c r="O166" s="7"/>
    </row>
    <row r="167" spans="1:15" ht="72.5" hidden="1">
      <c r="A167" s="27" t="s">
        <v>2874</v>
      </c>
      <c r="B167" s="50" t="s">
        <v>2875</v>
      </c>
      <c r="C167" s="50"/>
      <c r="D167" s="609"/>
      <c r="E167" s="742"/>
      <c r="F167" s="742"/>
      <c r="G167" s="829"/>
      <c r="H167" s="99"/>
      <c r="I167" s="99"/>
      <c r="J167" s="99"/>
      <c r="K167" s="99"/>
      <c r="L167" s="99"/>
      <c r="M167" s="7"/>
      <c r="N167" s="7"/>
      <c r="O167" s="7"/>
    </row>
    <row r="168" spans="1:15" ht="72.5" hidden="1">
      <c r="A168" s="27" t="s">
        <v>2876</v>
      </c>
      <c r="B168" s="50" t="s">
        <v>2877</v>
      </c>
      <c r="C168" s="50"/>
      <c r="D168" s="742"/>
      <c r="E168" s="742"/>
      <c r="F168" s="742"/>
      <c r="G168" s="742"/>
      <c r="H168" s="99"/>
      <c r="I168" s="99"/>
      <c r="J168" s="99"/>
      <c r="K168" s="99"/>
      <c r="L168" s="99"/>
      <c r="M168" s="7"/>
      <c r="N168" s="7"/>
      <c r="O168" s="7"/>
    </row>
    <row r="169" spans="1:15" ht="43.5" hidden="1">
      <c r="A169" s="27" t="s">
        <v>2878</v>
      </c>
      <c r="B169" s="50" t="s">
        <v>2879</v>
      </c>
      <c r="C169" s="50"/>
      <c r="D169" s="742"/>
      <c r="E169" s="742"/>
      <c r="F169" s="742"/>
      <c r="G169" s="742"/>
      <c r="H169" s="99"/>
      <c r="I169" s="99"/>
      <c r="J169" s="99"/>
      <c r="K169" s="99"/>
      <c r="L169" s="99"/>
      <c r="M169" s="7"/>
      <c r="N169" s="7"/>
      <c r="O169" s="7"/>
    </row>
    <row r="170" spans="1:15" ht="72.5" hidden="1">
      <c r="A170" s="27" t="s">
        <v>2880</v>
      </c>
      <c r="B170" s="50" t="s">
        <v>2881</v>
      </c>
      <c r="C170" s="50"/>
      <c r="D170" s="742"/>
      <c r="E170" s="742"/>
      <c r="F170" s="742"/>
      <c r="G170" s="742"/>
      <c r="H170" s="99"/>
      <c r="I170" s="99"/>
      <c r="J170" s="99"/>
      <c r="K170" s="99"/>
      <c r="L170" s="99"/>
      <c r="M170" s="7"/>
      <c r="N170" s="7"/>
      <c r="O170" s="7"/>
    </row>
    <row r="171" spans="1:15" ht="43.5" hidden="1">
      <c r="A171" s="27" t="s">
        <v>2882</v>
      </c>
      <c r="B171" s="50" t="s">
        <v>2883</v>
      </c>
      <c r="C171" s="50"/>
      <c r="D171" s="742"/>
      <c r="E171" s="742"/>
      <c r="F171" s="742"/>
      <c r="G171" s="742"/>
      <c r="H171" s="99"/>
      <c r="I171" s="99"/>
      <c r="J171" s="99"/>
      <c r="K171" s="99"/>
      <c r="L171" s="99"/>
      <c r="M171" s="7"/>
      <c r="N171" s="7"/>
      <c r="O171" s="7"/>
    </row>
    <row r="172" spans="1:15">
      <c r="A172" s="286"/>
      <c r="B172" s="1077" t="s">
        <v>445</v>
      </c>
      <c r="C172" s="1077"/>
      <c r="D172" s="1312"/>
      <c r="E172" s="1077"/>
      <c r="F172" s="1413"/>
      <c r="G172" s="1077"/>
      <c r="H172" s="29">
        <f>H173+H191+H197+H201+H209+H220+H232</f>
        <v>112</v>
      </c>
      <c r="I172" s="29">
        <f>I173+I191+I197+I201+I209+I220+I232</f>
        <v>112</v>
      </c>
    </row>
    <row r="173" spans="1:15">
      <c r="A173" s="346" t="s">
        <v>1576</v>
      </c>
      <c r="B173" s="1378" t="s">
        <v>120</v>
      </c>
      <c r="C173" s="1165"/>
      <c r="D173" s="1001"/>
      <c r="E173" s="1165"/>
      <c r="F173" s="1412"/>
      <c r="G173" s="1379"/>
      <c r="H173" s="29">
        <f>SUM(D174:D190)</f>
        <v>34</v>
      </c>
      <c r="I173" s="29">
        <f>COUNT(D174:D190)*2</f>
        <v>34</v>
      </c>
    </row>
    <row r="174" spans="1:15" ht="72.5">
      <c r="A174" s="18" t="s">
        <v>1577</v>
      </c>
      <c r="B174" s="224" t="s">
        <v>447</v>
      </c>
      <c r="C174" s="349" t="s">
        <v>3328</v>
      </c>
      <c r="D174" s="582">
        <v>2</v>
      </c>
      <c r="E174" s="350" t="s">
        <v>339</v>
      </c>
      <c r="F174" s="351" t="s">
        <v>7799</v>
      </c>
      <c r="G174" s="53"/>
    </row>
    <row r="175" spans="1:15" ht="43.5">
      <c r="A175" s="18" t="s">
        <v>1580</v>
      </c>
      <c r="B175" s="160" t="s">
        <v>1581</v>
      </c>
      <c r="C175" s="57" t="s">
        <v>7800</v>
      </c>
      <c r="D175" s="582">
        <v>2</v>
      </c>
      <c r="E175" s="350" t="s">
        <v>339</v>
      </c>
      <c r="G175" s="830"/>
    </row>
    <row r="176" spans="1:15" ht="43.5">
      <c r="A176" s="18"/>
      <c r="B176" s="160"/>
      <c r="C176" s="229" t="s">
        <v>3330</v>
      </c>
      <c r="D176" s="582">
        <v>2</v>
      </c>
      <c r="E176" s="350" t="s">
        <v>339</v>
      </c>
      <c r="F176" s="229" t="s">
        <v>7801</v>
      </c>
      <c r="G176" s="53"/>
    </row>
    <row r="177" spans="1:15" s="29" customFormat="1" ht="43.5">
      <c r="A177" s="18"/>
      <c r="B177" s="160"/>
      <c r="C177" s="229" t="s">
        <v>3329</v>
      </c>
      <c r="D177" s="582">
        <v>2</v>
      </c>
      <c r="E177" s="350" t="s">
        <v>339</v>
      </c>
      <c r="F177" s="742"/>
      <c r="G177" s="53"/>
      <c r="N177" s="99"/>
      <c r="O177" s="99"/>
    </row>
    <row r="178" spans="1:15" s="29" customFormat="1" ht="45.75" customHeight="1">
      <c r="A178" s="18"/>
      <c r="B178" s="160"/>
      <c r="C178" s="229" t="s">
        <v>2389</v>
      </c>
      <c r="D178" s="582">
        <v>2</v>
      </c>
      <c r="E178" s="350" t="s">
        <v>339</v>
      </c>
      <c r="F178" s="50" t="s">
        <v>7802</v>
      </c>
      <c r="G178" s="53"/>
      <c r="N178" s="99"/>
      <c r="O178" s="99"/>
    </row>
    <row r="179" spans="1:15" s="29" customFormat="1" ht="46.5">
      <c r="A179" s="18" t="s">
        <v>1584</v>
      </c>
      <c r="B179" s="114" t="s">
        <v>457</v>
      </c>
      <c r="C179" s="50" t="s">
        <v>2723</v>
      </c>
      <c r="D179" s="582">
        <v>2</v>
      </c>
      <c r="E179" s="350" t="s">
        <v>339</v>
      </c>
      <c r="F179" s="50" t="s">
        <v>2412</v>
      </c>
      <c r="G179" s="53"/>
      <c r="N179" s="99"/>
      <c r="O179" s="99"/>
    </row>
    <row r="180" spans="1:15" s="29" customFormat="1" ht="32.25" customHeight="1">
      <c r="A180" s="18"/>
      <c r="B180" s="114"/>
      <c r="C180" s="50" t="s">
        <v>2724</v>
      </c>
      <c r="D180" s="582">
        <v>2</v>
      </c>
      <c r="E180" s="350" t="s">
        <v>339</v>
      </c>
      <c r="F180" s="26"/>
      <c r="G180" s="53"/>
      <c r="N180" s="99"/>
      <c r="O180" s="99"/>
    </row>
    <row r="181" spans="1:15" s="29" customFormat="1" ht="42.75" customHeight="1">
      <c r="A181" s="18"/>
      <c r="B181" s="114"/>
      <c r="C181" s="236" t="s">
        <v>2725</v>
      </c>
      <c r="D181" s="582">
        <v>2</v>
      </c>
      <c r="E181" s="350" t="s">
        <v>339</v>
      </c>
      <c r="F181" s="26"/>
      <c r="G181" s="53"/>
      <c r="N181" s="99"/>
      <c r="O181" s="99"/>
    </row>
    <row r="182" spans="1:15" s="29" customFormat="1" ht="43.5">
      <c r="A182" s="18"/>
      <c r="B182" s="114"/>
      <c r="C182" s="123" t="s">
        <v>3332</v>
      </c>
      <c r="D182" s="582">
        <v>2</v>
      </c>
      <c r="E182" s="350" t="s">
        <v>339</v>
      </c>
      <c r="F182" s="742"/>
      <c r="G182" s="53"/>
      <c r="N182" s="99"/>
      <c r="O182" s="99"/>
    </row>
    <row r="183" spans="1:15" s="29" customFormat="1" ht="43.5">
      <c r="A183" s="18"/>
      <c r="B183" s="114"/>
      <c r="C183" s="25" t="s">
        <v>7803</v>
      </c>
      <c r="D183" s="582">
        <v>2</v>
      </c>
      <c r="E183" s="350" t="s">
        <v>339</v>
      </c>
      <c r="F183" s="229" t="s">
        <v>7804</v>
      </c>
      <c r="G183" s="53"/>
      <c r="N183" s="99"/>
      <c r="O183" s="99"/>
    </row>
    <row r="184" spans="1:15" s="29" customFormat="1" ht="29">
      <c r="A184" s="18"/>
      <c r="B184" s="114"/>
      <c r="C184" s="50" t="s">
        <v>7805</v>
      </c>
      <c r="D184" s="582">
        <v>2</v>
      </c>
      <c r="E184" s="350" t="s">
        <v>339</v>
      </c>
      <c r="F184" s="229" t="s">
        <v>7806</v>
      </c>
      <c r="G184" s="53"/>
      <c r="N184" s="99"/>
      <c r="O184" s="99"/>
    </row>
    <row r="185" spans="1:15" s="29" customFormat="1" ht="14.5">
      <c r="A185" s="18"/>
      <c r="B185" s="50"/>
      <c r="C185" s="50" t="s">
        <v>3331</v>
      </c>
      <c r="D185" s="582">
        <v>2</v>
      </c>
      <c r="E185" s="350" t="s">
        <v>339</v>
      </c>
      <c r="F185" s="742"/>
      <c r="G185" s="53"/>
      <c r="N185" s="99"/>
      <c r="O185" s="99"/>
    </row>
    <row r="186" spans="1:15" s="29" customFormat="1" ht="62">
      <c r="A186" s="18" t="s">
        <v>1599</v>
      </c>
      <c r="B186" s="114" t="s">
        <v>475</v>
      </c>
      <c r="C186" s="229" t="s">
        <v>6760</v>
      </c>
      <c r="D186" s="582">
        <v>2</v>
      </c>
      <c r="E186" s="22" t="s">
        <v>339</v>
      </c>
      <c r="F186" s="26" t="s">
        <v>6761</v>
      </c>
      <c r="G186" s="53"/>
      <c r="N186" s="99"/>
      <c r="O186" s="99"/>
    </row>
    <row r="187" spans="1:15" s="29" customFormat="1" ht="43.5">
      <c r="A187" s="18"/>
      <c r="B187" s="114"/>
      <c r="C187" s="50" t="s">
        <v>2404</v>
      </c>
      <c r="D187" s="582">
        <v>2</v>
      </c>
      <c r="E187" s="350" t="s">
        <v>339</v>
      </c>
      <c r="F187" s="50" t="s">
        <v>2405</v>
      </c>
      <c r="G187" s="53"/>
      <c r="N187" s="99"/>
      <c r="O187" s="99"/>
    </row>
    <row r="188" spans="1:15" s="29" customFormat="1" ht="46.5">
      <c r="A188" s="18" t="s">
        <v>1602</v>
      </c>
      <c r="B188" s="114" t="s">
        <v>479</v>
      </c>
      <c r="C188" s="50" t="s">
        <v>1603</v>
      </c>
      <c r="D188" s="582">
        <v>2</v>
      </c>
      <c r="E188" s="350" t="s">
        <v>339</v>
      </c>
      <c r="F188" s="55" t="s">
        <v>1604</v>
      </c>
      <c r="G188" s="53"/>
      <c r="N188" s="99"/>
      <c r="O188" s="99"/>
    </row>
    <row r="189" spans="1:15" s="29" customFormat="1" ht="43.5">
      <c r="A189" s="18" t="s">
        <v>1605</v>
      </c>
      <c r="B189" s="114" t="s">
        <v>483</v>
      </c>
      <c r="C189" s="50" t="s">
        <v>3333</v>
      </c>
      <c r="D189" s="582">
        <v>2</v>
      </c>
      <c r="E189" s="350" t="s">
        <v>339</v>
      </c>
      <c r="F189" s="50" t="s">
        <v>7807</v>
      </c>
      <c r="G189" s="53"/>
      <c r="N189" s="99"/>
      <c r="O189" s="99"/>
    </row>
    <row r="190" spans="1:15" s="29" customFormat="1" ht="77.5">
      <c r="A190" s="18" t="s">
        <v>1608</v>
      </c>
      <c r="B190" s="126" t="s">
        <v>488</v>
      </c>
      <c r="C190" s="349" t="s">
        <v>7808</v>
      </c>
      <c r="D190" s="582">
        <v>2</v>
      </c>
      <c r="E190" s="350" t="s">
        <v>339</v>
      </c>
      <c r="F190" s="7"/>
      <c r="G190" s="53"/>
      <c r="N190" s="99"/>
      <c r="O190" s="99"/>
    </row>
    <row r="191" spans="1:15" s="29" customFormat="1">
      <c r="A191" s="346" t="s">
        <v>1613</v>
      </c>
      <c r="B191" s="1353" t="s">
        <v>2732</v>
      </c>
      <c r="C191" s="1144"/>
      <c r="D191" s="1091"/>
      <c r="E191" s="1144"/>
      <c r="F191" s="1415"/>
      <c r="G191" s="1354"/>
      <c r="H191" s="29">
        <f>SUM(D192:D196)</f>
        <v>8</v>
      </c>
      <c r="I191" s="29">
        <f>COUNT(D192:D196)*2</f>
        <v>8</v>
      </c>
      <c r="N191" s="99"/>
      <c r="O191" s="99"/>
    </row>
    <row r="192" spans="1:15" s="29" customFormat="1" ht="43.5">
      <c r="A192" s="18" t="s">
        <v>495</v>
      </c>
      <c r="B192" s="160" t="s">
        <v>496</v>
      </c>
      <c r="C192" s="23" t="s">
        <v>497</v>
      </c>
      <c r="D192" s="115">
        <v>2</v>
      </c>
      <c r="E192" s="28" t="s">
        <v>339</v>
      </c>
      <c r="F192" s="23" t="s">
        <v>1614</v>
      </c>
      <c r="G192" s="53"/>
      <c r="N192" s="99"/>
      <c r="O192" s="99"/>
    </row>
    <row r="193" spans="1:15" ht="62" hidden="1">
      <c r="A193" s="27" t="s">
        <v>499</v>
      </c>
      <c r="B193" s="51" t="s">
        <v>500</v>
      </c>
      <c r="C193" s="30"/>
      <c r="D193" s="26"/>
      <c r="E193" s="28"/>
      <c r="F193" s="26"/>
      <c r="G193" s="26"/>
      <c r="H193" s="99"/>
      <c r="I193" s="99"/>
      <c r="J193" s="99"/>
      <c r="K193" s="99"/>
      <c r="L193" s="99"/>
      <c r="M193" s="7"/>
      <c r="N193" s="7"/>
      <c r="O193" s="7"/>
    </row>
    <row r="194" spans="1:15" ht="59.25" customHeight="1">
      <c r="A194" s="18" t="s">
        <v>1615</v>
      </c>
      <c r="B194" s="51" t="s">
        <v>502</v>
      </c>
      <c r="C194" s="131" t="s">
        <v>3334</v>
      </c>
      <c r="D194" s="115">
        <v>2</v>
      </c>
      <c r="E194" s="28" t="s">
        <v>339</v>
      </c>
      <c r="F194" s="55" t="s">
        <v>7809</v>
      </c>
      <c r="G194" s="53"/>
    </row>
    <row r="195" spans="1:15" ht="58">
      <c r="A195" s="18" t="s">
        <v>1618</v>
      </c>
      <c r="B195" s="290" t="s">
        <v>505</v>
      </c>
      <c r="C195" s="245" t="s">
        <v>7810</v>
      </c>
      <c r="D195" s="115">
        <v>2</v>
      </c>
      <c r="E195" s="28" t="s">
        <v>339</v>
      </c>
      <c r="F195" s="23" t="s">
        <v>7811</v>
      </c>
      <c r="G195" s="53"/>
    </row>
    <row r="196" spans="1:15" ht="43.5">
      <c r="A196" s="18"/>
      <c r="B196" s="290"/>
      <c r="C196" s="45" t="s">
        <v>7812</v>
      </c>
      <c r="D196" s="115">
        <v>2</v>
      </c>
      <c r="E196" s="28" t="s">
        <v>339</v>
      </c>
      <c r="F196" s="826" t="s">
        <v>7813</v>
      </c>
      <c r="G196" s="352"/>
    </row>
    <row r="197" spans="1:15">
      <c r="A197" s="346" t="s">
        <v>1621</v>
      </c>
      <c r="B197" s="1353" t="s">
        <v>2743</v>
      </c>
      <c r="C197" s="1144"/>
      <c r="D197" s="1091"/>
      <c r="E197" s="1144"/>
      <c r="F197" s="1415"/>
      <c r="G197" s="1354"/>
      <c r="H197" s="29">
        <f>SUM(D198:D200)</f>
        <v>6</v>
      </c>
      <c r="I197" s="29">
        <f>COUNT(D198:D200)*2</f>
        <v>6</v>
      </c>
    </row>
    <row r="198" spans="1:15" ht="43.5">
      <c r="A198" s="18" t="s">
        <v>1622</v>
      </c>
      <c r="B198" s="160" t="s">
        <v>509</v>
      </c>
      <c r="C198" s="23" t="s">
        <v>7814</v>
      </c>
      <c r="D198" s="786">
        <v>2</v>
      </c>
      <c r="E198" s="28" t="s">
        <v>377</v>
      </c>
      <c r="F198" s="30" t="s">
        <v>7815</v>
      </c>
      <c r="G198" s="53"/>
    </row>
    <row r="199" spans="1:15" ht="43.5">
      <c r="A199" s="18" t="s">
        <v>1624</v>
      </c>
      <c r="B199" s="235" t="s">
        <v>513</v>
      </c>
      <c r="C199" s="23" t="s">
        <v>7816</v>
      </c>
      <c r="D199" s="786">
        <v>2</v>
      </c>
      <c r="E199" s="28" t="s">
        <v>339</v>
      </c>
      <c r="F199" s="30" t="s">
        <v>7227</v>
      </c>
      <c r="G199" s="53"/>
    </row>
    <row r="200" spans="1:15" ht="77.5">
      <c r="A200" s="18" t="s">
        <v>1627</v>
      </c>
      <c r="B200" s="160" t="s">
        <v>517</v>
      </c>
      <c r="C200" s="23" t="s">
        <v>518</v>
      </c>
      <c r="D200" s="786">
        <v>2</v>
      </c>
      <c r="E200" s="28" t="s">
        <v>253</v>
      </c>
      <c r="F200" s="23" t="s">
        <v>7817</v>
      </c>
      <c r="G200" s="53"/>
    </row>
    <row r="201" spans="1:15">
      <c r="A201" s="346" t="s">
        <v>1629</v>
      </c>
      <c r="B201" s="1353" t="s">
        <v>114</v>
      </c>
      <c r="C201" s="1144"/>
      <c r="D201" s="1091"/>
      <c r="E201" s="1144"/>
      <c r="F201" s="1415"/>
      <c r="G201" s="1354"/>
      <c r="H201" s="29">
        <f>SUM(D202:D208)</f>
        <v>10</v>
      </c>
      <c r="I201" s="29">
        <f>COUNT(D202:D208)*2</f>
        <v>10</v>
      </c>
    </row>
    <row r="202" spans="1:15" ht="46.5" hidden="1">
      <c r="A202" s="27" t="s">
        <v>1630</v>
      </c>
      <c r="B202" s="114" t="s">
        <v>520</v>
      </c>
      <c r="D202" s="26"/>
      <c r="E202" s="28"/>
      <c r="F202" s="26"/>
      <c r="G202" s="26"/>
      <c r="H202" s="99"/>
      <c r="I202" s="99"/>
      <c r="J202" s="99"/>
      <c r="K202" s="99"/>
      <c r="L202" s="99"/>
      <c r="M202" s="7"/>
      <c r="N202" s="7"/>
      <c r="O202" s="7"/>
    </row>
    <row r="203" spans="1:15" ht="46.5">
      <c r="A203" s="18" t="s">
        <v>1635</v>
      </c>
      <c r="B203" s="114" t="s">
        <v>524</v>
      </c>
      <c r="C203" s="30" t="s">
        <v>3335</v>
      </c>
      <c r="D203" s="582">
        <v>2</v>
      </c>
      <c r="E203" s="28" t="s">
        <v>375</v>
      </c>
      <c r="F203" s="50" t="s">
        <v>3336</v>
      </c>
      <c r="G203" s="53"/>
    </row>
    <row r="204" spans="1:15" ht="46.5">
      <c r="A204" s="18" t="s">
        <v>1638</v>
      </c>
      <c r="B204" s="114" t="s">
        <v>527</v>
      </c>
      <c r="C204" s="123" t="s">
        <v>528</v>
      </c>
      <c r="D204" s="582">
        <v>2</v>
      </c>
      <c r="E204" s="28" t="s">
        <v>529</v>
      </c>
      <c r="F204" s="50" t="s">
        <v>3337</v>
      </c>
      <c r="G204" s="53"/>
    </row>
    <row r="205" spans="1:15" ht="46.5" hidden="1">
      <c r="A205" s="27" t="s">
        <v>1641</v>
      </c>
      <c r="B205" s="114" t="s">
        <v>532</v>
      </c>
      <c r="C205" s="30"/>
      <c r="D205" s="26"/>
      <c r="E205" s="28"/>
      <c r="F205" s="26"/>
      <c r="G205" s="26"/>
      <c r="H205" s="99"/>
      <c r="I205" s="99"/>
      <c r="J205" s="99"/>
      <c r="K205" s="99"/>
      <c r="L205" s="99"/>
      <c r="M205" s="7"/>
      <c r="N205" s="7"/>
      <c r="O205" s="7"/>
    </row>
    <row r="206" spans="1:15" ht="31">
      <c r="A206" s="18" t="s">
        <v>1642</v>
      </c>
      <c r="B206" s="114" t="s">
        <v>535</v>
      </c>
      <c r="C206" s="30" t="s">
        <v>3338</v>
      </c>
      <c r="D206" s="582">
        <v>2</v>
      </c>
      <c r="E206" s="28" t="s">
        <v>253</v>
      </c>
      <c r="F206" s="30" t="s">
        <v>3339</v>
      </c>
      <c r="G206" s="53"/>
    </row>
    <row r="207" spans="1:15" ht="29">
      <c r="A207" s="18"/>
      <c r="B207" s="114"/>
      <c r="C207" s="30" t="s">
        <v>7818</v>
      </c>
      <c r="D207" s="582">
        <v>2</v>
      </c>
      <c r="E207" s="28" t="s">
        <v>253</v>
      </c>
      <c r="F207" s="30" t="s">
        <v>7819</v>
      </c>
      <c r="G207" s="53"/>
    </row>
    <row r="208" spans="1:15" ht="29">
      <c r="A208" s="18"/>
      <c r="B208" s="114"/>
      <c r="C208" s="20" t="s">
        <v>7820</v>
      </c>
      <c r="D208" s="786">
        <v>2</v>
      </c>
      <c r="E208" s="28" t="s">
        <v>253</v>
      </c>
      <c r="F208" s="50" t="s">
        <v>7821</v>
      </c>
      <c r="G208" s="53"/>
    </row>
    <row r="209" spans="1:15">
      <c r="A209" s="346" t="s">
        <v>1647</v>
      </c>
      <c r="B209" s="1353" t="s">
        <v>112</v>
      </c>
      <c r="C209" s="1144"/>
      <c r="D209" s="1091"/>
      <c r="E209" s="1144"/>
      <c r="F209" s="1415"/>
      <c r="G209" s="1354"/>
      <c r="H209" s="29">
        <f>SUM(D210:D219)</f>
        <v>20</v>
      </c>
      <c r="I209" s="29">
        <f>COUNT(D210:D219)*2</f>
        <v>20</v>
      </c>
    </row>
    <row r="210" spans="1:15" ht="58">
      <c r="A210" s="18" t="s">
        <v>1649</v>
      </c>
      <c r="B210" s="114" t="s">
        <v>550</v>
      </c>
      <c r="C210" s="234" t="s">
        <v>554</v>
      </c>
      <c r="D210" s="582">
        <v>2</v>
      </c>
      <c r="E210" s="28" t="s">
        <v>552</v>
      </c>
      <c r="F210" s="25" t="s">
        <v>7822</v>
      </c>
      <c r="G210" s="53"/>
    </row>
    <row r="211" spans="1:15" ht="34.5" customHeight="1">
      <c r="A211" s="18"/>
      <c r="B211" s="114"/>
      <c r="C211" s="50" t="s">
        <v>2752</v>
      </c>
      <c r="D211" s="582">
        <v>2</v>
      </c>
      <c r="E211" s="28" t="s">
        <v>552</v>
      </c>
      <c r="F211" s="50" t="s">
        <v>2753</v>
      </c>
      <c r="G211" s="53"/>
    </row>
    <row r="212" spans="1:15" ht="29">
      <c r="A212" s="18"/>
      <c r="B212" s="114"/>
      <c r="C212" s="234" t="s">
        <v>1656</v>
      </c>
      <c r="D212" s="582">
        <v>2</v>
      </c>
      <c r="E212" s="28" t="s">
        <v>552</v>
      </c>
      <c r="F212" s="50" t="s">
        <v>3340</v>
      </c>
      <c r="G212" s="53"/>
    </row>
    <row r="213" spans="1:15" ht="29">
      <c r="A213" s="18"/>
      <c r="B213" s="114"/>
      <c r="C213" s="234" t="s">
        <v>3341</v>
      </c>
      <c r="D213" s="582">
        <v>2</v>
      </c>
      <c r="E213" s="28" t="s">
        <v>552</v>
      </c>
      <c r="F213" s="25" t="s">
        <v>3342</v>
      </c>
      <c r="G213" s="53"/>
    </row>
    <row r="214" spans="1:15" ht="43.5">
      <c r="A214" s="18"/>
      <c r="B214" s="114"/>
      <c r="C214" s="354" t="s">
        <v>3343</v>
      </c>
      <c r="D214" s="582">
        <v>2</v>
      </c>
      <c r="E214" s="59" t="s">
        <v>552</v>
      </c>
      <c r="F214" s="229" t="s">
        <v>3344</v>
      </c>
      <c r="G214" s="53"/>
    </row>
    <row r="215" spans="1:15" ht="46.5" customHeight="1">
      <c r="A215" s="18"/>
      <c r="B215" s="114"/>
      <c r="C215" s="234" t="s">
        <v>3345</v>
      </c>
      <c r="D215" s="582">
        <v>2</v>
      </c>
      <c r="E215" s="28" t="s">
        <v>552</v>
      </c>
      <c r="F215" s="50" t="s">
        <v>3346</v>
      </c>
      <c r="G215" s="53"/>
    </row>
    <row r="216" spans="1:15" ht="46.5">
      <c r="A216" s="18" t="s">
        <v>1660</v>
      </c>
      <c r="B216" s="114" t="s">
        <v>571</v>
      </c>
      <c r="C216" s="234" t="s">
        <v>3347</v>
      </c>
      <c r="D216" s="582">
        <v>2</v>
      </c>
      <c r="E216" s="28" t="s">
        <v>552</v>
      </c>
      <c r="F216" s="50" t="s">
        <v>3348</v>
      </c>
      <c r="G216" s="53"/>
    </row>
    <row r="217" spans="1:15" ht="32.25" customHeight="1">
      <c r="A217" s="18"/>
      <c r="B217" s="114"/>
      <c r="C217" s="234" t="s">
        <v>2445</v>
      </c>
      <c r="D217" s="582">
        <v>2</v>
      </c>
      <c r="E217" s="28" t="s">
        <v>552</v>
      </c>
      <c r="F217" s="50" t="s">
        <v>3349</v>
      </c>
      <c r="G217" s="53"/>
    </row>
    <row r="218" spans="1:15" ht="29">
      <c r="A218" s="18"/>
      <c r="B218" s="114"/>
      <c r="C218" s="50" t="s">
        <v>1174</v>
      </c>
      <c r="D218" s="582">
        <v>2</v>
      </c>
      <c r="E218" s="28" t="s">
        <v>552</v>
      </c>
      <c r="F218" s="742" t="s">
        <v>2754</v>
      </c>
      <c r="G218" s="53"/>
    </row>
    <row r="219" spans="1:15" ht="145">
      <c r="A219" s="18" t="s">
        <v>1665</v>
      </c>
      <c r="B219" s="51" t="s">
        <v>578</v>
      </c>
      <c r="C219" s="30" t="s">
        <v>7823</v>
      </c>
      <c r="D219" s="582">
        <v>2</v>
      </c>
      <c r="E219" s="28" t="s">
        <v>552</v>
      </c>
      <c r="F219" s="30" t="s">
        <v>7824</v>
      </c>
      <c r="G219" s="156"/>
    </row>
    <row r="220" spans="1:15">
      <c r="A220" s="346" t="s">
        <v>1669</v>
      </c>
      <c r="B220" s="1353" t="s">
        <v>7250</v>
      </c>
      <c r="C220" s="1144"/>
      <c r="D220" s="1091"/>
      <c r="E220" s="1144"/>
      <c r="F220" s="1415"/>
      <c r="G220" s="1354"/>
      <c r="H220" s="29">
        <f>SUM(D221:D231)</f>
        <v>20</v>
      </c>
      <c r="I220" s="29">
        <f>COUNT(D221:D231)*2</f>
        <v>20</v>
      </c>
    </row>
    <row r="221" spans="1:15" ht="46.5">
      <c r="A221" s="18" t="s">
        <v>1670</v>
      </c>
      <c r="B221" s="114" t="s">
        <v>581</v>
      </c>
      <c r="C221" s="19" t="s">
        <v>582</v>
      </c>
      <c r="D221" s="582">
        <v>2</v>
      </c>
      <c r="E221" s="22" t="s">
        <v>339</v>
      </c>
      <c r="F221" s="50" t="s">
        <v>7825</v>
      </c>
      <c r="G221" s="53"/>
    </row>
    <row r="222" spans="1:15" ht="62" hidden="1">
      <c r="A222" s="27" t="s">
        <v>1672</v>
      </c>
      <c r="B222" s="114" t="s">
        <v>586</v>
      </c>
      <c r="C222" s="30"/>
      <c r="D222" s="26" t="s">
        <v>7826</v>
      </c>
      <c r="E222" s="28"/>
      <c r="F222" s="26"/>
      <c r="G222" s="26"/>
      <c r="H222" s="99"/>
      <c r="I222" s="99"/>
      <c r="J222" s="99"/>
      <c r="K222" s="99"/>
      <c r="L222" s="99"/>
      <c r="M222" s="7"/>
      <c r="N222" s="7"/>
      <c r="O222" s="7"/>
    </row>
    <row r="223" spans="1:15" ht="62">
      <c r="A223" s="18" t="s">
        <v>1687</v>
      </c>
      <c r="B223" s="114" t="s">
        <v>591</v>
      </c>
      <c r="C223" s="238" t="s">
        <v>2454</v>
      </c>
      <c r="D223" s="582">
        <v>2</v>
      </c>
      <c r="E223" s="22" t="s">
        <v>339</v>
      </c>
      <c r="F223" s="50" t="s">
        <v>2649</v>
      </c>
      <c r="G223" s="53"/>
    </row>
    <row r="224" spans="1:15" ht="78.75" customHeight="1">
      <c r="A224" s="18" t="s">
        <v>1690</v>
      </c>
      <c r="B224" s="114" t="s">
        <v>595</v>
      </c>
      <c r="C224" s="19" t="s">
        <v>596</v>
      </c>
      <c r="D224" s="582">
        <v>2</v>
      </c>
      <c r="E224" s="22" t="s">
        <v>339</v>
      </c>
      <c r="F224" s="50" t="s">
        <v>7827</v>
      </c>
      <c r="G224" s="53"/>
    </row>
    <row r="225" spans="1:15" ht="31">
      <c r="A225" s="18" t="s">
        <v>1693</v>
      </c>
      <c r="B225" s="114" t="s">
        <v>600</v>
      </c>
      <c r="C225" s="19" t="s">
        <v>601</v>
      </c>
      <c r="D225" s="582">
        <v>2</v>
      </c>
      <c r="E225" s="28" t="s">
        <v>342</v>
      </c>
      <c r="F225" s="23" t="s">
        <v>602</v>
      </c>
      <c r="G225" s="53"/>
    </row>
    <row r="226" spans="1:15" ht="58">
      <c r="A226" s="18" t="s">
        <v>603</v>
      </c>
      <c r="B226" s="114" t="s">
        <v>604</v>
      </c>
      <c r="C226" s="30" t="s">
        <v>7828</v>
      </c>
      <c r="D226" s="582">
        <v>2</v>
      </c>
      <c r="E226" s="28" t="s">
        <v>342</v>
      </c>
      <c r="F226" s="30" t="s">
        <v>3350</v>
      </c>
      <c r="G226" s="447"/>
    </row>
    <row r="227" spans="1:15" ht="31">
      <c r="A227" s="18"/>
      <c r="B227" s="114"/>
      <c r="C227" s="19" t="s">
        <v>6792</v>
      </c>
      <c r="D227" s="608">
        <v>2</v>
      </c>
      <c r="E227" s="25" t="s">
        <v>339</v>
      </c>
      <c r="F227" s="23" t="s">
        <v>7829</v>
      </c>
      <c r="G227" s="53"/>
    </row>
    <row r="228" spans="1:15" ht="46.5">
      <c r="A228" s="18" t="s">
        <v>1697</v>
      </c>
      <c r="B228" s="114" t="s">
        <v>610</v>
      </c>
      <c r="C228" s="30" t="s">
        <v>7830</v>
      </c>
      <c r="D228" s="582">
        <v>2</v>
      </c>
      <c r="E228" s="28" t="s">
        <v>342</v>
      </c>
      <c r="F228" s="50" t="s">
        <v>2650</v>
      </c>
      <c r="G228" s="53"/>
    </row>
    <row r="229" spans="1:15" ht="14.5">
      <c r="A229" s="181"/>
      <c r="B229" s="318"/>
      <c r="C229" s="30" t="s">
        <v>2461</v>
      </c>
      <c r="D229" s="582">
        <v>2</v>
      </c>
      <c r="E229" s="28" t="s">
        <v>342</v>
      </c>
      <c r="F229" s="239" t="s">
        <v>7831</v>
      </c>
      <c r="G229" s="53"/>
    </row>
    <row r="230" spans="1:15" ht="29">
      <c r="A230" s="181"/>
      <c r="B230" s="318"/>
      <c r="C230" s="50" t="s">
        <v>2463</v>
      </c>
      <c r="D230" s="582">
        <v>2</v>
      </c>
      <c r="E230" s="28" t="s">
        <v>342</v>
      </c>
      <c r="F230" s="50" t="s">
        <v>3744</v>
      </c>
      <c r="G230" s="53"/>
    </row>
    <row r="231" spans="1:15" ht="29">
      <c r="A231" s="181"/>
      <c r="B231" s="318"/>
      <c r="C231" s="50" t="s">
        <v>3351</v>
      </c>
      <c r="D231" s="582">
        <v>2</v>
      </c>
      <c r="E231" s="28" t="s">
        <v>342</v>
      </c>
      <c r="F231" s="50" t="s">
        <v>7832</v>
      </c>
      <c r="G231" s="355"/>
    </row>
    <row r="232" spans="1:15">
      <c r="A232" s="323" t="s">
        <v>109</v>
      </c>
      <c r="B232" s="996" t="s">
        <v>108</v>
      </c>
      <c r="C232" s="997"/>
      <c r="D232" s="1001"/>
      <c r="E232" s="997"/>
      <c r="F232" s="1417"/>
      <c r="G232" s="1079"/>
      <c r="H232" s="29">
        <f>SUM(D233:D248)</f>
        <v>14</v>
      </c>
      <c r="I232" s="29">
        <f>COUNT(D233:D248)*2</f>
        <v>14</v>
      </c>
    </row>
    <row r="233" spans="1:15" ht="43.5">
      <c r="A233" s="98" t="s">
        <v>1702</v>
      </c>
      <c r="B233" s="42" t="s">
        <v>1703</v>
      </c>
      <c r="C233" s="50" t="s">
        <v>1704</v>
      </c>
      <c r="D233" s="779">
        <v>2</v>
      </c>
      <c r="E233" s="34" t="s">
        <v>538</v>
      </c>
      <c r="F233" s="50" t="s">
        <v>6798</v>
      </c>
      <c r="G233" s="831"/>
    </row>
    <row r="234" spans="1:15" ht="69.75" customHeight="1">
      <c r="A234" s="60" t="s">
        <v>1706</v>
      </c>
      <c r="B234" s="50" t="s">
        <v>1707</v>
      </c>
      <c r="C234" s="42" t="s">
        <v>1708</v>
      </c>
      <c r="D234" s="608">
        <v>2</v>
      </c>
      <c r="E234" s="59" t="s">
        <v>538</v>
      </c>
      <c r="F234" s="50" t="s">
        <v>2975</v>
      </c>
      <c r="G234" s="832"/>
    </row>
    <row r="235" spans="1:15" ht="58" hidden="1">
      <c r="A235" s="27" t="s">
        <v>1706</v>
      </c>
      <c r="B235" s="42" t="s">
        <v>1707</v>
      </c>
      <c r="C235" s="42"/>
      <c r="D235" s="30"/>
      <c r="E235" s="59"/>
      <c r="F235" s="50"/>
      <c r="G235" s="756"/>
      <c r="H235" s="99"/>
      <c r="I235" s="99"/>
      <c r="J235" s="99"/>
      <c r="K235" s="99"/>
      <c r="L235" s="99"/>
      <c r="M235" s="7"/>
      <c r="N235" s="7"/>
      <c r="O235" s="7"/>
    </row>
    <row r="236" spans="1:15" ht="43.5" hidden="1">
      <c r="A236" s="27" t="s">
        <v>2976</v>
      </c>
      <c r="B236" s="42" t="s">
        <v>2977</v>
      </c>
      <c r="C236" s="42"/>
      <c r="D236" s="30"/>
      <c r="E236" s="59"/>
      <c r="F236" s="50"/>
      <c r="G236" s="756"/>
      <c r="H236" s="99"/>
      <c r="I236" s="99"/>
      <c r="J236" s="99"/>
      <c r="K236" s="99"/>
      <c r="L236" s="99"/>
      <c r="M236" s="7"/>
      <c r="N236" s="7"/>
      <c r="O236" s="7"/>
    </row>
    <row r="237" spans="1:15" ht="58" hidden="1">
      <c r="A237" s="27" t="s">
        <v>2978</v>
      </c>
      <c r="B237" s="42" t="s">
        <v>2979</v>
      </c>
      <c r="C237" s="42"/>
      <c r="D237" s="30"/>
      <c r="E237" s="59"/>
      <c r="F237" s="50"/>
      <c r="G237" s="756"/>
      <c r="H237" s="99"/>
      <c r="I237" s="99"/>
      <c r="J237" s="99"/>
      <c r="K237" s="99"/>
      <c r="L237" s="99"/>
      <c r="M237" s="7"/>
      <c r="N237" s="7"/>
      <c r="O237" s="7"/>
    </row>
    <row r="238" spans="1:15" ht="43.5" hidden="1">
      <c r="A238" s="27" t="s">
        <v>2980</v>
      </c>
      <c r="B238" s="42" t="s">
        <v>2981</v>
      </c>
      <c r="C238" s="42"/>
      <c r="D238" s="30"/>
      <c r="E238" s="59"/>
      <c r="F238" s="50"/>
      <c r="G238" s="756"/>
      <c r="H238" s="99"/>
      <c r="I238" s="99"/>
      <c r="J238" s="99"/>
      <c r="K238" s="99"/>
      <c r="L238" s="99"/>
      <c r="M238" s="7"/>
      <c r="N238" s="7"/>
      <c r="O238" s="7"/>
    </row>
    <row r="239" spans="1:15" ht="58" hidden="1">
      <c r="A239" s="27" t="s">
        <v>2982</v>
      </c>
      <c r="B239" s="42" t="s">
        <v>2983</v>
      </c>
      <c r="C239" s="42"/>
      <c r="D239" s="30"/>
      <c r="E239" s="59"/>
      <c r="F239" s="50"/>
      <c r="G239" s="756"/>
      <c r="H239" s="99"/>
      <c r="I239" s="99"/>
      <c r="J239" s="99"/>
      <c r="K239" s="99"/>
      <c r="L239" s="99"/>
      <c r="M239" s="7"/>
      <c r="N239" s="7"/>
      <c r="O239" s="7"/>
    </row>
    <row r="240" spans="1:15" ht="58" hidden="1">
      <c r="A240" s="27" t="s">
        <v>2984</v>
      </c>
      <c r="B240" s="42" t="s">
        <v>5871</v>
      </c>
      <c r="C240" s="42"/>
      <c r="D240" s="30"/>
      <c r="E240" s="59"/>
      <c r="F240" s="50"/>
      <c r="G240" s="756"/>
      <c r="H240" s="99"/>
      <c r="I240" s="99"/>
      <c r="J240" s="99"/>
      <c r="K240" s="99"/>
      <c r="L240" s="99"/>
      <c r="M240" s="7"/>
      <c r="N240" s="7"/>
      <c r="O240" s="7"/>
    </row>
    <row r="241" spans="1:15" ht="72.5" hidden="1">
      <c r="A241" s="27" t="s">
        <v>2986</v>
      </c>
      <c r="B241" s="42" t="s">
        <v>2987</v>
      </c>
      <c r="C241" s="42"/>
      <c r="D241" s="30"/>
      <c r="E241" s="59"/>
      <c r="F241" s="50"/>
      <c r="G241" s="756"/>
      <c r="H241" s="99"/>
      <c r="I241" s="99"/>
      <c r="J241" s="99"/>
      <c r="K241" s="99"/>
      <c r="L241" s="99"/>
      <c r="M241" s="7"/>
      <c r="N241" s="7"/>
      <c r="O241" s="7"/>
    </row>
    <row r="242" spans="1:15" ht="59.25" customHeight="1">
      <c r="A242" s="18" t="s">
        <v>1710</v>
      </c>
      <c r="B242" s="489" t="s">
        <v>1711</v>
      </c>
      <c r="C242" s="50" t="s">
        <v>7833</v>
      </c>
      <c r="D242" s="582">
        <v>2</v>
      </c>
      <c r="E242" s="28" t="s">
        <v>253</v>
      </c>
      <c r="F242" s="53" t="s">
        <v>7834</v>
      </c>
      <c r="G242" s="297"/>
    </row>
    <row r="243" spans="1:15" ht="14.5">
      <c r="A243" s="18"/>
      <c r="B243" s="489"/>
      <c r="C243" s="50" t="s">
        <v>7266</v>
      </c>
      <c r="D243" s="582">
        <v>2</v>
      </c>
      <c r="E243" s="28" t="s">
        <v>253</v>
      </c>
      <c r="F243" s="229" t="s">
        <v>7835</v>
      </c>
      <c r="G243" s="53"/>
    </row>
    <row r="244" spans="1:15" ht="31.5" customHeight="1">
      <c r="A244" s="18"/>
      <c r="B244" s="489"/>
      <c r="C244" s="272" t="s">
        <v>7836</v>
      </c>
      <c r="D244" s="582">
        <v>2</v>
      </c>
      <c r="E244" s="28" t="s">
        <v>253</v>
      </c>
      <c r="F244" s="229" t="s">
        <v>7837</v>
      </c>
      <c r="G244" s="53"/>
    </row>
    <row r="245" spans="1:15" ht="29">
      <c r="A245" s="181"/>
      <c r="B245" s="318"/>
      <c r="C245" s="30" t="s">
        <v>6801</v>
      </c>
      <c r="D245" s="608">
        <v>2</v>
      </c>
      <c r="E245" s="23" t="s">
        <v>538</v>
      </c>
      <c r="F245" s="25" t="s">
        <v>1714</v>
      </c>
      <c r="G245" s="53"/>
    </row>
    <row r="246" spans="1:15" ht="14.5">
      <c r="A246" s="181"/>
      <c r="B246" s="318"/>
      <c r="C246" s="25" t="s">
        <v>1715</v>
      </c>
      <c r="D246" s="608">
        <v>2</v>
      </c>
      <c r="E246" s="23" t="s">
        <v>538</v>
      </c>
      <c r="F246" s="50" t="s">
        <v>1716</v>
      </c>
      <c r="G246" s="355"/>
    </row>
    <row r="247" spans="1:15" ht="15" hidden="1" customHeight="1">
      <c r="A247" s="27" t="s">
        <v>2993</v>
      </c>
      <c r="B247" s="42" t="s">
        <v>1719</v>
      </c>
      <c r="C247" s="42"/>
      <c r="D247" s="42"/>
      <c r="E247" s="42"/>
      <c r="F247" s="42"/>
      <c r="G247" s="42"/>
      <c r="H247" s="833"/>
      <c r="I247" s="833"/>
      <c r="J247" s="99"/>
      <c r="K247" s="99"/>
      <c r="L247" s="99"/>
      <c r="M247" s="7"/>
      <c r="N247" s="7"/>
      <c r="O247" s="7"/>
    </row>
    <row r="248" spans="1:15" ht="15" hidden="1" customHeight="1">
      <c r="A248" s="124" t="s">
        <v>2994</v>
      </c>
      <c r="B248" s="42" t="s">
        <v>2995</v>
      </c>
      <c r="C248" s="42"/>
      <c r="D248" s="42"/>
      <c r="E248" s="42"/>
      <c r="F248" s="42"/>
      <c r="G248" s="42"/>
      <c r="H248" s="833"/>
      <c r="I248" s="833"/>
      <c r="J248" s="99"/>
      <c r="K248" s="99"/>
      <c r="L248" s="99"/>
      <c r="M248" s="7"/>
      <c r="N248" s="7"/>
      <c r="O248" s="7"/>
    </row>
    <row r="249" spans="1:15">
      <c r="A249" s="181"/>
      <c r="B249" s="1077" t="s">
        <v>618</v>
      </c>
      <c r="C249" s="1077"/>
      <c r="D249" s="1312"/>
      <c r="E249" s="1077"/>
      <c r="F249" s="1413"/>
      <c r="G249" s="1077"/>
      <c r="H249" s="29">
        <f>H250+H255+H269+H281+H291+H295+H310+H320+H324+H329</f>
        <v>118</v>
      </c>
      <c r="I249" s="29">
        <f>I250+I255+I269+I281+I291+I295+I310+I320+I324+I329</f>
        <v>118</v>
      </c>
    </row>
    <row r="250" spans="1:15" ht="22.5" customHeight="1">
      <c r="A250" s="185" t="s">
        <v>1722</v>
      </c>
      <c r="B250" s="1353" t="s">
        <v>7275</v>
      </c>
      <c r="C250" s="1144"/>
      <c r="D250" s="1091"/>
      <c r="E250" s="1144"/>
      <c r="F250" s="1415"/>
      <c r="G250" s="1354"/>
      <c r="H250" s="29">
        <f>SUM(D251:D254)</f>
        <v>6</v>
      </c>
      <c r="I250" s="29">
        <f>COUNT(D251:D254)*2</f>
        <v>6</v>
      </c>
    </row>
    <row r="251" spans="1:15" ht="46.5">
      <c r="A251" s="18" t="s">
        <v>1723</v>
      </c>
      <c r="B251" s="160" t="s">
        <v>620</v>
      </c>
      <c r="C251" s="23" t="s">
        <v>2996</v>
      </c>
      <c r="D251" s="582">
        <v>2</v>
      </c>
      <c r="E251" s="28" t="s">
        <v>538</v>
      </c>
      <c r="F251" s="234" t="s">
        <v>6804</v>
      </c>
      <c r="G251" s="53"/>
    </row>
    <row r="252" spans="1:15" ht="43.5">
      <c r="A252" s="18"/>
      <c r="B252" s="160"/>
      <c r="C252" s="25" t="s">
        <v>2998</v>
      </c>
      <c r="D252" s="582">
        <v>2</v>
      </c>
      <c r="E252" s="28" t="s">
        <v>538</v>
      </c>
      <c r="F252" s="229" t="s">
        <v>7838</v>
      </c>
      <c r="G252" s="53"/>
    </row>
    <row r="253" spans="1:15" ht="62">
      <c r="A253" s="18" t="s">
        <v>1726</v>
      </c>
      <c r="B253" s="114" t="s">
        <v>625</v>
      </c>
      <c r="C253" s="23" t="s">
        <v>3002</v>
      </c>
      <c r="D253" s="582">
        <v>2</v>
      </c>
      <c r="E253" s="28" t="s">
        <v>627</v>
      </c>
      <c r="F253" s="234" t="s">
        <v>7839</v>
      </c>
      <c r="G253" s="53"/>
    </row>
    <row r="254" spans="1:15" ht="46.5" hidden="1">
      <c r="A254" s="27" t="s">
        <v>1728</v>
      </c>
      <c r="B254" s="114" t="s">
        <v>629</v>
      </c>
      <c r="C254" s="50"/>
      <c r="D254" s="26"/>
      <c r="E254" s="28"/>
      <c r="F254" s="26"/>
      <c r="G254" s="26"/>
      <c r="H254" s="99"/>
      <c r="I254" s="99"/>
      <c r="J254" s="99"/>
      <c r="K254" s="99"/>
      <c r="L254" s="99"/>
      <c r="M254" s="7"/>
      <c r="N254" s="7"/>
      <c r="O254" s="7"/>
    </row>
    <row r="255" spans="1:15">
      <c r="A255" s="185" t="s">
        <v>1731</v>
      </c>
      <c r="B255" s="1353" t="s">
        <v>104</v>
      </c>
      <c r="C255" s="1144"/>
      <c r="D255" s="1091"/>
      <c r="E255" s="1144"/>
      <c r="F255" s="1415"/>
      <c r="G255" s="1354"/>
      <c r="H255" s="29">
        <f>SUM(D256:D268)</f>
        <v>22</v>
      </c>
      <c r="I255" s="29">
        <f>COUNT(D256:D268)*2</f>
        <v>22</v>
      </c>
    </row>
    <row r="256" spans="1:15" ht="63.75" customHeight="1">
      <c r="A256" s="18" t="s">
        <v>631</v>
      </c>
      <c r="B256" s="114" t="s">
        <v>632</v>
      </c>
      <c r="C256" s="50" t="s">
        <v>3352</v>
      </c>
      <c r="D256" s="115">
        <v>2</v>
      </c>
      <c r="E256" s="28" t="s">
        <v>538</v>
      </c>
      <c r="F256" s="50" t="s">
        <v>7840</v>
      </c>
      <c r="G256" s="53"/>
    </row>
    <row r="257" spans="1:15" ht="29">
      <c r="A257" s="18"/>
      <c r="B257" s="114"/>
      <c r="C257" s="50" t="s">
        <v>6809</v>
      </c>
      <c r="D257" s="115">
        <v>2</v>
      </c>
      <c r="E257" s="23" t="s">
        <v>375</v>
      </c>
      <c r="F257" s="23"/>
      <c r="G257" s="53"/>
    </row>
    <row r="258" spans="1:15" ht="46.5" hidden="1">
      <c r="A258" s="27" t="s">
        <v>635</v>
      </c>
      <c r="B258" s="160" t="s">
        <v>636</v>
      </c>
      <c r="C258" s="30"/>
      <c r="D258" s="26"/>
      <c r="E258" s="28"/>
      <c r="F258" s="26"/>
      <c r="G258" s="26"/>
      <c r="H258" s="99"/>
      <c r="I258" s="99"/>
      <c r="J258" s="99"/>
      <c r="K258" s="99"/>
      <c r="L258" s="99"/>
      <c r="M258" s="7"/>
      <c r="N258" s="7"/>
      <c r="O258" s="7"/>
    </row>
    <row r="259" spans="1:15" ht="44.25" customHeight="1">
      <c r="A259" s="18" t="s">
        <v>1733</v>
      </c>
      <c r="B259" s="114" t="s">
        <v>638</v>
      </c>
      <c r="C259" s="50" t="s">
        <v>639</v>
      </c>
      <c r="D259" s="115">
        <v>2</v>
      </c>
      <c r="E259" s="28" t="s">
        <v>339</v>
      </c>
      <c r="F259" s="26"/>
      <c r="G259" s="53"/>
    </row>
    <row r="260" spans="1:15" ht="29">
      <c r="A260" s="18"/>
      <c r="B260" s="114"/>
      <c r="C260" s="25" t="s">
        <v>3008</v>
      </c>
      <c r="D260" s="115">
        <v>2</v>
      </c>
      <c r="E260" s="28" t="s">
        <v>339</v>
      </c>
      <c r="F260" s="55" t="s">
        <v>7841</v>
      </c>
      <c r="G260" s="53"/>
    </row>
    <row r="261" spans="1:15" ht="29">
      <c r="A261" s="18"/>
      <c r="B261" s="114"/>
      <c r="C261" s="50" t="s">
        <v>3353</v>
      </c>
      <c r="D261" s="115">
        <v>2</v>
      </c>
      <c r="E261" s="28" t="s">
        <v>375</v>
      </c>
      <c r="F261" s="26"/>
      <c r="G261" s="53"/>
    </row>
    <row r="262" spans="1:15" ht="44.25" customHeight="1">
      <c r="A262" s="18" t="s">
        <v>1737</v>
      </c>
      <c r="B262" s="114" t="s">
        <v>642</v>
      </c>
      <c r="C262" s="23" t="s">
        <v>6812</v>
      </c>
      <c r="D262" s="115">
        <v>2</v>
      </c>
      <c r="E262" s="28" t="s">
        <v>375</v>
      </c>
      <c r="F262" s="241" t="s">
        <v>6813</v>
      </c>
      <c r="G262" s="53"/>
    </row>
    <row r="263" spans="1:15" ht="38.15" customHeight="1">
      <c r="A263" s="18"/>
      <c r="B263" s="114"/>
      <c r="C263" s="245" t="s">
        <v>6814</v>
      </c>
      <c r="D263" s="115">
        <v>2</v>
      </c>
      <c r="E263" s="22" t="s">
        <v>375</v>
      </c>
      <c r="F263" s="26" t="s">
        <v>6815</v>
      </c>
      <c r="G263" s="53"/>
    </row>
    <row r="264" spans="1:15" ht="46.5">
      <c r="A264" s="18" t="s">
        <v>1740</v>
      </c>
      <c r="B264" s="160" t="s">
        <v>648</v>
      </c>
      <c r="C264" s="30" t="s">
        <v>1741</v>
      </c>
      <c r="D264" s="115">
        <v>2</v>
      </c>
      <c r="E264" s="37" t="s">
        <v>538</v>
      </c>
      <c r="F264" s="55" t="s">
        <v>7842</v>
      </c>
      <c r="G264" s="53"/>
    </row>
    <row r="265" spans="1:15" ht="43.5">
      <c r="A265" s="18"/>
      <c r="B265" s="160"/>
      <c r="C265" s="30" t="s">
        <v>1743</v>
      </c>
      <c r="D265" s="115">
        <v>2</v>
      </c>
      <c r="E265" s="28" t="s">
        <v>651</v>
      </c>
      <c r="F265" s="23" t="s">
        <v>1744</v>
      </c>
      <c r="G265" s="53"/>
    </row>
    <row r="266" spans="1:15" ht="43.5">
      <c r="A266" s="18" t="s">
        <v>1745</v>
      </c>
      <c r="B266" s="30" t="s">
        <v>655</v>
      </c>
      <c r="C266" s="23" t="s">
        <v>1746</v>
      </c>
      <c r="D266" s="115">
        <v>2</v>
      </c>
      <c r="E266" s="28" t="s">
        <v>538</v>
      </c>
      <c r="F266" s="23" t="s">
        <v>659</v>
      </c>
      <c r="G266" s="53"/>
    </row>
    <row r="267" spans="1:15" ht="62">
      <c r="A267" s="18" t="s">
        <v>1748</v>
      </c>
      <c r="B267" s="114" t="s">
        <v>661</v>
      </c>
      <c r="C267" s="25" t="s">
        <v>662</v>
      </c>
      <c r="D267" s="115">
        <v>2</v>
      </c>
      <c r="E267" s="28" t="s">
        <v>375</v>
      </c>
      <c r="F267" s="55" t="s">
        <v>7843</v>
      </c>
      <c r="G267" s="53"/>
    </row>
    <row r="268" spans="1:15" ht="46.5" hidden="1">
      <c r="A268" s="27" t="s">
        <v>1750</v>
      </c>
      <c r="B268" s="114" t="s">
        <v>665</v>
      </c>
      <c r="C268" s="50"/>
      <c r="D268" s="26"/>
      <c r="E268" s="28"/>
      <c r="F268" s="26"/>
      <c r="G268" s="26"/>
      <c r="H268" s="99"/>
      <c r="I268" s="99"/>
      <c r="J268" s="99"/>
      <c r="K268" s="99"/>
      <c r="L268" s="99"/>
      <c r="M268" s="7"/>
      <c r="N268" s="7"/>
      <c r="O268" s="7"/>
    </row>
    <row r="269" spans="1:15" ht="27" customHeight="1">
      <c r="A269" s="185" t="s">
        <v>1751</v>
      </c>
      <c r="B269" s="1353" t="s">
        <v>102</v>
      </c>
      <c r="C269" s="1144"/>
      <c r="D269" s="1091"/>
      <c r="E269" s="1144"/>
      <c r="F269" s="1415"/>
      <c r="G269" s="1354"/>
      <c r="H269" s="29">
        <f>SUM(D270:D280)</f>
        <v>22</v>
      </c>
      <c r="I269" s="29">
        <f>COUNT(D270:D280)*2</f>
        <v>22</v>
      </c>
    </row>
    <row r="270" spans="1:15" ht="46.5">
      <c r="A270" s="18" t="s">
        <v>1752</v>
      </c>
      <c r="B270" s="114" t="s">
        <v>668</v>
      </c>
      <c r="C270" s="219" t="s">
        <v>7844</v>
      </c>
      <c r="D270" s="582">
        <v>2</v>
      </c>
      <c r="E270" s="28" t="s">
        <v>339</v>
      </c>
      <c r="F270" s="50"/>
      <c r="G270" s="53"/>
    </row>
    <row r="271" spans="1:15" ht="46.5">
      <c r="A271" s="18" t="s">
        <v>1755</v>
      </c>
      <c r="B271" s="114" t="s">
        <v>673</v>
      </c>
      <c r="C271" s="50" t="s">
        <v>2470</v>
      </c>
      <c r="D271" s="582">
        <v>2</v>
      </c>
      <c r="E271" s="28" t="s">
        <v>405</v>
      </c>
      <c r="F271" s="229" t="s">
        <v>7845</v>
      </c>
      <c r="G271" s="53"/>
    </row>
    <row r="272" spans="1:15" ht="29">
      <c r="A272" s="18"/>
      <c r="B272" s="114"/>
      <c r="C272" s="229" t="s">
        <v>2471</v>
      </c>
      <c r="D272" s="582">
        <v>2</v>
      </c>
      <c r="E272" s="28" t="s">
        <v>339</v>
      </c>
      <c r="F272" s="742"/>
      <c r="G272" s="53"/>
    </row>
    <row r="273" spans="1:15" s="29" customFormat="1" ht="29">
      <c r="A273" s="18"/>
      <c r="B273" s="114"/>
      <c r="C273" s="50" t="s">
        <v>2652</v>
      </c>
      <c r="D273" s="582">
        <v>2</v>
      </c>
      <c r="E273" s="28" t="s">
        <v>377</v>
      </c>
      <c r="F273" s="742"/>
      <c r="G273" s="53"/>
      <c r="N273" s="99"/>
      <c r="O273" s="99"/>
    </row>
    <row r="274" spans="1:15" s="29" customFormat="1" ht="63.75" customHeight="1">
      <c r="A274" s="18" t="s">
        <v>675</v>
      </c>
      <c r="B274" s="114" t="s">
        <v>676</v>
      </c>
      <c r="C274" s="20" t="s">
        <v>7846</v>
      </c>
      <c r="D274" s="582">
        <v>2</v>
      </c>
      <c r="E274" s="28" t="s">
        <v>678</v>
      </c>
      <c r="F274" s="292" t="s">
        <v>7847</v>
      </c>
      <c r="G274" s="53"/>
      <c r="N274" s="99"/>
      <c r="O274" s="99"/>
    </row>
    <row r="275" spans="1:15" s="29" customFormat="1" ht="29">
      <c r="A275" s="18"/>
      <c r="B275" s="114"/>
      <c r="C275" s="30" t="s">
        <v>2654</v>
      </c>
      <c r="D275" s="582">
        <v>2</v>
      </c>
      <c r="E275" s="28" t="s">
        <v>269</v>
      </c>
      <c r="F275" s="42" t="s">
        <v>7848</v>
      </c>
      <c r="G275" s="53"/>
      <c r="N275" s="99"/>
      <c r="O275" s="99"/>
    </row>
    <row r="276" spans="1:15" s="29" customFormat="1" ht="29">
      <c r="A276" s="18"/>
      <c r="B276" s="114"/>
      <c r="C276" s="30" t="s">
        <v>2655</v>
      </c>
      <c r="D276" s="582">
        <v>2</v>
      </c>
      <c r="E276" s="28" t="s">
        <v>339</v>
      </c>
      <c r="F276" s="26"/>
      <c r="G276" s="53"/>
      <c r="N276" s="99"/>
      <c r="O276" s="99"/>
    </row>
    <row r="277" spans="1:15" s="29" customFormat="1" ht="58">
      <c r="A277" s="18"/>
      <c r="B277" s="114"/>
      <c r="C277" s="834" t="s">
        <v>7849</v>
      </c>
      <c r="D277" s="582">
        <v>2</v>
      </c>
      <c r="E277" s="28" t="s">
        <v>339</v>
      </c>
      <c r="F277" s="26"/>
      <c r="G277" s="53"/>
      <c r="N277" s="99"/>
      <c r="O277" s="99"/>
    </row>
    <row r="278" spans="1:15" s="29" customFormat="1" ht="44.25" customHeight="1">
      <c r="A278" s="18" t="s">
        <v>1759</v>
      </c>
      <c r="B278" s="114" t="s">
        <v>682</v>
      </c>
      <c r="C278" s="123" t="s">
        <v>7850</v>
      </c>
      <c r="D278" s="582">
        <v>2</v>
      </c>
      <c r="E278" s="28" t="s">
        <v>339</v>
      </c>
      <c r="F278" s="26"/>
      <c r="G278" s="53"/>
      <c r="N278" s="99"/>
      <c r="O278" s="99"/>
    </row>
    <row r="279" spans="1:15" s="29" customFormat="1" ht="29">
      <c r="A279" s="18"/>
      <c r="B279" s="114"/>
      <c r="C279" s="25" t="s">
        <v>3354</v>
      </c>
      <c r="D279" s="582">
        <v>2</v>
      </c>
      <c r="E279" s="37" t="s">
        <v>658</v>
      </c>
      <c r="F279" s="30" t="s">
        <v>6830</v>
      </c>
      <c r="G279" s="53"/>
      <c r="N279" s="99"/>
      <c r="O279" s="99"/>
    </row>
    <row r="280" spans="1:15" s="29" customFormat="1" ht="43.5">
      <c r="A280" s="18" t="s">
        <v>686</v>
      </c>
      <c r="B280" s="161" t="s">
        <v>687</v>
      </c>
      <c r="C280" s="23" t="s">
        <v>688</v>
      </c>
      <c r="D280" s="582">
        <v>2</v>
      </c>
      <c r="E280" s="28" t="s">
        <v>418</v>
      </c>
      <c r="F280" s="26"/>
      <c r="G280" s="53"/>
      <c r="N280" s="99"/>
      <c r="O280" s="99"/>
    </row>
    <row r="281" spans="1:15" s="29" customFormat="1" ht="26.25" customHeight="1">
      <c r="A281" s="185" t="s">
        <v>1763</v>
      </c>
      <c r="B281" s="1353" t="s">
        <v>100</v>
      </c>
      <c r="C281" s="1144"/>
      <c r="D281" s="1091"/>
      <c r="E281" s="1144"/>
      <c r="F281" s="1415"/>
      <c r="G281" s="1354"/>
      <c r="H281" s="29">
        <f>SUM(D282:D290)</f>
        <v>18</v>
      </c>
      <c r="I281" s="29">
        <f>COUNT(D282:D290)*2</f>
        <v>18</v>
      </c>
      <c r="N281" s="99"/>
      <c r="O281" s="99"/>
    </row>
    <row r="282" spans="1:15" s="29" customFormat="1" ht="46.5">
      <c r="A282" s="18" t="s">
        <v>689</v>
      </c>
      <c r="B282" s="160" t="s">
        <v>6831</v>
      </c>
      <c r="C282" s="55" t="s">
        <v>691</v>
      </c>
      <c r="D282" s="115">
        <v>2</v>
      </c>
      <c r="E282" s="28" t="s">
        <v>339</v>
      </c>
      <c r="F282" s="150" t="s">
        <v>7851</v>
      </c>
      <c r="G282" s="53"/>
      <c r="N282" s="99"/>
      <c r="O282" s="99"/>
    </row>
    <row r="283" spans="1:15" s="29" customFormat="1" ht="29">
      <c r="A283" s="18"/>
      <c r="B283" s="51"/>
      <c r="C283" s="50" t="s">
        <v>7852</v>
      </c>
      <c r="D283" s="582">
        <v>2</v>
      </c>
      <c r="E283" s="28" t="s">
        <v>339</v>
      </c>
      <c r="F283" s="50" t="s">
        <v>6834</v>
      </c>
      <c r="G283" s="53"/>
      <c r="N283" s="99"/>
      <c r="O283" s="99"/>
    </row>
    <row r="284" spans="1:15" s="29" customFormat="1" ht="43.5">
      <c r="A284" s="18" t="s">
        <v>1767</v>
      </c>
      <c r="B284" s="160" t="s">
        <v>694</v>
      </c>
      <c r="C284" s="42" t="s">
        <v>3024</v>
      </c>
      <c r="D284" s="786">
        <v>2</v>
      </c>
      <c r="E284" s="742" t="s">
        <v>339</v>
      </c>
      <c r="F284" s="91" t="s">
        <v>7853</v>
      </c>
      <c r="G284" s="53"/>
      <c r="N284" s="99"/>
      <c r="O284" s="99"/>
    </row>
    <row r="285" spans="1:15" s="29" customFormat="1" ht="29">
      <c r="A285" s="18"/>
      <c r="B285" s="160"/>
      <c r="C285" s="30" t="s">
        <v>7854</v>
      </c>
      <c r="D285" s="786">
        <v>2</v>
      </c>
      <c r="E285" s="28" t="s">
        <v>339</v>
      </c>
      <c r="F285" s="55" t="s">
        <v>7855</v>
      </c>
      <c r="G285" s="53"/>
      <c r="N285" s="99"/>
      <c r="O285" s="99"/>
    </row>
    <row r="286" spans="1:15" s="29" customFormat="1" ht="31">
      <c r="A286" s="18" t="s">
        <v>1770</v>
      </c>
      <c r="B286" s="114" t="s">
        <v>700</v>
      </c>
      <c r="C286" s="86" t="s">
        <v>701</v>
      </c>
      <c r="D286" s="608">
        <v>2</v>
      </c>
      <c r="E286" s="23" t="s">
        <v>339</v>
      </c>
      <c r="F286" s="50" t="s">
        <v>702</v>
      </c>
      <c r="G286" s="53"/>
      <c r="N286" s="99"/>
      <c r="O286" s="99"/>
    </row>
    <row r="287" spans="1:15" s="29" customFormat="1" ht="43.5">
      <c r="A287" s="18"/>
      <c r="B287" s="114"/>
      <c r="C287" s="229" t="s">
        <v>7856</v>
      </c>
      <c r="D287" s="608">
        <v>2</v>
      </c>
      <c r="E287" s="23" t="s">
        <v>339</v>
      </c>
      <c r="F287" s="55" t="s">
        <v>1774</v>
      </c>
      <c r="G287" s="53"/>
      <c r="N287" s="99"/>
      <c r="O287" s="99"/>
    </row>
    <row r="288" spans="1:15" s="29" customFormat="1" ht="43.5">
      <c r="A288" s="18" t="s">
        <v>705</v>
      </c>
      <c r="B288" s="114" t="s">
        <v>706</v>
      </c>
      <c r="C288" s="30" t="s">
        <v>7857</v>
      </c>
      <c r="D288" s="582">
        <v>2</v>
      </c>
      <c r="E288" s="28" t="s">
        <v>339</v>
      </c>
      <c r="F288" s="30" t="s">
        <v>7858</v>
      </c>
      <c r="G288" s="53"/>
      <c r="N288" s="99"/>
      <c r="O288" s="99"/>
    </row>
    <row r="289" spans="1:15" ht="51.65" customHeight="1">
      <c r="A289" s="18" t="s">
        <v>1775</v>
      </c>
      <c r="B289" s="114" t="s">
        <v>708</v>
      </c>
      <c r="C289" s="50" t="s">
        <v>3355</v>
      </c>
      <c r="D289" s="582">
        <v>2</v>
      </c>
      <c r="E289" s="28" t="s">
        <v>339</v>
      </c>
      <c r="F289" s="55" t="s">
        <v>7859</v>
      </c>
      <c r="G289" s="53"/>
    </row>
    <row r="290" spans="1:15" ht="46.5">
      <c r="A290" s="18" t="s">
        <v>710</v>
      </c>
      <c r="B290" s="114" t="s">
        <v>711</v>
      </c>
      <c r="C290" s="25" t="s">
        <v>712</v>
      </c>
      <c r="D290" s="582">
        <v>2</v>
      </c>
      <c r="E290" s="28" t="s">
        <v>339</v>
      </c>
      <c r="F290" s="30" t="s">
        <v>7860</v>
      </c>
      <c r="G290" s="53"/>
    </row>
    <row r="291" spans="1:15">
      <c r="A291" s="185" t="s">
        <v>1779</v>
      </c>
      <c r="B291" s="1378" t="s">
        <v>98</v>
      </c>
      <c r="C291" s="1165"/>
      <c r="D291" s="1001"/>
      <c r="E291" s="1165"/>
      <c r="F291" s="1412"/>
      <c r="G291" s="1379"/>
      <c r="H291" s="29">
        <f>SUM(D292:D294)</f>
        <v>4</v>
      </c>
      <c r="I291" s="29">
        <f>COUNT(D292:D294)*2</f>
        <v>4</v>
      </c>
    </row>
    <row r="292" spans="1:15" ht="62">
      <c r="A292" s="18" t="s">
        <v>1780</v>
      </c>
      <c r="B292" s="114" t="s">
        <v>714</v>
      </c>
      <c r="C292" s="23" t="s">
        <v>715</v>
      </c>
      <c r="D292" s="582">
        <v>2</v>
      </c>
      <c r="E292" s="28" t="s">
        <v>377</v>
      </c>
      <c r="F292" s="55" t="s">
        <v>7861</v>
      </c>
      <c r="G292" s="53"/>
    </row>
    <row r="293" spans="1:15" ht="46.5">
      <c r="A293" s="18" t="s">
        <v>1783</v>
      </c>
      <c r="B293" s="114" t="s">
        <v>717</v>
      </c>
      <c r="C293" s="50" t="s">
        <v>2656</v>
      </c>
      <c r="D293" s="582">
        <v>2</v>
      </c>
      <c r="E293" s="28" t="s">
        <v>377</v>
      </c>
      <c r="F293" s="55" t="s">
        <v>7319</v>
      </c>
      <c r="G293" s="53"/>
    </row>
    <row r="294" spans="1:15" ht="43.5" hidden="1">
      <c r="A294" s="27" t="s">
        <v>2480</v>
      </c>
      <c r="B294" s="55" t="s">
        <v>722</v>
      </c>
      <c r="C294" s="30"/>
      <c r="D294" s="26"/>
      <c r="E294" s="28"/>
      <c r="F294" s="26"/>
      <c r="G294" s="26"/>
      <c r="H294" s="99"/>
      <c r="I294" s="99"/>
      <c r="J294" s="99"/>
      <c r="K294" s="99"/>
      <c r="L294" s="99"/>
      <c r="M294" s="7"/>
      <c r="N294" s="7"/>
      <c r="O294" s="7"/>
    </row>
    <row r="295" spans="1:15">
      <c r="A295" s="185" t="s">
        <v>97</v>
      </c>
      <c r="B295" s="1353" t="s">
        <v>96</v>
      </c>
      <c r="C295" s="1144"/>
      <c r="D295" s="1091"/>
      <c r="E295" s="1144"/>
      <c r="F295" s="1415"/>
      <c r="G295" s="1354"/>
      <c r="H295" s="29">
        <f>SUM(D296:D309)</f>
        <v>28</v>
      </c>
      <c r="I295" s="29">
        <f>COUNT(D296:D309)*2</f>
        <v>28</v>
      </c>
    </row>
    <row r="296" spans="1:15" ht="156.75" customHeight="1">
      <c r="A296" s="43" t="s">
        <v>724</v>
      </c>
      <c r="B296" s="114" t="s">
        <v>725</v>
      </c>
      <c r="C296" s="30" t="s">
        <v>3356</v>
      </c>
      <c r="D296" s="582">
        <v>2</v>
      </c>
      <c r="E296" s="28" t="s">
        <v>2053</v>
      </c>
      <c r="F296" s="161" t="s">
        <v>7862</v>
      </c>
      <c r="G296" s="53"/>
    </row>
    <row r="297" spans="1:15" ht="180" customHeight="1">
      <c r="A297" s="43"/>
      <c r="B297" s="114"/>
      <c r="C297" s="30" t="s">
        <v>7863</v>
      </c>
      <c r="D297" s="582">
        <v>2</v>
      </c>
      <c r="E297" s="28" t="s">
        <v>2053</v>
      </c>
      <c r="F297" s="161" t="s">
        <v>7864</v>
      </c>
      <c r="G297" s="53"/>
    </row>
    <row r="298" spans="1:15" ht="134.25" customHeight="1">
      <c r="A298" s="43"/>
      <c r="B298" s="114"/>
      <c r="C298" s="30" t="s">
        <v>7865</v>
      </c>
      <c r="D298" s="582">
        <v>2</v>
      </c>
      <c r="E298" s="28" t="s">
        <v>651</v>
      </c>
      <c r="F298" s="161" t="s">
        <v>7866</v>
      </c>
      <c r="G298" s="53"/>
    </row>
    <row r="299" spans="1:15" ht="58">
      <c r="A299" s="43"/>
      <c r="B299" s="357"/>
      <c r="C299" s="30" t="s">
        <v>3357</v>
      </c>
      <c r="D299" s="582">
        <v>2</v>
      </c>
      <c r="E299" s="28" t="s">
        <v>2053</v>
      </c>
      <c r="F299" s="161" t="s">
        <v>7867</v>
      </c>
      <c r="G299" s="53"/>
    </row>
    <row r="300" spans="1:15" ht="59.25" customHeight="1">
      <c r="A300" s="43"/>
      <c r="B300" s="357"/>
      <c r="C300" s="30" t="s">
        <v>3358</v>
      </c>
      <c r="D300" s="582">
        <v>2</v>
      </c>
      <c r="E300" s="28" t="s">
        <v>651</v>
      </c>
      <c r="F300" s="161" t="s">
        <v>7868</v>
      </c>
      <c r="G300" s="53"/>
    </row>
    <row r="301" spans="1:15" ht="46.5">
      <c r="A301" s="43" t="s">
        <v>726</v>
      </c>
      <c r="B301" s="114" t="s">
        <v>727</v>
      </c>
      <c r="C301" s="30" t="s">
        <v>3359</v>
      </c>
      <c r="D301" s="582">
        <v>2</v>
      </c>
      <c r="E301" s="28" t="s">
        <v>1822</v>
      </c>
      <c r="F301" s="45" t="s">
        <v>3360</v>
      </c>
      <c r="G301" s="293"/>
      <c r="L301" s="692"/>
      <c r="M301" s="835"/>
      <c r="N301" s="502"/>
      <c r="O301" s="195"/>
    </row>
    <row r="302" spans="1:15" ht="58">
      <c r="A302" s="43"/>
      <c r="B302" s="114"/>
      <c r="C302" s="42" t="s">
        <v>7869</v>
      </c>
      <c r="D302" s="582">
        <v>2</v>
      </c>
      <c r="E302" s="28" t="s">
        <v>1822</v>
      </c>
      <c r="F302" s="836" t="s">
        <v>3361</v>
      </c>
      <c r="G302" s="53"/>
    </row>
    <row r="303" spans="1:15" ht="45.75" customHeight="1">
      <c r="A303" s="43"/>
      <c r="B303" s="114"/>
      <c r="C303" s="42" t="s">
        <v>7870</v>
      </c>
      <c r="D303" s="582">
        <v>2</v>
      </c>
      <c r="E303" s="28" t="s">
        <v>7341</v>
      </c>
      <c r="F303" s="836" t="s">
        <v>7871</v>
      </c>
      <c r="G303" s="53"/>
    </row>
    <row r="304" spans="1:15" ht="58">
      <c r="A304" s="43" t="s">
        <v>728</v>
      </c>
      <c r="B304" s="23" t="s">
        <v>729</v>
      </c>
      <c r="C304" s="42" t="s">
        <v>3362</v>
      </c>
      <c r="D304" s="582">
        <v>2</v>
      </c>
      <c r="E304" s="28" t="s">
        <v>418</v>
      </c>
      <c r="F304" s="292" t="s">
        <v>7872</v>
      </c>
      <c r="G304" s="53"/>
    </row>
    <row r="305" spans="1:15" ht="43.5">
      <c r="A305" s="43"/>
      <c r="B305" s="23"/>
      <c r="C305" s="292" t="s">
        <v>3363</v>
      </c>
      <c r="D305" s="582">
        <v>2</v>
      </c>
      <c r="E305" s="28" t="s">
        <v>418</v>
      </c>
      <c r="F305" s="26"/>
      <c r="G305" s="53"/>
    </row>
    <row r="306" spans="1:15" ht="29">
      <c r="A306" s="43"/>
      <c r="B306" s="23"/>
      <c r="C306" s="292" t="s">
        <v>3364</v>
      </c>
      <c r="D306" s="582">
        <v>2</v>
      </c>
      <c r="E306" s="28" t="s">
        <v>339</v>
      </c>
      <c r="G306" s="53"/>
    </row>
    <row r="307" spans="1:15" ht="14.5">
      <c r="A307" s="43"/>
      <c r="B307" s="23"/>
      <c r="C307" s="26" t="s">
        <v>3365</v>
      </c>
      <c r="D307" s="582">
        <v>2</v>
      </c>
      <c r="E307" s="28" t="s">
        <v>339</v>
      </c>
      <c r="F307" s="26"/>
      <c r="G307" s="53"/>
    </row>
    <row r="308" spans="1:15" ht="46.5" customHeight="1">
      <c r="A308" s="43"/>
      <c r="B308" s="23"/>
      <c r="C308" s="292" t="s">
        <v>3366</v>
      </c>
      <c r="D308" s="582">
        <v>2</v>
      </c>
      <c r="E308" s="28" t="s">
        <v>646</v>
      </c>
      <c r="F308" s="26"/>
      <c r="G308" s="53"/>
    </row>
    <row r="309" spans="1:15" ht="43.5">
      <c r="A309" s="43"/>
      <c r="B309" s="23"/>
      <c r="C309" s="30" t="s">
        <v>3367</v>
      </c>
      <c r="D309" s="582">
        <v>2</v>
      </c>
      <c r="E309" s="28" t="s">
        <v>646</v>
      </c>
      <c r="F309" s="30" t="s">
        <v>7873</v>
      </c>
      <c r="G309" s="53"/>
    </row>
    <row r="310" spans="1:15">
      <c r="A310" s="185" t="s">
        <v>1786</v>
      </c>
      <c r="B310" s="1353" t="s">
        <v>94</v>
      </c>
      <c r="C310" s="1144"/>
      <c r="D310" s="1091"/>
      <c r="E310" s="1144"/>
      <c r="F310" s="1415"/>
      <c r="G310" s="1354"/>
      <c r="H310" s="29">
        <f>SUM(D311:D313)</f>
        <v>6</v>
      </c>
      <c r="I310" s="29">
        <f>COUNT(D311:D313)*2</f>
        <v>6</v>
      </c>
    </row>
    <row r="311" spans="1:15" ht="43.5">
      <c r="A311" s="18" t="s">
        <v>1787</v>
      </c>
      <c r="B311" s="114" t="s">
        <v>731</v>
      </c>
      <c r="C311" s="50" t="s">
        <v>2489</v>
      </c>
      <c r="D311" s="582">
        <v>2</v>
      </c>
      <c r="E311" s="28" t="s">
        <v>375</v>
      </c>
      <c r="F311" s="50" t="s">
        <v>7874</v>
      </c>
      <c r="G311" s="53"/>
    </row>
    <row r="312" spans="1:15" ht="46.5">
      <c r="A312" s="18" t="s">
        <v>1790</v>
      </c>
      <c r="B312" s="114" t="s">
        <v>734</v>
      </c>
      <c r="C312" s="50" t="s">
        <v>2492</v>
      </c>
      <c r="D312" s="582">
        <v>2</v>
      </c>
      <c r="E312" s="28" t="s">
        <v>375</v>
      </c>
      <c r="F312" s="161" t="s">
        <v>7875</v>
      </c>
      <c r="G312" s="53"/>
    </row>
    <row r="313" spans="1:15" ht="58">
      <c r="A313" s="18" t="s">
        <v>736</v>
      </c>
      <c r="B313" s="23" t="s">
        <v>737</v>
      </c>
      <c r="C313" s="50" t="s">
        <v>738</v>
      </c>
      <c r="D313" s="582">
        <v>2</v>
      </c>
      <c r="E313" s="28" t="s">
        <v>538</v>
      </c>
      <c r="F313" s="30" t="s">
        <v>7876</v>
      </c>
      <c r="G313" s="53"/>
    </row>
    <row r="314" spans="1:15" hidden="1">
      <c r="A314" s="359" t="s">
        <v>93</v>
      </c>
      <c r="B314" s="1353" t="s">
        <v>92</v>
      </c>
      <c r="C314" s="1144"/>
      <c r="D314" s="1144"/>
      <c r="E314" s="1144"/>
      <c r="F314" s="1144"/>
      <c r="G314" s="1354"/>
      <c r="H314" s="99"/>
      <c r="I314" s="99"/>
      <c r="J314" s="99"/>
      <c r="K314" s="99"/>
      <c r="L314" s="99"/>
      <c r="M314" s="7"/>
      <c r="N314" s="7"/>
      <c r="O314" s="7"/>
    </row>
    <row r="315" spans="1:15" ht="46.5" hidden="1">
      <c r="A315" s="27" t="s">
        <v>739</v>
      </c>
      <c r="B315" s="114" t="s">
        <v>740</v>
      </c>
      <c r="C315" s="30"/>
      <c r="D315" s="26"/>
      <c r="E315" s="28"/>
      <c r="F315" s="26"/>
      <c r="G315" s="26"/>
      <c r="H315" s="99"/>
      <c r="I315" s="99"/>
      <c r="J315" s="99"/>
      <c r="K315" s="99"/>
      <c r="L315" s="99"/>
      <c r="M315" s="7"/>
      <c r="N315" s="7"/>
      <c r="O315" s="7"/>
    </row>
    <row r="316" spans="1:15" ht="46.5" hidden="1">
      <c r="A316" s="27" t="s">
        <v>741</v>
      </c>
      <c r="B316" s="19" t="s">
        <v>742</v>
      </c>
      <c r="C316" s="30"/>
      <c r="D316" s="26"/>
      <c r="E316" s="28"/>
      <c r="F316" s="26"/>
      <c r="G316" s="26"/>
      <c r="H316" s="99"/>
      <c r="I316" s="99"/>
      <c r="J316" s="99"/>
      <c r="K316" s="99"/>
      <c r="L316" s="99"/>
      <c r="M316" s="7"/>
      <c r="N316" s="7"/>
      <c r="O316" s="7"/>
    </row>
    <row r="317" spans="1:15" hidden="1">
      <c r="A317" s="360" t="s">
        <v>91</v>
      </c>
      <c r="B317" s="1353" t="s">
        <v>90</v>
      </c>
      <c r="C317" s="1144"/>
      <c r="D317" s="1144"/>
      <c r="E317" s="1144"/>
      <c r="F317" s="1144"/>
      <c r="G317" s="1354"/>
      <c r="H317" s="99"/>
      <c r="I317" s="99"/>
      <c r="J317" s="99"/>
      <c r="K317" s="99"/>
      <c r="L317" s="99"/>
      <c r="M317" s="7"/>
      <c r="N317" s="7"/>
      <c r="O317" s="7"/>
    </row>
    <row r="318" spans="1:15" ht="46.5" hidden="1">
      <c r="A318" s="27" t="s">
        <v>743</v>
      </c>
      <c r="B318" s="114" t="s">
        <v>744</v>
      </c>
      <c r="C318" s="30"/>
      <c r="D318" s="26"/>
      <c r="E318" s="28"/>
      <c r="F318" s="26"/>
      <c r="G318" s="26"/>
      <c r="H318" s="99"/>
      <c r="I318" s="99"/>
      <c r="J318" s="99"/>
      <c r="K318" s="99"/>
      <c r="L318" s="99"/>
      <c r="M318" s="7"/>
      <c r="N318" s="7"/>
      <c r="O318" s="7"/>
    </row>
    <row r="319" spans="1:15" ht="46.5" hidden="1">
      <c r="A319" s="27" t="s">
        <v>745</v>
      </c>
      <c r="B319" s="114" t="s">
        <v>746</v>
      </c>
      <c r="C319" s="30"/>
      <c r="D319" s="26"/>
      <c r="E319" s="28"/>
      <c r="F319" s="26"/>
      <c r="G319" s="26"/>
      <c r="H319" s="99"/>
      <c r="I319" s="99"/>
      <c r="J319" s="99"/>
      <c r="K319" s="99"/>
      <c r="L319" s="99"/>
      <c r="M319" s="7"/>
      <c r="N319" s="7"/>
      <c r="O319" s="7"/>
    </row>
    <row r="320" spans="1:15">
      <c r="A320" s="185" t="s">
        <v>1793</v>
      </c>
      <c r="B320" s="1353" t="s">
        <v>1794</v>
      </c>
      <c r="C320" s="1144"/>
      <c r="D320" s="1091"/>
      <c r="E320" s="1144"/>
      <c r="F320" s="1415"/>
      <c r="G320" s="1354"/>
      <c r="H320" s="29">
        <f>SUM(D321:D323)</f>
        <v>4</v>
      </c>
      <c r="I320" s="29">
        <f>COUNT(D321:D323)*2</f>
        <v>4</v>
      </c>
      <c r="N320" s="7"/>
      <c r="O320" s="7"/>
    </row>
    <row r="321" spans="1:15" ht="62" hidden="1">
      <c r="A321" s="27" t="s">
        <v>1795</v>
      </c>
      <c r="B321" s="114" t="s">
        <v>748</v>
      </c>
      <c r="C321" s="50"/>
      <c r="D321" s="26"/>
      <c r="E321" s="28"/>
      <c r="F321" s="26"/>
      <c r="G321" s="26"/>
      <c r="H321" s="99"/>
      <c r="I321" s="99"/>
      <c r="J321" s="99"/>
      <c r="K321" s="99"/>
      <c r="L321" s="99"/>
      <c r="M321" s="7"/>
      <c r="N321" s="7"/>
      <c r="O321" s="7"/>
    </row>
    <row r="322" spans="1:15" ht="89.5" customHeight="1">
      <c r="A322" s="18" t="s">
        <v>750</v>
      </c>
      <c r="B322" s="114" t="s">
        <v>751</v>
      </c>
      <c r="C322" s="837" t="s">
        <v>7877</v>
      </c>
      <c r="D322" s="582">
        <v>2</v>
      </c>
      <c r="E322" s="28" t="s">
        <v>7281</v>
      </c>
      <c r="F322" s="26"/>
      <c r="G322" s="53"/>
    </row>
    <row r="323" spans="1:15" ht="123" customHeight="1">
      <c r="A323" s="18" t="s">
        <v>1797</v>
      </c>
      <c r="B323" s="160" t="s">
        <v>753</v>
      </c>
      <c r="C323" s="837" t="s">
        <v>6863</v>
      </c>
      <c r="D323" s="582">
        <v>2</v>
      </c>
      <c r="E323" s="28" t="s">
        <v>422</v>
      </c>
      <c r="F323" s="838" t="s">
        <v>7878</v>
      </c>
      <c r="G323" s="53"/>
    </row>
    <row r="324" spans="1:15">
      <c r="A324" s="185" t="s">
        <v>1798</v>
      </c>
      <c r="B324" s="1353" t="s">
        <v>1799</v>
      </c>
      <c r="C324" s="1144"/>
      <c r="D324" s="1091"/>
      <c r="E324" s="1144"/>
      <c r="F324" s="1415"/>
      <c r="G324" s="1354"/>
      <c r="H324" s="29">
        <f>SUM(D325:D328)</f>
        <v>6</v>
      </c>
      <c r="I324" s="29">
        <f>COUNT(D325:D328)*2</f>
        <v>6</v>
      </c>
    </row>
    <row r="325" spans="1:15" ht="46.5" hidden="1">
      <c r="A325" s="27" t="s">
        <v>1800</v>
      </c>
      <c r="B325" s="114" t="s">
        <v>756</v>
      </c>
      <c r="C325" s="114"/>
      <c r="D325" s="53"/>
      <c r="E325" s="28"/>
      <c r="F325" s="26"/>
      <c r="G325" s="53"/>
      <c r="H325" s="99"/>
      <c r="I325" s="99"/>
      <c r="J325" s="99"/>
      <c r="K325" s="99"/>
      <c r="L325" s="99"/>
      <c r="M325" s="7"/>
      <c r="N325" s="7"/>
      <c r="O325" s="7"/>
    </row>
    <row r="326" spans="1:15" ht="62">
      <c r="A326" s="18" t="s">
        <v>1801</v>
      </c>
      <c r="B326" s="114" t="s">
        <v>759</v>
      </c>
      <c r="C326" s="23" t="s">
        <v>760</v>
      </c>
      <c r="D326" s="582">
        <v>2</v>
      </c>
      <c r="E326" s="28" t="s">
        <v>651</v>
      </c>
      <c r="F326" s="23" t="s">
        <v>7879</v>
      </c>
      <c r="G326" s="53"/>
    </row>
    <row r="327" spans="1:15" ht="29">
      <c r="A327" s="18"/>
      <c r="B327" s="114"/>
      <c r="C327" s="23" t="s">
        <v>762</v>
      </c>
      <c r="D327" s="582">
        <v>2</v>
      </c>
      <c r="E327" s="28" t="s">
        <v>418</v>
      </c>
      <c r="F327" s="28"/>
      <c r="G327" s="53"/>
    </row>
    <row r="328" spans="1:15" ht="62">
      <c r="A328" s="18" t="s">
        <v>1805</v>
      </c>
      <c r="B328" s="114" t="s">
        <v>764</v>
      </c>
      <c r="C328" s="50" t="s">
        <v>765</v>
      </c>
      <c r="D328" s="582">
        <v>2</v>
      </c>
      <c r="E328" s="28" t="s">
        <v>339</v>
      </c>
      <c r="F328" s="26"/>
      <c r="G328" s="53"/>
    </row>
    <row r="329" spans="1:15">
      <c r="A329" s="185" t="s">
        <v>85</v>
      </c>
      <c r="B329" s="1316" t="s">
        <v>2494</v>
      </c>
      <c r="C329" s="1420"/>
      <c r="D329" s="1091"/>
      <c r="E329" s="1420"/>
      <c r="F329" s="1421"/>
      <c r="G329" s="1422"/>
      <c r="H329" s="29">
        <f>SUM(D330:D331)</f>
        <v>2</v>
      </c>
      <c r="I329" s="29">
        <f>COUNT(D330:D331)*2</f>
        <v>2</v>
      </c>
    </row>
    <row r="330" spans="1:15" ht="58">
      <c r="A330" s="18" t="s">
        <v>766</v>
      </c>
      <c r="B330" s="30" t="s">
        <v>767</v>
      </c>
      <c r="C330" s="50" t="s">
        <v>768</v>
      </c>
      <c r="D330" s="582">
        <v>2</v>
      </c>
      <c r="E330" s="28" t="s">
        <v>538</v>
      </c>
      <c r="F330" s="30" t="s">
        <v>769</v>
      </c>
      <c r="G330" s="53"/>
    </row>
    <row r="331" spans="1:15" ht="43.5" hidden="1">
      <c r="A331" s="27" t="s">
        <v>770</v>
      </c>
      <c r="B331" s="30" t="s">
        <v>771</v>
      </c>
      <c r="C331" s="30"/>
      <c r="D331" s="26"/>
      <c r="E331" s="28"/>
      <c r="F331" s="26"/>
      <c r="G331" s="26"/>
      <c r="H331" s="99"/>
      <c r="I331" s="99"/>
      <c r="J331" s="99"/>
      <c r="K331" s="99"/>
      <c r="L331" s="99"/>
      <c r="M331" s="7"/>
      <c r="N331" s="7"/>
      <c r="O331" s="7"/>
    </row>
    <row r="332" spans="1:15">
      <c r="A332" s="286"/>
      <c r="B332" s="1077" t="s">
        <v>772</v>
      </c>
      <c r="C332" s="1077"/>
      <c r="D332" s="1312"/>
      <c r="E332" s="1077"/>
      <c r="F332" s="1413"/>
      <c r="G332" s="1077"/>
      <c r="H332" s="29">
        <f>H333+H341+H346+H355+H363+H366+H371+H383+H392+H405+H412+H416+H471</f>
        <v>190</v>
      </c>
      <c r="I332" s="29">
        <f>I333+I341+I346+I355+I363+I366+I371+I383+I392+I405+I412+I416+I471</f>
        <v>190</v>
      </c>
    </row>
    <row r="333" spans="1:15">
      <c r="A333" s="185" t="s">
        <v>1807</v>
      </c>
      <c r="B333" s="1353" t="s">
        <v>82</v>
      </c>
      <c r="C333" s="1144"/>
      <c r="D333" s="1091"/>
      <c r="E333" s="1144"/>
      <c r="F333" s="1415"/>
      <c r="G333" s="1354"/>
      <c r="H333" s="29">
        <f>SUM(D334:D340)</f>
        <v>12</v>
      </c>
      <c r="I333" s="29">
        <f>COUNT(D334:D340)*2</f>
        <v>12</v>
      </c>
    </row>
    <row r="334" spans="1:15" ht="46.5">
      <c r="A334" s="18" t="s">
        <v>1808</v>
      </c>
      <c r="B334" s="114" t="s">
        <v>774</v>
      </c>
      <c r="C334" s="23" t="s">
        <v>7880</v>
      </c>
      <c r="D334" s="582">
        <v>2</v>
      </c>
      <c r="E334" s="28" t="s">
        <v>646</v>
      </c>
      <c r="F334" s="23" t="s">
        <v>7881</v>
      </c>
      <c r="G334" s="53"/>
    </row>
    <row r="335" spans="1:15" ht="46.5" hidden="1">
      <c r="A335" s="27" t="s">
        <v>778</v>
      </c>
      <c r="B335" s="160" t="s">
        <v>779</v>
      </c>
      <c r="C335" s="839"/>
      <c r="D335" s="840"/>
      <c r="E335" s="147"/>
      <c r="F335" s="26"/>
      <c r="G335" s="841"/>
      <c r="H335" s="99"/>
      <c r="I335" s="99"/>
      <c r="J335" s="99"/>
      <c r="K335" s="99"/>
      <c r="L335" s="99"/>
      <c r="M335" s="7"/>
      <c r="N335" s="7"/>
      <c r="O335" s="7"/>
    </row>
    <row r="336" spans="1:15" ht="335.25" customHeight="1">
      <c r="A336" s="18" t="s">
        <v>1811</v>
      </c>
      <c r="B336" s="114" t="s">
        <v>781</v>
      </c>
      <c r="C336" s="50" t="s">
        <v>3369</v>
      </c>
      <c r="D336" s="582">
        <v>2</v>
      </c>
      <c r="E336" s="147" t="s">
        <v>538</v>
      </c>
      <c r="F336" s="30" t="s">
        <v>7882</v>
      </c>
      <c r="G336" s="53"/>
    </row>
    <row r="337" spans="1:15" s="29" customFormat="1" ht="29">
      <c r="A337" s="18"/>
      <c r="B337" s="114"/>
      <c r="C337" s="50" t="s">
        <v>3370</v>
      </c>
      <c r="D337" s="582">
        <v>2</v>
      </c>
      <c r="E337" s="147" t="s">
        <v>538</v>
      </c>
      <c r="F337" s="30" t="s">
        <v>3371</v>
      </c>
      <c r="G337" s="53"/>
      <c r="N337" s="99"/>
      <c r="O337" s="99"/>
    </row>
    <row r="338" spans="1:15" s="29" customFormat="1" ht="29">
      <c r="A338" s="18"/>
      <c r="B338" s="114"/>
      <c r="C338" s="50" t="s">
        <v>7883</v>
      </c>
      <c r="D338" s="582">
        <v>2</v>
      </c>
      <c r="E338" s="147" t="s">
        <v>538</v>
      </c>
      <c r="F338" s="30" t="s">
        <v>7884</v>
      </c>
      <c r="G338" s="53"/>
      <c r="N338" s="99"/>
      <c r="O338" s="99"/>
    </row>
    <row r="339" spans="1:15" s="29" customFormat="1" ht="102" customHeight="1">
      <c r="A339" s="18"/>
      <c r="B339" s="114"/>
      <c r="C339" s="23" t="s">
        <v>6870</v>
      </c>
      <c r="D339" s="608">
        <v>2</v>
      </c>
      <c r="E339" s="23" t="s">
        <v>1747</v>
      </c>
      <c r="F339" s="23" t="s">
        <v>7885</v>
      </c>
      <c r="G339" s="53"/>
      <c r="N339" s="99"/>
      <c r="O339" s="99"/>
    </row>
    <row r="340" spans="1:15" s="29" customFormat="1" ht="62">
      <c r="A340" s="18" t="s">
        <v>1816</v>
      </c>
      <c r="B340" s="19" t="s">
        <v>793</v>
      </c>
      <c r="C340" s="354" t="s">
        <v>2770</v>
      </c>
      <c r="D340" s="582">
        <v>2</v>
      </c>
      <c r="E340" s="147" t="s">
        <v>377</v>
      </c>
      <c r="F340" s="229" t="s">
        <v>6873</v>
      </c>
      <c r="G340" s="53"/>
      <c r="N340" s="99"/>
      <c r="O340" s="99"/>
    </row>
    <row r="341" spans="1:15" s="29" customFormat="1">
      <c r="A341" s="185" t="s">
        <v>1819</v>
      </c>
      <c r="B341" s="1353" t="s">
        <v>80</v>
      </c>
      <c r="C341" s="1144"/>
      <c r="D341" s="1091"/>
      <c r="E341" s="1144"/>
      <c r="F341" s="1415"/>
      <c r="G341" s="1354"/>
      <c r="H341" s="29">
        <f>SUM(D342:D345)</f>
        <v>8</v>
      </c>
      <c r="I341" s="29">
        <f>COUNT(D342:D345)*2</f>
        <v>8</v>
      </c>
      <c r="N341" s="99"/>
      <c r="O341" s="99"/>
    </row>
    <row r="342" spans="1:15" s="29" customFormat="1" ht="72.75" customHeight="1">
      <c r="A342" s="18" t="s">
        <v>1820</v>
      </c>
      <c r="B342" s="114" t="s">
        <v>796</v>
      </c>
      <c r="C342" s="50" t="s">
        <v>2661</v>
      </c>
      <c r="D342" s="582">
        <v>2</v>
      </c>
      <c r="E342" s="245" t="s">
        <v>651</v>
      </c>
      <c r="F342" s="161" t="s">
        <v>7886</v>
      </c>
      <c r="G342" s="53"/>
      <c r="N342" s="99"/>
      <c r="O342" s="99"/>
    </row>
    <row r="343" spans="1:15" s="29" customFormat="1" ht="261">
      <c r="A343" s="18"/>
      <c r="B343" s="114"/>
      <c r="C343" s="50" t="s">
        <v>6876</v>
      </c>
      <c r="D343" s="582">
        <v>2</v>
      </c>
      <c r="E343" s="28" t="s">
        <v>651</v>
      </c>
      <c r="F343" s="42" t="s">
        <v>7887</v>
      </c>
      <c r="G343" s="53"/>
      <c r="N343" s="99"/>
      <c r="O343" s="99"/>
    </row>
    <row r="344" spans="1:15" s="29" customFormat="1" ht="43.5">
      <c r="A344" s="18"/>
      <c r="B344" s="114"/>
      <c r="C344" s="25" t="s">
        <v>799</v>
      </c>
      <c r="D344" s="582">
        <v>2</v>
      </c>
      <c r="E344" s="22" t="s">
        <v>651</v>
      </c>
      <c r="F344" s="25" t="s">
        <v>800</v>
      </c>
      <c r="G344" s="53"/>
      <c r="N344" s="99"/>
      <c r="O344" s="99"/>
    </row>
    <row r="345" spans="1:15" s="29" customFormat="1" ht="56.25" customHeight="1">
      <c r="A345" s="18" t="s">
        <v>1830</v>
      </c>
      <c r="B345" s="114" t="s">
        <v>802</v>
      </c>
      <c r="C345" s="50" t="s">
        <v>3372</v>
      </c>
      <c r="D345" s="582">
        <v>2</v>
      </c>
      <c r="E345" s="295" t="s">
        <v>849</v>
      </c>
      <c r="F345" s="742" t="s">
        <v>7888</v>
      </c>
      <c r="G345" s="53"/>
      <c r="N345" s="99"/>
      <c r="O345" s="99"/>
    </row>
    <row r="346" spans="1:15" s="29" customFormat="1">
      <c r="A346" s="185" t="s">
        <v>1833</v>
      </c>
      <c r="B346" s="1353" t="s">
        <v>1834</v>
      </c>
      <c r="C346" s="1144"/>
      <c r="D346" s="1091"/>
      <c r="E346" s="1144"/>
      <c r="F346" s="1415"/>
      <c r="G346" s="1354"/>
      <c r="H346" s="29">
        <f>SUM(D347:D354)</f>
        <v>14</v>
      </c>
      <c r="I346" s="29">
        <f>COUNT(D347:D354)*2</f>
        <v>14</v>
      </c>
      <c r="N346" s="99"/>
      <c r="O346" s="99"/>
    </row>
    <row r="347" spans="1:15" s="29" customFormat="1" ht="62">
      <c r="A347" s="18" t="s">
        <v>1835</v>
      </c>
      <c r="B347" s="114" t="s">
        <v>1836</v>
      </c>
      <c r="C347" s="55" t="s">
        <v>1839</v>
      </c>
      <c r="D347" s="773">
        <v>2</v>
      </c>
      <c r="E347" s="245" t="s">
        <v>651</v>
      </c>
      <c r="F347" s="245" t="s">
        <v>7889</v>
      </c>
      <c r="G347" s="53"/>
      <c r="N347" s="99"/>
      <c r="O347" s="99"/>
    </row>
    <row r="348" spans="1:15" s="29" customFormat="1" ht="58">
      <c r="A348" s="18"/>
      <c r="B348" s="114"/>
      <c r="C348" s="161" t="s">
        <v>2664</v>
      </c>
      <c r="D348" s="773">
        <v>2</v>
      </c>
      <c r="E348" s="245" t="s">
        <v>7341</v>
      </c>
      <c r="F348" s="160" t="s">
        <v>6881</v>
      </c>
      <c r="G348" s="53"/>
      <c r="N348" s="99"/>
      <c r="O348" s="99"/>
    </row>
    <row r="349" spans="1:15" s="29" customFormat="1" ht="72.5">
      <c r="A349" s="18" t="s">
        <v>1841</v>
      </c>
      <c r="B349" s="30" t="s">
        <v>1842</v>
      </c>
      <c r="C349" s="25" t="s">
        <v>811</v>
      </c>
      <c r="D349" s="115">
        <v>2</v>
      </c>
      <c r="E349" s="25" t="s">
        <v>651</v>
      </c>
      <c r="F349" s="25" t="s">
        <v>7890</v>
      </c>
      <c r="G349" s="53"/>
      <c r="N349" s="99"/>
      <c r="O349" s="99"/>
    </row>
    <row r="350" spans="1:15" s="29" customFormat="1" ht="29">
      <c r="A350" s="18"/>
      <c r="B350" s="30"/>
      <c r="C350" s="25" t="s">
        <v>814</v>
      </c>
      <c r="D350" s="115">
        <v>2</v>
      </c>
      <c r="E350" s="25" t="s">
        <v>651</v>
      </c>
      <c r="F350" s="55" t="s">
        <v>6885</v>
      </c>
      <c r="G350" s="53"/>
      <c r="N350" s="99"/>
      <c r="O350" s="99"/>
    </row>
    <row r="351" spans="1:15" s="29" customFormat="1" ht="29">
      <c r="A351" s="18"/>
      <c r="B351" s="30"/>
      <c r="C351" s="351" t="s">
        <v>2509</v>
      </c>
      <c r="D351" s="608">
        <v>2</v>
      </c>
      <c r="E351" s="44" t="s">
        <v>538</v>
      </c>
      <c r="F351" s="55" t="s">
        <v>6886</v>
      </c>
      <c r="G351" s="53"/>
      <c r="N351" s="99"/>
      <c r="O351" s="99"/>
    </row>
    <row r="352" spans="1:15" s="29" customFormat="1" ht="43.5">
      <c r="A352" s="98"/>
      <c r="B352" s="114"/>
      <c r="C352" s="351" t="s">
        <v>817</v>
      </c>
      <c r="D352" s="608">
        <v>2</v>
      </c>
      <c r="E352" s="25" t="s">
        <v>646</v>
      </c>
      <c r="F352" s="30" t="s">
        <v>7891</v>
      </c>
      <c r="G352" s="53"/>
      <c r="N352" s="99"/>
      <c r="O352" s="99"/>
    </row>
    <row r="353" spans="1:15" ht="31">
      <c r="A353" s="18" t="s">
        <v>1856</v>
      </c>
      <c r="B353" s="114" t="s">
        <v>821</v>
      </c>
      <c r="C353" s="50" t="s">
        <v>2510</v>
      </c>
      <c r="D353" s="582">
        <v>2</v>
      </c>
      <c r="E353" s="28" t="s">
        <v>651</v>
      </c>
      <c r="F353" s="26"/>
      <c r="G353" s="53"/>
    </row>
    <row r="354" spans="1:15" ht="46.5" hidden="1">
      <c r="A354" s="27" t="s">
        <v>823</v>
      </c>
      <c r="B354" s="19" t="s">
        <v>1859</v>
      </c>
      <c r="C354" s="30"/>
      <c r="D354" s="26"/>
      <c r="E354" s="28"/>
      <c r="F354" s="26"/>
      <c r="G354" s="26"/>
      <c r="H354" s="99"/>
      <c r="I354" s="99"/>
      <c r="J354" s="99"/>
      <c r="K354" s="99"/>
      <c r="L354" s="99"/>
      <c r="M354" s="7"/>
      <c r="N354" s="7"/>
      <c r="O354" s="7"/>
    </row>
    <row r="355" spans="1:15">
      <c r="A355" s="185" t="s">
        <v>1860</v>
      </c>
      <c r="B355" s="1353" t="s">
        <v>76</v>
      </c>
      <c r="C355" s="1144"/>
      <c r="D355" s="1091"/>
      <c r="E355" s="1144"/>
      <c r="F355" s="1415"/>
      <c r="G355" s="1354"/>
      <c r="H355" s="29">
        <f>SUM(D356:D362)</f>
        <v>14</v>
      </c>
      <c r="I355" s="29">
        <f>COUNT(D356:D362)*2</f>
        <v>14</v>
      </c>
    </row>
    <row r="356" spans="1:15" ht="46.5">
      <c r="A356" s="18" t="s">
        <v>1861</v>
      </c>
      <c r="B356" s="19" t="s">
        <v>826</v>
      </c>
      <c r="C356" s="23" t="s">
        <v>827</v>
      </c>
      <c r="D356" s="582">
        <v>2</v>
      </c>
      <c r="E356" s="28" t="s">
        <v>377</v>
      </c>
      <c r="F356" s="50" t="s">
        <v>7892</v>
      </c>
      <c r="G356" s="53"/>
    </row>
    <row r="357" spans="1:15" ht="58">
      <c r="A357" s="18" t="s">
        <v>1863</v>
      </c>
      <c r="B357" s="23" t="s">
        <v>830</v>
      </c>
      <c r="C357" s="23" t="s">
        <v>831</v>
      </c>
      <c r="D357" s="582">
        <v>2</v>
      </c>
      <c r="E357" s="28" t="s">
        <v>646</v>
      </c>
      <c r="F357" s="23" t="s">
        <v>7893</v>
      </c>
      <c r="G357" s="53"/>
    </row>
    <row r="358" spans="1:15" ht="43.5">
      <c r="A358" s="18"/>
      <c r="B358" s="23"/>
      <c r="C358" s="23" t="s">
        <v>833</v>
      </c>
      <c r="D358" s="582">
        <v>2</v>
      </c>
      <c r="E358" s="28" t="s">
        <v>538</v>
      </c>
      <c r="F358" s="23" t="s">
        <v>834</v>
      </c>
      <c r="G358" s="53"/>
    </row>
    <row r="359" spans="1:15" ht="46.5">
      <c r="A359" s="18" t="s">
        <v>1865</v>
      </c>
      <c r="B359" s="19" t="s">
        <v>836</v>
      </c>
      <c r="C359" s="23" t="s">
        <v>837</v>
      </c>
      <c r="D359" s="582">
        <v>2</v>
      </c>
      <c r="E359" s="28" t="s">
        <v>538</v>
      </c>
      <c r="F359" s="23" t="s">
        <v>838</v>
      </c>
      <c r="G359" s="53"/>
    </row>
    <row r="360" spans="1:15" ht="29">
      <c r="A360" s="18"/>
      <c r="B360" s="114"/>
      <c r="C360" s="123" t="s">
        <v>7894</v>
      </c>
      <c r="D360" s="582">
        <v>2</v>
      </c>
      <c r="E360" s="28" t="s">
        <v>646</v>
      </c>
      <c r="F360" s="50" t="s">
        <v>7895</v>
      </c>
      <c r="G360" s="53"/>
    </row>
    <row r="361" spans="1:15" ht="29">
      <c r="A361" s="18" t="s">
        <v>1867</v>
      </c>
      <c r="B361" s="114" t="s">
        <v>841</v>
      </c>
      <c r="C361" s="23" t="s">
        <v>842</v>
      </c>
      <c r="D361" s="582">
        <v>2</v>
      </c>
      <c r="E361" s="28" t="s">
        <v>651</v>
      </c>
      <c r="F361" s="23" t="s">
        <v>7896</v>
      </c>
      <c r="G361" s="53"/>
    </row>
    <row r="362" spans="1:15" ht="43.5">
      <c r="A362" s="18" t="s">
        <v>1868</v>
      </c>
      <c r="B362" s="114" t="s">
        <v>845</v>
      </c>
      <c r="C362" s="150" t="s">
        <v>6893</v>
      </c>
      <c r="D362" s="786">
        <v>2</v>
      </c>
      <c r="E362" s="28" t="s">
        <v>651</v>
      </c>
      <c r="F362" s="653" t="s">
        <v>7897</v>
      </c>
      <c r="G362" s="53"/>
    </row>
    <row r="363" spans="1:15">
      <c r="A363" s="185" t="s">
        <v>1870</v>
      </c>
      <c r="B363" s="1423" t="s">
        <v>1871</v>
      </c>
      <c r="C363" s="1424"/>
      <c r="D363" s="1006"/>
      <c r="E363" s="1424"/>
      <c r="F363" s="1425"/>
      <c r="G363" s="1426"/>
      <c r="H363" s="29">
        <f>SUM(D364:D365)</f>
        <v>4</v>
      </c>
      <c r="I363" s="29">
        <f>COUNT(D364:D365)*2</f>
        <v>4</v>
      </c>
    </row>
    <row r="364" spans="1:15" ht="58">
      <c r="A364" s="18" t="s">
        <v>1872</v>
      </c>
      <c r="B364" s="30" t="s">
        <v>852</v>
      </c>
      <c r="C364" s="150" t="s">
        <v>853</v>
      </c>
      <c r="D364" s="582">
        <v>2</v>
      </c>
      <c r="E364" s="28" t="s">
        <v>377</v>
      </c>
      <c r="F364" s="30" t="s">
        <v>7898</v>
      </c>
      <c r="G364" s="53"/>
    </row>
    <row r="365" spans="1:15" ht="72.5">
      <c r="A365" s="18" t="s">
        <v>1874</v>
      </c>
      <c r="B365" s="23" t="s">
        <v>856</v>
      </c>
      <c r="C365" s="23" t="s">
        <v>2665</v>
      </c>
      <c r="D365" s="582">
        <v>2</v>
      </c>
      <c r="E365" s="28" t="s">
        <v>377</v>
      </c>
      <c r="F365" s="30" t="s">
        <v>7899</v>
      </c>
      <c r="G365" s="53"/>
    </row>
    <row r="366" spans="1:15">
      <c r="A366" s="185" t="s">
        <v>1877</v>
      </c>
      <c r="B366" s="1353" t="s">
        <v>1878</v>
      </c>
      <c r="C366" s="1144"/>
      <c r="D366" s="1091"/>
      <c r="E366" s="1144"/>
      <c r="F366" s="1415"/>
      <c r="G366" s="1354"/>
      <c r="H366" s="29">
        <f>SUM(D367:D370)</f>
        <v>8</v>
      </c>
      <c r="I366" s="29">
        <f>COUNT(D367:D370)*2</f>
        <v>8</v>
      </c>
    </row>
    <row r="367" spans="1:15" ht="43.5">
      <c r="A367" s="18" t="s">
        <v>1879</v>
      </c>
      <c r="B367" s="30" t="s">
        <v>1880</v>
      </c>
      <c r="C367" s="50" t="s">
        <v>2514</v>
      </c>
      <c r="D367" s="582">
        <v>2</v>
      </c>
      <c r="E367" s="28" t="s">
        <v>646</v>
      </c>
      <c r="F367" s="23" t="s">
        <v>1882</v>
      </c>
      <c r="G367" s="53"/>
    </row>
    <row r="368" spans="1:15" ht="43.5">
      <c r="A368" s="18" t="s">
        <v>1883</v>
      </c>
      <c r="B368" s="30" t="s">
        <v>862</v>
      </c>
      <c r="C368" s="30" t="s">
        <v>863</v>
      </c>
      <c r="D368" s="582">
        <v>2</v>
      </c>
      <c r="E368" s="28" t="s">
        <v>646</v>
      </c>
      <c r="F368" s="50" t="s">
        <v>7900</v>
      </c>
      <c r="G368" s="53"/>
    </row>
    <row r="369" spans="1:15" s="29" customFormat="1" ht="29">
      <c r="A369" s="18"/>
      <c r="B369" s="30"/>
      <c r="C369" s="23" t="s">
        <v>864</v>
      </c>
      <c r="D369" s="582">
        <v>2</v>
      </c>
      <c r="E369" s="28" t="s">
        <v>538</v>
      </c>
      <c r="F369" s="23" t="s">
        <v>7901</v>
      </c>
      <c r="G369" s="53"/>
      <c r="N369" s="99"/>
      <c r="O369" s="99"/>
    </row>
    <row r="370" spans="1:15" s="29" customFormat="1" ht="14.5">
      <c r="A370" s="18"/>
      <c r="B370" s="30"/>
      <c r="C370" s="23" t="s">
        <v>2515</v>
      </c>
      <c r="D370" s="786">
        <v>2</v>
      </c>
      <c r="E370" s="28" t="s">
        <v>269</v>
      </c>
      <c r="F370" s="147"/>
      <c r="G370" s="53"/>
      <c r="N370" s="99"/>
      <c r="O370" s="99"/>
    </row>
    <row r="371" spans="1:15" s="29" customFormat="1">
      <c r="A371" s="185" t="s">
        <v>1887</v>
      </c>
      <c r="B371" s="1378" t="s">
        <v>1888</v>
      </c>
      <c r="C371" s="1165"/>
      <c r="D371" s="1001"/>
      <c r="E371" s="1165"/>
      <c r="F371" s="1412"/>
      <c r="G371" s="1379"/>
      <c r="H371" s="29">
        <f>SUM(D372:D382)</f>
        <v>22</v>
      </c>
      <c r="I371" s="29">
        <f>COUNT(D372:D382)*2</f>
        <v>22</v>
      </c>
      <c r="N371" s="99"/>
      <c r="O371" s="99"/>
    </row>
    <row r="372" spans="1:15" s="29" customFormat="1" ht="46.5">
      <c r="A372" s="362" t="s">
        <v>1889</v>
      </c>
      <c r="B372" s="114" t="s">
        <v>1890</v>
      </c>
      <c r="C372" s="23" t="s">
        <v>869</v>
      </c>
      <c r="D372" s="582">
        <v>2</v>
      </c>
      <c r="E372" s="147" t="s">
        <v>269</v>
      </c>
      <c r="F372" s="23" t="s">
        <v>7902</v>
      </c>
      <c r="G372" s="53"/>
      <c r="N372" s="99"/>
      <c r="O372" s="99"/>
    </row>
    <row r="373" spans="1:15" s="29" customFormat="1" ht="43.5">
      <c r="A373" s="362"/>
      <c r="B373" s="253"/>
      <c r="C373" s="23" t="s">
        <v>871</v>
      </c>
      <c r="D373" s="582">
        <v>2</v>
      </c>
      <c r="E373" s="147" t="s">
        <v>538</v>
      </c>
      <c r="F373" s="23" t="s">
        <v>7903</v>
      </c>
      <c r="G373" s="53"/>
      <c r="N373" s="99"/>
      <c r="O373" s="99"/>
    </row>
    <row r="374" spans="1:15" s="29" customFormat="1" ht="43.5">
      <c r="A374" s="18" t="s">
        <v>1894</v>
      </c>
      <c r="B374" s="114" t="s">
        <v>876</v>
      </c>
      <c r="C374" s="23" t="s">
        <v>7904</v>
      </c>
      <c r="D374" s="584">
        <v>2</v>
      </c>
      <c r="E374" s="147" t="s">
        <v>538</v>
      </c>
      <c r="F374" s="23" t="s">
        <v>874</v>
      </c>
      <c r="G374" s="53"/>
      <c r="N374" s="99"/>
      <c r="O374" s="99"/>
    </row>
    <row r="375" spans="1:15" s="29" customFormat="1" ht="43.5">
      <c r="A375" s="18"/>
      <c r="B375" s="114"/>
      <c r="C375" s="23" t="s">
        <v>877</v>
      </c>
      <c r="D375" s="582">
        <v>2</v>
      </c>
      <c r="E375" s="147" t="s">
        <v>646</v>
      </c>
      <c r="F375" s="23" t="s">
        <v>1895</v>
      </c>
      <c r="G375" s="53"/>
      <c r="N375" s="99"/>
      <c r="O375" s="99"/>
    </row>
    <row r="376" spans="1:15" s="29" customFormat="1" ht="43.5">
      <c r="A376" s="18"/>
      <c r="B376" s="114"/>
      <c r="C376" s="23" t="s">
        <v>7905</v>
      </c>
      <c r="D376" s="582">
        <v>2</v>
      </c>
      <c r="E376" s="147" t="s">
        <v>651</v>
      </c>
      <c r="F376" s="23" t="s">
        <v>1895</v>
      </c>
      <c r="G376" s="53"/>
      <c r="N376" s="99"/>
      <c r="O376" s="99"/>
    </row>
    <row r="377" spans="1:15" s="29" customFormat="1" ht="46.5">
      <c r="A377" s="18" t="s">
        <v>1896</v>
      </c>
      <c r="B377" s="114" t="s">
        <v>880</v>
      </c>
      <c r="C377" s="254" t="s">
        <v>881</v>
      </c>
      <c r="D377" s="582">
        <v>2</v>
      </c>
      <c r="E377" s="147" t="s">
        <v>377</v>
      </c>
      <c r="F377" s="23" t="s">
        <v>3062</v>
      </c>
      <c r="G377" s="53"/>
      <c r="N377" s="99"/>
      <c r="O377" s="99"/>
    </row>
    <row r="378" spans="1:15" s="29" customFormat="1" ht="29">
      <c r="A378" s="18"/>
      <c r="B378" s="114"/>
      <c r="C378" s="23" t="s">
        <v>886</v>
      </c>
      <c r="D378" s="582">
        <v>2</v>
      </c>
      <c r="E378" s="147" t="s">
        <v>651</v>
      </c>
      <c r="F378" s="23" t="s">
        <v>7906</v>
      </c>
      <c r="G378" s="53"/>
      <c r="N378" s="99"/>
      <c r="O378" s="99"/>
    </row>
    <row r="379" spans="1:15" s="29" customFormat="1" ht="46.5">
      <c r="A379" s="18" t="s">
        <v>1899</v>
      </c>
      <c r="B379" s="114" t="s">
        <v>888</v>
      </c>
      <c r="C379" s="30" t="s">
        <v>2668</v>
      </c>
      <c r="D379" s="582">
        <v>2</v>
      </c>
      <c r="E379" s="147" t="s">
        <v>538</v>
      </c>
      <c r="F379" s="30" t="s">
        <v>2669</v>
      </c>
      <c r="G379" s="53"/>
      <c r="N379" s="99"/>
      <c r="O379" s="99"/>
    </row>
    <row r="380" spans="1:15" s="29" customFormat="1" ht="29">
      <c r="A380" s="18"/>
      <c r="B380" s="114"/>
      <c r="C380" s="30" t="s">
        <v>2670</v>
      </c>
      <c r="D380" s="582">
        <v>2</v>
      </c>
      <c r="E380" s="147" t="s">
        <v>538</v>
      </c>
      <c r="F380" s="30" t="s">
        <v>2671</v>
      </c>
      <c r="G380" s="53"/>
      <c r="N380" s="99"/>
      <c r="O380" s="99"/>
    </row>
    <row r="381" spans="1:15" s="29" customFormat="1" ht="43.5">
      <c r="A381" s="18"/>
      <c r="B381" s="114"/>
      <c r="C381" s="30" t="s">
        <v>7907</v>
      </c>
      <c r="D381" s="582">
        <v>2</v>
      </c>
      <c r="E381" s="37" t="s">
        <v>269</v>
      </c>
      <c r="F381" s="23" t="s">
        <v>1901</v>
      </c>
      <c r="G381" s="53"/>
      <c r="N381" s="99"/>
      <c r="O381" s="99"/>
    </row>
    <row r="382" spans="1:15" s="29" customFormat="1" ht="54.75" customHeight="1">
      <c r="A382" s="18" t="s">
        <v>1902</v>
      </c>
      <c r="B382" s="114" t="s">
        <v>3373</v>
      </c>
      <c r="C382" s="23" t="s">
        <v>3374</v>
      </c>
      <c r="D382" s="582">
        <v>2</v>
      </c>
      <c r="E382" s="147" t="s">
        <v>430</v>
      </c>
      <c r="F382" s="30" t="s">
        <v>6912</v>
      </c>
      <c r="G382" s="53"/>
      <c r="N382" s="99"/>
      <c r="O382" s="99"/>
    </row>
    <row r="383" spans="1:15" s="29" customFormat="1" ht="24" customHeight="1">
      <c r="A383" s="185" t="s">
        <v>1903</v>
      </c>
      <c r="B383" s="1353" t="s">
        <v>1904</v>
      </c>
      <c r="C383" s="1144"/>
      <c r="D383" s="1091"/>
      <c r="E383" s="1144"/>
      <c r="F383" s="1415"/>
      <c r="G383" s="1354"/>
      <c r="H383" s="29">
        <f>SUM(D384:D391)</f>
        <v>16</v>
      </c>
      <c r="I383" s="29">
        <f>COUNT(D384:D391)*2</f>
        <v>16</v>
      </c>
      <c r="N383" s="99"/>
      <c r="O383" s="99"/>
    </row>
    <row r="384" spans="1:15" s="29" customFormat="1" ht="46.5">
      <c r="A384" s="18" t="s">
        <v>1905</v>
      </c>
      <c r="B384" s="19" t="s">
        <v>895</v>
      </c>
      <c r="C384" s="50" t="s">
        <v>897</v>
      </c>
      <c r="D384" s="582">
        <v>2</v>
      </c>
      <c r="E384" s="28" t="s">
        <v>646</v>
      </c>
      <c r="F384" s="26" t="s">
        <v>7908</v>
      </c>
      <c r="G384" s="53"/>
      <c r="N384" s="99"/>
      <c r="O384" s="99"/>
    </row>
    <row r="385" spans="1:15" s="29" customFormat="1" ht="62">
      <c r="A385" s="18" t="s">
        <v>1908</v>
      </c>
      <c r="B385" s="114" t="s">
        <v>899</v>
      </c>
      <c r="C385" s="23" t="s">
        <v>900</v>
      </c>
      <c r="D385" s="582">
        <v>2</v>
      </c>
      <c r="E385" s="28" t="s">
        <v>646</v>
      </c>
      <c r="F385" s="23" t="s">
        <v>7909</v>
      </c>
      <c r="G385" s="53"/>
      <c r="N385" s="99"/>
      <c r="O385" s="99"/>
    </row>
    <row r="386" spans="1:15" s="29" customFormat="1" ht="46.5">
      <c r="A386" s="18" t="s">
        <v>1910</v>
      </c>
      <c r="B386" s="114" t="s">
        <v>903</v>
      </c>
      <c r="C386" s="23" t="s">
        <v>904</v>
      </c>
      <c r="D386" s="582">
        <v>2</v>
      </c>
      <c r="E386" s="28" t="s">
        <v>646</v>
      </c>
      <c r="F386" s="23" t="s">
        <v>6915</v>
      </c>
      <c r="G386" s="53"/>
      <c r="N386" s="99"/>
      <c r="O386" s="99"/>
    </row>
    <row r="387" spans="1:15" s="29" customFormat="1" ht="43.5">
      <c r="A387" s="18" t="s">
        <v>1911</v>
      </c>
      <c r="B387" s="160" t="s">
        <v>907</v>
      </c>
      <c r="C387" s="229" t="s">
        <v>7910</v>
      </c>
      <c r="D387" s="582">
        <v>2</v>
      </c>
      <c r="E387" s="28" t="s">
        <v>646</v>
      </c>
      <c r="F387" s="50" t="s">
        <v>7911</v>
      </c>
      <c r="G387" s="53"/>
      <c r="N387" s="99"/>
      <c r="O387" s="99"/>
    </row>
    <row r="388" spans="1:15" s="29" customFormat="1" ht="58">
      <c r="A388" s="18" t="s">
        <v>1916</v>
      </c>
      <c r="B388" s="114" t="s">
        <v>911</v>
      </c>
      <c r="C388" s="234" t="s">
        <v>1917</v>
      </c>
      <c r="D388" s="582">
        <v>2</v>
      </c>
      <c r="E388" s="28" t="s">
        <v>367</v>
      </c>
      <c r="F388" s="50" t="s">
        <v>7912</v>
      </c>
      <c r="G388" s="53"/>
      <c r="N388" s="99"/>
      <c r="O388" s="99"/>
    </row>
    <row r="389" spans="1:15" s="29" customFormat="1" ht="58">
      <c r="A389" s="18" t="s">
        <v>1919</v>
      </c>
      <c r="B389" s="114" t="s">
        <v>915</v>
      </c>
      <c r="C389" s="50" t="s">
        <v>1920</v>
      </c>
      <c r="D389" s="582">
        <v>2</v>
      </c>
      <c r="E389" s="28" t="s">
        <v>646</v>
      </c>
      <c r="F389" s="50" t="s">
        <v>7913</v>
      </c>
      <c r="G389" s="53"/>
      <c r="N389" s="99"/>
      <c r="O389" s="99"/>
    </row>
    <row r="390" spans="1:15" s="29" customFormat="1" ht="29">
      <c r="A390" s="18"/>
      <c r="B390" s="114"/>
      <c r="C390" s="30" t="s">
        <v>918</v>
      </c>
      <c r="D390" s="582">
        <v>2</v>
      </c>
      <c r="E390" s="28" t="s">
        <v>646</v>
      </c>
      <c r="F390" s="30" t="s">
        <v>6919</v>
      </c>
      <c r="G390" s="53"/>
      <c r="N390" s="99"/>
      <c r="O390" s="99"/>
    </row>
    <row r="391" spans="1:15" s="29" customFormat="1" ht="72.5">
      <c r="A391" s="18" t="s">
        <v>1923</v>
      </c>
      <c r="B391" s="114" t="s">
        <v>920</v>
      </c>
      <c r="C391" s="69" t="s">
        <v>2524</v>
      </c>
      <c r="D391" s="582">
        <v>2</v>
      </c>
      <c r="E391" s="28" t="s">
        <v>339</v>
      </c>
      <c r="F391" s="30" t="s">
        <v>6920</v>
      </c>
      <c r="G391" s="53"/>
      <c r="N391" s="99"/>
      <c r="O391" s="99"/>
    </row>
    <row r="392" spans="1:15" s="29" customFormat="1">
      <c r="A392" s="185" t="s">
        <v>1924</v>
      </c>
      <c r="B392" s="1353" t="s">
        <v>66</v>
      </c>
      <c r="C392" s="1144"/>
      <c r="D392" s="1091"/>
      <c r="E392" s="1144"/>
      <c r="F392" s="1415"/>
      <c r="G392" s="1354"/>
      <c r="H392" s="29">
        <f>SUM(D393:D402)</f>
        <v>20</v>
      </c>
      <c r="I392" s="29">
        <f>COUNT(D393:D402)*2</f>
        <v>20</v>
      </c>
      <c r="N392" s="99"/>
      <c r="O392" s="99"/>
    </row>
    <row r="393" spans="1:15" s="29" customFormat="1" ht="31">
      <c r="A393" s="18" t="s">
        <v>1925</v>
      </c>
      <c r="B393" s="114" t="s">
        <v>923</v>
      </c>
      <c r="C393" s="219" t="s">
        <v>3376</v>
      </c>
      <c r="D393" s="582">
        <v>2</v>
      </c>
      <c r="E393" s="28" t="s">
        <v>538</v>
      </c>
      <c r="F393" s="30" t="s">
        <v>7914</v>
      </c>
      <c r="G393" s="53"/>
      <c r="N393" s="99"/>
      <c r="O393" s="99"/>
    </row>
    <row r="394" spans="1:15" s="29" customFormat="1" ht="189.75" customHeight="1">
      <c r="A394" s="18"/>
      <c r="B394" s="114"/>
      <c r="C394" s="219" t="s">
        <v>6925</v>
      </c>
      <c r="D394" s="608">
        <v>2</v>
      </c>
      <c r="E394" s="23" t="s">
        <v>538</v>
      </c>
      <c r="F394" s="30" t="s">
        <v>7915</v>
      </c>
      <c r="G394" s="53"/>
      <c r="N394" s="99"/>
      <c r="O394" s="99"/>
    </row>
    <row r="395" spans="1:15" s="29" customFormat="1" ht="41.25" customHeight="1">
      <c r="A395" s="18"/>
      <c r="B395" s="114"/>
      <c r="C395" s="219" t="s">
        <v>7916</v>
      </c>
      <c r="D395" s="582">
        <v>2</v>
      </c>
      <c r="E395" s="28" t="s">
        <v>430</v>
      </c>
      <c r="F395" s="30" t="s">
        <v>7917</v>
      </c>
      <c r="G395" s="53"/>
      <c r="N395" s="99"/>
      <c r="O395" s="99"/>
    </row>
    <row r="396" spans="1:15" s="29" customFormat="1" ht="126" customHeight="1">
      <c r="A396" s="18"/>
      <c r="B396" s="114"/>
      <c r="C396" s="134" t="s">
        <v>7918</v>
      </c>
      <c r="D396" s="773">
        <v>2</v>
      </c>
      <c r="E396" s="59" t="s">
        <v>7419</v>
      </c>
      <c r="F396" s="161" t="s">
        <v>7919</v>
      </c>
      <c r="G396" s="53"/>
      <c r="N396" s="99"/>
      <c r="O396" s="99"/>
    </row>
    <row r="397" spans="1:15" s="29" customFormat="1" ht="58">
      <c r="A397" s="18" t="s">
        <v>1926</v>
      </c>
      <c r="B397" s="114" t="s">
        <v>930</v>
      </c>
      <c r="C397" s="50" t="s">
        <v>934</v>
      </c>
      <c r="D397" s="608">
        <v>2</v>
      </c>
      <c r="E397" s="23" t="s">
        <v>932</v>
      </c>
      <c r="F397" s="23" t="s">
        <v>933</v>
      </c>
      <c r="G397" s="53"/>
      <c r="N397" s="99"/>
      <c r="O397" s="99"/>
    </row>
    <row r="398" spans="1:15" s="29" customFormat="1" ht="33.75" customHeight="1">
      <c r="A398" s="18"/>
      <c r="B398" s="114"/>
      <c r="C398" s="23" t="s">
        <v>7920</v>
      </c>
      <c r="D398" s="608">
        <v>2</v>
      </c>
      <c r="E398" s="23" t="s">
        <v>538</v>
      </c>
      <c r="F398" s="23" t="s">
        <v>6930</v>
      </c>
      <c r="G398" s="53"/>
      <c r="N398" s="99"/>
      <c r="O398" s="99"/>
    </row>
    <row r="399" spans="1:15" s="29" customFormat="1" ht="72.5">
      <c r="A399" s="18"/>
      <c r="B399" s="114"/>
      <c r="C399" s="55" t="s">
        <v>7921</v>
      </c>
      <c r="D399" s="799">
        <v>2</v>
      </c>
      <c r="E399" s="55" t="s">
        <v>7545</v>
      </c>
      <c r="F399" s="802" t="s">
        <v>7922</v>
      </c>
      <c r="G399" s="53"/>
      <c r="N399" s="99"/>
      <c r="O399" s="99"/>
    </row>
    <row r="400" spans="1:15" s="29" customFormat="1" ht="87">
      <c r="A400" s="18"/>
      <c r="B400" s="114"/>
      <c r="C400" s="50" t="s">
        <v>3377</v>
      </c>
      <c r="D400" s="582">
        <v>2</v>
      </c>
      <c r="E400" s="28" t="s">
        <v>651</v>
      </c>
      <c r="F400" s="23" t="s">
        <v>7923</v>
      </c>
      <c r="G400" s="53"/>
      <c r="N400" s="99"/>
      <c r="O400" s="99"/>
    </row>
    <row r="401" spans="1:15" ht="116">
      <c r="A401" s="18" t="s">
        <v>1927</v>
      </c>
      <c r="B401" s="114" t="s">
        <v>937</v>
      </c>
      <c r="C401" s="234" t="s">
        <v>3378</v>
      </c>
      <c r="D401" s="582">
        <v>2</v>
      </c>
      <c r="E401" s="22" t="s">
        <v>430</v>
      </c>
      <c r="F401" s="25" t="s">
        <v>7924</v>
      </c>
      <c r="G401" s="842"/>
    </row>
    <row r="402" spans="1:15" ht="62">
      <c r="A402" s="18" t="s">
        <v>6933</v>
      </c>
      <c r="B402" s="19" t="s">
        <v>6934</v>
      </c>
      <c r="C402" s="50" t="s">
        <v>7925</v>
      </c>
      <c r="D402" s="582">
        <v>2</v>
      </c>
      <c r="E402" s="28" t="s">
        <v>651</v>
      </c>
      <c r="F402" s="50"/>
      <c r="G402" s="53"/>
    </row>
    <row r="403" spans="1:15" hidden="1">
      <c r="A403" s="359" t="s">
        <v>1928</v>
      </c>
      <c r="B403" s="1353" t="s">
        <v>64</v>
      </c>
      <c r="C403" s="1144"/>
      <c r="D403" s="1144"/>
      <c r="E403" s="1144"/>
      <c r="F403" s="1144"/>
      <c r="G403" s="1354"/>
      <c r="H403" s="99"/>
      <c r="I403" s="99"/>
      <c r="J403" s="99"/>
      <c r="K403" s="99"/>
      <c r="L403" s="99"/>
      <c r="M403" s="7"/>
      <c r="N403" s="7"/>
      <c r="O403" s="7"/>
    </row>
    <row r="404" spans="1:15" ht="43.5" hidden="1">
      <c r="A404" s="27" t="s">
        <v>1929</v>
      </c>
      <c r="B404" s="30" t="s">
        <v>943</v>
      </c>
      <c r="C404" s="30"/>
      <c r="D404" s="26"/>
      <c r="E404" s="28"/>
      <c r="F404" s="26"/>
      <c r="G404" s="26"/>
      <c r="H404" s="99"/>
      <c r="I404" s="99"/>
      <c r="J404" s="99"/>
      <c r="K404" s="99"/>
      <c r="L404" s="99"/>
      <c r="M404" s="7"/>
      <c r="N404" s="7"/>
      <c r="O404" s="7"/>
    </row>
    <row r="405" spans="1:15">
      <c r="A405" s="185" t="s">
        <v>2529</v>
      </c>
      <c r="B405" s="1353" t="s">
        <v>62</v>
      </c>
      <c r="C405" s="1144"/>
      <c r="D405" s="1091"/>
      <c r="E405" s="1144"/>
      <c r="F405" s="1415"/>
      <c r="G405" s="1354"/>
      <c r="H405" s="29">
        <f>SUM(D406:D411)</f>
        <v>6</v>
      </c>
      <c r="I405" s="29">
        <f>COUNT(D406:D411)*2</f>
        <v>6</v>
      </c>
    </row>
    <row r="406" spans="1:15" ht="31">
      <c r="A406" s="18" t="s">
        <v>1932</v>
      </c>
      <c r="B406" s="114" t="s">
        <v>947</v>
      </c>
      <c r="C406" s="30" t="s">
        <v>7926</v>
      </c>
      <c r="D406" s="582">
        <v>2</v>
      </c>
      <c r="E406" s="26" t="s">
        <v>7281</v>
      </c>
      <c r="F406" s="30" t="s">
        <v>7927</v>
      </c>
      <c r="G406" s="53"/>
    </row>
    <row r="407" spans="1:15" ht="44.25" customHeight="1">
      <c r="A407" s="18"/>
      <c r="B407" s="114"/>
      <c r="C407" s="30" t="s">
        <v>7928</v>
      </c>
      <c r="D407" s="582">
        <v>2</v>
      </c>
      <c r="E407" s="26" t="s">
        <v>7337</v>
      </c>
      <c r="F407" s="26"/>
      <c r="G407" s="53"/>
    </row>
    <row r="408" spans="1:15" ht="31" hidden="1">
      <c r="A408" s="27" t="s">
        <v>1933</v>
      </c>
      <c r="B408" s="114" t="s">
        <v>954</v>
      </c>
      <c r="C408" s="30"/>
      <c r="D408" s="26"/>
      <c r="E408" s="28"/>
      <c r="F408" s="26"/>
      <c r="G408" s="26"/>
      <c r="H408" s="99"/>
      <c r="I408" s="99"/>
      <c r="J408" s="99"/>
      <c r="K408" s="99"/>
      <c r="L408" s="99"/>
      <c r="M408" s="7"/>
      <c r="N408" s="7"/>
      <c r="O408" s="7"/>
    </row>
    <row r="409" spans="1:15" ht="52.5" customHeight="1">
      <c r="A409" s="18" t="s">
        <v>2530</v>
      </c>
      <c r="B409" s="114" t="s">
        <v>960</v>
      </c>
      <c r="C409" s="23" t="s">
        <v>966</v>
      </c>
      <c r="D409" s="582">
        <v>2</v>
      </c>
      <c r="E409" s="37" t="s">
        <v>538</v>
      </c>
      <c r="F409" s="55" t="s">
        <v>6937</v>
      </c>
      <c r="G409" s="53"/>
    </row>
    <row r="410" spans="1:15" ht="77.5" hidden="1">
      <c r="A410" s="27" t="s">
        <v>1934</v>
      </c>
      <c r="B410" s="51" t="s">
        <v>968</v>
      </c>
      <c r="C410" s="234"/>
      <c r="D410" s="26"/>
      <c r="E410" s="28"/>
      <c r="F410" s="26"/>
      <c r="G410" s="26"/>
      <c r="H410" s="99"/>
      <c r="I410" s="99"/>
      <c r="J410" s="99"/>
      <c r="K410" s="99"/>
      <c r="L410" s="99"/>
      <c r="M410" s="7"/>
      <c r="N410" s="7"/>
      <c r="O410" s="7"/>
    </row>
    <row r="411" spans="1:15" ht="31" hidden="1">
      <c r="A411" s="27" t="s">
        <v>1936</v>
      </c>
      <c r="B411" s="114" t="s">
        <v>979</v>
      </c>
      <c r="C411" s="30"/>
      <c r="D411" s="26"/>
      <c r="E411" s="28"/>
      <c r="F411" s="26"/>
      <c r="G411" s="26"/>
      <c r="H411" s="100"/>
      <c r="I411" s="99"/>
      <c r="J411" s="99"/>
      <c r="K411" s="99"/>
      <c r="L411" s="99"/>
      <c r="M411" s="7"/>
      <c r="N411" s="7"/>
      <c r="O411" s="7"/>
    </row>
    <row r="412" spans="1:15">
      <c r="A412" s="185" t="s">
        <v>1937</v>
      </c>
      <c r="B412" s="1353" t="s">
        <v>60</v>
      </c>
      <c r="C412" s="1144"/>
      <c r="D412" s="1091"/>
      <c r="E412" s="1144"/>
      <c r="F412" s="1415"/>
      <c r="G412" s="1354"/>
      <c r="H412" s="29">
        <f>SUM(D413:D415)</f>
        <v>4</v>
      </c>
      <c r="I412" s="29">
        <f>COUNT(D413:D415)*2</f>
        <v>4</v>
      </c>
    </row>
    <row r="413" spans="1:15" ht="41.25" customHeight="1">
      <c r="A413" s="18" t="s">
        <v>1938</v>
      </c>
      <c r="B413" s="114" t="s">
        <v>988</v>
      </c>
      <c r="C413" s="20" t="s">
        <v>989</v>
      </c>
      <c r="D413" s="582">
        <v>2</v>
      </c>
      <c r="E413" s="28" t="s">
        <v>339</v>
      </c>
      <c r="F413" s="234" t="s">
        <v>7929</v>
      </c>
      <c r="G413" s="53"/>
    </row>
    <row r="414" spans="1:15" ht="45.75" hidden="1" customHeight="1">
      <c r="A414" s="27" t="s">
        <v>990</v>
      </c>
      <c r="B414" s="114" t="s">
        <v>991</v>
      </c>
      <c r="C414" s="264"/>
      <c r="D414" s="742"/>
      <c r="E414" s="28"/>
      <c r="F414" s="742"/>
      <c r="G414" s="26"/>
      <c r="H414" s="99"/>
      <c r="I414" s="99"/>
      <c r="J414" s="99"/>
      <c r="K414" s="99"/>
      <c r="L414" s="99"/>
      <c r="M414" s="7"/>
      <c r="N414" s="7"/>
      <c r="O414" s="7"/>
    </row>
    <row r="415" spans="1:15" ht="83.25" customHeight="1">
      <c r="A415" s="18" t="s">
        <v>1939</v>
      </c>
      <c r="B415" s="114" t="s">
        <v>993</v>
      </c>
      <c r="C415" s="229" t="s">
        <v>3379</v>
      </c>
      <c r="D415" s="582">
        <v>2</v>
      </c>
      <c r="E415" s="28" t="s">
        <v>538</v>
      </c>
      <c r="F415" s="229" t="s">
        <v>7930</v>
      </c>
      <c r="G415" s="53"/>
    </row>
    <row r="416" spans="1:15" ht="24.75" customHeight="1">
      <c r="A416" s="185" t="s">
        <v>1942</v>
      </c>
      <c r="B416" s="1353" t="s">
        <v>58</v>
      </c>
      <c r="C416" s="1144"/>
      <c r="D416" s="1091"/>
      <c r="E416" s="1144"/>
      <c r="F416" s="1415"/>
      <c r="G416" s="1354"/>
      <c r="H416" s="29">
        <f>SUM(D417:D430)</f>
        <v>14</v>
      </c>
      <c r="I416" s="29">
        <f>COUNT(D417:D430)*2</f>
        <v>14</v>
      </c>
    </row>
    <row r="417" spans="1:15" ht="46.5" hidden="1">
      <c r="A417" s="27" t="s">
        <v>995</v>
      </c>
      <c r="B417" s="114" t="s">
        <v>996</v>
      </c>
      <c r="C417" s="30"/>
      <c r="D417" s="26"/>
      <c r="E417" s="28"/>
      <c r="F417" s="26"/>
      <c r="G417" s="26"/>
      <c r="H417" s="99"/>
      <c r="I417" s="99"/>
      <c r="J417" s="99"/>
      <c r="K417" s="99"/>
      <c r="L417" s="99"/>
      <c r="M417" s="7"/>
      <c r="N417" s="7"/>
      <c r="O417" s="7"/>
    </row>
    <row r="418" spans="1:15" ht="31" hidden="1">
      <c r="A418" s="27" t="s">
        <v>997</v>
      </c>
      <c r="B418" s="114" t="s">
        <v>998</v>
      </c>
      <c r="C418" s="30"/>
      <c r="D418" s="26"/>
      <c r="E418" s="28"/>
      <c r="F418" s="26"/>
      <c r="G418" s="26"/>
      <c r="H418" s="99"/>
      <c r="I418" s="99"/>
      <c r="J418" s="99"/>
      <c r="K418" s="99"/>
      <c r="L418" s="99"/>
      <c r="M418" s="7"/>
      <c r="N418" s="7"/>
      <c r="O418" s="7"/>
    </row>
    <row r="419" spans="1:15" ht="31" hidden="1">
      <c r="A419" s="27" t="s">
        <v>999</v>
      </c>
      <c r="B419" s="114" t="s">
        <v>1000</v>
      </c>
      <c r="C419" s="30"/>
      <c r="D419" s="26"/>
      <c r="E419" s="28"/>
      <c r="F419" s="26"/>
      <c r="G419" s="26"/>
      <c r="H419" s="99"/>
      <c r="I419" s="99"/>
      <c r="J419" s="99"/>
      <c r="K419" s="99"/>
      <c r="L419" s="99"/>
      <c r="M419" s="7"/>
      <c r="N419" s="7"/>
      <c r="O419" s="7"/>
    </row>
    <row r="420" spans="1:15" ht="46.5" hidden="1">
      <c r="A420" s="27" t="s">
        <v>1001</v>
      </c>
      <c r="B420" s="114" t="s">
        <v>1002</v>
      </c>
      <c r="C420" s="30"/>
      <c r="D420" s="26"/>
      <c r="E420" s="28"/>
      <c r="F420" s="26"/>
      <c r="G420" s="26"/>
      <c r="H420" s="99"/>
      <c r="I420" s="99"/>
      <c r="J420" s="99"/>
      <c r="K420" s="99"/>
      <c r="L420" s="99"/>
      <c r="M420" s="7"/>
      <c r="N420" s="7"/>
      <c r="O420" s="7"/>
    </row>
    <row r="421" spans="1:15" ht="46.5" hidden="1">
      <c r="A421" s="27" t="s">
        <v>1943</v>
      </c>
      <c r="B421" s="114" t="s">
        <v>1004</v>
      </c>
      <c r="C421" s="30"/>
      <c r="D421" s="26"/>
      <c r="E421" s="28"/>
      <c r="F421" s="26"/>
      <c r="G421" s="26"/>
      <c r="H421" s="99"/>
      <c r="I421" s="99"/>
      <c r="J421" s="99"/>
      <c r="K421" s="99"/>
      <c r="L421" s="99"/>
      <c r="M421" s="7"/>
      <c r="N421" s="7"/>
      <c r="O421" s="7"/>
    </row>
    <row r="422" spans="1:15" ht="31" hidden="1">
      <c r="A422" s="27" t="s">
        <v>1005</v>
      </c>
      <c r="B422" s="114" t="s">
        <v>1006</v>
      </c>
      <c r="C422" s="30"/>
      <c r="D422" s="26"/>
      <c r="E422" s="28"/>
      <c r="F422" s="26"/>
      <c r="G422" s="26"/>
      <c r="H422" s="99"/>
      <c r="I422" s="99"/>
      <c r="J422" s="99"/>
      <c r="K422" s="99"/>
      <c r="L422" s="99"/>
      <c r="M422" s="7"/>
      <c r="N422" s="7"/>
      <c r="O422" s="7"/>
    </row>
    <row r="423" spans="1:15" ht="31" hidden="1">
      <c r="A423" s="27" t="s">
        <v>1007</v>
      </c>
      <c r="B423" s="114" t="s">
        <v>1008</v>
      </c>
      <c r="C423" s="30"/>
      <c r="D423" s="26"/>
      <c r="E423" s="28"/>
      <c r="F423" s="26"/>
      <c r="G423" s="26"/>
      <c r="H423" s="99"/>
      <c r="I423" s="99"/>
      <c r="J423" s="99"/>
      <c r="K423" s="99"/>
      <c r="L423" s="99"/>
      <c r="M423" s="7"/>
      <c r="N423" s="7"/>
      <c r="O423" s="7"/>
    </row>
    <row r="424" spans="1:15" ht="31">
      <c r="A424" s="18" t="s">
        <v>1009</v>
      </c>
      <c r="B424" s="19" t="s">
        <v>1010</v>
      </c>
      <c r="C424" s="50" t="s">
        <v>2778</v>
      </c>
      <c r="D424" s="582">
        <v>2</v>
      </c>
      <c r="E424" s="28" t="s">
        <v>651</v>
      </c>
      <c r="F424" s="50" t="s">
        <v>7931</v>
      </c>
      <c r="G424" s="53"/>
    </row>
    <row r="425" spans="1:15" ht="83.25" customHeight="1">
      <c r="A425" s="18" t="s">
        <v>1012</v>
      </c>
      <c r="B425" s="19" t="s">
        <v>1013</v>
      </c>
      <c r="C425" s="50" t="s">
        <v>7413</v>
      </c>
      <c r="D425" s="582">
        <v>2</v>
      </c>
      <c r="E425" s="28" t="s">
        <v>646</v>
      </c>
      <c r="F425" s="26"/>
      <c r="G425" s="53"/>
    </row>
    <row r="426" spans="1:15" ht="43.5">
      <c r="A426" s="18"/>
      <c r="B426" s="19"/>
      <c r="C426" s="50" t="s">
        <v>3380</v>
      </c>
      <c r="D426" s="582">
        <v>2</v>
      </c>
      <c r="E426" s="28" t="s">
        <v>646</v>
      </c>
      <c r="F426" s="30" t="s">
        <v>3381</v>
      </c>
      <c r="G426" s="53"/>
    </row>
    <row r="427" spans="1:15" ht="72.5">
      <c r="A427" s="18"/>
      <c r="B427" s="19"/>
      <c r="C427" s="25" t="s">
        <v>1944</v>
      </c>
      <c r="D427" s="115">
        <v>2</v>
      </c>
      <c r="E427" s="28" t="s">
        <v>646</v>
      </c>
      <c r="F427" s="23" t="s">
        <v>7932</v>
      </c>
      <c r="G427" s="53"/>
    </row>
    <row r="428" spans="1:15" ht="29">
      <c r="A428" s="18"/>
      <c r="B428" s="19"/>
      <c r="C428" s="223" t="s">
        <v>6943</v>
      </c>
      <c r="D428" s="582">
        <v>2</v>
      </c>
      <c r="E428" s="28" t="s">
        <v>646</v>
      </c>
      <c r="F428" s="55" t="s">
        <v>6944</v>
      </c>
      <c r="G428" s="53"/>
    </row>
    <row r="429" spans="1:15" ht="122.25" customHeight="1">
      <c r="A429" s="18"/>
      <c r="B429" s="19"/>
      <c r="C429" s="50" t="s">
        <v>3382</v>
      </c>
      <c r="D429" s="582">
        <v>2</v>
      </c>
      <c r="E429" s="28" t="s">
        <v>538</v>
      </c>
      <c r="F429" s="30" t="s">
        <v>7933</v>
      </c>
      <c r="G429" s="53"/>
    </row>
    <row r="430" spans="1:15" ht="62">
      <c r="A430" s="18" t="s">
        <v>1019</v>
      </c>
      <c r="B430" s="19" t="s">
        <v>1020</v>
      </c>
      <c r="C430" s="50" t="s">
        <v>1021</v>
      </c>
      <c r="D430" s="582">
        <v>2</v>
      </c>
      <c r="E430" s="28" t="s">
        <v>646</v>
      </c>
      <c r="F430" s="55" t="s">
        <v>6947</v>
      </c>
      <c r="G430" s="53"/>
    </row>
    <row r="431" spans="1:15" hidden="1">
      <c r="A431" s="359" t="s">
        <v>57</v>
      </c>
      <c r="B431" s="1353" t="s">
        <v>2533</v>
      </c>
      <c r="C431" s="1144"/>
      <c r="D431" s="1144"/>
      <c r="E431" s="1144"/>
      <c r="F431" s="1144"/>
      <c r="G431" s="1354"/>
      <c r="H431" s="99"/>
      <c r="I431" s="99"/>
      <c r="J431" s="99"/>
      <c r="K431" s="99"/>
      <c r="L431" s="99"/>
      <c r="M431" s="7"/>
      <c r="N431" s="7"/>
      <c r="O431" s="7"/>
    </row>
    <row r="432" spans="1:15" ht="62" hidden="1">
      <c r="A432" s="27" t="s">
        <v>1022</v>
      </c>
      <c r="B432" s="114" t="s">
        <v>2534</v>
      </c>
      <c r="C432" s="30"/>
      <c r="D432" s="26"/>
      <c r="E432" s="28"/>
      <c r="F432" s="26"/>
      <c r="G432" s="26"/>
      <c r="H432" s="99"/>
      <c r="I432" s="99"/>
      <c r="J432" s="99"/>
      <c r="K432" s="99"/>
      <c r="L432" s="99"/>
      <c r="M432" s="7"/>
      <c r="N432" s="7"/>
      <c r="O432" s="7"/>
    </row>
    <row r="433" spans="1:15" ht="62" hidden="1">
      <c r="A433" s="27" t="s">
        <v>1024</v>
      </c>
      <c r="B433" s="114" t="s">
        <v>2536</v>
      </c>
      <c r="C433" s="30"/>
      <c r="D433" s="26"/>
      <c r="E433" s="28"/>
      <c r="F433" s="26"/>
      <c r="G433" s="26"/>
      <c r="H433" s="99"/>
      <c r="I433" s="99"/>
      <c r="J433" s="99"/>
      <c r="K433" s="99"/>
      <c r="L433" s="99"/>
      <c r="M433" s="7"/>
      <c r="N433" s="7"/>
      <c r="O433" s="7"/>
    </row>
    <row r="434" spans="1:15" ht="46.5" hidden="1">
      <c r="A434" s="27" t="s">
        <v>1026</v>
      </c>
      <c r="B434" s="114" t="s">
        <v>2537</v>
      </c>
      <c r="C434" s="30"/>
      <c r="D434" s="26"/>
      <c r="E434" s="28"/>
      <c r="F434" s="26"/>
      <c r="G434" s="26"/>
      <c r="H434" s="99"/>
      <c r="I434" s="99"/>
      <c r="J434" s="99"/>
      <c r="K434" s="99"/>
      <c r="L434" s="99"/>
      <c r="M434" s="7"/>
      <c r="N434" s="7"/>
      <c r="O434" s="7"/>
    </row>
    <row r="435" spans="1:15" hidden="1">
      <c r="A435" s="359" t="s">
        <v>1950</v>
      </c>
      <c r="B435" s="1353" t="s">
        <v>1951</v>
      </c>
      <c r="C435" s="1144"/>
      <c r="D435" s="1144"/>
      <c r="E435" s="1144"/>
      <c r="F435" s="1144"/>
      <c r="G435" s="1354"/>
      <c r="H435" s="99"/>
      <c r="I435" s="99"/>
      <c r="J435" s="99"/>
      <c r="K435" s="99"/>
      <c r="L435" s="99"/>
      <c r="M435" s="7"/>
      <c r="N435" s="7"/>
      <c r="O435" s="7"/>
    </row>
    <row r="436" spans="1:15" ht="31" hidden="1">
      <c r="A436" s="27" t="s">
        <v>1952</v>
      </c>
      <c r="B436" s="114" t="s">
        <v>1953</v>
      </c>
      <c r="C436" s="30"/>
      <c r="D436" s="26"/>
      <c r="E436" s="28"/>
      <c r="F436" s="26"/>
      <c r="G436" s="26"/>
      <c r="H436" s="99"/>
      <c r="I436" s="99"/>
      <c r="J436" s="99"/>
      <c r="K436" s="99"/>
      <c r="L436" s="99"/>
      <c r="M436" s="7"/>
      <c r="N436" s="7"/>
      <c r="O436" s="7"/>
    </row>
    <row r="437" spans="1:15" ht="46.5" hidden="1">
      <c r="A437" s="27" t="s">
        <v>1034</v>
      </c>
      <c r="B437" s="114" t="s">
        <v>1954</v>
      </c>
      <c r="C437" s="30"/>
      <c r="D437" s="26"/>
      <c r="E437" s="28"/>
      <c r="F437" s="26"/>
      <c r="G437" s="26"/>
      <c r="H437" s="99"/>
      <c r="I437" s="99"/>
      <c r="J437" s="99"/>
      <c r="K437" s="99"/>
      <c r="L437" s="99"/>
      <c r="M437" s="7"/>
      <c r="N437" s="7"/>
      <c r="O437" s="7"/>
    </row>
    <row r="438" spans="1:15" ht="31" hidden="1">
      <c r="A438" s="27" t="s">
        <v>1036</v>
      </c>
      <c r="B438" s="114" t="s">
        <v>1955</v>
      </c>
      <c r="C438" s="30"/>
      <c r="D438" s="26"/>
      <c r="E438" s="28"/>
      <c r="F438" s="26"/>
      <c r="G438" s="26"/>
      <c r="H438" s="99"/>
      <c r="I438" s="99"/>
      <c r="J438" s="99"/>
      <c r="K438" s="99"/>
      <c r="L438" s="99"/>
      <c r="M438" s="7"/>
      <c r="N438" s="7"/>
      <c r="O438" s="7"/>
    </row>
    <row r="439" spans="1:15" ht="46.5" hidden="1">
      <c r="A439" s="27" t="s">
        <v>1038</v>
      </c>
      <c r="B439" s="114" t="s">
        <v>1956</v>
      </c>
      <c r="C439" s="30"/>
      <c r="D439" s="26"/>
      <c r="E439" s="28"/>
      <c r="F439" s="26"/>
      <c r="G439" s="26"/>
      <c r="H439" s="99"/>
      <c r="I439" s="99"/>
      <c r="J439" s="99"/>
      <c r="K439" s="99"/>
      <c r="L439" s="99"/>
      <c r="M439" s="7"/>
      <c r="N439" s="7"/>
      <c r="O439" s="7"/>
    </row>
    <row r="440" spans="1:15" hidden="1">
      <c r="A440" s="359" t="s">
        <v>1957</v>
      </c>
      <c r="B440" s="1353" t="s">
        <v>52</v>
      </c>
      <c r="C440" s="1144"/>
      <c r="D440" s="1144"/>
      <c r="E440" s="1144"/>
      <c r="F440" s="1144"/>
      <c r="G440" s="1354"/>
      <c r="H440" s="99"/>
      <c r="I440" s="99"/>
      <c r="J440" s="99"/>
      <c r="K440" s="99"/>
      <c r="L440" s="99"/>
      <c r="M440" s="7"/>
      <c r="N440" s="7"/>
      <c r="O440" s="7"/>
    </row>
    <row r="441" spans="1:15" ht="46.5" hidden="1">
      <c r="A441" s="27" t="s">
        <v>2538</v>
      </c>
      <c r="B441" s="114" t="s">
        <v>3383</v>
      </c>
      <c r="C441" s="114"/>
      <c r="D441" s="26"/>
      <c r="E441" s="28"/>
      <c r="F441" s="26"/>
      <c r="G441" s="26"/>
      <c r="H441" s="99"/>
      <c r="I441" s="99"/>
      <c r="J441" s="99"/>
      <c r="K441" s="99"/>
      <c r="L441" s="99"/>
      <c r="M441" s="7"/>
      <c r="N441" s="7"/>
      <c r="O441" s="7"/>
    </row>
    <row r="442" spans="1:15" ht="46.5" hidden="1">
      <c r="A442" s="27" t="s">
        <v>1958</v>
      </c>
      <c r="B442" s="114" t="s">
        <v>1045</v>
      </c>
      <c r="C442" s="50"/>
      <c r="D442" s="26"/>
      <c r="E442" s="28"/>
      <c r="F442" s="26"/>
      <c r="G442" s="26"/>
      <c r="H442" s="99"/>
      <c r="I442" s="99"/>
      <c r="J442" s="99"/>
      <c r="K442" s="99"/>
      <c r="L442" s="99"/>
      <c r="M442" s="7"/>
      <c r="N442" s="7"/>
      <c r="O442" s="7"/>
    </row>
    <row r="443" spans="1:15" ht="43.5" hidden="1">
      <c r="A443" s="27" t="s">
        <v>1052</v>
      </c>
      <c r="B443" s="30" t="s">
        <v>6956</v>
      </c>
      <c r="C443" s="50"/>
      <c r="D443" s="26"/>
      <c r="E443" s="28"/>
      <c r="F443" s="26"/>
      <c r="G443" s="26"/>
      <c r="H443" s="99"/>
      <c r="I443" s="99"/>
      <c r="J443" s="99"/>
      <c r="K443" s="99"/>
      <c r="L443" s="99"/>
      <c r="M443" s="7"/>
      <c r="N443" s="7"/>
      <c r="O443" s="7"/>
    </row>
    <row r="444" spans="1:15" ht="77.5" hidden="1">
      <c r="A444" s="27" t="s">
        <v>6957</v>
      </c>
      <c r="B444" s="19" t="s">
        <v>1057</v>
      </c>
      <c r="C444" s="30"/>
      <c r="D444" s="26"/>
      <c r="E444" s="28"/>
      <c r="F444" s="26"/>
      <c r="G444" s="26"/>
      <c r="H444" s="99"/>
      <c r="I444" s="99"/>
      <c r="J444" s="99"/>
      <c r="K444" s="99"/>
      <c r="L444" s="99"/>
      <c r="M444" s="7"/>
      <c r="N444" s="7"/>
      <c r="O444" s="7"/>
    </row>
    <row r="445" spans="1:15" hidden="1">
      <c r="A445" s="27" t="s">
        <v>51</v>
      </c>
      <c r="B445" s="1353" t="s">
        <v>1963</v>
      </c>
      <c r="C445" s="1144"/>
      <c r="D445" s="1144"/>
      <c r="E445" s="1144"/>
      <c r="F445" s="1144"/>
      <c r="G445" s="1354"/>
      <c r="H445" s="99">
        <f>SUM(D446)</f>
        <v>0</v>
      </c>
      <c r="I445" s="99">
        <f>COUNT(D446)*2</f>
        <v>0</v>
      </c>
      <c r="J445" s="99"/>
      <c r="K445" s="99"/>
      <c r="L445" s="99"/>
      <c r="M445" s="7"/>
      <c r="N445" s="7"/>
      <c r="O445" s="7"/>
    </row>
    <row r="446" spans="1:15" ht="46.5" hidden="1">
      <c r="A446" s="27" t="s">
        <v>1058</v>
      </c>
      <c r="B446" s="114" t="s">
        <v>1059</v>
      </c>
      <c r="C446" s="114"/>
      <c r="D446" s="53"/>
      <c r="E446" s="28"/>
      <c r="F446" s="26"/>
      <c r="G446" s="53"/>
      <c r="H446" s="99"/>
      <c r="I446" s="99"/>
      <c r="J446" s="99"/>
      <c r="K446" s="99"/>
      <c r="L446" s="99"/>
      <c r="M446" s="7"/>
      <c r="N446" s="7"/>
      <c r="O446" s="7"/>
    </row>
    <row r="447" spans="1:15" ht="77.5" hidden="1">
      <c r="A447" s="27" t="s">
        <v>1060</v>
      </c>
      <c r="B447" s="114" t="s">
        <v>1964</v>
      </c>
      <c r="C447" s="30"/>
      <c r="D447" s="26"/>
      <c r="E447" s="28"/>
      <c r="F447" s="26"/>
      <c r="G447" s="26"/>
      <c r="H447" s="99"/>
      <c r="I447" s="99"/>
      <c r="J447" s="99"/>
      <c r="K447" s="99"/>
      <c r="L447" s="99"/>
      <c r="M447" s="7"/>
      <c r="N447" s="7"/>
      <c r="O447" s="7"/>
    </row>
    <row r="448" spans="1:15" ht="62" hidden="1">
      <c r="A448" s="27" t="s">
        <v>1062</v>
      </c>
      <c r="B448" s="114" t="s">
        <v>1965</v>
      </c>
      <c r="C448" s="30"/>
      <c r="D448" s="26"/>
      <c r="E448" s="28"/>
      <c r="F448" s="26"/>
      <c r="G448" s="26"/>
      <c r="H448" s="99"/>
      <c r="I448" s="99"/>
      <c r="J448" s="99"/>
      <c r="K448" s="99"/>
      <c r="L448" s="99"/>
      <c r="M448" s="7"/>
      <c r="N448" s="7"/>
      <c r="O448" s="7"/>
    </row>
    <row r="449" spans="1:15" ht="77.5" hidden="1">
      <c r="A449" s="27" t="s">
        <v>1064</v>
      </c>
      <c r="B449" s="114" t="s">
        <v>1065</v>
      </c>
      <c r="C449" s="30"/>
      <c r="D449" s="26"/>
      <c r="E449" s="28"/>
      <c r="F449" s="26"/>
      <c r="G449" s="26"/>
      <c r="H449" s="99"/>
      <c r="I449" s="99"/>
      <c r="J449" s="99"/>
      <c r="K449" s="99"/>
      <c r="L449" s="99"/>
      <c r="M449" s="7"/>
      <c r="N449" s="7"/>
      <c r="O449" s="7"/>
    </row>
    <row r="450" spans="1:15" ht="62" hidden="1">
      <c r="A450" s="27" t="s">
        <v>1066</v>
      </c>
      <c r="B450" s="19" t="s">
        <v>1067</v>
      </c>
      <c r="C450" s="30"/>
      <c r="D450" s="26"/>
      <c r="E450" s="28"/>
      <c r="F450" s="26"/>
      <c r="G450" s="26"/>
      <c r="H450" s="99"/>
      <c r="I450" s="99"/>
      <c r="J450" s="99"/>
      <c r="K450" s="99"/>
      <c r="L450" s="99"/>
      <c r="M450" s="7"/>
      <c r="N450" s="7"/>
      <c r="O450" s="7"/>
    </row>
    <row r="451" spans="1:15" ht="43.5" hidden="1">
      <c r="A451" s="27" t="s">
        <v>1068</v>
      </c>
      <c r="B451" s="30" t="s">
        <v>1069</v>
      </c>
      <c r="C451" s="30"/>
      <c r="D451" s="26"/>
      <c r="E451" s="28"/>
      <c r="F451" s="26"/>
      <c r="G451" s="26"/>
      <c r="H451" s="99"/>
      <c r="I451" s="99"/>
      <c r="J451" s="99"/>
      <c r="K451" s="99"/>
      <c r="L451" s="99"/>
      <c r="M451" s="7"/>
      <c r="N451" s="7"/>
      <c r="O451" s="7"/>
    </row>
    <row r="452" spans="1:15" hidden="1">
      <c r="A452" s="359" t="s">
        <v>49</v>
      </c>
      <c r="B452" s="1353" t="s">
        <v>1966</v>
      </c>
      <c r="C452" s="1144"/>
      <c r="D452" s="1144"/>
      <c r="E452" s="1144"/>
      <c r="F452" s="1144"/>
      <c r="G452" s="1354"/>
      <c r="H452" s="99"/>
      <c r="I452" s="99"/>
      <c r="J452" s="99"/>
      <c r="K452" s="99"/>
      <c r="L452" s="99"/>
      <c r="M452" s="7"/>
      <c r="N452" s="7"/>
      <c r="O452" s="7"/>
    </row>
    <row r="453" spans="1:15" ht="77.5" hidden="1">
      <c r="A453" s="27" t="s">
        <v>3154</v>
      </c>
      <c r="B453" s="796" t="s">
        <v>7934</v>
      </c>
      <c r="C453" s="30"/>
      <c r="D453" s="26"/>
      <c r="E453" s="28"/>
      <c r="F453" s="26"/>
      <c r="G453" s="26"/>
      <c r="H453" s="99"/>
      <c r="I453" s="99"/>
      <c r="J453" s="99"/>
      <c r="K453" s="99"/>
      <c r="L453" s="99"/>
      <c r="M453" s="7"/>
      <c r="N453" s="7"/>
      <c r="O453" s="7"/>
    </row>
    <row r="454" spans="1:15" ht="62" hidden="1">
      <c r="A454" s="27" t="s">
        <v>3156</v>
      </c>
      <c r="B454" s="796" t="s">
        <v>1978</v>
      </c>
      <c r="C454" s="30"/>
      <c r="D454" s="26"/>
      <c r="E454" s="28"/>
      <c r="F454" s="26"/>
      <c r="G454" s="26"/>
      <c r="H454" s="99"/>
      <c r="I454" s="99"/>
      <c r="J454" s="99"/>
      <c r="K454" s="99"/>
      <c r="L454" s="99"/>
      <c r="M454" s="7"/>
      <c r="N454" s="7"/>
      <c r="O454" s="7"/>
    </row>
    <row r="455" spans="1:15" ht="43.5" hidden="1">
      <c r="A455" s="27" t="s">
        <v>3158</v>
      </c>
      <c r="B455" s="798" t="s">
        <v>3159</v>
      </c>
      <c r="C455" s="30"/>
      <c r="D455" s="26"/>
      <c r="E455" s="28"/>
      <c r="F455" s="26"/>
      <c r="G455" s="26"/>
      <c r="H455" s="99"/>
      <c r="I455" s="99"/>
      <c r="J455" s="99"/>
      <c r="K455" s="99"/>
      <c r="L455" s="99"/>
      <c r="M455" s="7"/>
      <c r="N455" s="7"/>
      <c r="O455" s="7"/>
    </row>
    <row r="456" spans="1:15" ht="62" hidden="1">
      <c r="A456" s="27" t="s">
        <v>7935</v>
      </c>
      <c r="B456" s="74" t="s">
        <v>1072</v>
      </c>
      <c r="C456" s="30"/>
      <c r="D456" s="26"/>
      <c r="E456" s="28"/>
      <c r="F456" s="26"/>
      <c r="G456" s="26"/>
      <c r="H456" s="99"/>
      <c r="I456" s="99"/>
      <c r="J456" s="99"/>
      <c r="K456" s="99"/>
      <c r="L456" s="99"/>
      <c r="M456" s="7"/>
      <c r="N456" s="7"/>
      <c r="O456" s="7"/>
    </row>
    <row r="457" spans="1:15" ht="77.5" hidden="1">
      <c r="A457" s="27" t="s">
        <v>3168</v>
      </c>
      <c r="B457" s="796" t="s">
        <v>1999</v>
      </c>
      <c r="C457" s="30"/>
      <c r="D457" s="26"/>
      <c r="E457" s="28"/>
      <c r="F457" s="26"/>
      <c r="G457" s="26"/>
      <c r="H457" s="99"/>
      <c r="I457" s="99"/>
      <c r="J457" s="99"/>
      <c r="K457" s="99"/>
      <c r="L457" s="99"/>
      <c r="M457" s="7"/>
      <c r="N457" s="7"/>
      <c r="O457" s="7"/>
    </row>
    <row r="458" spans="1:15" ht="62" hidden="1">
      <c r="A458" s="27" t="s">
        <v>3172</v>
      </c>
      <c r="B458" s="796" t="s">
        <v>2005</v>
      </c>
      <c r="C458" s="30"/>
      <c r="D458" s="26"/>
      <c r="E458" s="28"/>
      <c r="F458" s="26"/>
      <c r="G458" s="26"/>
      <c r="H458" s="99"/>
      <c r="I458" s="99"/>
      <c r="J458" s="99"/>
      <c r="K458" s="99"/>
      <c r="L458" s="99"/>
      <c r="M458" s="7"/>
      <c r="N458" s="7"/>
      <c r="O458" s="7"/>
    </row>
    <row r="459" spans="1:15" ht="62" hidden="1">
      <c r="A459" s="27" t="s">
        <v>3177</v>
      </c>
      <c r="B459" s="796" t="s">
        <v>2017</v>
      </c>
      <c r="C459" s="30"/>
      <c r="D459" s="26"/>
      <c r="E459" s="28"/>
      <c r="F459" s="26"/>
      <c r="G459" s="26"/>
      <c r="H459" s="99"/>
      <c r="I459" s="99"/>
      <c r="J459" s="99"/>
      <c r="K459" s="99"/>
      <c r="L459" s="99"/>
      <c r="M459" s="7"/>
      <c r="N459" s="7"/>
      <c r="O459" s="7"/>
    </row>
    <row r="460" spans="1:15" ht="77.5" hidden="1">
      <c r="A460" s="27" t="s">
        <v>3178</v>
      </c>
      <c r="B460" s="796" t="s">
        <v>2022</v>
      </c>
      <c r="C460" s="30"/>
      <c r="D460" s="26"/>
      <c r="E460" s="28"/>
      <c r="F460" s="26"/>
      <c r="G460" s="26"/>
      <c r="H460" s="99"/>
      <c r="I460" s="99"/>
      <c r="J460" s="99"/>
      <c r="K460" s="99"/>
      <c r="L460" s="99"/>
      <c r="M460" s="7"/>
      <c r="N460" s="7"/>
      <c r="O460" s="7"/>
    </row>
    <row r="461" spans="1:15" ht="31" hidden="1">
      <c r="A461" s="27" t="s">
        <v>3179</v>
      </c>
      <c r="B461" s="796" t="s">
        <v>2030</v>
      </c>
      <c r="C461" s="30"/>
      <c r="D461" s="26"/>
      <c r="E461" s="28"/>
      <c r="F461" s="26"/>
      <c r="G461" s="26"/>
      <c r="H461" s="99"/>
      <c r="I461" s="99"/>
      <c r="J461" s="99"/>
      <c r="K461" s="99"/>
      <c r="L461" s="99"/>
      <c r="M461" s="7"/>
      <c r="N461" s="7"/>
      <c r="O461" s="7"/>
    </row>
    <row r="462" spans="1:15" ht="46.5" hidden="1">
      <c r="A462" s="27" t="s">
        <v>2033</v>
      </c>
      <c r="B462" s="796" t="s">
        <v>2034</v>
      </c>
      <c r="C462" s="30"/>
      <c r="D462" s="26"/>
      <c r="E462" s="28"/>
      <c r="F462" s="26"/>
      <c r="G462" s="26"/>
      <c r="H462" s="99"/>
      <c r="I462" s="99"/>
      <c r="J462" s="99"/>
      <c r="K462" s="99"/>
      <c r="L462" s="99"/>
      <c r="M462" s="7"/>
      <c r="N462" s="7"/>
      <c r="O462" s="7"/>
    </row>
    <row r="463" spans="1:15" ht="62" hidden="1">
      <c r="A463" s="27" t="s">
        <v>3182</v>
      </c>
      <c r="B463" s="796" t="s">
        <v>2042</v>
      </c>
      <c r="C463" s="30"/>
      <c r="D463" s="26"/>
      <c r="E463" s="28"/>
      <c r="F463" s="26"/>
      <c r="G463" s="26"/>
      <c r="H463" s="99"/>
      <c r="I463" s="99"/>
      <c r="J463" s="99"/>
      <c r="K463" s="99"/>
      <c r="L463" s="99"/>
      <c r="M463" s="7"/>
      <c r="N463" s="7"/>
      <c r="O463" s="7"/>
    </row>
    <row r="464" spans="1:15" hidden="1">
      <c r="A464" s="359" t="s">
        <v>47</v>
      </c>
      <c r="B464" s="1353" t="s">
        <v>2045</v>
      </c>
      <c r="C464" s="1144"/>
      <c r="D464" s="1144"/>
      <c r="E464" s="1144"/>
      <c r="F464" s="1144"/>
      <c r="G464" s="1354"/>
      <c r="H464" s="99"/>
      <c r="I464" s="99"/>
      <c r="J464" s="99"/>
      <c r="K464" s="99"/>
      <c r="L464" s="99"/>
      <c r="M464" s="7"/>
      <c r="N464" s="7"/>
      <c r="O464" s="7"/>
    </row>
    <row r="465" spans="1:15" ht="77.5" hidden="1">
      <c r="A465" s="68" t="s">
        <v>1075</v>
      </c>
      <c r="B465" s="796" t="s">
        <v>2046</v>
      </c>
      <c r="C465" s="30"/>
      <c r="D465" s="26"/>
      <c r="E465" s="28"/>
      <c r="F465" s="26"/>
      <c r="G465" s="26"/>
      <c r="H465" s="99"/>
      <c r="I465" s="99"/>
      <c r="J465" s="99"/>
      <c r="K465" s="99"/>
      <c r="L465" s="99"/>
      <c r="M465" s="7"/>
      <c r="N465" s="7"/>
      <c r="O465" s="7"/>
    </row>
    <row r="466" spans="1:15" ht="77.5" hidden="1">
      <c r="A466" s="68" t="s">
        <v>1076</v>
      </c>
      <c r="B466" s="796" t="s">
        <v>2055</v>
      </c>
      <c r="C466" s="30"/>
      <c r="D466" s="26"/>
      <c r="E466" s="28"/>
      <c r="F466" s="26"/>
      <c r="G466" s="26"/>
      <c r="H466" s="99"/>
      <c r="I466" s="99"/>
      <c r="J466" s="99"/>
      <c r="K466" s="99"/>
      <c r="L466" s="99"/>
      <c r="M466" s="7"/>
      <c r="N466" s="7"/>
      <c r="O466" s="7"/>
    </row>
    <row r="467" spans="1:15" ht="62" hidden="1">
      <c r="A467" s="68" t="s">
        <v>1077</v>
      </c>
      <c r="B467" s="796" t="s">
        <v>7936</v>
      </c>
      <c r="C467" s="30"/>
      <c r="D467" s="26"/>
      <c r="E467" s="28"/>
      <c r="F467" s="26"/>
      <c r="G467" s="26"/>
      <c r="H467" s="99"/>
      <c r="I467" s="99"/>
      <c r="J467" s="99"/>
      <c r="K467" s="99"/>
      <c r="L467" s="99"/>
      <c r="M467" s="7"/>
      <c r="N467" s="7"/>
      <c r="O467" s="7"/>
    </row>
    <row r="468" spans="1:15" ht="62" hidden="1">
      <c r="A468" s="68" t="s">
        <v>1078</v>
      </c>
      <c r="B468" s="74" t="s">
        <v>2064</v>
      </c>
      <c r="C468" s="30"/>
      <c r="D468" s="26"/>
      <c r="E468" s="28"/>
      <c r="F468" s="26"/>
      <c r="G468" s="26"/>
      <c r="H468" s="99"/>
      <c r="I468" s="99"/>
      <c r="J468" s="99"/>
      <c r="K468" s="99"/>
      <c r="L468" s="99"/>
      <c r="M468" s="7"/>
      <c r="N468" s="7"/>
      <c r="O468" s="7"/>
    </row>
    <row r="469" spans="1:15" ht="62" hidden="1">
      <c r="A469" s="68" t="s">
        <v>1079</v>
      </c>
      <c r="B469" s="74" t="s">
        <v>7937</v>
      </c>
      <c r="C469" s="30"/>
      <c r="D469" s="26"/>
      <c r="E469" s="28"/>
      <c r="F469" s="26"/>
      <c r="G469" s="26"/>
      <c r="H469" s="99"/>
      <c r="I469" s="99"/>
      <c r="J469" s="99"/>
      <c r="K469" s="99"/>
      <c r="L469" s="99"/>
      <c r="M469" s="7"/>
      <c r="N469" s="7"/>
      <c r="O469" s="7"/>
    </row>
    <row r="470" spans="1:15" ht="46.5" hidden="1">
      <c r="A470" s="68" t="s">
        <v>5880</v>
      </c>
      <c r="B470" s="796" t="s">
        <v>7938</v>
      </c>
      <c r="C470" s="30"/>
      <c r="D470" s="26"/>
      <c r="E470" s="28"/>
      <c r="F470" s="26"/>
      <c r="G470" s="26"/>
      <c r="H470" s="99"/>
      <c r="I470" s="99"/>
      <c r="J470" s="99"/>
      <c r="K470" s="99"/>
      <c r="L470" s="99"/>
      <c r="M470" s="7"/>
      <c r="N470" s="7"/>
      <c r="O470" s="7"/>
    </row>
    <row r="471" spans="1:15" ht="27.75" customHeight="1">
      <c r="A471" s="185" t="s">
        <v>45</v>
      </c>
      <c r="B471" s="1353" t="s">
        <v>44</v>
      </c>
      <c r="C471" s="1144"/>
      <c r="D471" s="1091"/>
      <c r="E471" s="1144"/>
      <c r="F471" s="1415"/>
      <c r="G471" s="1354"/>
      <c r="H471" s="29">
        <f>SUM(D472:D502)</f>
        <v>48</v>
      </c>
      <c r="I471" s="29">
        <f>COUNT(D472:D502)*2</f>
        <v>48</v>
      </c>
    </row>
    <row r="472" spans="1:15" ht="43.5">
      <c r="A472" s="18" t="s">
        <v>1081</v>
      </c>
      <c r="B472" s="30" t="s">
        <v>1082</v>
      </c>
      <c r="C472" s="30" t="s">
        <v>6972</v>
      </c>
      <c r="D472" s="582">
        <v>2</v>
      </c>
      <c r="E472" s="22" t="s">
        <v>538</v>
      </c>
      <c r="F472" s="50" t="s">
        <v>6973</v>
      </c>
      <c r="G472" s="53"/>
    </row>
    <row r="473" spans="1:15" ht="116">
      <c r="A473" s="18" t="s">
        <v>1083</v>
      </c>
      <c r="B473" s="30" t="s">
        <v>7939</v>
      </c>
      <c r="C473" s="50" t="s">
        <v>7940</v>
      </c>
      <c r="D473" s="582">
        <v>2</v>
      </c>
      <c r="E473" s="28" t="s">
        <v>538</v>
      </c>
      <c r="F473" s="161" t="s">
        <v>7941</v>
      </c>
      <c r="G473" s="53"/>
    </row>
    <row r="474" spans="1:15" ht="245.25" customHeight="1">
      <c r="A474" s="18"/>
      <c r="B474" s="30"/>
      <c r="C474" s="50" t="s">
        <v>7942</v>
      </c>
      <c r="D474" s="582">
        <v>2</v>
      </c>
      <c r="E474" s="28" t="s">
        <v>538</v>
      </c>
      <c r="F474" s="161" t="s">
        <v>7943</v>
      </c>
      <c r="G474" s="53"/>
    </row>
    <row r="475" spans="1:15" ht="87">
      <c r="A475" s="18"/>
      <c r="B475" s="30"/>
      <c r="C475" s="50" t="s">
        <v>7944</v>
      </c>
      <c r="D475" s="582">
        <v>2</v>
      </c>
      <c r="E475" s="28" t="s">
        <v>538</v>
      </c>
      <c r="F475" s="161" t="s">
        <v>7945</v>
      </c>
      <c r="G475" s="53"/>
    </row>
    <row r="476" spans="1:15" ht="77.5" hidden="1">
      <c r="A476" s="68" t="s">
        <v>1085</v>
      </c>
      <c r="B476" s="114" t="s">
        <v>7946</v>
      </c>
      <c r="C476" s="229"/>
      <c r="D476" s="299"/>
      <c r="E476" s="22"/>
      <c r="F476" s="726"/>
      <c r="G476" s="53"/>
      <c r="H476" s="99"/>
      <c r="I476" s="99"/>
      <c r="J476" s="99"/>
      <c r="K476" s="99"/>
      <c r="L476" s="99"/>
      <c r="M476" s="7"/>
      <c r="N476" s="7"/>
      <c r="O476" s="7"/>
    </row>
    <row r="477" spans="1:15" ht="46.5" hidden="1">
      <c r="A477" s="68" t="s">
        <v>1087</v>
      </c>
      <c r="B477" s="331" t="s">
        <v>6990</v>
      </c>
      <c r="C477" s="229"/>
      <c r="D477" s="299"/>
      <c r="E477" s="22"/>
      <c r="F477" s="726"/>
      <c r="G477" s="53"/>
      <c r="H477" s="99"/>
      <c r="I477" s="99"/>
      <c r="J477" s="99"/>
      <c r="K477" s="99"/>
      <c r="L477" s="99"/>
      <c r="M477" s="7"/>
      <c r="N477" s="7"/>
      <c r="O477" s="7"/>
    </row>
    <row r="478" spans="1:15" ht="31" hidden="1">
      <c r="A478" s="68" t="s">
        <v>1088</v>
      </c>
      <c r="B478" s="796" t="s">
        <v>6992</v>
      </c>
      <c r="C478" s="50"/>
      <c r="D478" s="299"/>
      <c r="E478" s="22"/>
      <c r="F478" s="742"/>
      <c r="G478" s="53"/>
      <c r="H478" s="99"/>
      <c r="I478" s="99"/>
      <c r="J478" s="99"/>
      <c r="K478" s="99"/>
      <c r="L478" s="99"/>
      <c r="M478" s="7"/>
      <c r="N478" s="7"/>
      <c r="O478" s="7"/>
    </row>
    <row r="479" spans="1:15" ht="46.5" hidden="1">
      <c r="A479" s="68" t="s">
        <v>1090</v>
      </c>
      <c r="B479" s="796" t="s">
        <v>6991</v>
      </c>
      <c r="C479" s="50"/>
      <c r="D479" s="299"/>
      <c r="E479" s="22"/>
      <c r="F479" s="742"/>
      <c r="G479" s="53"/>
      <c r="H479" s="99"/>
      <c r="I479" s="99"/>
      <c r="J479" s="99"/>
      <c r="K479" s="99"/>
      <c r="L479" s="99"/>
      <c r="M479" s="7"/>
      <c r="N479" s="7"/>
      <c r="O479" s="7"/>
    </row>
    <row r="480" spans="1:15" ht="77.5" hidden="1">
      <c r="A480" s="68" t="s">
        <v>1092</v>
      </c>
      <c r="B480" s="51" t="s">
        <v>7589</v>
      </c>
      <c r="C480" s="223"/>
      <c r="D480" s="299"/>
      <c r="E480" s="22"/>
      <c r="F480" s="742"/>
      <c r="G480" s="53"/>
      <c r="H480" s="99"/>
      <c r="I480" s="99"/>
      <c r="J480" s="99"/>
      <c r="K480" s="99"/>
      <c r="L480" s="99"/>
      <c r="M480" s="7"/>
      <c r="N480" s="7"/>
      <c r="O480" s="7"/>
    </row>
    <row r="481" spans="1:15" ht="232">
      <c r="A481" s="18" t="s">
        <v>3190</v>
      </c>
      <c r="B481" s="114" t="s">
        <v>1091</v>
      </c>
      <c r="C481" s="123" t="s">
        <v>7947</v>
      </c>
      <c r="D481" s="582">
        <v>2</v>
      </c>
      <c r="E481" s="28" t="s">
        <v>538</v>
      </c>
      <c r="F481" s="30" t="s">
        <v>7948</v>
      </c>
      <c r="G481" s="785"/>
    </row>
    <row r="482" spans="1:15" ht="87">
      <c r="A482" s="18"/>
      <c r="B482" s="114"/>
      <c r="C482" s="30" t="s">
        <v>7949</v>
      </c>
      <c r="D482" s="582">
        <v>2</v>
      </c>
      <c r="E482" s="28" t="s">
        <v>418</v>
      </c>
      <c r="F482" s="30" t="s">
        <v>3384</v>
      </c>
      <c r="G482" s="785"/>
    </row>
    <row r="483" spans="1:15" ht="203.25" customHeight="1">
      <c r="A483" s="18"/>
      <c r="B483" s="114"/>
      <c r="C483" s="161" t="s">
        <v>7950</v>
      </c>
      <c r="D483" s="773">
        <v>2</v>
      </c>
      <c r="E483" s="59" t="s">
        <v>7545</v>
      </c>
      <c r="F483" s="229" t="s">
        <v>7951</v>
      </c>
      <c r="G483" s="785"/>
    </row>
    <row r="484" spans="1:15" ht="159.5">
      <c r="A484" s="18"/>
      <c r="B484" s="114"/>
      <c r="C484" s="161" t="s">
        <v>7952</v>
      </c>
      <c r="D484" s="773">
        <v>2</v>
      </c>
      <c r="E484" s="59" t="s">
        <v>7545</v>
      </c>
      <c r="F484" s="229" t="s">
        <v>7953</v>
      </c>
      <c r="G484" s="53"/>
    </row>
    <row r="485" spans="1:15" ht="203.25" customHeight="1">
      <c r="A485" s="18"/>
      <c r="B485" s="114"/>
      <c r="C485" s="161" t="s">
        <v>7954</v>
      </c>
      <c r="D485" s="773">
        <v>2</v>
      </c>
      <c r="E485" s="59" t="s">
        <v>7545</v>
      </c>
      <c r="F485" s="229" t="s">
        <v>7955</v>
      </c>
      <c r="G485" s="53"/>
    </row>
    <row r="486" spans="1:15" ht="188.25" customHeight="1">
      <c r="A486" s="18"/>
      <c r="B486" s="114"/>
      <c r="C486" s="161" t="s">
        <v>7956</v>
      </c>
      <c r="D486" s="773">
        <v>2</v>
      </c>
      <c r="E486" s="59" t="s">
        <v>7545</v>
      </c>
      <c r="F486" s="229" t="s">
        <v>7957</v>
      </c>
      <c r="G486" s="53"/>
    </row>
    <row r="487" spans="1:15" ht="237.75" customHeight="1">
      <c r="A487" s="18"/>
      <c r="B487" s="114"/>
      <c r="C487" s="161" t="s">
        <v>7958</v>
      </c>
      <c r="D487" s="773">
        <v>2</v>
      </c>
      <c r="E487" s="59" t="s">
        <v>7545</v>
      </c>
      <c r="F487" s="30" t="s">
        <v>7959</v>
      </c>
      <c r="G487" s="53"/>
    </row>
    <row r="488" spans="1:15" ht="268.5" customHeight="1">
      <c r="A488" s="18"/>
      <c r="B488" s="114"/>
      <c r="C488" s="30" t="s">
        <v>7960</v>
      </c>
      <c r="D488" s="773">
        <v>2</v>
      </c>
      <c r="E488" s="59" t="s">
        <v>7545</v>
      </c>
      <c r="F488" s="30" t="s">
        <v>7961</v>
      </c>
      <c r="G488" s="53"/>
    </row>
    <row r="489" spans="1:15" ht="148.5" customHeight="1">
      <c r="A489" s="18"/>
      <c r="B489" s="114"/>
      <c r="C489" s="30" t="s">
        <v>7962</v>
      </c>
      <c r="D489" s="773">
        <v>2</v>
      </c>
      <c r="E489" s="28" t="s">
        <v>538</v>
      </c>
      <c r="F489" s="229" t="s">
        <v>7963</v>
      </c>
      <c r="G489" s="53"/>
    </row>
    <row r="490" spans="1:15" ht="135.75" customHeight="1">
      <c r="A490" s="18"/>
      <c r="B490" s="114"/>
      <c r="C490" s="30" t="s">
        <v>7964</v>
      </c>
      <c r="D490" s="773">
        <v>2</v>
      </c>
      <c r="E490" s="28" t="s">
        <v>538</v>
      </c>
      <c r="F490" s="50" t="s">
        <v>7965</v>
      </c>
      <c r="G490" s="53"/>
    </row>
    <row r="491" spans="1:15" ht="319">
      <c r="A491" s="18"/>
      <c r="B491" s="114"/>
      <c r="C491" s="161" t="s">
        <v>7966</v>
      </c>
      <c r="D491" s="773">
        <v>2</v>
      </c>
      <c r="E491" s="59" t="s">
        <v>7545</v>
      </c>
      <c r="F491" s="802" t="s">
        <v>7967</v>
      </c>
      <c r="G491" s="801"/>
    </row>
    <row r="492" spans="1:15" ht="298.5" customHeight="1">
      <c r="A492" s="18"/>
      <c r="B492" s="114"/>
      <c r="C492" s="161" t="s">
        <v>7968</v>
      </c>
      <c r="D492" s="582">
        <v>2</v>
      </c>
      <c r="E492" s="28" t="s">
        <v>7545</v>
      </c>
      <c r="F492" s="91" t="s">
        <v>7969</v>
      </c>
      <c r="G492" s="53"/>
    </row>
    <row r="493" spans="1:15" ht="261">
      <c r="A493" s="18"/>
      <c r="B493" s="114"/>
      <c r="C493" s="161" t="s">
        <v>7970</v>
      </c>
      <c r="D493" s="773">
        <v>2</v>
      </c>
      <c r="E493" s="59" t="s">
        <v>7545</v>
      </c>
      <c r="F493" s="843" t="s">
        <v>7971</v>
      </c>
      <c r="G493" s="53"/>
    </row>
    <row r="494" spans="1:15" ht="240" customHeight="1">
      <c r="A494" s="18"/>
      <c r="B494" s="114"/>
      <c r="C494" s="161" t="s">
        <v>7972</v>
      </c>
      <c r="D494" s="773">
        <v>2</v>
      </c>
      <c r="E494" s="59" t="s">
        <v>7545</v>
      </c>
      <c r="F494" s="844" t="s">
        <v>7973</v>
      </c>
      <c r="G494" s="53"/>
    </row>
    <row r="495" spans="1:15" ht="101.5">
      <c r="A495" s="18"/>
      <c r="B495" s="114"/>
      <c r="C495" s="161" t="s">
        <v>7974</v>
      </c>
      <c r="D495" s="773">
        <v>2</v>
      </c>
      <c r="E495" s="59" t="s">
        <v>538</v>
      </c>
      <c r="F495" s="844" t="s">
        <v>7975</v>
      </c>
      <c r="G495" s="53"/>
    </row>
    <row r="496" spans="1:15" ht="46.5" hidden="1">
      <c r="A496" s="68" t="s">
        <v>3191</v>
      </c>
      <c r="B496" s="74" t="s">
        <v>7976</v>
      </c>
      <c r="C496" s="30"/>
      <c r="D496" s="26"/>
      <c r="E496" s="28"/>
      <c r="F496" s="318"/>
      <c r="G496" s="317"/>
      <c r="H496" s="99"/>
      <c r="I496" s="99"/>
      <c r="J496" s="99"/>
      <c r="K496" s="99"/>
      <c r="L496" s="99"/>
      <c r="M496" s="7"/>
      <c r="N496" s="7"/>
      <c r="O496" s="7"/>
    </row>
    <row r="497" spans="1:15" ht="63.75" customHeight="1">
      <c r="A497" s="18" t="s">
        <v>3192</v>
      </c>
      <c r="B497" s="331" t="s">
        <v>3193</v>
      </c>
      <c r="C497" s="837" t="s">
        <v>7977</v>
      </c>
      <c r="D497" s="773">
        <v>2</v>
      </c>
      <c r="E497" s="845" t="s">
        <v>422</v>
      </c>
      <c r="F497" s="837" t="s">
        <v>7978</v>
      </c>
      <c r="G497" s="352"/>
    </row>
    <row r="498" spans="1:15" ht="68.25" customHeight="1">
      <c r="A498" s="18"/>
      <c r="B498" s="846"/>
      <c r="C498" s="837" t="s">
        <v>7979</v>
      </c>
      <c r="D498" s="773">
        <v>2</v>
      </c>
      <c r="E498" s="845" t="s">
        <v>3887</v>
      </c>
      <c r="F498" s="837" t="s">
        <v>7980</v>
      </c>
      <c r="G498" s="352"/>
    </row>
    <row r="499" spans="1:15" ht="56">
      <c r="A499" s="18"/>
      <c r="B499" s="846"/>
      <c r="C499" s="837" t="s">
        <v>7981</v>
      </c>
      <c r="D499" s="773">
        <v>2</v>
      </c>
      <c r="E499" s="845" t="s">
        <v>538</v>
      </c>
      <c r="F499" s="837" t="s">
        <v>7982</v>
      </c>
      <c r="G499" s="352"/>
    </row>
    <row r="500" spans="1:15" ht="52.5" customHeight="1">
      <c r="A500" s="18"/>
      <c r="B500" s="846"/>
      <c r="C500" s="837" t="s">
        <v>7983</v>
      </c>
      <c r="D500" s="773">
        <v>2</v>
      </c>
      <c r="E500" s="845" t="s">
        <v>422</v>
      </c>
      <c r="F500" s="837" t="s">
        <v>7984</v>
      </c>
      <c r="G500" s="352"/>
    </row>
    <row r="501" spans="1:15" ht="49.5" customHeight="1">
      <c r="A501" s="18"/>
      <c r="B501" s="846"/>
      <c r="C501" s="838" t="s">
        <v>7985</v>
      </c>
      <c r="D501" s="773">
        <v>2</v>
      </c>
      <c r="E501" s="845" t="s">
        <v>538</v>
      </c>
      <c r="F501" s="310"/>
      <c r="G501" s="352"/>
    </row>
    <row r="502" spans="1:15" ht="46.5" hidden="1">
      <c r="A502" s="68" t="s">
        <v>7667</v>
      </c>
      <c r="B502" s="846" t="s">
        <v>7986</v>
      </c>
      <c r="C502" s="838"/>
      <c r="D502" s="318"/>
      <c r="E502" s="845"/>
      <c r="F502" s="310"/>
      <c r="G502" s="317"/>
      <c r="H502" s="99"/>
      <c r="I502" s="99"/>
      <c r="J502" s="99"/>
      <c r="K502" s="99"/>
      <c r="L502" s="99"/>
      <c r="M502" s="7"/>
      <c r="N502" s="7"/>
      <c r="O502" s="7"/>
    </row>
    <row r="503" spans="1:15" hidden="1">
      <c r="A503" s="359" t="s">
        <v>43</v>
      </c>
      <c r="B503" s="1353" t="s">
        <v>2067</v>
      </c>
      <c r="C503" s="1144"/>
      <c r="D503" s="1144"/>
      <c r="E503" s="1144"/>
      <c r="F503" s="1144"/>
      <c r="G503" s="1354"/>
      <c r="H503" s="99"/>
      <c r="I503" s="99"/>
      <c r="J503" s="99"/>
      <c r="K503" s="99"/>
      <c r="L503" s="99"/>
      <c r="M503" s="7"/>
      <c r="N503" s="7"/>
      <c r="O503" s="7"/>
    </row>
    <row r="504" spans="1:15" ht="46.5" hidden="1">
      <c r="A504" s="27" t="s">
        <v>1094</v>
      </c>
      <c r="B504" s="114" t="s">
        <v>1095</v>
      </c>
      <c r="C504" s="30"/>
      <c r="D504" s="26"/>
      <c r="E504" s="28"/>
      <c r="F504" s="26"/>
      <c r="G504" s="26"/>
      <c r="H504" s="99"/>
      <c r="I504" s="99"/>
      <c r="J504" s="99"/>
      <c r="K504" s="99"/>
      <c r="L504" s="99"/>
      <c r="M504" s="7"/>
      <c r="N504" s="7"/>
      <c r="O504" s="7"/>
    </row>
    <row r="505" spans="1:15" ht="46.5" hidden="1">
      <c r="A505" s="27" t="s">
        <v>1096</v>
      </c>
      <c r="B505" s="114" t="s">
        <v>2068</v>
      </c>
      <c r="C505" s="30"/>
      <c r="D505" s="26"/>
      <c r="E505" s="28"/>
      <c r="F505" s="26"/>
      <c r="G505" s="26"/>
      <c r="H505" s="99"/>
      <c r="I505" s="99"/>
      <c r="J505" s="99"/>
      <c r="K505" s="99"/>
      <c r="L505" s="99"/>
      <c r="M505" s="7"/>
      <c r="N505" s="7"/>
      <c r="O505" s="7"/>
    </row>
    <row r="506" spans="1:15" ht="46.5" hidden="1">
      <c r="A506" s="27" t="s">
        <v>1098</v>
      </c>
      <c r="B506" s="114" t="s">
        <v>2069</v>
      </c>
      <c r="C506" s="30"/>
      <c r="D506" s="26"/>
      <c r="E506" s="28"/>
      <c r="F506" s="26"/>
      <c r="G506" s="26"/>
      <c r="H506" s="99"/>
      <c r="I506" s="99"/>
      <c r="J506" s="99"/>
      <c r="K506" s="99"/>
      <c r="L506" s="99"/>
      <c r="M506" s="7"/>
      <c r="N506" s="7"/>
      <c r="O506" s="7"/>
    </row>
    <row r="507" spans="1:15" ht="46.5" hidden="1">
      <c r="A507" s="27" t="s">
        <v>1100</v>
      </c>
      <c r="B507" s="114" t="s">
        <v>2070</v>
      </c>
      <c r="C507" s="30"/>
      <c r="D507" s="26"/>
      <c r="E507" s="28"/>
      <c r="F507" s="26"/>
      <c r="G507" s="26"/>
      <c r="H507" s="99"/>
      <c r="I507" s="99"/>
      <c r="J507" s="99"/>
      <c r="K507" s="99"/>
      <c r="L507" s="99"/>
      <c r="M507" s="7"/>
      <c r="N507" s="7"/>
      <c r="O507" s="7"/>
    </row>
    <row r="508" spans="1:15" ht="46.5" hidden="1">
      <c r="A508" s="27" t="s">
        <v>1102</v>
      </c>
      <c r="B508" s="114" t="s">
        <v>2071</v>
      </c>
      <c r="C508" s="30"/>
      <c r="D508" s="26"/>
      <c r="E508" s="28"/>
      <c r="F508" s="26"/>
      <c r="G508" s="26"/>
      <c r="H508" s="99"/>
      <c r="I508" s="99"/>
      <c r="J508" s="99"/>
      <c r="K508" s="99"/>
      <c r="L508" s="99"/>
      <c r="M508" s="7"/>
      <c r="N508" s="7"/>
      <c r="O508" s="7"/>
    </row>
    <row r="509" spans="1:15" ht="46.5" hidden="1">
      <c r="A509" s="27" t="s">
        <v>1104</v>
      </c>
      <c r="B509" s="114" t="s">
        <v>2072</v>
      </c>
      <c r="C509" s="30"/>
      <c r="D509" s="26"/>
      <c r="E509" s="28"/>
      <c r="F509" s="26"/>
      <c r="G509" s="26"/>
      <c r="H509" s="99"/>
      <c r="I509" s="99"/>
      <c r="J509" s="99"/>
      <c r="K509" s="99"/>
      <c r="L509" s="99"/>
      <c r="M509" s="7"/>
      <c r="N509" s="7"/>
      <c r="O509" s="7"/>
    </row>
    <row r="510" spans="1:15" hidden="1">
      <c r="A510" s="359" t="s">
        <v>41</v>
      </c>
      <c r="B510" s="1353" t="s">
        <v>2073</v>
      </c>
      <c r="C510" s="1144"/>
      <c r="D510" s="1144"/>
      <c r="E510" s="1144"/>
      <c r="F510" s="1144"/>
      <c r="G510" s="1354"/>
      <c r="H510" s="99"/>
      <c r="I510" s="99"/>
      <c r="J510" s="99"/>
      <c r="K510" s="99"/>
      <c r="L510" s="99"/>
      <c r="M510" s="7"/>
      <c r="N510" s="7"/>
      <c r="O510" s="7"/>
    </row>
    <row r="511" spans="1:15" ht="31" hidden="1">
      <c r="A511" s="27" t="s">
        <v>1106</v>
      </c>
      <c r="B511" s="114" t="s">
        <v>2074</v>
      </c>
      <c r="C511" s="30"/>
      <c r="D511" s="26"/>
      <c r="E511" s="28"/>
      <c r="F511" s="26"/>
      <c r="G511" s="26"/>
      <c r="H511" s="99"/>
      <c r="I511" s="99"/>
      <c r="J511" s="99"/>
      <c r="K511" s="99"/>
      <c r="L511" s="99"/>
      <c r="M511" s="7"/>
      <c r="N511" s="7"/>
      <c r="O511" s="7"/>
    </row>
    <row r="512" spans="1:15" ht="31" hidden="1">
      <c r="A512" s="27" t="s">
        <v>1108</v>
      </c>
      <c r="B512" s="114" t="s">
        <v>2075</v>
      </c>
      <c r="C512" s="30"/>
      <c r="D512" s="26"/>
      <c r="E512" s="28"/>
      <c r="F512" s="26"/>
      <c r="G512" s="26"/>
      <c r="H512" s="99"/>
      <c r="I512" s="99"/>
      <c r="J512" s="99"/>
      <c r="K512" s="99"/>
      <c r="L512" s="99"/>
      <c r="M512" s="7"/>
      <c r="N512" s="7"/>
      <c r="O512" s="7"/>
    </row>
    <row r="513" spans="1:15" ht="31" hidden="1">
      <c r="A513" s="27" t="s">
        <v>1110</v>
      </c>
      <c r="B513" s="114" t="s">
        <v>2076</v>
      </c>
      <c r="C513" s="30"/>
      <c r="D513" s="26"/>
      <c r="E513" s="28"/>
      <c r="F513" s="26"/>
      <c r="G513" s="26"/>
      <c r="H513" s="99"/>
      <c r="I513" s="99"/>
      <c r="J513" s="99"/>
      <c r="K513" s="99"/>
      <c r="L513" s="99"/>
      <c r="M513" s="7"/>
      <c r="N513" s="7"/>
      <c r="O513" s="7"/>
    </row>
    <row r="514" spans="1:15" ht="31" hidden="1">
      <c r="A514" s="27" t="s">
        <v>1112</v>
      </c>
      <c r="B514" s="114" t="s">
        <v>2077</v>
      </c>
      <c r="C514" s="30"/>
      <c r="D514" s="26"/>
      <c r="E514" s="28"/>
      <c r="F514" s="26"/>
      <c r="G514" s="26"/>
      <c r="H514" s="99"/>
      <c r="I514" s="99"/>
      <c r="J514" s="99"/>
      <c r="K514" s="99"/>
      <c r="L514" s="99"/>
      <c r="M514" s="7"/>
      <c r="N514" s="7"/>
      <c r="O514" s="7"/>
    </row>
    <row r="515" spans="1:15" hidden="1">
      <c r="A515" s="359" t="s">
        <v>39</v>
      </c>
      <c r="B515" s="1353" t="s">
        <v>2078</v>
      </c>
      <c r="C515" s="1144"/>
      <c r="D515" s="1144"/>
      <c r="E515" s="1144"/>
      <c r="F515" s="1144"/>
      <c r="G515" s="1354"/>
      <c r="H515" s="99"/>
      <c r="I515" s="99"/>
      <c r="J515" s="99"/>
      <c r="K515" s="99"/>
      <c r="L515" s="99"/>
      <c r="M515" s="7"/>
      <c r="N515" s="7"/>
      <c r="O515" s="7"/>
    </row>
    <row r="516" spans="1:15" ht="62" hidden="1">
      <c r="A516" s="27" t="s">
        <v>1114</v>
      </c>
      <c r="B516" s="114" t="s">
        <v>291</v>
      </c>
      <c r="C516" s="30"/>
      <c r="D516" s="26"/>
      <c r="E516" s="28"/>
      <c r="F516" s="26"/>
      <c r="G516" s="26"/>
      <c r="H516" s="99"/>
      <c r="I516" s="99"/>
      <c r="J516" s="99"/>
      <c r="K516" s="99"/>
      <c r="L516" s="99"/>
      <c r="M516" s="7"/>
      <c r="N516" s="7"/>
      <c r="O516" s="7"/>
    </row>
    <row r="517" spans="1:15" ht="62" hidden="1">
      <c r="A517" s="27" t="s">
        <v>1116</v>
      </c>
      <c r="B517" s="114" t="s">
        <v>293</v>
      </c>
      <c r="C517" s="30"/>
      <c r="D517" s="26"/>
      <c r="E517" s="28"/>
      <c r="F517" s="26"/>
      <c r="G517" s="26"/>
      <c r="H517" s="99"/>
      <c r="I517" s="99"/>
      <c r="J517" s="99"/>
      <c r="K517" s="99"/>
      <c r="L517" s="99"/>
      <c r="M517" s="7"/>
      <c r="N517" s="7"/>
      <c r="O517" s="7"/>
    </row>
    <row r="518" spans="1:15" ht="62" hidden="1">
      <c r="A518" s="27" t="s">
        <v>1118</v>
      </c>
      <c r="B518" s="114" t="s">
        <v>295</v>
      </c>
      <c r="C518" s="30"/>
      <c r="D518" s="26"/>
      <c r="E518" s="28"/>
      <c r="F518" s="26"/>
      <c r="G518" s="26"/>
      <c r="H518" s="99"/>
      <c r="I518" s="99"/>
      <c r="J518" s="99"/>
      <c r="K518" s="99"/>
      <c r="L518" s="99"/>
      <c r="M518" s="7"/>
      <c r="N518" s="7"/>
      <c r="O518" s="7"/>
    </row>
    <row r="519" spans="1:15" ht="46.5" hidden="1">
      <c r="A519" s="27" t="s">
        <v>1120</v>
      </c>
      <c r="B519" s="114" t="s">
        <v>297</v>
      </c>
      <c r="C519" s="30"/>
      <c r="D519" s="26"/>
      <c r="E519" s="28"/>
      <c r="F519" s="26"/>
      <c r="G519" s="26"/>
      <c r="H519" s="99"/>
      <c r="I519" s="99"/>
      <c r="J519" s="99"/>
      <c r="K519" s="99"/>
      <c r="L519" s="99"/>
      <c r="M519" s="7"/>
      <c r="N519" s="7"/>
      <c r="O519" s="7"/>
    </row>
    <row r="520" spans="1:15" ht="62" hidden="1">
      <c r="A520" s="27" t="s">
        <v>1122</v>
      </c>
      <c r="B520" s="114" t="s">
        <v>2079</v>
      </c>
      <c r="C520" s="30"/>
      <c r="D520" s="26"/>
      <c r="E520" s="28"/>
      <c r="F520" s="26"/>
      <c r="G520" s="26"/>
      <c r="H520" s="99"/>
      <c r="I520" s="99"/>
      <c r="J520" s="99"/>
      <c r="K520" s="99"/>
      <c r="L520" s="99"/>
      <c r="M520" s="7"/>
      <c r="N520" s="7"/>
      <c r="O520" s="7"/>
    </row>
    <row r="521" spans="1:15" ht="46.5" hidden="1">
      <c r="A521" s="27" t="s">
        <v>1124</v>
      </c>
      <c r="B521" s="114" t="s">
        <v>301</v>
      </c>
      <c r="C521" s="30"/>
      <c r="D521" s="26"/>
      <c r="E521" s="28"/>
      <c r="F521" s="26"/>
      <c r="G521" s="26"/>
      <c r="H521" s="99"/>
      <c r="I521" s="99"/>
      <c r="J521" s="99"/>
      <c r="K521" s="99"/>
      <c r="L521" s="99"/>
      <c r="M521" s="7"/>
      <c r="N521" s="7"/>
      <c r="O521" s="7"/>
    </row>
    <row r="522" spans="1:15" ht="62" hidden="1">
      <c r="A522" s="27" t="s">
        <v>1126</v>
      </c>
      <c r="B522" s="114" t="s">
        <v>303</v>
      </c>
      <c r="C522" s="30"/>
      <c r="D522" s="26"/>
      <c r="E522" s="28"/>
      <c r="F522" s="26"/>
      <c r="G522" s="26"/>
      <c r="H522" s="99"/>
      <c r="I522" s="99"/>
      <c r="J522" s="99"/>
      <c r="K522" s="99"/>
      <c r="L522" s="99"/>
      <c r="M522" s="7"/>
      <c r="N522" s="7"/>
      <c r="O522" s="7"/>
    </row>
    <row r="523" spans="1:15" ht="108.5" hidden="1">
      <c r="A523" s="27" t="s">
        <v>1128</v>
      </c>
      <c r="B523" s="114" t="s">
        <v>2080</v>
      </c>
      <c r="C523" s="30"/>
      <c r="D523" s="26"/>
      <c r="E523" s="28"/>
      <c r="F523" s="26"/>
      <c r="G523" s="26"/>
      <c r="H523" s="99"/>
      <c r="I523" s="99"/>
      <c r="J523" s="99"/>
      <c r="K523" s="99"/>
      <c r="L523" s="99"/>
      <c r="M523" s="7"/>
      <c r="N523" s="7"/>
      <c r="O523" s="7"/>
    </row>
    <row r="524" spans="1:15" ht="46.5" hidden="1">
      <c r="A524" s="27" t="s">
        <v>1130</v>
      </c>
      <c r="B524" s="114" t="s">
        <v>2081</v>
      </c>
      <c r="C524" s="30"/>
      <c r="D524" s="26"/>
      <c r="E524" s="28"/>
      <c r="F524" s="26"/>
      <c r="G524" s="26"/>
      <c r="H524" s="99"/>
      <c r="I524" s="99"/>
      <c r="J524" s="99"/>
      <c r="K524" s="99"/>
      <c r="L524" s="99"/>
      <c r="M524" s="7"/>
      <c r="N524" s="7"/>
      <c r="O524" s="7"/>
    </row>
    <row r="525" spans="1:15" ht="62" hidden="1">
      <c r="A525" s="27" t="s">
        <v>1132</v>
      </c>
      <c r="B525" s="114" t="s">
        <v>2082</v>
      </c>
      <c r="C525" s="30"/>
      <c r="D525" s="26"/>
      <c r="E525" s="28"/>
      <c r="F525" s="26"/>
      <c r="G525" s="26"/>
      <c r="H525" s="99"/>
      <c r="I525" s="99"/>
      <c r="J525" s="99"/>
      <c r="K525" s="99"/>
      <c r="L525" s="99"/>
      <c r="M525" s="7"/>
      <c r="N525" s="7"/>
      <c r="O525" s="7"/>
    </row>
    <row r="526" spans="1:15">
      <c r="A526" s="286"/>
      <c r="B526" s="1077" t="s">
        <v>1134</v>
      </c>
      <c r="C526" s="1077"/>
      <c r="D526" s="1312"/>
      <c r="E526" s="1077"/>
      <c r="F526" s="1413"/>
      <c r="G526" s="1077"/>
      <c r="H526" s="29">
        <f>H527+H534+H544+H548+H557+H566</f>
        <v>80</v>
      </c>
      <c r="I526" s="29">
        <f>I527+I534+I544+I548+I557+I566</f>
        <v>80</v>
      </c>
    </row>
    <row r="527" spans="1:15" ht="18.75" customHeight="1">
      <c r="A527" s="185" t="s">
        <v>2083</v>
      </c>
      <c r="B527" s="1078" t="s">
        <v>2084</v>
      </c>
      <c r="C527" s="1091"/>
      <c r="D527" s="1091"/>
      <c r="E527" s="1091"/>
      <c r="F527" s="1414"/>
      <c r="G527" s="1092"/>
      <c r="H527" s="29">
        <f>SUM(D528:D533)</f>
        <v>6</v>
      </c>
      <c r="I527" s="29">
        <f>COUNT(D528:D533)*2</f>
        <v>6</v>
      </c>
    </row>
    <row r="528" spans="1:15" ht="31" hidden="1">
      <c r="A528" s="79" t="s">
        <v>1135</v>
      </c>
      <c r="B528" s="114" t="s">
        <v>2085</v>
      </c>
      <c r="C528" s="50"/>
      <c r="D528" s="742"/>
      <c r="E528" s="28"/>
      <c r="F528" s="742"/>
      <c r="G528" s="742"/>
      <c r="H528" s="99"/>
      <c r="I528" s="99"/>
      <c r="J528" s="99"/>
      <c r="K528" s="99"/>
      <c r="L528" s="99"/>
      <c r="M528" s="7"/>
      <c r="N528" s="7"/>
      <c r="O528" s="7"/>
    </row>
    <row r="529" spans="1:15" ht="62" hidden="1">
      <c r="A529" s="79" t="s">
        <v>2086</v>
      </c>
      <c r="B529" s="114" t="s">
        <v>2087</v>
      </c>
      <c r="C529" s="30"/>
      <c r="D529" s="26"/>
      <c r="E529" s="28"/>
      <c r="F529" s="26"/>
      <c r="G529" s="742"/>
      <c r="H529" s="99"/>
      <c r="I529" s="99"/>
      <c r="J529" s="99"/>
      <c r="K529" s="99"/>
      <c r="L529" s="99"/>
      <c r="M529" s="7"/>
      <c r="N529" s="7"/>
      <c r="O529" s="7"/>
    </row>
    <row r="530" spans="1:15" ht="31" hidden="1">
      <c r="A530" s="79" t="s">
        <v>1141</v>
      </c>
      <c r="B530" s="114" t="s">
        <v>2090</v>
      </c>
      <c r="C530" s="25"/>
      <c r="D530" s="148"/>
      <c r="E530" s="22"/>
      <c r="F530" s="25"/>
      <c r="G530" s="183"/>
      <c r="H530" s="99"/>
      <c r="I530" s="99"/>
      <c r="J530" s="99"/>
      <c r="K530" s="99"/>
      <c r="L530" s="99"/>
      <c r="M530" s="7"/>
      <c r="N530" s="7"/>
      <c r="O530" s="7"/>
    </row>
    <row r="531" spans="1:15" ht="46.5">
      <c r="A531" s="182" t="s">
        <v>2091</v>
      </c>
      <c r="B531" s="114" t="s">
        <v>2092</v>
      </c>
      <c r="C531" s="23" t="s">
        <v>7672</v>
      </c>
      <c r="D531" s="783">
        <v>2</v>
      </c>
      <c r="E531" s="25" t="s">
        <v>538</v>
      </c>
      <c r="F531" s="25" t="s">
        <v>3196</v>
      </c>
      <c r="G531" s="183"/>
    </row>
    <row r="532" spans="1:15" ht="62">
      <c r="A532" s="182" t="s">
        <v>2095</v>
      </c>
      <c r="B532" s="114" t="s">
        <v>2096</v>
      </c>
      <c r="C532" s="247" t="s">
        <v>1150</v>
      </c>
      <c r="D532" s="115">
        <v>2</v>
      </c>
      <c r="E532" s="22" t="s">
        <v>538</v>
      </c>
      <c r="F532" s="30" t="s">
        <v>7987</v>
      </c>
      <c r="G532" s="183"/>
    </row>
    <row r="533" spans="1:15" ht="31">
      <c r="A533" s="182" t="s">
        <v>1152</v>
      </c>
      <c r="B533" s="184" t="s">
        <v>2097</v>
      </c>
      <c r="C533" s="25" t="s">
        <v>1154</v>
      </c>
      <c r="D533" s="115">
        <v>2</v>
      </c>
      <c r="E533" s="22" t="s">
        <v>538</v>
      </c>
      <c r="F533" s="742"/>
      <c r="G533" s="183"/>
    </row>
    <row r="534" spans="1:15">
      <c r="A534" s="185" t="s">
        <v>2098</v>
      </c>
      <c r="B534" s="1353" t="s">
        <v>2099</v>
      </c>
      <c r="C534" s="1144"/>
      <c r="D534" s="1091"/>
      <c r="E534" s="1144"/>
      <c r="F534" s="1415"/>
      <c r="G534" s="1354"/>
      <c r="H534" s="29">
        <f>SUM(D535:D543)</f>
        <v>18</v>
      </c>
      <c r="I534" s="29">
        <f>COUNT(D535:D543)*2</f>
        <v>18</v>
      </c>
    </row>
    <row r="535" spans="1:15" ht="43.5">
      <c r="A535" s="182" t="s">
        <v>2100</v>
      </c>
      <c r="B535" s="114" t="s">
        <v>1156</v>
      </c>
      <c r="C535" s="23" t="s">
        <v>7988</v>
      </c>
      <c r="D535" s="582">
        <v>2</v>
      </c>
      <c r="E535" s="22" t="s">
        <v>339</v>
      </c>
      <c r="F535" s="50" t="s">
        <v>7989</v>
      </c>
      <c r="G535" s="183"/>
    </row>
    <row r="536" spans="1:15" ht="43.5">
      <c r="A536" s="182"/>
      <c r="B536" s="114"/>
      <c r="C536" s="23" t="s">
        <v>1161</v>
      </c>
      <c r="D536" s="115">
        <v>2</v>
      </c>
      <c r="E536" s="22" t="s">
        <v>377</v>
      </c>
      <c r="F536" s="50" t="s">
        <v>2103</v>
      </c>
      <c r="G536" s="183"/>
    </row>
    <row r="537" spans="1:15" ht="29">
      <c r="A537" s="182"/>
      <c r="B537" s="114"/>
      <c r="C537" s="23" t="s">
        <v>1165</v>
      </c>
      <c r="D537" s="115">
        <v>2</v>
      </c>
      <c r="E537" s="22" t="s">
        <v>339</v>
      </c>
      <c r="F537" s="50" t="s">
        <v>1166</v>
      </c>
      <c r="G537" s="183"/>
    </row>
    <row r="538" spans="1:15" ht="29">
      <c r="A538" s="182"/>
      <c r="B538" s="114"/>
      <c r="C538" s="20" t="s">
        <v>7054</v>
      </c>
      <c r="D538" s="115">
        <v>2</v>
      </c>
      <c r="E538" s="22" t="s">
        <v>339</v>
      </c>
      <c r="F538" s="25" t="s">
        <v>7055</v>
      </c>
      <c r="G538" s="183"/>
    </row>
    <row r="539" spans="1:15" ht="62">
      <c r="A539" s="182" t="s">
        <v>2106</v>
      </c>
      <c r="B539" s="114" t="s">
        <v>2107</v>
      </c>
      <c r="C539" s="23" t="s">
        <v>1169</v>
      </c>
      <c r="D539" s="583">
        <v>2</v>
      </c>
      <c r="E539" s="22" t="s">
        <v>269</v>
      </c>
      <c r="F539" s="91" t="s">
        <v>7990</v>
      </c>
      <c r="G539" s="183"/>
    </row>
    <row r="540" spans="1:15" ht="29">
      <c r="A540" s="182"/>
      <c r="B540" s="742"/>
      <c r="C540" s="23" t="s">
        <v>1171</v>
      </c>
      <c r="D540" s="583">
        <v>2</v>
      </c>
      <c r="E540" s="22" t="s">
        <v>418</v>
      </c>
      <c r="F540" s="446" t="s">
        <v>7991</v>
      </c>
      <c r="G540" s="183"/>
    </row>
    <row r="541" spans="1:15" ht="43.5">
      <c r="A541" s="182"/>
      <c r="B541" s="742"/>
      <c r="C541" s="23" t="s">
        <v>7057</v>
      </c>
      <c r="D541" s="583">
        <v>2</v>
      </c>
      <c r="E541" s="22" t="s">
        <v>678</v>
      </c>
      <c r="F541" s="50" t="s">
        <v>7058</v>
      </c>
      <c r="G541" s="183"/>
    </row>
    <row r="542" spans="1:15" ht="43.5">
      <c r="A542" s="182"/>
      <c r="B542" s="742"/>
      <c r="C542" s="42" t="s">
        <v>7059</v>
      </c>
      <c r="D542" s="582">
        <v>2</v>
      </c>
      <c r="E542" s="22" t="s">
        <v>678</v>
      </c>
      <c r="F542" s="7" t="s">
        <v>7060</v>
      </c>
      <c r="G542" s="183"/>
    </row>
    <row r="543" spans="1:15" ht="46.5">
      <c r="A543" s="182" t="s">
        <v>2110</v>
      </c>
      <c r="B543" s="114" t="s">
        <v>2111</v>
      </c>
      <c r="C543" s="23" t="s">
        <v>7061</v>
      </c>
      <c r="D543" s="115">
        <v>2</v>
      </c>
      <c r="E543" s="22" t="s">
        <v>339</v>
      </c>
      <c r="F543" s="25"/>
      <c r="G543" s="183"/>
    </row>
    <row r="544" spans="1:15">
      <c r="A544" s="185" t="s">
        <v>2116</v>
      </c>
      <c r="B544" s="1353" t="s">
        <v>2117</v>
      </c>
      <c r="C544" s="1144"/>
      <c r="D544" s="1091"/>
      <c r="E544" s="1144"/>
      <c r="F544" s="1415"/>
      <c r="G544" s="1354"/>
      <c r="H544" s="29">
        <f>SUM(D545:D547)</f>
        <v>6</v>
      </c>
      <c r="I544" s="29">
        <f>COUNT(D545:D547)*2</f>
        <v>6</v>
      </c>
    </row>
    <row r="545" spans="1:15" ht="46.5">
      <c r="A545" s="182" t="s">
        <v>2118</v>
      </c>
      <c r="B545" s="114" t="s">
        <v>2119</v>
      </c>
      <c r="C545" s="50" t="s">
        <v>7992</v>
      </c>
      <c r="D545" s="608">
        <v>2</v>
      </c>
      <c r="E545" s="25" t="s">
        <v>377</v>
      </c>
      <c r="F545" s="50" t="s">
        <v>7993</v>
      </c>
      <c r="G545" s="183"/>
    </row>
    <row r="546" spans="1:15" ht="46.5">
      <c r="A546" s="182" t="s">
        <v>2130</v>
      </c>
      <c r="B546" s="114" t="s">
        <v>2131</v>
      </c>
      <c r="C546" s="25" t="s">
        <v>1184</v>
      </c>
      <c r="D546" s="608">
        <v>2</v>
      </c>
      <c r="E546" s="25" t="s">
        <v>377</v>
      </c>
      <c r="F546" s="446"/>
      <c r="G546" s="183"/>
    </row>
    <row r="547" spans="1:15" ht="43.5">
      <c r="A547" s="182"/>
      <c r="B547" s="114"/>
      <c r="C547" s="25" t="s">
        <v>7067</v>
      </c>
      <c r="D547" s="608">
        <v>2</v>
      </c>
      <c r="E547" s="25" t="s">
        <v>418</v>
      </c>
      <c r="F547" s="742"/>
      <c r="G547" s="183"/>
    </row>
    <row r="548" spans="1:15">
      <c r="A548" s="185" t="s">
        <v>2133</v>
      </c>
      <c r="B548" s="1353" t="s">
        <v>2134</v>
      </c>
      <c r="C548" s="1144"/>
      <c r="D548" s="1091"/>
      <c r="E548" s="1144"/>
      <c r="F548" s="1415"/>
      <c r="G548" s="1354"/>
      <c r="H548" s="29">
        <f>SUM(D549:D556)</f>
        <v>16</v>
      </c>
      <c r="I548" s="29">
        <f>COUNT(D549:D556)*2</f>
        <v>16</v>
      </c>
    </row>
    <row r="549" spans="1:15" ht="72.5">
      <c r="A549" s="182" t="s">
        <v>2135</v>
      </c>
      <c r="B549" s="30" t="s">
        <v>2136</v>
      </c>
      <c r="C549" s="23" t="s">
        <v>1188</v>
      </c>
      <c r="D549" s="783">
        <v>2</v>
      </c>
      <c r="E549" s="71" t="s">
        <v>269</v>
      </c>
      <c r="F549" s="236" t="s">
        <v>7994</v>
      </c>
      <c r="G549" s="183"/>
    </row>
    <row r="550" spans="1:15" ht="101.5">
      <c r="A550" s="182"/>
      <c r="B550" s="30"/>
      <c r="C550" s="792" t="s">
        <v>2572</v>
      </c>
      <c r="D550" s="783">
        <v>2</v>
      </c>
      <c r="E550" s="792" t="s">
        <v>269</v>
      </c>
      <c r="F550" s="272" t="s">
        <v>7071</v>
      </c>
      <c r="G550" s="183"/>
    </row>
    <row r="551" spans="1:15" ht="29">
      <c r="A551" s="182"/>
      <c r="B551" s="42"/>
      <c r="C551" s="30" t="s">
        <v>2139</v>
      </c>
      <c r="D551" s="783">
        <v>2</v>
      </c>
      <c r="E551" s="71" t="s">
        <v>269</v>
      </c>
      <c r="F551" s="71" t="s">
        <v>1195</v>
      </c>
      <c r="G551" s="183"/>
    </row>
    <row r="552" spans="1:15" ht="29">
      <c r="A552" s="182"/>
      <c r="B552" s="42"/>
      <c r="C552" s="25" t="s">
        <v>1196</v>
      </c>
      <c r="D552" s="783">
        <v>2</v>
      </c>
      <c r="E552" s="22" t="s">
        <v>269</v>
      </c>
      <c r="F552" s="50" t="s">
        <v>1197</v>
      </c>
      <c r="G552" s="183"/>
    </row>
    <row r="553" spans="1:15" ht="29">
      <c r="A553" s="182"/>
      <c r="B553" s="42"/>
      <c r="C553" s="300" t="s">
        <v>1198</v>
      </c>
      <c r="D553" s="783">
        <v>2</v>
      </c>
      <c r="E553" s="22" t="s">
        <v>269</v>
      </c>
      <c r="F553" s="50"/>
      <c r="G553" s="183"/>
    </row>
    <row r="554" spans="1:15" ht="29">
      <c r="A554" s="182"/>
      <c r="B554" s="42"/>
      <c r="C554" s="42" t="s">
        <v>3385</v>
      </c>
      <c r="D554" s="783">
        <v>2</v>
      </c>
      <c r="E554" s="22" t="s">
        <v>269</v>
      </c>
      <c r="F554" s="50" t="s">
        <v>3386</v>
      </c>
      <c r="G554" s="183"/>
    </row>
    <row r="555" spans="1:15" ht="58">
      <c r="A555" s="182" t="s">
        <v>2141</v>
      </c>
      <c r="B555" s="30" t="s">
        <v>2142</v>
      </c>
      <c r="C555" s="76" t="s">
        <v>2143</v>
      </c>
      <c r="D555" s="783">
        <v>2</v>
      </c>
      <c r="E555" s="269" t="s">
        <v>377</v>
      </c>
      <c r="F555" s="30" t="s">
        <v>7995</v>
      </c>
      <c r="G555" s="183"/>
    </row>
    <row r="556" spans="1:15" ht="45" customHeight="1">
      <c r="A556" s="182"/>
      <c r="B556" s="42"/>
      <c r="C556" s="71" t="s">
        <v>7074</v>
      </c>
      <c r="D556" s="783">
        <v>2</v>
      </c>
      <c r="E556" s="269" t="s">
        <v>377</v>
      </c>
      <c r="F556" s="30" t="s">
        <v>7075</v>
      </c>
      <c r="G556" s="183"/>
    </row>
    <row r="557" spans="1:15" ht="28.5" customHeight="1">
      <c r="A557" s="185" t="s">
        <v>2149</v>
      </c>
      <c r="B557" s="1353" t="s">
        <v>28</v>
      </c>
      <c r="C557" s="1144"/>
      <c r="D557" s="1091"/>
      <c r="E557" s="1144"/>
      <c r="F557" s="1415"/>
      <c r="G557" s="1354"/>
      <c r="H557" s="29">
        <f>SUM(D558:D565)</f>
        <v>12</v>
      </c>
      <c r="I557" s="29">
        <f>COUNT(D558:D565)*2</f>
        <v>12</v>
      </c>
    </row>
    <row r="558" spans="1:15" ht="43.5" hidden="1">
      <c r="A558" s="79" t="s">
        <v>2150</v>
      </c>
      <c r="B558" s="55" t="s">
        <v>3245</v>
      </c>
      <c r="C558" s="42"/>
      <c r="D558" s="742"/>
      <c r="E558" s="22"/>
      <c r="F558" s="50"/>
      <c r="G558" s="742"/>
      <c r="H558" s="99"/>
      <c r="I558" s="99"/>
      <c r="J558" s="99"/>
      <c r="K558" s="99"/>
      <c r="L558" s="99"/>
      <c r="M558" s="7"/>
      <c r="N558" s="7"/>
      <c r="O558" s="7"/>
    </row>
    <row r="559" spans="1:15" ht="58">
      <c r="A559" s="182" t="s">
        <v>2152</v>
      </c>
      <c r="B559" s="30" t="s">
        <v>2153</v>
      </c>
      <c r="C559" s="23" t="s">
        <v>1213</v>
      </c>
      <c r="D559" s="115">
        <v>2</v>
      </c>
      <c r="E559" s="22" t="s">
        <v>377</v>
      </c>
      <c r="F559" s="25" t="s">
        <v>7996</v>
      </c>
      <c r="G559" s="183"/>
    </row>
    <row r="560" spans="1:15" ht="29">
      <c r="A560" s="182"/>
      <c r="B560" s="42"/>
      <c r="C560" s="23" t="s">
        <v>1215</v>
      </c>
      <c r="D560" s="115">
        <v>2</v>
      </c>
      <c r="E560" s="22" t="s">
        <v>377</v>
      </c>
      <c r="F560" s="25" t="s">
        <v>2576</v>
      </c>
      <c r="G560" s="183"/>
    </row>
    <row r="561" spans="1:15" ht="58">
      <c r="A561" s="182" t="s">
        <v>2156</v>
      </c>
      <c r="B561" s="30" t="s">
        <v>2157</v>
      </c>
      <c r="C561" s="23" t="s">
        <v>2158</v>
      </c>
      <c r="D561" s="783">
        <v>2</v>
      </c>
      <c r="E561" s="71" t="s">
        <v>538</v>
      </c>
      <c r="F561" s="71" t="s">
        <v>7997</v>
      </c>
      <c r="G561" s="183"/>
    </row>
    <row r="562" spans="1:15" ht="29">
      <c r="A562" s="182"/>
      <c r="B562" s="42"/>
      <c r="C562" s="23" t="s">
        <v>2160</v>
      </c>
      <c r="D562" s="783">
        <v>2</v>
      </c>
      <c r="E562" s="71" t="s">
        <v>538</v>
      </c>
      <c r="F562" s="71"/>
      <c r="G562" s="183"/>
    </row>
    <row r="563" spans="1:15" ht="58">
      <c r="A563" s="182"/>
      <c r="B563" s="42"/>
      <c r="C563" s="23" t="s">
        <v>1222</v>
      </c>
      <c r="D563" s="783">
        <v>2</v>
      </c>
      <c r="E563" s="71" t="s">
        <v>377</v>
      </c>
      <c r="F563" s="71" t="s">
        <v>7998</v>
      </c>
      <c r="G563" s="183"/>
    </row>
    <row r="564" spans="1:15" ht="29">
      <c r="A564" s="182" t="s">
        <v>2163</v>
      </c>
      <c r="B564" s="30" t="s">
        <v>2164</v>
      </c>
      <c r="C564" s="236" t="s">
        <v>7081</v>
      </c>
      <c r="D564" s="583">
        <v>2</v>
      </c>
      <c r="E564" s="22" t="s">
        <v>377</v>
      </c>
      <c r="F564" s="23" t="s">
        <v>7999</v>
      </c>
      <c r="G564" s="183"/>
    </row>
    <row r="565" spans="1:15" ht="29" hidden="1">
      <c r="A565" s="79" t="s">
        <v>3387</v>
      </c>
      <c r="B565" s="86" t="s">
        <v>1231</v>
      </c>
      <c r="C565" s="50"/>
      <c r="D565" s="742"/>
      <c r="E565" s="22"/>
      <c r="F565" s="742"/>
      <c r="G565" s="748"/>
      <c r="H565" s="99"/>
      <c r="I565" s="99"/>
      <c r="J565" s="99"/>
      <c r="K565" s="99"/>
      <c r="L565" s="99"/>
      <c r="M565" s="7"/>
      <c r="N565" s="7"/>
      <c r="O565" s="7"/>
    </row>
    <row r="566" spans="1:15" ht="27" customHeight="1">
      <c r="A566" s="185" t="s">
        <v>2166</v>
      </c>
      <c r="B566" s="1353" t="s">
        <v>26</v>
      </c>
      <c r="C566" s="1144"/>
      <c r="D566" s="1091"/>
      <c r="E566" s="1144"/>
      <c r="F566" s="1415"/>
      <c r="G566" s="1354"/>
      <c r="H566" s="29">
        <f>SUM(D567:D577)</f>
        <v>22</v>
      </c>
      <c r="I566" s="29">
        <f>COUNT(D567:D577)*2</f>
        <v>22</v>
      </c>
    </row>
    <row r="567" spans="1:15" ht="46.5">
      <c r="A567" s="182" t="s">
        <v>2168</v>
      </c>
      <c r="B567" s="191" t="s">
        <v>1233</v>
      </c>
      <c r="C567" s="25" t="s">
        <v>2804</v>
      </c>
      <c r="D567" s="115">
        <v>2</v>
      </c>
      <c r="E567" s="22" t="s">
        <v>339</v>
      </c>
      <c r="F567" s="742"/>
      <c r="G567" s="53"/>
    </row>
    <row r="568" spans="1:15" ht="29">
      <c r="A568" s="182"/>
      <c r="B568" s="191"/>
      <c r="C568" s="50" t="s">
        <v>7083</v>
      </c>
      <c r="D568" s="115">
        <v>2</v>
      </c>
      <c r="E568" s="22" t="s">
        <v>339</v>
      </c>
      <c r="F568" s="742"/>
      <c r="G568" s="53"/>
    </row>
    <row r="569" spans="1:15" ht="29">
      <c r="A569" s="182"/>
      <c r="B569" s="191"/>
      <c r="C569" s="50" t="s">
        <v>2171</v>
      </c>
      <c r="D569" s="115">
        <v>2</v>
      </c>
      <c r="E569" s="22" t="s">
        <v>377</v>
      </c>
      <c r="F569" s="245"/>
      <c r="G569" s="53"/>
    </row>
    <row r="570" spans="1:15" ht="29">
      <c r="A570" s="182"/>
      <c r="B570" s="191"/>
      <c r="C570" s="50" t="s">
        <v>2172</v>
      </c>
      <c r="D570" s="115">
        <v>2</v>
      </c>
      <c r="E570" s="22" t="s">
        <v>339</v>
      </c>
      <c r="F570" s="245"/>
      <c r="G570" s="53"/>
    </row>
    <row r="571" spans="1:15" ht="43.5">
      <c r="A571" s="182"/>
      <c r="B571" s="191"/>
      <c r="C571" s="25" t="s">
        <v>1235</v>
      </c>
      <c r="D571" s="115">
        <v>2</v>
      </c>
      <c r="E571" s="22" t="s">
        <v>339</v>
      </c>
      <c r="F571" s="45" t="s">
        <v>3267</v>
      </c>
      <c r="G571" s="53"/>
    </row>
    <row r="572" spans="1:15" ht="29">
      <c r="A572" s="182"/>
      <c r="B572" s="191"/>
      <c r="C572" s="23" t="s">
        <v>1236</v>
      </c>
      <c r="D572" s="115">
        <v>2</v>
      </c>
      <c r="E572" s="22" t="s">
        <v>339</v>
      </c>
      <c r="F572" s="742"/>
      <c r="G572" s="53"/>
    </row>
    <row r="573" spans="1:15" ht="43.5">
      <c r="A573" s="182" t="s">
        <v>2173</v>
      </c>
      <c r="B573" s="191" t="s">
        <v>1238</v>
      </c>
      <c r="C573" s="23" t="s">
        <v>7084</v>
      </c>
      <c r="D573" s="115">
        <v>2</v>
      </c>
      <c r="E573" s="31" t="s">
        <v>339</v>
      </c>
      <c r="F573" s="42" t="s">
        <v>7085</v>
      </c>
      <c r="G573" s="53"/>
    </row>
    <row r="574" spans="1:15" ht="58">
      <c r="A574" s="182"/>
      <c r="B574" s="191"/>
      <c r="C574" s="23" t="s">
        <v>1241</v>
      </c>
      <c r="D574" s="115">
        <v>2</v>
      </c>
      <c r="E574" s="22" t="s">
        <v>377</v>
      </c>
      <c r="F574" s="50" t="s">
        <v>7086</v>
      </c>
      <c r="G574" s="53"/>
    </row>
    <row r="575" spans="1:15" ht="58">
      <c r="A575" s="182"/>
      <c r="B575" s="191"/>
      <c r="C575" s="30" t="s">
        <v>7087</v>
      </c>
      <c r="D575" s="115">
        <v>2</v>
      </c>
      <c r="E575" s="31" t="s">
        <v>339</v>
      </c>
      <c r="F575" s="42" t="s">
        <v>2177</v>
      </c>
      <c r="G575" s="53"/>
    </row>
    <row r="576" spans="1:15" ht="46.5">
      <c r="A576" s="182" t="s">
        <v>2178</v>
      </c>
      <c r="B576" s="191" t="s">
        <v>1246</v>
      </c>
      <c r="C576" s="123" t="s">
        <v>1247</v>
      </c>
      <c r="D576" s="115">
        <v>2</v>
      </c>
      <c r="E576" s="273" t="s">
        <v>269</v>
      </c>
      <c r="F576" s="55" t="s">
        <v>2180</v>
      </c>
      <c r="G576" s="183"/>
    </row>
    <row r="577" spans="1:15" ht="43.5">
      <c r="A577" s="176"/>
      <c r="B577" s="364"/>
      <c r="C577" s="30" t="s">
        <v>1249</v>
      </c>
      <c r="D577" s="608">
        <v>2</v>
      </c>
      <c r="E577" s="71" t="s">
        <v>269</v>
      </c>
      <c r="F577" s="236"/>
      <c r="G577" s="183"/>
    </row>
    <row r="578" spans="1:15">
      <c r="A578" s="286"/>
      <c r="B578" s="1077" t="s">
        <v>2181</v>
      </c>
      <c r="C578" s="1077"/>
      <c r="D578" s="1312"/>
      <c r="E578" s="1077"/>
      <c r="F578" s="1413"/>
      <c r="G578" s="1077"/>
      <c r="H578" s="29">
        <f>H579+H582+H586+H590+H605+H609+H615+H623+H634</f>
        <v>70</v>
      </c>
      <c r="I578" s="29">
        <f>I579+I582+I586+I590+I605+I609+I615+I623+I634</f>
        <v>70</v>
      </c>
    </row>
    <row r="579" spans="1:15" ht="32.25" customHeight="1">
      <c r="A579" s="185" t="s">
        <v>25</v>
      </c>
      <c r="B579" s="1353" t="s">
        <v>24</v>
      </c>
      <c r="C579" s="1144"/>
      <c r="D579" s="1091"/>
      <c r="E579" s="1144"/>
      <c r="F579" s="1415"/>
      <c r="G579" s="1354"/>
      <c r="H579" s="29">
        <f>SUM(D580:D581)</f>
        <v>4</v>
      </c>
      <c r="I579" s="29">
        <f>COUNT(D580:D581)*2</f>
        <v>4</v>
      </c>
    </row>
    <row r="580" spans="1:15" ht="43.5">
      <c r="A580" s="43" t="s">
        <v>1252</v>
      </c>
      <c r="B580" s="114" t="s">
        <v>1253</v>
      </c>
      <c r="C580" s="74" t="s">
        <v>7090</v>
      </c>
      <c r="D580" s="773">
        <v>2</v>
      </c>
      <c r="E580" s="28" t="s">
        <v>538</v>
      </c>
      <c r="F580" s="30" t="s">
        <v>7091</v>
      </c>
      <c r="G580" s="53"/>
    </row>
    <row r="581" spans="1:15" ht="29">
      <c r="A581" s="43" t="s">
        <v>1255</v>
      </c>
      <c r="B581" s="30" t="s">
        <v>1256</v>
      </c>
      <c r="C581" s="26" t="s">
        <v>7713</v>
      </c>
      <c r="D581" s="773">
        <v>2</v>
      </c>
      <c r="E581" s="59" t="s">
        <v>646</v>
      </c>
      <c r="F581" s="30" t="s">
        <v>7714</v>
      </c>
      <c r="G581" s="53"/>
    </row>
    <row r="582" spans="1:15" ht="27" customHeight="1">
      <c r="A582" s="185" t="s">
        <v>23</v>
      </c>
      <c r="B582" s="1353" t="s">
        <v>2184</v>
      </c>
      <c r="C582" s="1144"/>
      <c r="D582" s="1091"/>
      <c r="E582" s="1144"/>
      <c r="F582" s="1415"/>
      <c r="G582" s="1354"/>
      <c r="H582" s="29">
        <f>SUM(D583:D585)</f>
        <v>6</v>
      </c>
      <c r="I582" s="29">
        <f>COUNT(D583:D585)*2</f>
        <v>6</v>
      </c>
    </row>
    <row r="583" spans="1:15" ht="43.5">
      <c r="A583" s="43" t="s">
        <v>1257</v>
      </c>
      <c r="B583" s="114" t="s">
        <v>2185</v>
      </c>
      <c r="C583" s="229" t="s">
        <v>8000</v>
      </c>
      <c r="D583" s="582">
        <v>2</v>
      </c>
      <c r="E583" s="28" t="s">
        <v>646</v>
      </c>
      <c r="F583" s="26"/>
      <c r="G583" s="447"/>
    </row>
    <row r="584" spans="1:15" ht="46.5">
      <c r="A584" s="43" t="s">
        <v>1259</v>
      </c>
      <c r="B584" s="160" t="s">
        <v>2187</v>
      </c>
      <c r="C584" s="30" t="s">
        <v>7096</v>
      </c>
      <c r="D584" s="582">
        <v>2</v>
      </c>
      <c r="E584" s="28" t="s">
        <v>646</v>
      </c>
      <c r="F584" s="26"/>
      <c r="G584" s="801"/>
    </row>
    <row r="585" spans="1:15" ht="62">
      <c r="A585" s="43" t="s">
        <v>1261</v>
      </c>
      <c r="B585" s="160" t="s">
        <v>2189</v>
      </c>
      <c r="C585" s="30" t="s">
        <v>7097</v>
      </c>
      <c r="D585" s="582">
        <v>2</v>
      </c>
      <c r="E585" s="28" t="s">
        <v>646</v>
      </c>
      <c r="F585" s="26"/>
      <c r="G585" s="53"/>
    </row>
    <row r="586" spans="1:15" ht="26.25" customHeight="1">
      <c r="A586" s="185" t="s">
        <v>2191</v>
      </c>
      <c r="B586" s="1353" t="s">
        <v>2192</v>
      </c>
      <c r="C586" s="1144"/>
      <c r="D586" s="1091"/>
      <c r="E586" s="1144"/>
      <c r="F586" s="1415"/>
      <c r="G586" s="1354"/>
      <c r="H586" s="29">
        <f>SUM(D587:D589)</f>
        <v>4</v>
      </c>
      <c r="I586" s="29">
        <f>COUNT(D587:D589)*2</f>
        <v>4</v>
      </c>
    </row>
    <row r="587" spans="1:15" ht="72.5">
      <c r="A587" s="18" t="s">
        <v>2193</v>
      </c>
      <c r="B587" s="114" t="s">
        <v>2194</v>
      </c>
      <c r="C587" s="20" t="s">
        <v>8001</v>
      </c>
      <c r="D587" s="582">
        <v>2</v>
      </c>
      <c r="E587" s="28" t="s">
        <v>538</v>
      </c>
      <c r="F587" s="30" t="s">
        <v>7715</v>
      </c>
      <c r="G587" s="447"/>
    </row>
    <row r="588" spans="1:15" ht="62" hidden="1">
      <c r="A588" s="27" t="s">
        <v>2197</v>
      </c>
      <c r="B588" s="114" t="s">
        <v>2198</v>
      </c>
      <c r="C588" s="30"/>
      <c r="D588" s="26"/>
      <c r="E588" s="28"/>
      <c r="F588" s="26"/>
      <c r="G588" s="195"/>
      <c r="H588" s="99"/>
      <c r="I588" s="99"/>
      <c r="J588" s="99"/>
      <c r="K588" s="99"/>
      <c r="L588" s="99"/>
      <c r="M588" s="7"/>
      <c r="N588" s="7"/>
      <c r="O588" s="7"/>
    </row>
    <row r="589" spans="1:15" ht="100.5" customHeight="1">
      <c r="A589" s="18" t="s">
        <v>2199</v>
      </c>
      <c r="B589" s="160" t="s">
        <v>2200</v>
      </c>
      <c r="C589" s="74" t="s">
        <v>1272</v>
      </c>
      <c r="D589" s="786">
        <v>2</v>
      </c>
      <c r="E589" s="28" t="s">
        <v>538</v>
      </c>
      <c r="F589" s="74" t="s">
        <v>8002</v>
      </c>
      <c r="G589" s="53"/>
    </row>
    <row r="590" spans="1:15" ht="27.75" customHeight="1">
      <c r="A590" s="185" t="s">
        <v>2202</v>
      </c>
      <c r="B590" s="1353" t="s">
        <v>2203</v>
      </c>
      <c r="C590" s="1144"/>
      <c r="D590" s="1091"/>
      <c r="E590" s="1144"/>
      <c r="F590" s="1415"/>
      <c r="G590" s="1354"/>
      <c r="H590" s="29">
        <f>SUM(D591:D604)</f>
        <v>28</v>
      </c>
      <c r="I590" s="29">
        <f>COUNT(D591:D604)*2</f>
        <v>28</v>
      </c>
    </row>
    <row r="591" spans="1:15" ht="46.5">
      <c r="A591" s="18" t="s">
        <v>2204</v>
      </c>
      <c r="B591" s="114" t="s">
        <v>1275</v>
      </c>
      <c r="C591" s="123" t="s">
        <v>1276</v>
      </c>
      <c r="D591" s="582">
        <v>2</v>
      </c>
      <c r="E591" s="28" t="s">
        <v>646</v>
      </c>
      <c r="F591" s="30" t="s">
        <v>7717</v>
      </c>
      <c r="G591" s="53"/>
    </row>
    <row r="592" spans="1:15" ht="29">
      <c r="A592" s="18"/>
      <c r="B592" s="191"/>
      <c r="C592" s="23" t="s">
        <v>1277</v>
      </c>
      <c r="D592" s="115">
        <v>2</v>
      </c>
      <c r="E592" s="28" t="s">
        <v>375</v>
      </c>
      <c r="F592" s="30" t="s">
        <v>7718</v>
      </c>
      <c r="G592" s="53"/>
    </row>
    <row r="593" spans="1:15" s="29" customFormat="1" ht="46.5">
      <c r="A593" s="18" t="s">
        <v>2207</v>
      </c>
      <c r="B593" s="114" t="s">
        <v>1279</v>
      </c>
      <c r="C593" s="50" t="s">
        <v>2675</v>
      </c>
      <c r="D593" s="582">
        <v>2</v>
      </c>
      <c r="E593" s="28" t="s">
        <v>646</v>
      </c>
      <c r="F593" s="123" t="s">
        <v>7103</v>
      </c>
      <c r="G593" s="53"/>
      <c r="N593" s="99"/>
      <c r="O593" s="99"/>
    </row>
    <row r="594" spans="1:15" s="29" customFormat="1" ht="58">
      <c r="A594" s="18"/>
      <c r="B594" s="114"/>
      <c r="C594" s="50" t="s">
        <v>2676</v>
      </c>
      <c r="D594" s="582">
        <v>2</v>
      </c>
      <c r="E594" s="28" t="s">
        <v>646</v>
      </c>
      <c r="F594" s="30" t="s">
        <v>7104</v>
      </c>
      <c r="G594" s="53"/>
      <c r="N594" s="99"/>
      <c r="O594" s="99"/>
    </row>
    <row r="595" spans="1:15" s="29" customFormat="1" ht="58">
      <c r="A595" s="18"/>
      <c r="B595" s="114"/>
      <c r="C595" s="165" t="s">
        <v>2214</v>
      </c>
      <c r="D595" s="582">
        <v>2</v>
      </c>
      <c r="E595" s="28" t="s">
        <v>646</v>
      </c>
      <c r="F595" s="30" t="s">
        <v>8003</v>
      </c>
      <c r="G595" s="53"/>
      <c r="N595" s="99"/>
      <c r="O595" s="99"/>
    </row>
    <row r="596" spans="1:15" s="29" customFormat="1" ht="60" customHeight="1">
      <c r="A596" s="18"/>
      <c r="B596" s="114"/>
      <c r="C596" s="165" t="s">
        <v>2216</v>
      </c>
      <c r="D596" s="582">
        <v>2</v>
      </c>
      <c r="E596" s="28" t="s">
        <v>646</v>
      </c>
      <c r="F596" s="30" t="s">
        <v>8004</v>
      </c>
      <c r="G596" s="847"/>
      <c r="N596" s="99"/>
      <c r="O596" s="99"/>
    </row>
    <row r="597" spans="1:15" s="29" customFormat="1" ht="87">
      <c r="A597" s="18"/>
      <c r="B597" s="114"/>
      <c r="C597" s="165" t="s">
        <v>2212</v>
      </c>
      <c r="D597" s="582">
        <v>2</v>
      </c>
      <c r="E597" s="28" t="s">
        <v>646</v>
      </c>
      <c r="F597" s="30" t="s">
        <v>8005</v>
      </c>
      <c r="G597" s="53"/>
      <c r="N597" s="99"/>
      <c r="O597" s="99"/>
    </row>
    <row r="598" spans="1:15" s="29" customFormat="1" ht="57.75" customHeight="1">
      <c r="A598" s="18"/>
      <c r="B598" s="50"/>
      <c r="C598" s="165" t="s">
        <v>2210</v>
      </c>
      <c r="D598" s="582">
        <v>2</v>
      </c>
      <c r="E598" s="28" t="s">
        <v>646</v>
      </c>
      <c r="F598" s="30" t="s">
        <v>8006</v>
      </c>
      <c r="G598" s="53"/>
      <c r="N598" s="99"/>
      <c r="O598" s="99"/>
    </row>
    <row r="599" spans="1:15" s="29" customFormat="1" ht="72.5">
      <c r="A599" s="18"/>
      <c r="B599" s="50"/>
      <c r="C599" s="165" t="s">
        <v>8007</v>
      </c>
      <c r="D599" s="582">
        <v>2</v>
      </c>
      <c r="E599" s="28" t="s">
        <v>646</v>
      </c>
      <c r="F599" s="30" t="s">
        <v>8008</v>
      </c>
      <c r="G599" s="53"/>
      <c r="N599" s="99"/>
      <c r="O599" s="99"/>
    </row>
    <row r="600" spans="1:15" s="29" customFormat="1" ht="87">
      <c r="A600" s="18"/>
      <c r="B600" s="50"/>
      <c r="C600" s="165" t="s">
        <v>2218</v>
      </c>
      <c r="D600" s="582">
        <v>2</v>
      </c>
      <c r="E600" s="28" t="s">
        <v>646</v>
      </c>
      <c r="F600" s="30" t="s">
        <v>8009</v>
      </c>
      <c r="G600" s="53"/>
      <c r="N600" s="99"/>
      <c r="O600" s="99"/>
    </row>
    <row r="601" spans="1:15" s="29" customFormat="1" ht="58">
      <c r="A601" s="18"/>
      <c r="B601" s="50"/>
      <c r="C601" s="165" t="s">
        <v>2220</v>
      </c>
      <c r="D601" s="582">
        <v>2</v>
      </c>
      <c r="E601" s="28" t="s">
        <v>646</v>
      </c>
      <c r="F601" s="30" t="s">
        <v>8010</v>
      </c>
      <c r="G601" s="447"/>
      <c r="N601" s="99"/>
      <c r="O601" s="99"/>
    </row>
    <row r="602" spans="1:15" s="29" customFormat="1" ht="72.5">
      <c r="A602" s="18"/>
      <c r="B602" s="50"/>
      <c r="C602" s="165" t="s">
        <v>2222</v>
      </c>
      <c r="D602" s="582">
        <v>2</v>
      </c>
      <c r="E602" s="28" t="s">
        <v>646</v>
      </c>
      <c r="F602" s="30" t="s">
        <v>8011</v>
      </c>
      <c r="G602" s="53"/>
      <c r="N602" s="99"/>
      <c r="O602" s="99"/>
    </row>
    <row r="603" spans="1:15" s="29" customFormat="1" ht="31">
      <c r="A603" s="18" t="s">
        <v>2224</v>
      </c>
      <c r="B603" s="114" t="s">
        <v>2225</v>
      </c>
      <c r="C603" s="50" t="s">
        <v>2600</v>
      </c>
      <c r="D603" s="582">
        <v>2</v>
      </c>
      <c r="E603" s="28" t="s">
        <v>538</v>
      </c>
      <c r="F603" s="26"/>
      <c r="G603" s="53"/>
      <c r="N603" s="99"/>
      <c r="O603" s="99"/>
    </row>
    <row r="604" spans="1:15" s="29" customFormat="1" ht="135" customHeight="1">
      <c r="A604" s="18" t="s">
        <v>2228</v>
      </c>
      <c r="B604" s="114" t="s">
        <v>1297</v>
      </c>
      <c r="C604" s="354" t="s">
        <v>1298</v>
      </c>
      <c r="D604" s="582">
        <v>2</v>
      </c>
      <c r="E604" s="28" t="s">
        <v>339</v>
      </c>
      <c r="F604" s="234" t="s">
        <v>8012</v>
      </c>
      <c r="G604" s="53"/>
      <c r="N604" s="99"/>
      <c r="O604" s="99"/>
    </row>
    <row r="605" spans="1:15" s="29" customFormat="1" ht="30" customHeight="1">
      <c r="A605" s="185" t="s">
        <v>2235</v>
      </c>
      <c r="B605" s="1353" t="s">
        <v>2236</v>
      </c>
      <c r="C605" s="1144"/>
      <c r="D605" s="1091"/>
      <c r="E605" s="1144"/>
      <c r="F605" s="1415"/>
      <c r="G605" s="1354"/>
      <c r="H605" s="29">
        <f>SUM(D606:D608)</f>
        <v>6</v>
      </c>
      <c r="I605" s="29">
        <f>COUNT(D606:D608)*2</f>
        <v>6</v>
      </c>
      <c r="N605" s="99"/>
      <c r="O605" s="99"/>
    </row>
    <row r="606" spans="1:15" s="29" customFormat="1" ht="58">
      <c r="A606" s="18" t="s">
        <v>2237</v>
      </c>
      <c r="B606" s="114" t="s">
        <v>2238</v>
      </c>
      <c r="C606" s="50" t="s">
        <v>1303</v>
      </c>
      <c r="D606" s="582">
        <v>2</v>
      </c>
      <c r="E606" s="28" t="s">
        <v>538</v>
      </c>
      <c r="F606" s="30" t="s">
        <v>7736</v>
      </c>
      <c r="G606" s="53"/>
      <c r="N606" s="99"/>
      <c r="O606" s="99"/>
    </row>
    <row r="607" spans="1:15" s="29" customFormat="1" ht="46.5">
      <c r="A607" s="18" t="s">
        <v>2240</v>
      </c>
      <c r="B607" s="114" t="s">
        <v>2602</v>
      </c>
      <c r="C607" s="25" t="s">
        <v>1306</v>
      </c>
      <c r="D607" s="582">
        <v>2</v>
      </c>
      <c r="E607" s="28" t="s">
        <v>538</v>
      </c>
      <c r="F607" s="30" t="s">
        <v>7737</v>
      </c>
      <c r="G607" s="53"/>
      <c r="N607" s="99"/>
      <c r="O607" s="99"/>
    </row>
    <row r="608" spans="1:15" s="29" customFormat="1" ht="46.5">
      <c r="A608" s="18" t="s">
        <v>1307</v>
      </c>
      <c r="B608" s="114" t="s">
        <v>2603</v>
      </c>
      <c r="C608" s="23" t="s">
        <v>1309</v>
      </c>
      <c r="D608" s="582">
        <v>2</v>
      </c>
      <c r="E608" s="28" t="s">
        <v>538</v>
      </c>
      <c r="F608" s="30" t="s">
        <v>7738</v>
      </c>
      <c r="G608" s="53"/>
      <c r="N608" s="99"/>
      <c r="O608" s="99"/>
    </row>
    <row r="609" spans="1:15">
      <c r="A609" s="185" t="s">
        <v>2244</v>
      </c>
      <c r="B609" s="1353" t="s">
        <v>14</v>
      </c>
      <c r="C609" s="1144"/>
      <c r="D609" s="1091"/>
      <c r="E609" s="1144"/>
      <c r="F609" s="1415"/>
      <c r="G609" s="1354"/>
      <c r="H609" s="29">
        <f>SUM(D610:D614)</f>
        <v>10</v>
      </c>
      <c r="I609" s="29">
        <f>COUNT(D610:D614)*2</f>
        <v>10</v>
      </c>
    </row>
    <row r="610" spans="1:15" ht="58">
      <c r="A610" s="18" t="s">
        <v>2245</v>
      </c>
      <c r="B610" s="114" t="s">
        <v>1311</v>
      </c>
      <c r="C610" s="25" t="s">
        <v>1312</v>
      </c>
      <c r="D610" s="582">
        <v>2</v>
      </c>
      <c r="E610" s="28" t="s">
        <v>651</v>
      </c>
      <c r="F610" s="30" t="s">
        <v>7739</v>
      </c>
      <c r="G610" s="53"/>
    </row>
    <row r="611" spans="1:15" ht="46.5">
      <c r="A611" s="18" t="s">
        <v>1313</v>
      </c>
      <c r="B611" s="19" t="s">
        <v>1314</v>
      </c>
      <c r="C611" s="25" t="s">
        <v>8013</v>
      </c>
      <c r="D611" s="582">
        <v>2</v>
      </c>
      <c r="E611" s="28" t="s">
        <v>651</v>
      </c>
      <c r="F611" s="30" t="s">
        <v>7123</v>
      </c>
      <c r="G611" s="53"/>
    </row>
    <row r="612" spans="1:15" ht="46.5">
      <c r="A612" s="18" t="s">
        <v>1318</v>
      </c>
      <c r="B612" s="160" t="s">
        <v>1319</v>
      </c>
      <c r="C612" s="123" t="s">
        <v>1320</v>
      </c>
      <c r="D612" s="582">
        <v>2</v>
      </c>
      <c r="E612" s="28" t="s">
        <v>651</v>
      </c>
      <c r="F612" s="30" t="s">
        <v>7743</v>
      </c>
      <c r="G612" s="53"/>
    </row>
    <row r="613" spans="1:15" ht="46.5">
      <c r="A613" s="18" t="s">
        <v>2255</v>
      </c>
      <c r="B613" s="114" t="s">
        <v>1322</v>
      </c>
      <c r="C613" s="50" t="s">
        <v>1323</v>
      </c>
      <c r="D613" s="582">
        <v>2</v>
      </c>
      <c r="E613" s="28" t="s">
        <v>651</v>
      </c>
      <c r="F613" s="30" t="s">
        <v>7744</v>
      </c>
      <c r="G613" s="53"/>
    </row>
    <row r="614" spans="1:15" ht="46.5">
      <c r="A614" s="18" t="s">
        <v>2257</v>
      </c>
      <c r="B614" s="19" t="s">
        <v>2258</v>
      </c>
      <c r="C614" s="25" t="s">
        <v>2259</v>
      </c>
      <c r="D614" s="115">
        <v>2</v>
      </c>
      <c r="E614" s="28" t="s">
        <v>651</v>
      </c>
      <c r="F614" s="23" t="s">
        <v>7745</v>
      </c>
      <c r="G614" s="53"/>
    </row>
    <row r="615" spans="1:15" ht="34.5" customHeight="1">
      <c r="A615" s="185" t="s">
        <v>2261</v>
      </c>
      <c r="B615" s="992" t="s">
        <v>1327</v>
      </c>
      <c r="C615" s="1001"/>
      <c r="D615" s="1001"/>
      <c r="E615" s="1001"/>
      <c r="F615" s="1430"/>
      <c r="G615" s="1002"/>
      <c r="H615" s="29">
        <f>SUM(D616:D622)</f>
        <v>4</v>
      </c>
      <c r="I615" s="29">
        <f>COUNT(D616:D622)*2</f>
        <v>4</v>
      </c>
    </row>
    <row r="616" spans="1:15" ht="29" hidden="1">
      <c r="A616" s="27" t="s">
        <v>1328</v>
      </c>
      <c r="B616" s="50" t="s">
        <v>1329</v>
      </c>
      <c r="C616" s="50"/>
      <c r="D616" s="90"/>
      <c r="E616" s="26"/>
      <c r="F616" s="91"/>
      <c r="G616" s="26"/>
      <c r="H616" s="99"/>
      <c r="I616" s="99"/>
      <c r="J616" s="99"/>
      <c r="K616" s="99"/>
      <c r="L616" s="99"/>
      <c r="M616" s="7"/>
      <c r="N616" s="7"/>
      <c r="O616" s="7"/>
    </row>
    <row r="617" spans="1:15" ht="29" hidden="1">
      <c r="A617" s="27" t="s">
        <v>1332</v>
      </c>
      <c r="B617" s="50" t="s">
        <v>1333</v>
      </c>
      <c r="C617" s="50"/>
      <c r="D617" s="90"/>
      <c r="E617" s="26"/>
      <c r="F617" s="91"/>
      <c r="G617" s="53"/>
      <c r="H617" s="99"/>
      <c r="I617" s="99"/>
      <c r="J617" s="99"/>
      <c r="K617" s="99"/>
      <c r="L617" s="99"/>
      <c r="M617" s="7"/>
      <c r="N617" s="7"/>
      <c r="O617" s="7"/>
    </row>
    <row r="618" spans="1:15" ht="43.5" hidden="1">
      <c r="A618" s="27" t="s">
        <v>1336</v>
      </c>
      <c r="B618" s="50" t="s">
        <v>1337</v>
      </c>
      <c r="C618" s="50"/>
      <c r="D618" s="90"/>
      <c r="E618" s="26"/>
      <c r="F618" s="91"/>
      <c r="G618" s="53"/>
      <c r="H618" s="99"/>
      <c r="I618" s="99"/>
      <c r="J618" s="99"/>
      <c r="K618" s="99"/>
      <c r="L618" s="99"/>
      <c r="M618" s="7"/>
      <c r="N618" s="7"/>
      <c r="O618" s="7"/>
    </row>
    <row r="619" spans="1:15" ht="58">
      <c r="A619" s="63" t="s">
        <v>1340</v>
      </c>
      <c r="B619" s="50" t="s">
        <v>1341</v>
      </c>
      <c r="C619" s="50" t="s">
        <v>1342</v>
      </c>
      <c r="D619" s="806">
        <v>2</v>
      </c>
      <c r="E619" s="26" t="s">
        <v>538</v>
      </c>
      <c r="F619" s="91" t="s">
        <v>2263</v>
      </c>
      <c r="G619" s="53"/>
    </row>
    <row r="620" spans="1:15" ht="58">
      <c r="A620" s="63" t="s">
        <v>1344</v>
      </c>
      <c r="B620" s="50" t="s">
        <v>1345</v>
      </c>
      <c r="C620" s="50" t="s">
        <v>8014</v>
      </c>
      <c r="D620" s="806">
        <v>2</v>
      </c>
      <c r="E620" s="26" t="s">
        <v>538</v>
      </c>
      <c r="F620" s="91" t="s">
        <v>1347</v>
      </c>
      <c r="G620" s="53"/>
    </row>
    <row r="621" spans="1:15" ht="43.5" hidden="1">
      <c r="A621" s="27" t="s">
        <v>1348</v>
      </c>
      <c r="B621" s="50" t="s">
        <v>1349</v>
      </c>
      <c r="C621" s="50"/>
      <c r="D621" s="90"/>
      <c r="E621" s="26"/>
      <c r="F621" s="91"/>
      <c r="G621" s="53"/>
      <c r="H621" s="99"/>
      <c r="I621" s="99"/>
      <c r="J621" s="99"/>
      <c r="K621" s="99"/>
      <c r="L621" s="99"/>
      <c r="M621" s="7"/>
      <c r="N621" s="7"/>
      <c r="O621" s="7"/>
    </row>
    <row r="622" spans="1:15" ht="43.5" hidden="1">
      <c r="A622" s="27" t="s">
        <v>1352</v>
      </c>
      <c r="B622" s="50" t="s">
        <v>1353</v>
      </c>
      <c r="C622" s="50"/>
      <c r="D622" s="90"/>
      <c r="E622" s="26"/>
      <c r="F622" s="91"/>
      <c r="G622" s="53"/>
      <c r="H622" s="99"/>
      <c r="I622" s="99"/>
      <c r="J622" s="99"/>
      <c r="K622" s="99"/>
      <c r="L622" s="99"/>
      <c r="M622" s="7"/>
      <c r="N622" s="7"/>
      <c r="O622" s="7"/>
    </row>
    <row r="623" spans="1:15" ht="25.5" customHeight="1">
      <c r="A623" s="185" t="s">
        <v>2264</v>
      </c>
      <c r="B623" s="1353" t="s">
        <v>2265</v>
      </c>
      <c r="C623" s="1144"/>
      <c r="D623" s="1091"/>
      <c r="E623" s="1144"/>
      <c r="F623" s="1415"/>
      <c r="G623" s="1354"/>
      <c r="H623" s="29">
        <f>SUM(D624:D626)</f>
        <v>6</v>
      </c>
      <c r="I623" s="29">
        <f>COUNT(D624:D626)*2</f>
        <v>6</v>
      </c>
    </row>
    <row r="624" spans="1:15" ht="46.5">
      <c r="A624" s="18" t="s">
        <v>2266</v>
      </c>
      <c r="B624" s="114" t="s">
        <v>2267</v>
      </c>
      <c r="C624" s="23" t="s">
        <v>1358</v>
      </c>
      <c r="D624" s="115">
        <v>2</v>
      </c>
      <c r="E624" s="28" t="s">
        <v>269</v>
      </c>
      <c r="F624" s="28" t="s">
        <v>1359</v>
      </c>
      <c r="G624" s="53"/>
    </row>
    <row r="625" spans="1:15" ht="28.5" customHeight="1">
      <c r="A625" s="98"/>
      <c r="B625" s="191"/>
      <c r="C625" s="55" t="s">
        <v>1360</v>
      </c>
      <c r="D625" s="115">
        <v>2</v>
      </c>
      <c r="E625" s="28" t="s">
        <v>269</v>
      </c>
      <c r="F625" s="28" t="s">
        <v>1361</v>
      </c>
      <c r="G625" s="53"/>
    </row>
    <row r="626" spans="1:15" ht="46.5">
      <c r="A626" s="18" t="s">
        <v>2268</v>
      </c>
      <c r="B626" s="114" t="s">
        <v>2269</v>
      </c>
      <c r="C626" s="30" t="s">
        <v>2808</v>
      </c>
      <c r="D626" s="115">
        <v>2</v>
      </c>
      <c r="E626" s="34" t="s">
        <v>538</v>
      </c>
      <c r="F626" s="23" t="s">
        <v>1364</v>
      </c>
      <c r="G626" s="53"/>
    </row>
    <row r="627" spans="1:15" hidden="1">
      <c r="A627" s="92" t="s">
        <v>10</v>
      </c>
      <c r="B627" s="1316" t="s">
        <v>1365</v>
      </c>
      <c r="C627" s="1420"/>
      <c r="D627" s="1420"/>
      <c r="E627" s="1420"/>
      <c r="F627" s="1420"/>
      <c r="G627" s="1422"/>
      <c r="H627" s="99"/>
      <c r="I627" s="99"/>
      <c r="J627" s="99"/>
      <c r="K627" s="99"/>
      <c r="L627" s="99"/>
      <c r="M627" s="7"/>
      <c r="N627" s="7"/>
      <c r="O627" s="7"/>
    </row>
    <row r="628" spans="1:15" ht="43.5" hidden="1">
      <c r="A628" s="92" t="s">
        <v>1366</v>
      </c>
      <c r="B628" s="50" t="s">
        <v>1367</v>
      </c>
      <c r="C628" s="50"/>
      <c r="D628" s="50"/>
      <c r="E628" s="50"/>
      <c r="F628" s="50"/>
      <c r="G628" s="50"/>
      <c r="H628" s="99"/>
      <c r="I628" s="99"/>
      <c r="J628" s="99"/>
      <c r="K628" s="99"/>
      <c r="L628" s="99"/>
      <c r="M628" s="7"/>
      <c r="N628" s="7"/>
      <c r="O628" s="7"/>
    </row>
    <row r="629" spans="1:15" ht="58" hidden="1">
      <c r="A629" s="92" t="s">
        <v>1368</v>
      </c>
      <c r="B629" s="50" t="s">
        <v>1369</v>
      </c>
      <c r="C629" s="50"/>
      <c r="D629" s="50"/>
      <c r="E629" s="50"/>
      <c r="F629" s="50"/>
      <c r="G629" s="50"/>
      <c r="H629" s="99"/>
      <c r="I629" s="99"/>
      <c r="J629" s="99"/>
      <c r="K629" s="99"/>
      <c r="L629" s="99"/>
      <c r="M629" s="7"/>
      <c r="N629" s="7"/>
      <c r="O629" s="7"/>
    </row>
    <row r="630" spans="1:15" ht="58" hidden="1">
      <c r="A630" s="92" t="s">
        <v>1370</v>
      </c>
      <c r="B630" s="50" t="s">
        <v>1371</v>
      </c>
      <c r="C630" s="50"/>
      <c r="D630" s="50"/>
      <c r="E630" s="50"/>
      <c r="F630" s="50"/>
      <c r="G630" s="50"/>
      <c r="H630" s="99"/>
      <c r="I630" s="99"/>
      <c r="J630" s="99"/>
      <c r="K630" s="99"/>
      <c r="L630" s="99"/>
      <c r="M630" s="7"/>
      <c r="N630" s="7"/>
      <c r="O630" s="7"/>
    </row>
    <row r="631" spans="1:15" ht="72.5" hidden="1">
      <c r="A631" s="92" t="s">
        <v>1372</v>
      </c>
      <c r="B631" s="50" t="s">
        <v>1373</v>
      </c>
      <c r="C631" s="50"/>
      <c r="D631" s="50"/>
      <c r="E631" s="50"/>
      <c r="F631" s="50"/>
      <c r="G631" s="50"/>
      <c r="H631" s="99"/>
      <c r="I631" s="99"/>
      <c r="J631" s="99"/>
      <c r="K631" s="99"/>
      <c r="L631" s="99"/>
      <c r="M631" s="7"/>
      <c r="N631" s="7"/>
      <c r="O631" s="7"/>
    </row>
    <row r="632" spans="1:15" ht="29" hidden="1">
      <c r="A632" s="92" t="s">
        <v>1374</v>
      </c>
      <c r="B632" s="50" t="s">
        <v>1375</v>
      </c>
      <c r="C632" s="50"/>
      <c r="D632" s="50"/>
      <c r="E632" s="50"/>
      <c r="F632" s="50"/>
      <c r="G632" s="50"/>
      <c r="H632" s="99"/>
      <c r="I632" s="99"/>
      <c r="J632" s="99"/>
      <c r="K632" s="99"/>
      <c r="L632" s="99"/>
      <c r="M632" s="7"/>
      <c r="N632" s="7"/>
      <c r="O632" s="7"/>
    </row>
    <row r="633" spans="1:15" ht="29" hidden="1">
      <c r="A633" s="92" t="s">
        <v>1376</v>
      </c>
      <c r="B633" s="50" t="s">
        <v>1377</v>
      </c>
      <c r="C633" s="50"/>
      <c r="D633" s="50"/>
      <c r="E633" s="50"/>
      <c r="F633" s="50"/>
      <c r="G633" s="50"/>
      <c r="H633" s="99"/>
      <c r="I633" s="99"/>
      <c r="J633" s="99"/>
      <c r="K633" s="99"/>
      <c r="L633" s="99"/>
      <c r="M633" s="7"/>
      <c r="N633" s="7"/>
      <c r="O633" s="7"/>
    </row>
    <row r="634" spans="1:15">
      <c r="A634" s="60" t="s">
        <v>7132</v>
      </c>
      <c r="B634" s="1316" t="s">
        <v>8</v>
      </c>
      <c r="C634" s="1420"/>
      <c r="D634" s="1091"/>
      <c r="E634" s="1420"/>
      <c r="F634" s="1421"/>
      <c r="G634" s="1422"/>
      <c r="H634" s="29">
        <f>SUM(D635:D644)</f>
        <v>2</v>
      </c>
      <c r="I634" s="29">
        <f>COUNT(D635:D644)*2</f>
        <v>2</v>
      </c>
    </row>
    <row r="635" spans="1:15" ht="72.5" hidden="1">
      <c r="A635" s="92" t="s">
        <v>1379</v>
      </c>
      <c r="B635" s="50" t="s">
        <v>1380</v>
      </c>
      <c r="C635" s="276"/>
      <c r="D635" s="276"/>
      <c r="E635" s="276"/>
      <c r="F635" s="276"/>
      <c r="G635" s="276"/>
      <c r="H635" s="99"/>
      <c r="I635" s="99"/>
      <c r="J635" s="99"/>
      <c r="K635" s="99"/>
      <c r="L635" s="99"/>
      <c r="M635" s="7"/>
      <c r="N635" s="7"/>
      <c r="O635" s="7"/>
    </row>
    <row r="636" spans="1:15" ht="58" hidden="1">
      <c r="A636" s="92" t="s">
        <v>1381</v>
      </c>
      <c r="B636" s="50" t="s">
        <v>1382</v>
      </c>
      <c r="C636" s="276"/>
      <c r="D636" s="276"/>
      <c r="E636" s="276"/>
      <c r="F636" s="276"/>
      <c r="G636" s="276"/>
      <c r="H636" s="99"/>
      <c r="I636" s="99"/>
      <c r="J636" s="99"/>
      <c r="K636" s="99"/>
      <c r="L636" s="99"/>
      <c r="M636" s="7"/>
      <c r="N636" s="7"/>
      <c r="O636" s="7"/>
    </row>
    <row r="637" spans="1:15" ht="58" hidden="1">
      <c r="A637" s="92" t="s">
        <v>1383</v>
      </c>
      <c r="B637" s="50" t="s">
        <v>1384</v>
      </c>
      <c r="C637" s="276"/>
      <c r="D637" s="276"/>
      <c r="E637" s="276"/>
      <c r="F637" s="276"/>
      <c r="G637" s="276"/>
      <c r="H637" s="99"/>
      <c r="I637" s="99"/>
      <c r="J637" s="99"/>
      <c r="K637" s="99"/>
      <c r="L637" s="99"/>
      <c r="M637" s="7"/>
      <c r="N637" s="7"/>
      <c r="O637" s="7"/>
    </row>
    <row r="638" spans="1:15" ht="43.5" hidden="1">
      <c r="A638" s="92" t="s">
        <v>1385</v>
      </c>
      <c r="B638" s="50" t="s">
        <v>1386</v>
      </c>
      <c r="C638" s="276"/>
      <c r="D638" s="276"/>
      <c r="E638" s="276"/>
      <c r="F638" s="276"/>
      <c r="G638" s="276"/>
      <c r="H638" s="99"/>
      <c r="I638" s="99"/>
      <c r="J638" s="99"/>
      <c r="K638" s="99"/>
      <c r="L638" s="99"/>
      <c r="M638" s="7"/>
      <c r="N638" s="7"/>
      <c r="O638" s="7"/>
    </row>
    <row r="639" spans="1:15" ht="43.5" hidden="1">
      <c r="A639" s="92" t="s">
        <v>1387</v>
      </c>
      <c r="B639" s="50" t="s">
        <v>1388</v>
      </c>
      <c r="C639" s="276"/>
      <c r="D639" s="276"/>
      <c r="E639" s="276"/>
      <c r="F639" s="276"/>
      <c r="G639" s="276"/>
      <c r="H639" s="99"/>
      <c r="I639" s="99"/>
      <c r="J639" s="99"/>
      <c r="K639" s="99"/>
      <c r="L639" s="99"/>
      <c r="M639" s="7"/>
      <c r="N639" s="7"/>
      <c r="O639" s="7"/>
    </row>
    <row r="640" spans="1:15" ht="76.5" customHeight="1">
      <c r="A640" s="60" t="s">
        <v>1389</v>
      </c>
      <c r="B640" s="50" t="s">
        <v>2271</v>
      </c>
      <c r="C640" s="50" t="s">
        <v>1391</v>
      </c>
      <c r="D640" s="586">
        <v>2</v>
      </c>
      <c r="E640" s="34" t="s">
        <v>538</v>
      </c>
      <c r="F640" s="50" t="s">
        <v>2272</v>
      </c>
      <c r="G640" s="21"/>
    </row>
    <row r="641" spans="1:15" ht="72.5" hidden="1">
      <c r="A641" s="27" t="s">
        <v>1393</v>
      </c>
      <c r="B641" s="50" t="s">
        <v>1394</v>
      </c>
      <c r="C641" s="50"/>
      <c r="D641" s="21"/>
      <c r="E641" s="28"/>
      <c r="F641" s="50"/>
      <c r="G641" s="21"/>
      <c r="H641" s="99"/>
      <c r="I641" s="99"/>
      <c r="J641" s="99"/>
      <c r="K641" s="99"/>
      <c r="L641" s="99"/>
      <c r="M641" s="7"/>
      <c r="N641" s="7"/>
      <c r="O641" s="7"/>
    </row>
    <row r="642" spans="1:15" ht="29" hidden="1">
      <c r="A642" s="27" t="s">
        <v>1395</v>
      </c>
      <c r="B642" s="50" t="s">
        <v>7135</v>
      </c>
      <c r="C642" s="50"/>
      <c r="D642" s="21"/>
      <c r="E642" s="28"/>
      <c r="F642" s="50"/>
      <c r="G642" s="21"/>
      <c r="H642" s="99"/>
      <c r="I642" s="99"/>
      <c r="J642" s="99"/>
      <c r="K642" s="99"/>
      <c r="L642" s="99"/>
      <c r="M642" s="7"/>
      <c r="N642" s="7"/>
      <c r="O642" s="7"/>
    </row>
    <row r="643" spans="1:15" ht="43.5" hidden="1">
      <c r="A643" s="27" t="s">
        <v>1397</v>
      </c>
      <c r="B643" s="50" t="s">
        <v>3285</v>
      </c>
      <c r="C643" s="50"/>
      <c r="D643" s="21"/>
      <c r="E643" s="28"/>
      <c r="F643" s="50"/>
      <c r="G643" s="21"/>
      <c r="H643" s="99"/>
      <c r="I643" s="99"/>
      <c r="J643" s="99"/>
      <c r="K643" s="99"/>
      <c r="L643" s="99"/>
      <c r="M643" s="7"/>
      <c r="N643" s="7"/>
      <c r="O643" s="7"/>
    </row>
    <row r="644" spans="1:15" ht="58" hidden="1">
      <c r="A644" s="27" t="s">
        <v>1399</v>
      </c>
      <c r="B644" s="50" t="s">
        <v>1400</v>
      </c>
      <c r="C644" s="50"/>
      <c r="D644" s="21"/>
      <c r="E644" s="28"/>
      <c r="F644" s="50"/>
      <c r="G644" s="21"/>
      <c r="H644" s="99"/>
      <c r="I644" s="99"/>
      <c r="J644" s="99"/>
      <c r="K644" s="99"/>
      <c r="L644" s="99"/>
      <c r="M644" s="7"/>
      <c r="N644" s="7"/>
      <c r="O644" s="7"/>
    </row>
    <row r="645" spans="1:15">
      <c r="A645" s="181"/>
      <c r="B645" s="1077" t="s">
        <v>2273</v>
      </c>
      <c r="C645" s="1077"/>
      <c r="D645" s="1312"/>
      <c r="E645" s="1077"/>
      <c r="F645" s="1413"/>
      <c r="G645" s="1077"/>
      <c r="H645" s="29">
        <f>H646+H651+H660+H666</f>
        <v>32</v>
      </c>
      <c r="I645" s="29">
        <f>I646+I651+I660+I666</f>
        <v>32</v>
      </c>
    </row>
    <row r="646" spans="1:15" ht="18.399999999999999" customHeight="1">
      <c r="A646" s="185" t="s">
        <v>2274</v>
      </c>
      <c r="B646" s="1353" t="s">
        <v>6</v>
      </c>
      <c r="C646" s="1148"/>
      <c r="D646" s="1427"/>
      <c r="E646" s="1148"/>
      <c r="F646" s="1428"/>
      <c r="G646" s="1429"/>
      <c r="H646" s="29">
        <f>SUM(D647:D650)</f>
        <v>6</v>
      </c>
      <c r="I646" s="29">
        <f>COUNT(D647:D650)*2</f>
        <v>6</v>
      </c>
    </row>
    <row r="647" spans="1:15" ht="29">
      <c r="A647" s="43" t="s">
        <v>2275</v>
      </c>
      <c r="B647" s="30" t="s">
        <v>1403</v>
      </c>
      <c r="C647" s="50" t="s">
        <v>3392</v>
      </c>
      <c r="D647" s="582">
        <v>2</v>
      </c>
      <c r="E647" s="22" t="s">
        <v>646</v>
      </c>
      <c r="F647" s="50"/>
      <c r="G647" s="183"/>
    </row>
    <row r="648" spans="1:15" ht="14.5">
      <c r="A648" s="43"/>
      <c r="B648" s="30"/>
      <c r="C648" s="30" t="s">
        <v>3393</v>
      </c>
      <c r="D648" s="582">
        <v>2</v>
      </c>
      <c r="E648" s="22" t="s">
        <v>646</v>
      </c>
      <c r="F648" s="30"/>
      <c r="G648" s="183"/>
    </row>
    <row r="649" spans="1:15" ht="29">
      <c r="A649" s="43"/>
      <c r="B649" s="30"/>
      <c r="C649" s="50" t="s">
        <v>3394</v>
      </c>
      <c r="D649" s="582">
        <v>2</v>
      </c>
      <c r="E649" s="22" t="s">
        <v>646</v>
      </c>
      <c r="F649" s="742"/>
      <c r="G649" s="183"/>
    </row>
    <row r="650" spans="1:15" ht="43.5" hidden="1">
      <c r="A650" s="848" t="s">
        <v>1414</v>
      </c>
      <c r="B650" s="57" t="s">
        <v>8015</v>
      </c>
      <c r="C650" s="161"/>
      <c r="D650" s="356"/>
      <c r="E650" s="366"/>
      <c r="F650" s="849"/>
      <c r="G650" s="742"/>
      <c r="H650" s="99"/>
      <c r="I650" s="99"/>
      <c r="J650" s="99"/>
      <c r="K650" s="99"/>
      <c r="L650" s="99"/>
      <c r="M650" s="7"/>
      <c r="N650" s="7"/>
      <c r="O650" s="7"/>
    </row>
    <row r="651" spans="1:15" ht="22.5" customHeight="1">
      <c r="A651" s="185" t="s">
        <v>2281</v>
      </c>
      <c r="B651" s="1353" t="s">
        <v>4</v>
      </c>
      <c r="C651" s="1148"/>
      <c r="D651" s="1427"/>
      <c r="E651" s="1148"/>
      <c r="F651" s="1428"/>
      <c r="G651" s="1429"/>
      <c r="H651" s="29">
        <f>SUM(D652:D659)</f>
        <v>14</v>
      </c>
      <c r="I651" s="29">
        <f>COUNT(D652:D659)*2</f>
        <v>14</v>
      </c>
    </row>
    <row r="652" spans="1:15" ht="29">
      <c r="A652" s="43" t="s">
        <v>2282</v>
      </c>
      <c r="B652" s="30" t="s">
        <v>1417</v>
      </c>
      <c r="C652" s="229" t="s">
        <v>8016</v>
      </c>
      <c r="D652" s="582">
        <v>2</v>
      </c>
      <c r="E652" s="22" t="s">
        <v>646</v>
      </c>
      <c r="F652" s="742" t="s">
        <v>8017</v>
      </c>
      <c r="G652" s="297"/>
    </row>
    <row r="653" spans="1:15" ht="14.5">
      <c r="A653" s="43"/>
      <c r="B653" s="30"/>
      <c r="C653" s="50" t="s">
        <v>7753</v>
      </c>
      <c r="D653" s="582">
        <v>2</v>
      </c>
      <c r="E653" s="22" t="s">
        <v>646</v>
      </c>
      <c r="F653" s="742"/>
      <c r="G653" s="183"/>
    </row>
    <row r="654" spans="1:15" ht="14.5">
      <c r="A654" s="43"/>
      <c r="B654" s="30"/>
      <c r="C654" s="229" t="s">
        <v>3395</v>
      </c>
      <c r="D654" s="582">
        <v>2</v>
      </c>
      <c r="E654" s="22" t="s">
        <v>646</v>
      </c>
      <c r="F654" s="742"/>
      <c r="G654" s="183"/>
    </row>
    <row r="655" spans="1:15" ht="14.5">
      <c r="A655" s="43"/>
      <c r="B655" s="30"/>
      <c r="C655" s="30" t="s">
        <v>2609</v>
      </c>
      <c r="D655" s="582">
        <v>2</v>
      </c>
      <c r="E655" s="22" t="s">
        <v>646</v>
      </c>
      <c r="F655" s="742"/>
      <c r="G655" s="183"/>
    </row>
    <row r="656" spans="1:15" ht="14.5">
      <c r="A656" s="43"/>
      <c r="B656" s="30"/>
      <c r="C656" s="30" t="s">
        <v>3396</v>
      </c>
      <c r="D656" s="582">
        <v>2</v>
      </c>
      <c r="E656" s="22" t="s">
        <v>646</v>
      </c>
      <c r="F656" s="742"/>
      <c r="G656" s="183"/>
    </row>
    <row r="657" spans="1:15" ht="28.5">
      <c r="A657" s="43"/>
      <c r="B657" s="30"/>
      <c r="C657" s="50" t="s">
        <v>3397</v>
      </c>
      <c r="D657" s="582">
        <v>2</v>
      </c>
      <c r="E657" s="22" t="s">
        <v>646</v>
      </c>
      <c r="F657" s="42" t="s">
        <v>3398</v>
      </c>
      <c r="G657" s="183"/>
    </row>
    <row r="658" spans="1:15" ht="14.5">
      <c r="A658" s="43"/>
      <c r="B658" s="30"/>
      <c r="C658" s="50" t="s">
        <v>3399</v>
      </c>
      <c r="D658" s="582">
        <v>2</v>
      </c>
      <c r="E658" s="22" t="s">
        <v>646</v>
      </c>
      <c r="F658" s="42"/>
      <c r="G658" s="183"/>
    </row>
    <row r="659" spans="1:15" ht="43.5" hidden="1">
      <c r="A659" s="27" t="s">
        <v>1425</v>
      </c>
      <c r="B659" s="86" t="s">
        <v>8018</v>
      </c>
      <c r="C659" s="223"/>
      <c r="D659" s="356"/>
      <c r="E659" s="366"/>
      <c r="F659" s="356"/>
      <c r="G659" s="742"/>
      <c r="H659" s="99"/>
      <c r="I659" s="99"/>
      <c r="J659" s="99"/>
      <c r="K659" s="99"/>
      <c r="L659" s="99"/>
      <c r="M659" s="7"/>
      <c r="N659" s="7"/>
      <c r="O659" s="7"/>
    </row>
    <row r="660" spans="1:15" ht="19.899999999999999" customHeight="1">
      <c r="A660" s="185" t="s">
        <v>2288</v>
      </c>
      <c r="B660" s="1353" t="s">
        <v>2</v>
      </c>
      <c r="C660" s="1148"/>
      <c r="D660" s="1427"/>
      <c r="E660" s="1148"/>
      <c r="F660" s="1428"/>
      <c r="G660" s="1429"/>
      <c r="H660" s="29">
        <f>SUM(D661:D665)</f>
        <v>8</v>
      </c>
      <c r="I660" s="29">
        <f>COUNT(D661:D665)*2</f>
        <v>8</v>
      </c>
    </row>
    <row r="661" spans="1:15" ht="43.5">
      <c r="A661" s="43" t="s">
        <v>2289</v>
      </c>
      <c r="B661" s="30" t="s">
        <v>1428</v>
      </c>
      <c r="C661" s="229" t="s">
        <v>3400</v>
      </c>
      <c r="D661" s="773">
        <v>2</v>
      </c>
      <c r="E661" s="366" t="s">
        <v>646</v>
      </c>
      <c r="F661" s="45" t="s">
        <v>3401</v>
      </c>
      <c r="G661" s="183"/>
    </row>
    <row r="662" spans="1:15" ht="38.25" customHeight="1">
      <c r="A662" s="43"/>
      <c r="B662" s="30"/>
      <c r="C662" s="45" t="s">
        <v>3402</v>
      </c>
      <c r="D662" s="773">
        <v>2</v>
      </c>
      <c r="E662" s="366" t="s">
        <v>646</v>
      </c>
      <c r="F662" s="45" t="s">
        <v>3403</v>
      </c>
      <c r="G662" s="183"/>
    </row>
    <row r="663" spans="1:15" ht="38.25" customHeight="1">
      <c r="A663" s="43"/>
      <c r="B663" s="30"/>
      <c r="C663" s="45" t="s">
        <v>3404</v>
      </c>
      <c r="D663" s="773">
        <v>2</v>
      </c>
      <c r="E663" s="366" t="s">
        <v>646</v>
      </c>
      <c r="F663" s="45" t="s">
        <v>3405</v>
      </c>
      <c r="G663" s="183"/>
    </row>
    <row r="664" spans="1:15" ht="29">
      <c r="A664" s="43"/>
      <c r="B664" s="30"/>
      <c r="C664" s="229" t="s">
        <v>2813</v>
      </c>
      <c r="D664" s="773">
        <v>2</v>
      </c>
      <c r="E664" s="366" t="s">
        <v>646</v>
      </c>
      <c r="F664" s="229" t="s">
        <v>3406</v>
      </c>
      <c r="G664" s="183"/>
    </row>
    <row r="665" spans="1:15" ht="43.5" hidden="1">
      <c r="A665" s="27" t="s">
        <v>1432</v>
      </c>
      <c r="B665" s="86" t="s">
        <v>8019</v>
      </c>
      <c r="C665" s="229"/>
      <c r="D665" s="356"/>
      <c r="E665" s="366"/>
      <c r="F665" s="1"/>
      <c r="G665" s="742"/>
      <c r="H665" s="99"/>
      <c r="I665" s="99"/>
      <c r="J665" s="99"/>
      <c r="K665" s="99"/>
      <c r="L665" s="99"/>
      <c r="M665" s="7"/>
      <c r="N665" s="7"/>
      <c r="O665" s="7"/>
    </row>
    <row r="666" spans="1:15" ht="19.899999999999999" customHeight="1">
      <c r="A666" s="185" t="s">
        <v>2305</v>
      </c>
      <c r="B666" s="1353" t="s">
        <v>0</v>
      </c>
      <c r="C666" s="1148"/>
      <c r="D666" s="1427"/>
      <c r="E666" s="1148"/>
      <c r="F666" s="1428"/>
      <c r="G666" s="1429"/>
      <c r="H666" s="29">
        <f>SUM(D667:D669)</f>
        <v>4</v>
      </c>
      <c r="I666" s="29">
        <f>COUNT(D667:D669)*2</f>
        <v>4</v>
      </c>
    </row>
    <row r="667" spans="1:15" ht="29">
      <c r="A667" s="43" t="s">
        <v>2307</v>
      </c>
      <c r="B667" s="30" t="s">
        <v>1435</v>
      </c>
      <c r="C667" s="161" t="s">
        <v>2620</v>
      </c>
      <c r="D667" s="773">
        <v>2</v>
      </c>
      <c r="E667" s="366" t="s">
        <v>646</v>
      </c>
      <c r="F667" s="356"/>
      <c r="G667" s="183"/>
    </row>
    <row r="668" spans="1:15" ht="39" customHeight="1">
      <c r="A668" s="43"/>
      <c r="B668" s="30"/>
      <c r="C668" s="161" t="s">
        <v>7758</v>
      </c>
      <c r="D668" s="773">
        <v>2</v>
      </c>
      <c r="E668" s="366" t="s">
        <v>646</v>
      </c>
      <c r="F668" s="356"/>
      <c r="G668" s="183"/>
    </row>
    <row r="669" spans="1:15" ht="43.5" hidden="1">
      <c r="A669" s="27" t="s">
        <v>1440</v>
      </c>
      <c r="B669" s="76" t="s">
        <v>8020</v>
      </c>
      <c r="C669" s="161"/>
      <c r="D669" s="356"/>
      <c r="E669" s="366"/>
      <c r="F669" s="356"/>
      <c r="G669" s="742"/>
      <c r="H669" s="99"/>
      <c r="I669" s="99"/>
      <c r="J669" s="99"/>
      <c r="K669" s="99"/>
      <c r="L669" s="99"/>
      <c r="M669" s="7"/>
      <c r="N669" s="7"/>
      <c r="O669" s="7"/>
    </row>
    <row r="670" spans="1:15" s="99" customFormat="1">
      <c r="A670" s="367"/>
      <c r="B670" s="368"/>
      <c r="C670" s="202"/>
      <c r="D670" s="717"/>
      <c r="H670" s="29"/>
      <c r="I670" s="29"/>
      <c r="J670" s="29"/>
      <c r="K670" s="29"/>
      <c r="L670" s="29"/>
      <c r="M670" s="29"/>
    </row>
    <row r="671" spans="1:15" s="29" customFormat="1" ht="21.75" customHeight="1">
      <c r="A671" s="367"/>
      <c r="B671" s="368"/>
      <c r="C671" s="202"/>
      <c r="D671" s="717"/>
      <c r="E671" s="99"/>
      <c r="F671" s="99"/>
    </row>
    <row r="672" spans="1:15" s="29" customFormat="1">
      <c r="A672" s="369"/>
      <c r="B672" s="951"/>
      <c r="C672" s="212"/>
      <c r="D672" s="908"/>
      <c r="F672" s="99"/>
    </row>
    <row r="673" spans="1:12" s="29" customFormat="1">
      <c r="A673" s="369"/>
      <c r="B673" s="951" t="s">
        <v>1443</v>
      </c>
      <c r="C673" s="212" t="s">
        <v>2313</v>
      </c>
      <c r="D673" s="908" t="s">
        <v>2683</v>
      </c>
      <c r="E673" s="29">
        <f>H2</f>
        <v>8</v>
      </c>
      <c r="F673" s="99"/>
    </row>
    <row r="674" spans="1:12" s="29" customFormat="1">
      <c r="A674" s="369" t="s">
        <v>174</v>
      </c>
      <c r="B674" s="951">
        <f>IF(E673=0,0,H53)</f>
        <v>36</v>
      </c>
      <c r="C674" s="212">
        <f>IF(E673=0,0,I53)</f>
        <v>36</v>
      </c>
      <c r="D674" s="950">
        <f>IF(D682=0,0,B674/C674)</f>
        <v>1</v>
      </c>
      <c r="F674" s="99"/>
    </row>
    <row r="675" spans="1:12" s="29" customFormat="1">
      <c r="A675" s="369" t="s">
        <v>176</v>
      </c>
      <c r="B675" s="951">
        <f>IF(E673=0,0,H117)</f>
        <v>54</v>
      </c>
      <c r="C675" s="212">
        <f>IF(E673=0,0,I117)</f>
        <v>54</v>
      </c>
      <c r="D675" s="950">
        <f>IF(D682=0,0,B675/C675)</f>
        <v>1</v>
      </c>
      <c r="F675" s="99"/>
    </row>
    <row r="676" spans="1:12" s="29" customFormat="1">
      <c r="A676" s="369" t="s">
        <v>178</v>
      </c>
      <c r="B676" s="951">
        <f>IF(E673=0,0,H172)</f>
        <v>112</v>
      </c>
      <c r="C676" s="212">
        <f>IF(E673=0,0,I172)</f>
        <v>112</v>
      </c>
      <c r="D676" s="950">
        <f>IF(D682=0,0,B676/C676)</f>
        <v>1</v>
      </c>
      <c r="F676" s="99"/>
    </row>
    <row r="677" spans="1:12" s="29" customFormat="1">
      <c r="A677" s="369" t="s">
        <v>180</v>
      </c>
      <c r="B677" s="951">
        <f>IF(E673=0,0,H249)</f>
        <v>118</v>
      </c>
      <c r="C677" s="212">
        <f>IF(E673=0,0,I249)</f>
        <v>118</v>
      </c>
      <c r="D677" s="950">
        <f>IF(D682=0,0,B677/C677)</f>
        <v>1</v>
      </c>
      <c r="F677" s="99"/>
    </row>
    <row r="678" spans="1:12" s="29" customFormat="1">
      <c r="A678" s="369" t="s">
        <v>182</v>
      </c>
      <c r="B678" s="951">
        <f>IF(E673=0,0,H332)</f>
        <v>190</v>
      </c>
      <c r="C678" s="212">
        <f>IF(E673=0,0,I332)</f>
        <v>190</v>
      </c>
      <c r="D678" s="950">
        <f>IF(D682=0,0,B678/C678)</f>
        <v>1</v>
      </c>
      <c r="F678" s="99"/>
    </row>
    <row r="679" spans="1:12" s="29" customFormat="1">
      <c r="A679" s="369" t="s">
        <v>184</v>
      </c>
      <c r="B679" s="951">
        <f>IF(E673=0,0,H526)</f>
        <v>80</v>
      </c>
      <c r="C679" s="212">
        <f>IF(E673=0,0,I526)</f>
        <v>80</v>
      </c>
      <c r="D679" s="950">
        <f>IF(D682=0,0,B679/C679)</f>
        <v>1</v>
      </c>
      <c r="F679" s="99"/>
    </row>
    <row r="680" spans="1:12" s="29" customFormat="1">
      <c r="A680" s="369" t="s">
        <v>185</v>
      </c>
      <c r="B680" s="951">
        <f>IF(E673=0,0,H578)</f>
        <v>70</v>
      </c>
      <c r="C680" s="212">
        <f>IF(E673=0,0,I578)</f>
        <v>70</v>
      </c>
      <c r="D680" s="950">
        <f>IF(D682=0,0,B680/C680)</f>
        <v>1</v>
      </c>
      <c r="F680" s="99"/>
    </row>
    <row r="681" spans="1:12" s="29" customFormat="1">
      <c r="A681" s="369" t="s">
        <v>3407</v>
      </c>
      <c r="B681" s="951">
        <f>IF(E673=0,0,H645)</f>
        <v>32</v>
      </c>
      <c r="C681" s="212">
        <f>IF(E673=0,0,I645)</f>
        <v>32</v>
      </c>
      <c r="D681" s="950">
        <f>IF(D682=0,0,B681/C681)</f>
        <v>1</v>
      </c>
      <c r="F681" s="99"/>
    </row>
    <row r="682" spans="1:12" s="29" customFormat="1">
      <c r="A682" s="369" t="s">
        <v>1446</v>
      </c>
      <c r="B682" s="951">
        <f>IF(H2=0,0,SUM(B674:B681))</f>
        <v>692</v>
      </c>
      <c r="C682" s="212">
        <f>IF(H2=0,0,SUM(C674:C681))</f>
        <v>692</v>
      </c>
      <c r="D682" s="950">
        <f>IF(H2=0,0,B682/C682)</f>
        <v>1</v>
      </c>
      <c r="F682" s="99"/>
    </row>
    <row r="683" spans="1:12" s="29" customFormat="1">
      <c r="A683" s="369"/>
      <c r="B683" s="951"/>
      <c r="C683" s="212"/>
      <c r="D683" s="908"/>
      <c r="F683" s="99"/>
    </row>
    <row r="684" spans="1:12" s="29" customFormat="1">
      <c r="A684" s="369">
        <v>0</v>
      </c>
      <c r="B684" s="951"/>
      <c r="C684" s="212"/>
      <c r="D684" s="908"/>
      <c r="F684" s="99"/>
    </row>
    <row r="685" spans="1:12" s="29" customFormat="1">
      <c r="A685" s="369">
        <v>1</v>
      </c>
      <c r="B685" s="951"/>
      <c r="C685" s="212"/>
      <c r="D685" s="908"/>
      <c r="F685" s="99"/>
    </row>
    <row r="686" spans="1:12" s="29" customFormat="1">
      <c r="A686" s="369">
        <v>2</v>
      </c>
      <c r="B686" s="951"/>
      <c r="C686" s="212"/>
      <c r="D686" s="908"/>
      <c r="F686" s="99"/>
    </row>
    <row r="687" spans="1:12" s="99" customFormat="1">
      <c r="A687" s="369"/>
      <c r="B687" s="951"/>
      <c r="C687" s="212"/>
      <c r="D687" s="908"/>
      <c r="E687" s="29"/>
      <c r="H687" s="29"/>
      <c r="I687" s="29"/>
      <c r="J687" s="29"/>
      <c r="K687" s="29"/>
      <c r="L687" s="29"/>
    </row>
    <row r="688" spans="1:12" s="29" customFormat="1">
      <c r="A688" s="367"/>
      <c r="B688" s="368"/>
      <c r="C688" s="202"/>
      <c r="D688" s="717"/>
      <c r="E688" s="99"/>
      <c r="F688" s="99"/>
    </row>
    <row r="689" spans="1:13" s="29" customFormat="1">
      <c r="A689" s="367"/>
      <c r="B689" s="368"/>
      <c r="C689" s="202"/>
      <c r="D689" s="717"/>
      <c r="E689" s="99"/>
      <c r="F689" s="99"/>
    </row>
    <row r="690" spans="1:13" s="29" customFormat="1">
      <c r="A690" s="367"/>
      <c r="B690" s="368"/>
      <c r="C690" s="202"/>
      <c r="D690" s="717"/>
      <c r="E690" s="99"/>
      <c r="F690" s="99"/>
    </row>
    <row r="691" spans="1:13" s="29" customFormat="1">
      <c r="A691" s="367"/>
      <c r="B691" s="368"/>
      <c r="C691" s="202"/>
      <c r="D691" s="717"/>
      <c r="E691" s="99"/>
      <c r="F691" s="99"/>
    </row>
    <row r="692" spans="1:13" s="99" customFormat="1">
      <c r="A692" s="367"/>
      <c r="B692" s="368"/>
      <c r="C692" s="202"/>
      <c r="D692" s="717"/>
      <c r="H692" s="29"/>
      <c r="I692" s="29"/>
      <c r="J692" s="29"/>
      <c r="K692" s="29"/>
      <c r="L692" s="29"/>
      <c r="M692" s="29"/>
    </row>
    <row r="693" spans="1:13" s="99" customFormat="1">
      <c r="A693" s="367"/>
      <c r="B693" s="368"/>
      <c r="C693" s="202"/>
      <c r="D693" s="717"/>
      <c r="H693" s="29"/>
      <c r="I693" s="29"/>
      <c r="J693" s="29"/>
      <c r="K693" s="29"/>
      <c r="L693" s="29"/>
      <c r="M693" s="29"/>
    </row>
    <row r="694" spans="1:13" s="99" customFormat="1">
      <c r="A694" s="367"/>
      <c r="B694" s="368"/>
      <c r="C694" s="202"/>
      <c r="D694" s="717"/>
      <c r="H694" s="29"/>
      <c r="I694" s="29"/>
      <c r="J694" s="29"/>
      <c r="K694" s="29"/>
      <c r="L694" s="29"/>
      <c r="M694" s="29"/>
    </row>
    <row r="695" spans="1:13" s="99" customFormat="1">
      <c r="A695" s="367"/>
      <c r="B695" s="368"/>
      <c r="C695" s="202"/>
      <c r="D695" s="717"/>
      <c r="H695" s="29"/>
      <c r="I695" s="29"/>
      <c r="J695" s="29"/>
      <c r="K695" s="29"/>
      <c r="L695" s="29"/>
      <c r="M695" s="29"/>
    </row>
    <row r="696" spans="1:13" s="99" customFormat="1">
      <c r="A696" s="367"/>
      <c r="B696" s="368"/>
      <c r="C696" s="202"/>
      <c r="D696" s="717"/>
      <c r="H696" s="29"/>
      <c r="I696" s="29"/>
      <c r="J696" s="29"/>
      <c r="K696" s="29"/>
      <c r="L696" s="29"/>
      <c r="M696" s="29"/>
    </row>
    <row r="697" spans="1:13" s="99" customFormat="1">
      <c r="A697" s="367"/>
      <c r="B697" s="368"/>
      <c r="C697" s="202"/>
      <c r="D697" s="717"/>
      <c r="H697" s="29"/>
      <c r="I697" s="29"/>
      <c r="J697" s="29"/>
      <c r="K697" s="29"/>
      <c r="L697" s="29"/>
      <c r="M697" s="29"/>
    </row>
    <row r="698" spans="1:13" s="99" customFormat="1">
      <c r="A698" s="367"/>
      <c r="B698" s="368"/>
      <c r="C698" s="202"/>
      <c r="D698" s="717"/>
      <c r="H698" s="29"/>
      <c r="I698" s="29"/>
      <c r="J698" s="29"/>
      <c r="K698" s="29"/>
      <c r="L698" s="29"/>
      <c r="M698" s="29"/>
    </row>
    <row r="699" spans="1:13" s="99" customFormat="1">
      <c r="A699" s="367"/>
      <c r="B699" s="368"/>
      <c r="C699" s="202"/>
      <c r="D699" s="717"/>
      <c r="H699" s="29"/>
      <c r="I699" s="29"/>
      <c r="J699" s="29"/>
      <c r="K699" s="29"/>
      <c r="L699" s="29"/>
      <c r="M699" s="29"/>
    </row>
  </sheetData>
  <protectedRanges>
    <protectedRange sqref="D374" name="Range1_1_3"/>
    <protectedRange sqref="G3:G12" name="Range2_1"/>
    <protectedRange sqref="D3:D12" name="Range1_1_7"/>
  </protectedRanges>
  <autoFilter ref="A52:G669">
    <filterColumn colId="0">
      <colorFilter dxfId="15"/>
    </filterColumn>
  </autoFilter>
  <mergeCells count="125">
    <mergeCell ref="A1:I1"/>
    <mergeCell ref="B646:G646"/>
    <mergeCell ref="B651:G651"/>
    <mergeCell ref="B660:G660"/>
    <mergeCell ref="B666:G666"/>
    <mergeCell ref="B609:G609"/>
    <mergeCell ref="B615:G615"/>
    <mergeCell ref="B623:G623"/>
    <mergeCell ref="B627:G627"/>
    <mergeCell ref="B634:G634"/>
    <mergeCell ref="B645:G645"/>
    <mergeCell ref="B578:G578"/>
    <mergeCell ref="B579:G579"/>
    <mergeCell ref="B582:G582"/>
    <mergeCell ref="B586:G586"/>
    <mergeCell ref="B590:G590"/>
    <mergeCell ref="B605:G605"/>
    <mergeCell ref="B527:G527"/>
    <mergeCell ref="B534:G534"/>
    <mergeCell ref="B544:G544"/>
    <mergeCell ref="B548:G548"/>
    <mergeCell ref="B557:G557"/>
    <mergeCell ref="B566:G566"/>
    <mergeCell ref="B464:G464"/>
    <mergeCell ref="B471:G471"/>
    <mergeCell ref="B503:G503"/>
    <mergeCell ref="B510:G510"/>
    <mergeCell ref="B515:G515"/>
    <mergeCell ref="B526:G526"/>
    <mergeCell ref="B416:G416"/>
    <mergeCell ref="B431:G431"/>
    <mergeCell ref="B435:G435"/>
    <mergeCell ref="B440:G440"/>
    <mergeCell ref="B445:G445"/>
    <mergeCell ref="B452:G452"/>
    <mergeCell ref="B371:G371"/>
    <mergeCell ref="B383:G383"/>
    <mergeCell ref="B392:G392"/>
    <mergeCell ref="B403:G403"/>
    <mergeCell ref="B405:G405"/>
    <mergeCell ref="B412:G412"/>
    <mergeCell ref="B333:G333"/>
    <mergeCell ref="B341:G341"/>
    <mergeCell ref="B346:G346"/>
    <mergeCell ref="B355:G355"/>
    <mergeCell ref="B363:G363"/>
    <mergeCell ref="B366:G366"/>
    <mergeCell ref="B314:G314"/>
    <mergeCell ref="B317:G317"/>
    <mergeCell ref="B320:G320"/>
    <mergeCell ref="B324:G324"/>
    <mergeCell ref="B329:G329"/>
    <mergeCell ref="B332:G332"/>
    <mergeCell ref="B255:G255"/>
    <mergeCell ref="B269:G269"/>
    <mergeCell ref="B281:G281"/>
    <mergeCell ref="B291:G291"/>
    <mergeCell ref="B295:G295"/>
    <mergeCell ref="B310:G310"/>
    <mergeCell ref="B201:G201"/>
    <mergeCell ref="B209:G209"/>
    <mergeCell ref="B220:G220"/>
    <mergeCell ref="B232:G232"/>
    <mergeCell ref="B249:G249"/>
    <mergeCell ref="B250:G250"/>
    <mergeCell ref="B149:G149"/>
    <mergeCell ref="B160:G160"/>
    <mergeCell ref="B172:G172"/>
    <mergeCell ref="B173:G173"/>
    <mergeCell ref="B191:G191"/>
    <mergeCell ref="B197:G197"/>
    <mergeCell ref="B114:G114"/>
    <mergeCell ref="B117:G117"/>
    <mergeCell ref="B118:G118"/>
    <mergeCell ref="B129:G129"/>
    <mergeCell ref="B137:G137"/>
    <mergeCell ref="B143:G143"/>
    <mergeCell ref="B53:G53"/>
    <mergeCell ref="B54:G54"/>
    <mergeCell ref="B73:G73"/>
    <mergeCell ref="B88:G88"/>
    <mergeCell ref="B92:G92"/>
    <mergeCell ref="B105:G105"/>
    <mergeCell ref="B44:I44"/>
    <mergeCell ref="B45:I45"/>
    <mergeCell ref="B46:I46"/>
    <mergeCell ref="B47:I47"/>
    <mergeCell ref="A48:I50"/>
    <mergeCell ref="A51:G51"/>
    <mergeCell ref="B38:I38"/>
    <mergeCell ref="B39:I39"/>
    <mergeCell ref="B40:I40"/>
    <mergeCell ref="B41:I41"/>
    <mergeCell ref="B42:I42"/>
    <mergeCell ref="B43:I43"/>
    <mergeCell ref="B32:I32"/>
    <mergeCell ref="B33:I33"/>
    <mergeCell ref="B34:I34"/>
    <mergeCell ref="B35:I35"/>
    <mergeCell ref="B36:I36"/>
    <mergeCell ref="B37:I37"/>
    <mergeCell ref="D19:I26"/>
    <mergeCell ref="A27:I27"/>
    <mergeCell ref="B28:I28"/>
    <mergeCell ref="B29:I29"/>
    <mergeCell ref="B30:I30"/>
    <mergeCell ref="B31:I31"/>
    <mergeCell ref="A18:C18"/>
    <mergeCell ref="D18:I18"/>
    <mergeCell ref="A13:I13"/>
    <mergeCell ref="A14:B14"/>
    <mergeCell ref="C14:E14"/>
    <mergeCell ref="G14:I14"/>
    <mergeCell ref="A15:B15"/>
    <mergeCell ref="C15:E15"/>
    <mergeCell ref="G15:I15"/>
    <mergeCell ref="A2:G2"/>
    <mergeCell ref="H2:I2"/>
    <mergeCell ref="A3:B12"/>
    <mergeCell ref="C3:E12"/>
    <mergeCell ref="F3:G12"/>
    <mergeCell ref="A16:B16"/>
    <mergeCell ref="C16:E16"/>
    <mergeCell ref="G16:I16"/>
    <mergeCell ref="A17:I17"/>
  </mergeCells>
  <dataValidations count="6">
    <dataValidation type="list" allowBlank="1" showInputMessage="1" showErrorMessage="1" sqref="D628:D633">
      <formula1>$A$741:$A$743</formula1>
    </dataValidation>
    <dataValidation type="list" allowBlank="1" showInputMessage="1" showErrorMessage="1" sqref="D628:D633">
      <formula1>$A$728:$A$730</formula1>
    </dataValidation>
    <dataValidation type="list" allowBlank="1" showInputMessage="1" showErrorMessage="1" sqref="D641:D644">
      <formula1>$A$722:$A$724</formula1>
    </dataValidation>
    <dataValidation type="list" allowBlank="1" showInputMessage="1" showErrorMessage="1" sqref="D616:D618 D621:D622">
      <formula1>$A$723:$A$725</formula1>
    </dataValidation>
    <dataValidation type="list" allowBlank="1" showInputMessage="1" showErrorMessage="1" sqref="D615">
      <formula1>$A$692:$A$694</formula1>
    </dataValidation>
    <dataValidation type="list" allowBlank="1" showInputMessage="1" showErrorMessage="1" sqref="D683:D1048576 D640 D619:D620 D311:D313 D645:D673 D233:D246 E498:E499 D249:D309 D623:D626 M301 D51:D159 D172:D231 D322:D614">
      <formula1>$A$684:$A$686</formula1>
    </dataValidation>
  </dataValidations>
  <pageMargins left="0.7" right="0.7" top="0.75" bottom="0.75" header="0.3" footer="0.3"/>
  <pageSetup paperSize="9" scale="53" orientation="portrait" r:id="rId1"/>
  <headerFooter>
    <oddHeader>&amp;LChecklist -7&amp;CNRC&amp;RVersion- NHSRC/3.0</oddHead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J740"/>
  <sheetViews>
    <sheetView topLeftCell="A41" zoomScale="91" zoomScaleNormal="91" zoomScaleSheetLayoutView="91" zoomScalePageLayoutView="60" workbookViewId="0">
      <selection activeCell="A711" sqref="A711:E730"/>
    </sheetView>
  </sheetViews>
  <sheetFormatPr defaultColWidth="9.1796875" defaultRowHeight="14.5"/>
  <cols>
    <col min="1" max="1" width="17.1796875" style="203" customWidth="1"/>
    <col min="2" max="2" width="31.7265625" style="7" customWidth="1"/>
    <col min="3" max="3" width="29.453125" style="7" customWidth="1"/>
    <col min="4" max="4" width="8" style="634" customWidth="1"/>
    <col min="5" max="5" width="8.54296875" style="37" customWidth="1"/>
    <col min="6" max="6" width="30.7265625" style="7" customWidth="1"/>
    <col min="7" max="7" width="23" style="7" customWidth="1"/>
    <col min="8" max="8" width="7.7265625" style="29" customWidth="1"/>
    <col min="9" max="9" width="6.7265625" style="29" customWidth="1"/>
    <col min="10" max="10" width="9.1796875" style="99"/>
    <col min="11" max="16384" width="9.1796875" style="7"/>
  </cols>
  <sheetData>
    <row r="1" spans="1:9" ht="57.75" customHeight="1">
      <c r="A1" s="1118" t="s">
        <v>160</v>
      </c>
      <c r="B1" s="1118"/>
      <c r="C1" s="1118"/>
      <c r="D1" s="1118"/>
      <c r="E1" s="1118"/>
      <c r="F1" s="1118"/>
      <c r="G1" s="1115" t="s">
        <v>8496</v>
      </c>
      <c r="H1" s="1116"/>
      <c r="I1" s="1117"/>
    </row>
    <row r="2" spans="1:9" ht="33.5">
      <c r="A2" s="1040" t="s">
        <v>6419</v>
      </c>
      <c r="B2" s="1041"/>
      <c r="C2" s="1041"/>
      <c r="D2" s="1041"/>
      <c r="E2" s="1041"/>
      <c r="F2" s="1041"/>
      <c r="G2" s="1041"/>
      <c r="H2" s="1139">
        <v>9</v>
      </c>
      <c r="I2" s="1140"/>
    </row>
    <row r="3" spans="1:9" ht="28.5">
      <c r="A3" s="1468" t="s">
        <v>164</v>
      </c>
      <c r="B3" s="1468"/>
      <c r="C3" s="1468"/>
      <c r="D3" s="1468"/>
      <c r="E3" s="1468"/>
      <c r="F3" s="1468"/>
      <c r="G3" s="1468"/>
      <c r="H3" s="1469"/>
      <c r="I3" s="1469"/>
    </row>
    <row r="4" spans="1:9" ht="28.5">
      <c r="A4" s="1142" t="s">
        <v>165</v>
      </c>
      <c r="B4" s="1142"/>
      <c r="C4" s="1464"/>
      <c r="D4" s="1464"/>
      <c r="E4" s="1464"/>
      <c r="F4" s="544" t="s">
        <v>166</v>
      </c>
      <c r="G4" s="1464"/>
      <c r="H4" s="1465"/>
      <c r="I4" s="1465"/>
    </row>
    <row r="5" spans="1:9" ht="28.5">
      <c r="A5" s="1461" t="s">
        <v>167</v>
      </c>
      <c r="B5" s="1462"/>
      <c r="C5" s="1463"/>
      <c r="D5" s="1463"/>
      <c r="E5" s="1463"/>
      <c r="F5" s="545" t="s">
        <v>168</v>
      </c>
      <c r="G5" s="1464"/>
      <c r="H5" s="1465"/>
      <c r="I5" s="1465"/>
    </row>
    <row r="6" spans="1:9" ht="42">
      <c r="A6" s="1466" t="s">
        <v>169</v>
      </c>
      <c r="B6" s="1466"/>
      <c r="C6" s="1467"/>
      <c r="D6" s="1467"/>
      <c r="E6" s="1467"/>
      <c r="F6" s="545" t="s">
        <v>170</v>
      </c>
      <c r="G6" s="1464"/>
      <c r="H6" s="1465"/>
      <c r="I6" s="1465"/>
    </row>
    <row r="7" spans="1:9" ht="33.5">
      <c r="A7" s="1285" t="s">
        <v>2817</v>
      </c>
      <c r="B7" s="1286"/>
      <c r="C7" s="1286"/>
      <c r="D7" s="1286"/>
      <c r="E7" s="1286"/>
      <c r="F7" s="1286"/>
      <c r="G7" s="1286"/>
      <c r="H7" s="1286"/>
      <c r="I7" s="1286"/>
    </row>
    <row r="8" spans="1:9" ht="33.65" customHeight="1">
      <c r="A8" s="1454" t="s">
        <v>172</v>
      </c>
      <c r="B8" s="1454"/>
      <c r="C8" s="1454"/>
      <c r="D8" s="1124" t="s">
        <v>2818</v>
      </c>
      <c r="E8" s="1124"/>
      <c r="F8" s="1124"/>
      <c r="G8" s="1124"/>
      <c r="H8" s="1125"/>
      <c r="I8" s="1125"/>
    </row>
    <row r="9" spans="1:9" ht="33.65" customHeight="1">
      <c r="A9" s="546" t="s">
        <v>174</v>
      </c>
      <c r="B9" s="283" t="s">
        <v>175</v>
      </c>
      <c r="C9" s="284">
        <f>OT!D712</f>
        <v>1</v>
      </c>
      <c r="D9" s="1126">
        <f>D720</f>
        <v>1</v>
      </c>
      <c r="E9" s="1127"/>
      <c r="F9" s="1127"/>
      <c r="G9" s="1127"/>
      <c r="H9" s="1128"/>
      <c r="I9" s="1129"/>
    </row>
    <row r="10" spans="1:9" ht="33.65" customHeight="1">
      <c r="A10" s="546" t="s">
        <v>176</v>
      </c>
      <c r="B10" s="283" t="s">
        <v>177</v>
      </c>
      <c r="C10" s="284">
        <f>OT!D713</f>
        <v>1</v>
      </c>
      <c r="D10" s="1130"/>
      <c r="E10" s="1455"/>
      <c r="F10" s="1455"/>
      <c r="G10" s="1455"/>
      <c r="H10" s="1456"/>
      <c r="I10" s="1133"/>
    </row>
    <row r="11" spans="1:9" ht="33.65" customHeight="1">
      <c r="A11" s="546" t="s">
        <v>178</v>
      </c>
      <c r="B11" s="283" t="s">
        <v>179</v>
      </c>
      <c r="C11" s="284">
        <f>OT!D714</f>
        <v>1</v>
      </c>
      <c r="D11" s="1130"/>
      <c r="E11" s="1455"/>
      <c r="F11" s="1455"/>
      <c r="G11" s="1455"/>
      <c r="H11" s="1456"/>
      <c r="I11" s="1133"/>
    </row>
    <row r="12" spans="1:9" ht="33.65" customHeight="1">
      <c r="A12" s="546" t="s">
        <v>180</v>
      </c>
      <c r="B12" s="283" t="s">
        <v>181</v>
      </c>
      <c r="C12" s="284">
        <f>OT!D715</f>
        <v>1</v>
      </c>
      <c r="D12" s="1130"/>
      <c r="E12" s="1455"/>
      <c r="F12" s="1455"/>
      <c r="G12" s="1455"/>
      <c r="H12" s="1456"/>
      <c r="I12" s="1133"/>
    </row>
    <row r="13" spans="1:9" ht="33.65" customHeight="1">
      <c r="A13" s="546" t="s">
        <v>182</v>
      </c>
      <c r="B13" s="283" t="s">
        <v>183</v>
      </c>
      <c r="C13" s="284">
        <f>OT!D716</f>
        <v>1</v>
      </c>
      <c r="D13" s="1130"/>
      <c r="E13" s="1455"/>
      <c r="F13" s="1455"/>
      <c r="G13" s="1455"/>
      <c r="H13" s="1456"/>
      <c r="I13" s="1133"/>
    </row>
    <row r="14" spans="1:9" ht="33.65" customHeight="1">
      <c r="A14" s="546" t="s">
        <v>184</v>
      </c>
      <c r="B14" s="283" t="s">
        <v>146</v>
      </c>
      <c r="C14" s="284">
        <f>OT!D717</f>
        <v>1</v>
      </c>
      <c r="D14" s="1130"/>
      <c r="E14" s="1455"/>
      <c r="F14" s="1455"/>
      <c r="G14" s="1455"/>
      <c r="H14" s="1456"/>
      <c r="I14" s="1133"/>
    </row>
    <row r="15" spans="1:9" ht="33.65" customHeight="1">
      <c r="A15" s="546" t="s">
        <v>185</v>
      </c>
      <c r="B15" s="283" t="s">
        <v>1451</v>
      </c>
      <c r="C15" s="284">
        <f>OT!D718</f>
        <v>1</v>
      </c>
      <c r="D15" s="1130"/>
      <c r="E15" s="1455"/>
      <c r="F15" s="1455"/>
      <c r="G15" s="1455"/>
      <c r="H15" s="1456"/>
      <c r="I15" s="1133"/>
    </row>
    <row r="16" spans="1:9" ht="33.65" customHeight="1">
      <c r="A16" s="546" t="s">
        <v>187</v>
      </c>
      <c r="B16" s="283" t="s">
        <v>188</v>
      </c>
      <c r="C16" s="284">
        <f>OT!D719</f>
        <v>1</v>
      </c>
      <c r="D16" s="1134"/>
      <c r="E16" s="1135"/>
      <c r="F16" s="1135"/>
      <c r="G16" s="1135"/>
      <c r="H16" s="1136"/>
      <c r="I16" s="1137"/>
    </row>
    <row r="17" spans="1:9" ht="33.65" customHeight="1">
      <c r="A17" s="1457"/>
      <c r="B17" s="1458"/>
      <c r="C17" s="1458"/>
      <c r="D17" s="1458"/>
      <c r="E17" s="1458"/>
      <c r="F17" s="1458"/>
      <c r="G17" s="1458"/>
      <c r="H17" s="1459"/>
      <c r="I17" s="1460"/>
    </row>
    <row r="18" spans="1:9" ht="33.65" customHeight="1">
      <c r="A18" s="547"/>
      <c r="B18" s="1446" t="s">
        <v>189</v>
      </c>
      <c r="C18" s="1446"/>
      <c r="D18" s="1447"/>
      <c r="E18" s="1446"/>
      <c r="F18" s="1446"/>
      <c r="G18" s="1446"/>
      <c r="H18" s="1448"/>
      <c r="I18" s="1448"/>
    </row>
    <row r="19" spans="1:9" ht="33.65" customHeight="1">
      <c r="A19" s="548">
        <v>1</v>
      </c>
      <c r="B19" s="1432"/>
      <c r="C19" s="1432"/>
      <c r="D19" s="1432"/>
      <c r="E19" s="1432"/>
      <c r="F19" s="1432"/>
      <c r="G19" s="1432"/>
      <c r="H19" s="1436"/>
      <c r="I19" s="1436"/>
    </row>
    <row r="20" spans="1:9" ht="33.65" customHeight="1">
      <c r="A20" s="548">
        <v>2</v>
      </c>
      <c r="B20" s="1432"/>
      <c r="C20" s="1432"/>
      <c r="D20" s="1432"/>
      <c r="E20" s="1432"/>
      <c r="F20" s="1432"/>
      <c r="G20" s="1432"/>
      <c r="H20" s="1436"/>
      <c r="I20" s="1436"/>
    </row>
    <row r="21" spans="1:9" ht="33.65" customHeight="1">
      <c r="A21" s="548">
        <v>3</v>
      </c>
      <c r="B21" s="1432"/>
      <c r="C21" s="1432"/>
      <c r="D21" s="1432"/>
      <c r="E21" s="1432"/>
      <c r="F21" s="1432"/>
      <c r="G21" s="1432"/>
      <c r="H21" s="1436"/>
      <c r="I21" s="1436"/>
    </row>
    <row r="22" spans="1:9" ht="33.65" customHeight="1">
      <c r="A22" s="548">
        <v>4</v>
      </c>
      <c r="B22" s="1432"/>
      <c r="C22" s="1432"/>
      <c r="D22" s="1432"/>
      <c r="E22" s="1432"/>
      <c r="F22" s="1432"/>
      <c r="G22" s="1432"/>
      <c r="H22" s="1436"/>
      <c r="I22" s="1436"/>
    </row>
    <row r="23" spans="1:9" ht="33.65" customHeight="1">
      <c r="A23" s="548">
        <v>5</v>
      </c>
      <c r="B23" s="1432"/>
      <c r="C23" s="1432"/>
      <c r="D23" s="1432"/>
      <c r="E23" s="1432"/>
      <c r="F23" s="1432"/>
      <c r="G23" s="1432"/>
      <c r="H23" s="1436"/>
      <c r="I23" s="1436"/>
    </row>
    <row r="24" spans="1:9" ht="33.65" customHeight="1">
      <c r="A24" s="547"/>
      <c r="B24" s="1449" t="s">
        <v>190</v>
      </c>
      <c r="C24" s="1450"/>
      <c r="D24" s="1451"/>
      <c r="E24" s="1450"/>
      <c r="F24" s="1450"/>
      <c r="G24" s="1450"/>
      <c r="H24" s="1452"/>
      <c r="I24" s="1453"/>
    </row>
    <row r="25" spans="1:9" ht="33.65" customHeight="1">
      <c r="A25" s="548">
        <v>1</v>
      </c>
      <c r="B25" s="1432"/>
      <c r="C25" s="1432"/>
      <c r="D25" s="1432"/>
      <c r="E25" s="1432"/>
      <c r="F25" s="1432"/>
      <c r="G25" s="1432"/>
      <c r="H25" s="1436"/>
      <c r="I25" s="1436"/>
    </row>
    <row r="26" spans="1:9" ht="33.65" customHeight="1">
      <c r="A26" s="548">
        <v>2</v>
      </c>
      <c r="B26" s="1432"/>
      <c r="C26" s="1432"/>
      <c r="D26" s="1432"/>
      <c r="E26" s="1432"/>
      <c r="F26" s="1432"/>
      <c r="G26" s="1432"/>
      <c r="H26" s="1436"/>
      <c r="I26" s="1436"/>
    </row>
    <row r="27" spans="1:9" ht="33.65" customHeight="1">
      <c r="A27" s="548">
        <v>3</v>
      </c>
      <c r="B27" s="1432"/>
      <c r="C27" s="1432"/>
      <c r="D27" s="1432"/>
      <c r="E27" s="1432"/>
      <c r="F27" s="1432"/>
      <c r="G27" s="1432"/>
      <c r="H27" s="1436"/>
      <c r="I27" s="1436"/>
    </row>
    <row r="28" spans="1:9" ht="33.65" customHeight="1">
      <c r="A28" s="548">
        <v>4</v>
      </c>
      <c r="B28" s="1437"/>
      <c r="C28" s="1438"/>
      <c r="D28" s="1438"/>
      <c r="E28" s="1438"/>
      <c r="F28" s="1438"/>
      <c r="G28" s="1438"/>
      <c r="H28" s="1439"/>
      <c r="I28" s="1440"/>
    </row>
    <row r="29" spans="1:9" ht="33.65" customHeight="1">
      <c r="A29" s="548">
        <v>5</v>
      </c>
      <c r="B29" s="1437"/>
      <c r="C29" s="1438"/>
      <c r="D29" s="1438"/>
      <c r="E29" s="1438"/>
      <c r="F29" s="1438"/>
      <c r="G29" s="1438"/>
      <c r="H29" s="1439"/>
      <c r="I29" s="1440"/>
    </row>
    <row r="30" spans="1:9" ht="33.65" customHeight="1">
      <c r="A30" s="547"/>
      <c r="B30" s="1446" t="s">
        <v>191</v>
      </c>
      <c r="C30" s="1446"/>
      <c r="D30" s="1447"/>
      <c r="E30" s="1446"/>
      <c r="F30" s="1446"/>
      <c r="G30" s="1446"/>
      <c r="H30" s="1448"/>
      <c r="I30" s="1448"/>
    </row>
    <row r="31" spans="1:9" ht="33.65" customHeight="1">
      <c r="A31" s="548">
        <v>1</v>
      </c>
      <c r="B31" s="1432"/>
      <c r="C31" s="1432"/>
      <c r="D31" s="1432"/>
      <c r="E31" s="1432"/>
      <c r="F31" s="1432"/>
      <c r="G31" s="1432"/>
      <c r="H31" s="1436"/>
      <c r="I31" s="1436"/>
    </row>
    <row r="32" spans="1:9" ht="33.65" customHeight="1">
      <c r="A32" s="548">
        <v>2</v>
      </c>
      <c r="B32" s="1432"/>
      <c r="C32" s="1432"/>
      <c r="D32" s="1432"/>
      <c r="E32" s="1432"/>
      <c r="F32" s="1432"/>
      <c r="G32" s="1432"/>
      <c r="H32" s="1436"/>
      <c r="I32" s="1436"/>
    </row>
    <row r="33" spans="1:10" ht="33.65" customHeight="1">
      <c r="A33" s="548">
        <v>3</v>
      </c>
      <c r="B33" s="1432"/>
      <c r="C33" s="1432"/>
      <c r="D33" s="1432"/>
      <c r="E33" s="1432"/>
      <c r="F33" s="1432"/>
      <c r="G33" s="1432"/>
      <c r="H33" s="1436"/>
      <c r="I33" s="1436"/>
    </row>
    <row r="34" spans="1:10" ht="33.65" customHeight="1">
      <c r="A34" s="548">
        <v>4</v>
      </c>
      <c r="B34" s="1432"/>
      <c r="C34" s="1432"/>
      <c r="D34" s="1432"/>
      <c r="E34" s="1432"/>
      <c r="F34" s="1432"/>
      <c r="G34" s="1432"/>
      <c r="H34" s="1436"/>
      <c r="I34" s="1436"/>
    </row>
    <row r="35" spans="1:10" ht="33.65" customHeight="1">
      <c r="A35" s="548">
        <v>5</v>
      </c>
      <c r="B35" s="1437"/>
      <c r="C35" s="1438"/>
      <c r="D35" s="1438"/>
      <c r="E35" s="1438"/>
      <c r="F35" s="1438"/>
      <c r="G35" s="1438"/>
      <c r="H35" s="1439"/>
      <c r="I35" s="1440"/>
    </row>
    <row r="36" spans="1:10" ht="33.65" customHeight="1">
      <c r="A36" s="547"/>
      <c r="B36" s="1441" t="s">
        <v>192</v>
      </c>
      <c r="C36" s="1442"/>
      <c r="D36" s="1443"/>
      <c r="E36" s="1442"/>
      <c r="F36" s="1442"/>
      <c r="G36" s="1442"/>
      <c r="H36" s="1444"/>
      <c r="I36" s="1445"/>
    </row>
    <row r="37" spans="1:10" ht="33.65" customHeight="1">
      <c r="A37" s="547"/>
      <c r="B37" s="1431" t="s">
        <v>193</v>
      </c>
      <c r="C37" s="1431"/>
      <c r="D37" s="1432"/>
      <c r="E37" s="1431"/>
      <c r="F37" s="1431"/>
      <c r="G37" s="1431"/>
      <c r="H37" s="1433"/>
      <c r="I37" s="1433"/>
    </row>
    <row r="38" spans="1:10" ht="33.65" customHeight="1">
      <c r="A38" s="1434"/>
      <c r="B38" s="1434"/>
      <c r="C38" s="1434"/>
      <c r="D38" s="1434"/>
      <c r="E38" s="1434"/>
      <c r="F38" s="1434"/>
      <c r="G38" s="1434"/>
      <c r="H38" s="1435"/>
      <c r="I38" s="1435"/>
    </row>
    <row r="39" spans="1:10" ht="33.65" customHeight="1">
      <c r="A39" s="1434"/>
      <c r="B39" s="1434"/>
      <c r="C39" s="1434"/>
      <c r="D39" s="1434"/>
      <c r="E39" s="1434"/>
      <c r="F39" s="1434"/>
      <c r="G39" s="1434"/>
      <c r="H39" s="1435"/>
      <c r="I39" s="1435"/>
    </row>
    <row r="40" spans="1:10" ht="33.65" customHeight="1">
      <c r="A40" s="1434"/>
      <c r="B40" s="1434"/>
      <c r="C40" s="1434"/>
      <c r="D40" s="1434"/>
      <c r="E40" s="1434"/>
      <c r="F40" s="1434"/>
      <c r="G40" s="1434"/>
      <c r="H40" s="1435"/>
      <c r="I40" s="1435"/>
    </row>
    <row r="41" spans="1:10" ht="26">
      <c r="A41" s="1189" t="s">
        <v>2819</v>
      </c>
      <c r="B41" s="1192"/>
      <c r="C41" s="1192"/>
      <c r="D41" s="1192"/>
      <c r="E41" s="1192"/>
      <c r="F41" s="1192"/>
      <c r="G41" s="1411"/>
    </row>
    <row r="42" spans="1:10" ht="43.5">
      <c r="A42" s="549" t="s">
        <v>195</v>
      </c>
      <c r="B42" s="549" t="s">
        <v>2686</v>
      </c>
      <c r="C42" s="210" t="s">
        <v>1454</v>
      </c>
      <c r="D42" s="210" t="s">
        <v>198</v>
      </c>
      <c r="E42" s="211" t="s">
        <v>199</v>
      </c>
      <c r="F42" s="210" t="s">
        <v>200</v>
      </c>
      <c r="G42" s="210" t="s">
        <v>201</v>
      </c>
    </row>
    <row r="43" spans="1:10" ht="26.25" customHeight="1">
      <c r="A43" s="98"/>
      <c r="B43" s="1195" t="s">
        <v>202</v>
      </c>
      <c r="C43" s="1197"/>
      <c r="D43" s="1197"/>
      <c r="E43" s="1197"/>
      <c r="F43" s="1197"/>
      <c r="G43" s="1197"/>
      <c r="H43" s="29">
        <f>H44+H63+H71+H75+H89+H98</f>
        <v>38</v>
      </c>
      <c r="I43" s="29">
        <f>I44+I63+I71+I75+I89+I98</f>
        <v>38</v>
      </c>
    </row>
    <row r="44" spans="1:10" ht="40.15" customHeight="1">
      <c r="A44" s="117" t="s">
        <v>1456</v>
      </c>
      <c r="B44" s="1078" t="s">
        <v>142</v>
      </c>
      <c r="C44" s="1091"/>
      <c r="D44" s="1091"/>
      <c r="E44" s="1091"/>
      <c r="F44" s="1091"/>
      <c r="G44" s="1092"/>
      <c r="H44" s="29">
        <f>SUM(D45:D62)</f>
        <v>18</v>
      </c>
      <c r="I44" s="29">
        <f>COUNT(D45:D62)*2</f>
        <v>18</v>
      </c>
    </row>
    <row r="45" spans="1:10" ht="31" hidden="1">
      <c r="A45" s="27" t="s">
        <v>1458</v>
      </c>
      <c r="B45" s="19" t="s">
        <v>204</v>
      </c>
      <c r="C45" s="26"/>
      <c r="D45" s="602"/>
      <c r="E45" s="28"/>
      <c r="F45" s="26"/>
      <c r="G45" s="26"/>
      <c r="H45" s="99"/>
      <c r="I45" s="99"/>
      <c r="J45" s="7"/>
    </row>
    <row r="46" spans="1:10" ht="43.5">
      <c r="A46" s="18" t="s">
        <v>1459</v>
      </c>
      <c r="B46" s="19" t="s">
        <v>209</v>
      </c>
      <c r="C46" s="50" t="s">
        <v>6420</v>
      </c>
      <c r="D46" s="604">
        <v>2</v>
      </c>
      <c r="E46" s="28" t="s">
        <v>269</v>
      </c>
      <c r="F46" s="30" t="s">
        <v>6421</v>
      </c>
      <c r="G46" s="53"/>
    </row>
    <row r="47" spans="1:10" ht="31">
      <c r="A47" s="18" t="s">
        <v>1460</v>
      </c>
      <c r="B47" s="19" t="s">
        <v>213</v>
      </c>
      <c r="C47" s="223" t="s">
        <v>6422</v>
      </c>
      <c r="D47" s="604">
        <v>2</v>
      </c>
      <c r="E47" s="28" t="s">
        <v>269</v>
      </c>
      <c r="F47" s="30" t="s">
        <v>6423</v>
      </c>
      <c r="G47" s="53"/>
    </row>
    <row r="48" spans="1:10" ht="87">
      <c r="A48" s="18" t="s">
        <v>1461</v>
      </c>
      <c r="B48" s="19" t="s">
        <v>1462</v>
      </c>
      <c r="C48" s="50" t="s">
        <v>6424</v>
      </c>
      <c r="D48" s="604">
        <v>2</v>
      </c>
      <c r="E48" s="28" t="s">
        <v>269</v>
      </c>
      <c r="F48" s="30" t="s">
        <v>6425</v>
      </c>
      <c r="G48" s="53"/>
    </row>
    <row r="49" spans="1:10" ht="58">
      <c r="A49" s="18" t="s">
        <v>1463</v>
      </c>
      <c r="B49" s="19" t="s">
        <v>221</v>
      </c>
      <c r="C49" s="50" t="s">
        <v>6426</v>
      </c>
      <c r="D49" s="604">
        <v>2</v>
      </c>
      <c r="E49" s="28" t="s">
        <v>269</v>
      </c>
      <c r="F49" s="30" t="s">
        <v>6427</v>
      </c>
      <c r="G49" s="53"/>
    </row>
    <row r="50" spans="1:10" ht="116">
      <c r="A50" s="18" t="s">
        <v>1464</v>
      </c>
      <c r="B50" s="19" t="s">
        <v>225</v>
      </c>
      <c r="C50" s="50" t="s">
        <v>6428</v>
      </c>
      <c r="D50" s="604">
        <v>2</v>
      </c>
      <c r="E50" s="28" t="s">
        <v>269</v>
      </c>
      <c r="F50" s="550" t="s">
        <v>6429</v>
      </c>
      <c r="G50" s="53"/>
    </row>
    <row r="51" spans="1:10" ht="43.5">
      <c r="A51" s="18" t="s">
        <v>1465</v>
      </c>
      <c r="B51" s="19" t="s">
        <v>229</v>
      </c>
      <c r="C51" s="50" t="s">
        <v>6430</v>
      </c>
      <c r="D51" s="604">
        <v>2</v>
      </c>
      <c r="E51" s="28" t="s">
        <v>269</v>
      </c>
      <c r="F51" s="550" t="s">
        <v>6431</v>
      </c>
      <c r="G51" s="53"/>
    </row>
    <row r="52" spans="1:10" ht="31" hidden="1">
      <c r="A52" s="27" t="s">
        <v>232</v>
      </c>
      <c r="B52" s="19" t="s">
        <v>233</v>
      </c>
      <c r="C52" s="26"/>
      <c r="D52" s="602"/>
      <c r="E52" s="28"/>
      <c r="F52" s="26"/>
      <c r="G52" s="26"/>
      <c r="H52" s="99"/>
      <c r="I52" s="99"/>
      <c r="J52" s="7"/>
    </row>
    <row r="53" spans="1:10" ht="31" hidden="1">
      <c r="A53" s="27" t="s">
        <v>1466</v>
      </c>
      <c r="B53" s="19" t="s">
        <v>235</v>
      </c>
      <c r="C53" s="26"/>
      <c r="D53" s="602"/>
      <c r="E53" s="28"/>
      <c r="F53" s="26"/>
      <c r="G53" s="26"/>
      <c r="H53" s="99"/>
      <c r="I53" s="99"/>
      <c r="J53" s="7"/>
    </row>
    <row r="54" spans="1:10" ht="31">
      <c r="A54" s="18" t="s">
        <v>238</v>
      </c>
      <c r="B54" s="19" t="s">
        <v>239</v>
      </c>
      <c r="C54" s="50" t="s">
        <v>6432</v>
      </c>
      <c r="D54" s="604">
        <v>2</v>
      </c>
      <c r="E54" s="28" t="s">
        <v>269</v>
      </c>
      <c r="F54" s="30" t="s">
        <v>6433</v>
      </c>
      <c r="G54" s="53"/>
    </row>
    <row r="55" spans="1:10" ht="31" hidden="1">
      <c r="A55" s="27" t="s">
        <v>240</v>
      </c>
      <c r="B55" s="19" t="s">
        <v>241</v>
      </c>
      <c r="C55" s="26"/>
      <c r="D55" s="602"/>
      <c r="E55" s="28"/>
      <c r="F55" s="26"/>
      <c r="G55" s="26"/>
      <c r="H55" s="99"/>
      <c r="I55" s="99"/>
      <c r="J55" s="7"/>
    </row>
    <row r="56" spans="1:10" ht="31" hidden="1">
      <c r="A56" s="27" t="s">
        <v>242</v>
      </c>
      <c r="B56" s="19" t="s">
        <v>243</v>
      </c>
      <c r="C56" s="26"/>
      <c r="D56" s="602"/>
      <c r="E56" s="28"/>
      <c r="F56" s="26"/>
      <c r="G56" s="26"/>
      <c r="H56" s="99"/>
      <c r="I56" s="99"/>
      <c r="J56" s="7"/>
    </row>
    <row r="57" spans="1:10" ht="31" hidden="1">
      <c r="A57" s="27" t="s">
        <v>1467</v>
      </c>
      <c r="B57" s="19" t="s">
        <v>245</v>
      </c>
      <c r="C57" s="26"/>
      <c r="D57" s="602"/>
      <c r="E57" s="28"/>
      <c r="F57" s="26"/>
      <c r="G57" s="26"/>
      <c r="H57" s="99"/>
      <c r="I57" s="99"/>
      <c r="J57" s="7"/>
    </row>
    <row r="58" spans="1:10" ht="31">
      <c r="A58" s="18" t="s">
        <v>1468</v>
      </c>
      <c r="B58" s="19" t="s">
        <v>251</v>
      </c>
      <c r="C58" s="50" t="s">
        <v>2820</v>
      </c>
      <c r="D58" s="604">
        <v>2</v>
      </c>
      <c r="E58" s="28" t="s">
        <v>538</v>
      </c>
      <c r="F58" s="26"/>
      <c r="G58" s="53"/>
    </row>
    <row r="59" spans="1:10" ht="30" hidden="1" customHeight="1">
      <c r="A59" s="27" t="s">
        <v>254</v>
      </c>
      <c r="B59" s="19" t="s">
        <v>255</v>
      </c>
      <c r="C59" s="26"/>
      <c r="D59" s="602"/>
      <c r="E59" s="28"/>
      <c r="F59" s="26"/>
      <c r="G59" s="26"/>
      <c r="H59" s="99"/>
      <c r="I59" s="99"/>
      <c r="J59" s="7"/>
    </row>
    <row r="60" spans="1:10" ht="43.5">
      <c r="A60" s="18" t="s">
        <v>1471</v>
      </c>
      <c r="B60" s="19" t="s">
        <v>257</v>
      </c>
      <c r="C60" s="50" t="s">
        <v>6434</v>
      </c>
      <c r="D60" s="604">
        <v>2</v>
      </c>
      <c r="E60" s="28" t="s">
        <v>269</v>
      </c>
      <c r="F60" s="26"/>
      <c r="G60" s="53"/>
    </row>
    <row r="61" spans="1:10" ht="31" hidden="1">
      <c r="A61" s="27" t="s">
        <v>260</v>
      </c>
      <c r="B61" s="19" t="s">
        <v>261</v>
      </c>
      <c r="C61" s="26"/>
      <c r="D61" s="602"/>
      <c r="E61" s="28"/>
      <c r="F61" s="26"/>
      <c r="G61" s="26"/>
      <c r="H61" s="99"/>
      <c r="I61" s="99"/>
      <c r="J61" s="7"/>
    </row>
    <row r="62" spans="1:10" ht="31" hidden="1">
      <c r="A62" s="27" t="s">
        <v>262</v>
      </c>
      <c r="B62" s="19" t="s">
        <v>263</v>
      </c>
      <c r="C62" s="26"/>
      <c r="D62" s="602"/>
      <c r="E62" s="28"/>
      <c r="F62" s="26"/>
      <c r="G62" s="26"/>
      <c r="H62" s="99"/>
      <c r="I62" s="99"/>
      <c r="J62" s="7"/>
    </row>
    <row r="63" spans="1:10" ht="40.15" customHeight="1">
      <c r="A63" s="117" t="s">
        <v>141</v>
      </c>
      <c r="B63" s="1078" t="s">
        <v>140</v>
      </c>
      <c r="C63" s="1091"/>
      <c r="D63" s="1091"/>
      <c r="E63" s="1091"/>
      <c r="F63" s="1091"/>
      <c r="G63" s="1092"/>
      <c r="H63" s="29">
        <f>SUM(D64:D70)</f>
        <v>12</v>
      </c>
      <c r="I63" s="29">
        <f>COUNT(D64:D70)*2</f>
        <v>12</v>
      </c>
    </row>
    <row r="64" spans="1:10" ht="31">
      <c r="A64" s="18" t="s">
        <v>264</v>
      </c>
      <c r="B64" s="543" t="s">
        <v>265</v>
      </c>
      <c r="C64" s="50" t="s">
        <v>2824</v>
      </c>
      <c r="D64" s="604">
        <v>2</v>
      </c>
      <c r="E64" s="28" t="s">
        <v>269</v>
      </c>
      <c r="F64" s="26" t="s">
        <v>6435</v>
      </c>
      <c r="G64" s="53"/>
    </row>
    <row r="65" spans="1:10" ht="31">
      <c r="A65" s="18" t="s">
        <v>266</v>
      </c>
      <c r="B65" s="543" t="s">
        <v>267</v>
      </c>
      <c r="C65" s="372" t="s">
        <v>6436</v>
      </c>
      <c r="D65" s="604">
        <v>2</v>
      </c>
      <c r="E65" s="28" t="s">
        <v>269</v>
      </c>
      <c r="F65" s="372"/>
      <c r="G65" s="53"/>
    </row>
    <row r="66" spans="1:10" ht="29">
      <c r="A66" s="18"/>
      <c r="B66" s="543"/>
      <c r="C66" s="372" t="s">
        <v>6437</v>
      </c>
      <c r="D66" s="604">
        <v>2</v>
      </c>
      <c r="E66" s="28" t="s">
        <v>269</v>
      </c>
      <c r="F66" s="551"/>
      <c r="G66" s="53"/>
    </row>
    <row r="67" spans="1:10" ht="31">
      <c r="A67" s="18" t="s">
        <v>270</v>
      </c>
      <c r="B67" s="543" t="s">
        <v>271</v>
      </c>
      <c r="C67" s="50" t="s">
        <v>1487</v>
      </c>
      <c r="D67" s="604">
        <v>2</v>
      </c>
      <c r="E67" s="28" t="s">
        <v>269</v>
      </c>
      <c r="F67" s="26"/>
      <c r="G67" s="53"/>
    </row>
    <row r="68" spans="1:10" ht="29">
      <c r="A68" s="18"/>
      <c r="B68" s="543"/>
      <c r="C68" s="50" t="s">
        <v>6438</v>
      </c>
      <c r="D68" s="604">
        <v>2</v>
      </c>
      <c r="E68" s="28" t="s">
        <v>269</v>
      </c>
      <c r="F68" s="26"/>
      <c r="G68" s="53"/>
    </row>
    <row r="69" spans="1:10" ht="43.5">
      <c r="A69" s="18" t="s">
        <v>272</v>
      </c>
      <c r="B69" s="543" t="s">
        <v>273</v>
      </c>
      <c r="C69" s="30" t="s">
        <v>6439</v>
      </c>
      <c r="D69" s="604">
        <v>2</v>
      </c>
      <c r="E69" s="28" t="s">
        <v>269</v>
      </c>
      <c r="F69" s="30" t="s">
        <v>6440</v>
      </c>
      <c r="G69" s="53"/>
    </row>
    <row r="70" spans="1:10" ht="31" hidden="1">
      <c r="A70" s="27" t="s">
        <v>275</v>
      </c>
      <c r="B70" s="543" t="s">
        <v>276</v>
      </c>
      <c r="C70" s="26"/>
      <c r="D70" s="602"/>
      <c r="E70" s="28"/>
      <c r="F70" s="26"/>
      <c r="G70" s="26"/>
      <c r="H70" s="99"/>
      <c r="I70" s="99"/>
      <c r="J70" s="7"/>
    </row>
    <row r="71" spans="1:10" ht="40.15" customHeight="1">
      <c r="A71" s="117" t="s">
        <v>277</v>
      </c>
      <c r="B71" s="1078" t="s">
        <v>138</v>
      </c>
      <c r="C71" s="1091"/>
      <c r="D71" s="1091"/>
      <c r="E71" s="1091"/>
      <c r="F71" s="1091"/>
      <c r="G71" s="1092"/>
      <c r="H71" s="29">
        <f>SUM(D72:D74)</f>
        <v>4</v>
      </c>
      <c r="I71" s="29">
        <f>COUNT(D72:D74)*2</f>
        <v>4</v>
      </c>
    </row>
    <row r="72" spans="1:10" ht="31">
      <c r="A72" s="18" t="s">
        <v>1492</v>
      </c>
      <c r="B72" s="543" t="s">
        <v>279</v>
      </c>
      <c r="C72" s="26" t="s">
        <v>6441</v>
      </c>
      <c r="D72" s="604">
        <v>2</v>
      </c>
      <c r="E72" s="28" t="s">
        <v>269</v>
      </c>
      <c r="F72" s="26"/>
      <c r="G72" s="53"/>
    </row>
    <row r="73" spans="1:10" ht="31">
      <c r="A73" s="18" t="s">
        <v>1493</v>
      </c>
      <c r="B73" s="543" t="s">
        <v>284</v>
      </c>
      <c r="C73" s="30" t="s">
        <v>2834</v>
      </c>
      <c r="D73" s="604">
        <v>2</v>
      </c>
      <c r="E73" s="28" t="s">
        <v>269</v>
      </c>
      <c r="F73" s="30" t="s">
        <v>6442</v>
      </c>
      <c r="G73" s="53"/>
    </row>
    <row r="74" spans="1:10" ht="31" hidden="1">
      <c r="A74" s="27" t="s">
        <v>1496</v>
      </c>
      <c r="B74" s="543" t="s">
        <v>288</v>
      </c>
      <c r="C74" s="26"/>
      <c r="D74" s="602"/>
      <c r="E74" s="28"/>
      <c r="F74" s="26"/>
      <c r="G74" s="26"/>
      <c r="H74" s="99"/>
      <c r="I74" s="99"/>
      <c r="J74" s="7"/>
    </row>
    <row r="75" spans="1:10" ht="40.15" customHeight="1">
      <c r="A75" s="117" t="s">
        <v>137</v>
      </c>
      <c r="B75" s="1078" t="s">
        <v>136</v>
      </c>
      <c r="C75" s="1091"/>
      <c r="D75" s="1091"/>
      <c r="E75" s="1091"/>
      <c r="F75" s="1091"/>
      <c r="G75" s="1092"/>
      <c r="H75" s="29">
        <f>SUM(D76:D88)</f>
        <v>4</v>
      </c>
      <c r="I75" s="29">
        <f>COUNT(D76:D88)*2</f>
        <v>4</v>
      </c>
    </row>
    <row r="76" spans="1:10" ht="62" hidden="1">
      <c r="A76" s="27" t="s">
        <v>290</v>
      </c>
      <c r="B76" s="19" t="s">
        <v>291</v>
      </c>
      <c r="C76" s="26"/>
      <c r="D76" s="602"/>
      <c r="E76" s="28"/>
      <c r="F76" s="26"/>
      <c r="G76" s="26"/>
      <c r="H76" s="99"/>
      <c r="I76" s="99"/>
      <c r="J76" s="7"/>
    </row>
    <row r="77" spans="1:10" ht="62" hidden="1">
      <c r="A77" s="27" t="s">
        <v>292</v>
      </c>
      <c r="B77" s="19" t="s">
        <v>293</v>
      </c>
      <c r="C77" s="26"/>
      <c r="D77" s="602"/>
      <c r="E77" s="28"/>
      <c r="F77" s="26"/>
      <c r="G77" s="26"/>
      <c r="H77" s="99"/>
      <c r="I77" s="99"/>
      <c r="J77" s="7"/>
    </row>
    <row r="78" spans="1:10" ht="62">
      <c r="A78" s="18" t="s">
        <v>294</v>
      </c>
      <c r="B78" s="19" t="s">
        <v>295</v>
      </c>
      <c r="C78" s="552" t="s">
        <v>6443</v>
      </c>
      <c r="D78" s="604">
        <v>2</v>
      </c>
      <c r="E78" s="28" t="s">
        <v>269</v>
      </c>
      <c r="F78" s="26"/>
      <c r="G78" s="53"/>
    </row>
    <row r="79" spans="1:10" ht="29">
      <c r="A79" s="18"/>
      <c r="B79" s="19"/>
      <c r="C79" s="552" t="s">
        <v>6444</v>
      </c>
      <c r="D79" s="604">
        <v>2</v>
      </c>
      <c r="E79" s="28" t="s">
        <v>269</v>
      </c>
      <c r="F79" s="26"/>
      <c r="G79" s="53"/>
    </row>
    <row r="80" spans="1:10" ht="46.5" hidden="1">
      <c r="A80" s="27" t="s">
        <v>296</v>
      </c>
      <c r="B80" s="19" t="s">
        <v>297</v>
      </c>
      <c r="C80" s="26"/>
      <c r="D80" s="602"/>
      <c r="E80" s="28"/>
      <c r="F80" s="26"/>
      <c r="G80" s="26"/>
      <c r="H80" s="99"/>
      <c r="I80" s="99"/>
      <c r="J80" s="7"/>
    </row>
    <row r="81" spans="1:9" s="7" customFormat="1" ht="62" hidden="1">
      <c r="A81" s="27" t="s">
        <v>298</v>
      </c>
      <c r="B81" s="19" t="s">
        <v>2717</v>
      </c>
      <c r="C81" s="26"/>
      <c r="D81" s="602"/>
      <c r="E81" s="28"/>
      <c r="F81" s="26"/>
      <c r="G81" s="26"/>
      <c r="H81" s="99"/>
      <c r="I81" s="99"/>
    </row>
    <row r="82" spans="1:9" s="7" customFormat="1" ht="46.5" hidden="1">
      <c r="A82" s="27" t="s">
        <v>300</v>
      </c>
      <c r="B82" s="19" t="s">
        <v>301</v>
      </c>
      <c r="C82" s="26"/>
      <c r="D82" s="602"/>
      <c r="E82" s="28"/>
      <c r="F82" s="26"/>
      <c r="G82" s="26"/>
      <c r="H82" s="99"/>
      <c r="I82" s="99"/>
    </row>
    <row r="83" spans="1:9" s="7" customFormat="1" ht="62" hidden="1">
      <c r="A83" s="27" t="s">
        <v>302</v>
      </c>
      <c r="B83" s="19" t="s">
        <v>303</v>
      </c>
      <c r="C83" s="26"/>
      <c r="D83" s="602"/>
      <c r="E83" s="28"/>
      <c r="F83" s="26"/>
      <c r="G83" s="26"/>
      <c r="H83" s="99"/>
      <c r="I83" s="99"/>
    </row>
    <row r="84" spans="1:9" s="7" customFormat="1" ht="93" hidden="1">
      <c r="A84" s="27" t="s">
        <v>304</v>
      </c>
      <c r="B84" s="19" t="s">
        <v>305</v>
      </c>
      <c r="C84" s="26"/>
      <c r="D84" s="602"/>
      <c r="E84" s="28"/>
      <c r="F84" s="26"/>
      <c r="G84" s="26"/>
      <c r="H84" s="99"/>
      <c r="I84" s="99"/>
    </row>
    <row r="85" spans="1:9" s="7" customFormat="1" ht="62" hidden="1">
      <c r="A85" s="27" t="s">
        <v>306</v>
      </c>
      <c r="B85" s="19" t="s">
        <v>307</v>
      </c>
      <c r="C85" s="26"/>
      <c r="D85" s="602"/>
      <c r="E85" s="28"/>
      <c r="F85" s="26"/>
      <c r="G85" s="26"/>
      <c r="H85" s="99"/>
      <c r="I85" s="99"/>
    </row>
    <row r="86" spans="1:9" s="7" customFormat="1" ht="46.5" hidden="1">
      <c r="A86" s="27" t="s">
        <v>308</v>
      </c>
      <c r="B86" s="19" t="s">
        <v>309</v>
      </c>
      <c r="C86" s="553"/>
      <c r="D86" s="602"/>
      <c r="E86" s="28"/>
      <c r="F86" s="553"/>
      <c r="G86" s="26"/>
      <c r="H86" s="99"/>
      <c r="I86" s="99"/>
    </row>
    <row r="87" spans="1:9" s="29" customFormat="1" ht="29" hidden="1">
      <c r="A87" s="27" t="s">
        <v>310</v>
      </c>
      <c r="B87" s="23" t="s">
        <v>311</v>
      </c>
      <c r="C87" s="26"/>
      <c r="D87" s="602"/>
      <c r="E87" s="28"/>
      <c r="F87" s="26"/>
      <c r="G87" s="26"/>
      <c r="H87" s="99"/>
      <c r="I87" s="99"/>
    </row>
    <row r="88" spans="1:9" s="29" customFormat="1" ht="29" hidden="1">
      <c r="A88" s="27" t="s">
        <v>2836</v>
      </c>
      <c r="B88" s="23" t="s">
        <v>2837</v>
      </c>
      <c r="C88" s="26"/>
      <c r="D88" s="602"/>
      <c r="E88" s="28"/>
      <c r="F88" s="26"/>
      <c r="G88" s="317"/>
      <c r="H88" s="99"/>
      <c r="I88" s="99"/>
    </row>
    <row r="89" spans="1:9" s="29" customFormat="1" ht="18.5" hidden="1">
      <c r="A89" s="124" t="s">
        <v>1499</v>
      </c>
      <c r="B89" s="1078" t="s">
        <v>134</v>
      </c>
      <c r="C89" s="1091"/>
      <c r="D89" s="1091"/>
      <c r="E89" s="1091"/>
      <c r="F89" s="1091"/>
      <c r="G89" s="1092"/>
      <c r="H89" s="99">
        <f>SUM(D90:D97)</f>
        <v>0</v>
      </c>
      <c r="I89" s="99">
        <f>COUNT(D90:D97)*2</f>
        <v>0</v>
      </c>
    </row>
    <row r="90" spans="1:9" s="29" customFormat="1" ht="31" hidden="1">
      <c r="A90" s="27" t="s">
        <v>312</v>
      </c>
      <c r="B90" s="554" t="s">
        <v>313</v>
      </c>
      <c r="C90" s="26"/>
      <c r="D90" s="602"/>
      <c r="E90" s="28"/>
      <c r="F90" s="26"/>
      <c r="G90" s="26"/>
      <c r="H90" s="99"/>
      <c r="I90" s="99"/>
    </row>
    <row r="91" spans="1:9" s="29" customFormat="1" ht="31" hidden="1">
      <c r="A91" s="27" t="s">
        <v>314</v>
      </c>
      <c r="B91" s="554" t="s">
        <v>315</v>
      </c>
      <c r="C91" s="26"/>
      <c r="D91" s="602"/>
      <c r="E91" s="28"/>
      <c r="F91" s="26"/>
      <c r="G91" s="26"/>
      <c r="H91" s="99"/>
      <c r="I91" s="99"/>
    </row>
    <row r="92" spans="1:9" s="29" customFormat="1" ht="31" hidden="1">
      <c r="A92" s="27" t="s">
        <v>1501</v>
      </c>
      <c r="B92" s="554" t="s">
        <v>317</v>
      </c>
      <c r="C92" s="26"/>
      <c r="D92" s="602"/>
      <c r="E92" s="28"/>
      <c r="F92" s="26"/>
      <c r="G92" s="26"/>
      <c r="H92" s="99"/>
      <c r="I92" s="99"/>
    </row>
    <row r="93" spans="1:9" s="29" customFormat="1" ht="31" hidden="1">
      <c r="A93" s="27" t="s">
        <v>319</v>
      </c>
      <c r="B93" s="554" t="s">
        <v>320</v>
      </c>
      <c r="C93" s="26"/>
      <c r="D93" s="602"/>
      <c r="E93" s="28"/>
      <c r="F93" s="26"/>
      <c r="G93" s="26"/>
      <c r="H93" s="99"/>
      <c r="I93" s="99"/>
    </row>
    <row r="94" spans="1:9" s="29" customFormat="1" ht="31" hidden="1">
      <c r="A94" s="27" t="s">
        <v>321</v>
      </c>
      <c r="B94" s="554" t="s">
        <v>322</v>
      </c>
      <c r="C94" s="26"/>
      <c r="D94" s="602"/>
      <c r="E94" s="28"/>
      <c r="F94" s="26"/>
      <c r="G94" s="26"/>
      <c r="H94" s="99"/>
      <c r="I94" s="99"/>
    </row>
    <row r="95" spans="1:9" s="29" customFormat="1" ht="31" hidden="1">
      <c r="A95" s="27" t="s">
        <v>323</v>
      </c>
      <c r="B95" s="554" t="s">
        <v>324</v>
      </c>
      <c r="C95" s="26"/>
      <c r="D95" s="602"/>
      <c r="E95" s="28"/>
      <c r="F95" s="26"/>
      <c r="G95" s="26"/>
      <c r="H95" s="99"/>
      <c r="I95" s="99"/>
    </row>
    <row r="96" spans="1:9" s="29" customFormat="1" ht="31" hidden="1">
      <c r="A96" s="27" t="s">
        <v>1502</v>
      </c>
      <c r="B96" s="554" t="s">
        <v>326</v>
      </c>
      <c r="C96" s="26"/>
      <c r="D96" s="602"/>
      <c r="E96" s="28"/>
      <c r="F96" s="26"/>
      <c r="G96" s="26"/>
      <c r="H96" s="99"/>
      <c r="I96" s="99"/>
    </row>
    <row r="97" spans="1:10" s="29" customFormat="1" ht="31" hidden="1">
      <c r="A97" s="27" t="s">
        <v>2838</v>
      </c>
      <c r="B97" s="114" t="s">
        <v>2839</v>
      </c>
      <c r="C97" s="26"/>
      <c r="D97" s="602"/>
      <c r="E97" s="28"/>
      <c r="F97" s="26"/>
      <c r="G97" s="317"/>
      <c r="H97" s="99"/>
      <c r="I97" s="99"/>
    </row>
    <row r="98" spans="1:10" s="29" customFormat="1" ht="40.15" hidden="1" customHeight="1">
      <c r="A98" s="124" t="s">
        <v>1503</v>
      </c>
      <c r="B98" s="1078" t="s">
        <v>132</v>
      </c>
      <c r="C98" s="1091"/>
      <c r="D98" s="1091"/>
      <c r="E98" s="1091"/>
      <c r="F98" s="1091"/>
      <c r="G98" s="1092"/>
      <c r="H98" s="99">
        <f>SUM(D99:D100)</f>
        <v>0</v>
      </c>
      <c r="I98" s="99">
        <f>COUNT(D99:D100)*2</f>
        <v>0</v>
      </c>
    </row>
    <row r="99" spans="1:10" ht="62" hidden="1">
      <c r="A99" s="27" t="s">
        <v>1504</v>
      </c>
      <c r="B99" s="554" t="s">
        <v>329</v>
      </c>
      <c r="C99" s="26"/>
      <c r="D99" s="602"/>
      <c r="E99" s="28"/>
      <c r="F99" s="26"/>
      <c r="G99" s="26"/>
      <c r="H99" s="99"/>
      <c r="I99" s="99"/>
      <c r="J99" s="7"/>
    </row>
    <row r="100" spans="1:10" ht="77.5" hidden="1">
      <c r="A100" s="27" t="s">
        <v>332</v>
      </c>
      <c r="B100" s="554" t="s">
        <v>333</v>
      </c>
      <c r="C100" s="26"/>
      <c r="D100" s="602"/>
      <c r="E100" s="28"/>
      <c r="F100" s="26"/>
      <c r="G100" s="26"/>
      <c r="H100" s="99"/>
      <c r="I100" s="99"/>
      <c r="J100" s="7"/>
    </row>
    <row r="101" spans="1:10" ht="21">
      <c r="A101" s="98"/>
      <c r="B101" s="1195" t="s">
        <v>335</v>
      </c>
      <c r="C101" s="1197"/>
      <c r="D101" s="1197"/>
      <c r="E101" s="1197"/>
      <c r="F101" s="1197"/>
      <c r="G101" s="1197"/>
      <c r="H101" s="29">
        <f>H102+H114+H121+H128+H135+H143</f>
        <v>48</v>
      </c>
      <c r="I101" s="29">
        <f>I102+I114+I121+I128+I135+I143</f>
        <v>48</v>
      </c>
    </row>
    <row r="102" spans="1:10" ht="40.15" customHeight="1">
      <c r="A102" s="135" t="s">
        <v>1505</v>
      </c>
      <c r="B102" s="1078" t="s">
        <v>130</v>
      </c>
      <c r="C102" s="1091"/>
      <c r="D102" s="1091"/>
      <c r="E102" s="1091"/>
      <c r="F102" s="1091"/>
      <c r="G102" s="1092"/>
      <c r="H102" s="29">
        <f>SUM(D103:D113)</f>
        <v>12</v>
      </c>
      <c r="I102" s="29">
        <f>COUNT(D103:D113)*2</f>
        <v>12</v>
      </c>
    </row>
    <row r="103" spans="1:10" ht="31">
      <c r="A103" s="18" t="s">
        <v>1507</v>
      </c>
      <c r="B103" s="36" t="s">
        <v>337</v>
      </c>
      <c r="C103" s="219" t="s">
        <v>2840</v>
      </c>
      <c r="D103" s="604">
        <v>2</v>
      </c>
      <c r="E103" s="28" t="s">
        <v>339</v>
      </c>
      <c r="F103" s="50" t="s">
        <v>2350</v>
      </c>
      <c r="G103" s="53"/>
    </row>
    <row r="104" spans="1:10" ht="29">
      <c r="A104" s="18"/>
      <c r="B104" s="36"/>
      <c r="C104" s="219" t="s">
        <v>6445</v>
      </c>
      <c r="D104" s="604">
        <v>2</v>
      </c>
      <c r="E104" s="28" t="s">
        <v>339</v>
      </c>
      <c r="F104" s="26"/>
      <c r="G104" s="53"/>
    </row>
    <row r="105" spans="1:10" ht="15.5">
      <c r="A105" s="18"/>
      <c r="B105" s="36"/>
      <c r="C105" s="309" t="s">
        <v>6446</v>
      </c>
      <c r="D105" s="604">
        <v>2</v>
      </c>
      <c r="E105" s="28" t="s">
        <v>339</v>
      </c>
      <c r="F105" s="26"/>
      <c r="G105" s="53"/>
    </row>
    <row r="106" spans="1:10" ht="46.5">
      <c r="A106" s="18" t="s">
        <v>1510</v>
      </c>
      <c r="B106" s="36" t="s">
        <v>345</v>
      </c>
      <c r="C106" s="50" t="s">
        <v>6447</v>
      </c>
      <c r="D106" s="604">
        <v>2</v>
      </c>
      <c r="E106" s="28" t="s">
        <v>339</v>
      </c>
      <c r="F106" s="26"/>
      <c r="G106" s="53"/>
    </row>
    <row r="107" spans="1:10" ht="15.5">
      <c r="A107" s="18"/>
      <c r="B107" s="36"/>
      <c r="C107" s="50" t="s">
        <v>6448</v>
      </c>
      <c r="D107" s="604">
        <v>2</v>
      </c>
      <c r="E107" s="28" t="s">
        <v>339</v>
      </c>
      <c r="F107" s="26"/>
      <c r="G107" s="53"/>
    </row>
    <row r="108" spans="1:10" ht="46.5" hidden="1">
      <c r="A108" s="27" t="s">
        <v>350</v>
      </c>
      <c r="B108" s="36" t="s">
        <v>351</v>
      </c>
      <c r="C108" s="26"/>
      <c r="D108" s="602"/>
      <c r="E108" s="28"/>
      <c r="F108" s="26"/>
      <c r="G108" s="26"/>
      <c r="H108" s="99"/>
      <c r="I108" s="99"/>
      <c r="J108" s="7"/>
    </row>
    <row r="109" spans="1:10" ht="46.5" hidden="1">
      <c r="A109" s="27" t="s">
        <v>1513</v>
      </c>
      <c r="B109" s="36" t="s">
        <v>353</v>
      </c>
      <c r="C109" s="26"/>
      <c r="D109" s="602"/>
      <c r="E109" s="28"/>
      <c r="F109" s="26"/>
      <c r="G109" s="26"/>
      <c r="H109" s="99"/>
      <c r="I109" s="99"/>
      <c r="J109" s="7"/>
    </row>
    <row r="110" spans="1:10" ht="46.5" hidden="1">
      <c r="A110" s="27" t="s">
        <v>354</v>
      </c>
      <c r="B110" s="36" t="s">
        <v>355</v>
      </c>
      <c r="C110" s="26"/>
      <c r="D110" s="602"/>
      <c r="E110" s="28"/>
      <c r="F110" s="26"/>
      <c r="G110" s="26"/>
      <c r="H110" s="99"/>
      <c r="I110" s="99"/>
      <c r="J110" s="7"/>
    </row>
    <row r="111" spans="1:10" ht="31">
      <c r="A111" s="18" t="s">
        <v>1515</v>
      </c>
      <c r="B111" s="36" t="s">
        <v>358</v>
      </c>
      <c r="C111" s="40" t="s">
        <v>359</v>
      </c>
      <c r="D111" s="604">
        <v>2</v>
      </c>
      <c r="E111" s="28" t="s">
        <v>339</v>
      </c>
      <c r="F111" s="26"/>
      <c r="G111" s="53"/>
    </row>
    <row r="112" spans="1:10" ht="46.5" hidden="1">
      <c r="A112" s="27" t="s">
        <v>1517</v>
      </c>
      <c r="B112" s="36" t="s">
        <v>361</v>
      </c>
      <c r="C112" s="26"/>
      <c r="D112" s="602"/>
      <c r="E112" s="28"/>
      <c r="F112" s="26"/>
      <c r="G112" s="26"/>
      <c r="H112" s="99"/>
      <c r="I112" s="99"/>
      <c r="J112" s="7"/>
    </row>
    <row r="113" spans="1:10" ht="46.5" hidden="1">
      <c r="A113" s="27" t="s">
        <v>364</v>
      </c>
      <c r="B113" s="36" t="s">
        <v>365</v>
      </c>
      <c r="C113" s="26"/>
      <c r="D113" s="602"/>
      <c r="E113" s="28"/>
      <c r="F113" s="26"/>
      <c r="G113" s="26"/>
      <c r="H113" s="99"/>
      <c r="I113" s="99"/>
      <c r="J113" s="7"/>
    </row>
    <row r="114" spans="1:10" ht="40.15" customHeight="1">
      <c r="A114" s="135" t="s">
        <v>1518</v>
      </c>
      <c r="B114" s="992" t="s">
        <v>2843</v>
      </c>
      <c r="C114" s="1001"/>
      <c r="D114" s="1001"/>
      <c r="E114" s="1001"/>
      <c r="F114" s="1001"/>
      <c r="G114" s="1002"/>
      <c r="H114" s="29">
        <f>SUM(D115:D120)</f>
        <v>6</v>
      </c>
      <c r="I114" s="29">
        <f>COUNT(D115:D120)*2</f>
        <v>6</v>
      </c>
    </row>
    <row r="115" spans="1:10" ht="58">
      <c r="A115" s="18" t="s">
        <v>1520</v>
      </c>
      <c r="B115" s="44" t="s">
        <v>369</v>
      </c>
      <c r="C115" s="219" t="s">
        <v>6449</v>
      </c>
      <c r="D115" s="604">
        <v>2</v>
      </c>
      <c r="E115" s="28" t="s">
        <v>658</v>
      </c>
      <c r="F115" s="30" t="s">
        <v>6450</v>
      </c>
      <c r="G115" s="53"/>
    </row>
    <row r="116" spans="1:10" ht="62" hidden="1">
      <c r="A116" s="27" t="s">
        <v>380</v>
      </c>
      <c r="B116" s="44" t="s">
        <v>381</v>
      </c>
      <c r="C116" s="26"/>
      <c r="D116" s="602"/>
      <c r="E116" s="28"/>
      <c r="F116" s="26"/>
      <c r="G116" s="26"/>
      <c r="H116" s="99"/>
      <c r="I116" s="99"/>
      <c r="J116" s="7"/>
    </row>
    <row r="117" spans="1:10" ht="62">
      <c r="A117" s="18" t="s">
        <v>1523</v>
      </c>
      <c r="B117" s="225" t="s">
        <v>383</v>
      </c>
      <c r="C117" s="555" t="s">
        <v>3440</v>
      </c>
      <c r="D117" s="604">
        <v>2</v>
      </c>
      <c r="E117" s="28" t="s">
        <v>339</v>
      </c>
      <c r="F117" s="26"/>
      <c r="G117" s="53"/>
    </row>
    <row r="118" spans="1:10" ht="15.5">
      <c r="A118" s="18"/>
      <c r="B118" s="44"/>
      <c r="C118" s="219" t="s">
        <v>385</v>
      </c>
      <c r="D118" s="604">
        <v>2</v>
      </c>
      <c r="E118" s="28" t="s">
        <v>339</v>
      </c>
      <c r="F118" s="26"/>
      <c r="G118" s="53"/>
    </row>
    <row r="119" spans="1:10" ht="46.5" hidden="1">
      <c r="A119" s="27" t="s">
        <v>1528</v>
      </c>
      <c r="B119" s="44" t="s">
        <v>391</v>
      </c>
      <c r="D119" s="602"/>
      <c r="E119" s="28"/>
      <c r="F119" s="26"/>
      <c r="G119" s="26"/>
      <c r="H119" s="99"/>
      <c r="I119" s="99"/>
      <c r="J119" s="7"/>
    </row>
    <row r="120" spans="1:10" ht="46.5" hidden="1">
      <c r="A120" s="27" t="s">
        <v>392</v>
      </c>
      <c r="B120" s="47" t="s">
        <v>393</v>
      </c>
      <c r="C120" s="26"/>
      <c r="D120" s="602"/>
      <c r="E120" s="28"/>
      <c r="F120" s="26"/>
      <c r="G120" s="26"/>
      <c r="H120" s="99"/>
      <c r="I120" s="99"/>
      <c r="J120" s="7"/>
    </row>
    <row r="121" spans="1:10" ht="40.15" customHeight="1">
      <c r="A121" s="135" t="s">
        <v>1531</v>
      </c>
      <c r="B121" s="1078" t="s">
        <v>126</v>
      </c>
      <c r="C121" s="1091"/>
      <c r="D121" s="1091"/>
      <c r="E121" s="1091"/>
      <c r="F121" s="1091"/>
      <c r="G121" s="1092"/>
      <c r="H121" s="29">
        <f>SUM(D122:D127)</f>
        <v>12</v>
      </c>
      <c r="I121" s="29">
        <f>COUNT(D122:D127)*2</f>
        <v>12</v>
      </c>
    </row>
    <row r="122" spans="1:10" ht="31">
      <c r="A122" s="18" t="s">
        <v>1533</v>
      </c>
      <c r="B122" s="44" t="s">
        <v>395</v>
      </c>
      <c r="C122" s="219" t="s">
        <v>6451</v>
      </c>
      <c r="D122" s="604">
        <v>2</v>
      </c>
      <c r="E122" s="28" t="s">
        <v>339</v>
      </c>
      <c r="F122" s="26"/>
      <c r="G122" s="53"/>
    </row>
    <row r="123" spans="1:10" ht="43.5">
      <c r="A123" s="18"/>
      <c r="B123" s="44"/>
      <c r="C123" s="50" t="s">
        <v>6452</v>
      </c>
      <c r="D123" s="604">
        <v>2</v>
      </c>
      <c r="E123" s="28" t="s">
        <v>339</v>
      </c>
      <c r="F123" s="26"/>
      <c r="G123" s="53"/>
    </row>
    <row r="124" spans="1:10" ht="46.5">
      <c r="A124" s="18" t="s">
        <v>1540</v>
      </c>
      <c r="B124" s="44" t="s">
        <v>399</v>
      </c>
      <c r="C124" s="50" t="s">
        <v>1541</v>
      </c>
      <c r="D124" s="604">
        <v>2</v>
      </c>
      <c r="E124" s="28" t="s">
        <v>206</v>
      </c>
      <c r="G124" s="53"/>
    </row>
    <row r="125" spans="1:10" ht="43.5">
      <c r="A125" s="18"/>
      <c r="B125" s="44"/>
      <c r="C125" s="552" t="s">
        <v>2371</v>
      </c>
      <c r="D125" s="604">
        <v>2</v>
      </c>
      <c r="E125" s="28" t="s">
        <v>206</v>
      </c>
      <c r="F125" s="552"/>
      <c r="G125" s="53"/>
    </row>
    <row r="126" spans="1:10" ht="62">
      <c r="A126" s="18" t="s">
        <v>1543</v>
      </c>
      <c r="B126" s="44" t="s">
        <v>403</v>
      </c>
      <c r="C126" s="23" t="s">
        <v>404</v>
      </c>
      <c r="D126" s="604">
        <v>2</v>
      </c>
      <c r="E126" s="28" t="s">
        <v>678</v>
      </c>
      <c r="F126" s="26"/>
      <c r="G126" s="53"/>
    </row>
    <row r="127" spans="1:10" ht="77.5">
      <c r="A127" s="18" t="s">
        <v>1554</v>
      </c>
      <c r="B127" s="44" t="s">
        <v>407</v>
      </c>
      <c r="C127" s="30" t="s">
        <v>6453</v>
      </c>
      <c r="D127" s="604">
        <v>2</v>
      </c>
      <c r="E127" s="28" t="s">
        <v>206</v>
      </c>
      <c r="F127" s="26"/>
      <c r="G127" s="53"/>
    </row>
    <row r="128" spans="1:10" ht="40.15" customHeight="1">
      <c r="A128" s="135" t="s">
        <v>1557</v>
      </c>
      <c r="B128" s="1078" t="s">
        <v>124</v>
      </c>
      <c r="C128" s="1091"/>
      <c r="D128" s="1091"/>
      <c r="E128" s="1091"/>
      <c r="F128" s="1091"/>
      <c r="G128" s="1092"/>
      <c r="H128" s="29">
        <f>SUM(D129:D134)</f>
        <v>8</v>
      </c>
      <c r="I128" s="29">
        <f>COUNT(D129:D134)*2</f>
        <v>8</v>
      </c>
    </row>
    <row r="129" spans="1:10" ht="46.5">
      <c r="A129" s="18" t="s">
        <v>1559</v>
      </c>
      <c r="B129" s="224" t="s">
        <v>410</v>
      </c>
      <c r="C129" s="50" t="s">
        <v>6454</v>
      </c>
      <c r="D129" s="604">
        <v>2</v>
      </c>
      <c r="E129" s="28" t="s">
        <v>253</v>
      </c>
      <c r="F129" s="26"/>
      <c r="G129" s="53"/>
    </row>
    <row r="130" spans="1:10" ht="21.75" customHeight="1">
      <c r="A130" s="18"/>
      <c r="B130" s="224"/>
      <c r="C130" s="50" t="s">
        <v>6455</v>
      </c>
      <c r="D130" s="604">
        <v>2</v>
      </c>
      <c r="E130" s="28" t="s">
        <v>253</v>
      </c>
      <c r="F130" s="26"/>
      <c r="G130" s="53"/>
    </row>
    <row r="131" spans="1:10" ht="31" hidden="1">
      <c r="A131" s="27" t="s">
        <v>1563</v>
      </c>
      <c r="B131" s="224" t="s">
        <v>413</v>
      </c>
      <c r="C131" s="26"/>
      <c r="D131" s="602"/>
      <c r="E131" s="28"/>
      <c r="F131" s="26"/>
      <c r="G131" s="26"/>
      <c r="H131" s="99"/>
      <c r="I131" s="99"/>
      <c r="J131" s="7"/>
    </row>
    <row r="132" spans="1:10" ht="31" hidden="1">
      <c r="A132" s="27" t="s">
        <v>1564</v>
      </c>
      <c r="B132" s="224" t="s">
        <v>416</v>
      </c>
      <c r="C132" s="26"/>
      <c r="D132" s="602"/>
      <c r="E132" s="28"/>
      <c r="F132" s="26"/>
      <c r="G132" s="26"/>
      <c r="H132" s="99"/>
      <c r="I132" s="99"/>
      <c r="J132" s="7"/>
    </row>
    <row r="133" spans="1:10" ht="64.5" customHeight="1">
      <c r="A133" s="18" t="s">
        <v>1565</v>
      </c>
      <c r="B133" s="224" t="s">
        <v>420</v>
      </c>
      <c r="C133" s="50" t="s">
        <v>6456</v>
      </c>
      <c r="D133" s="604">
        <v>2</v>
      </c>
      <c r="E133" s="28" t="s">
        <v>430</v>
      </c>
      <c r="F133" s="26"/>
      <c r="G133" s="53"/>
    </row>
    <row r="134" spans="1:10" ht="58">
      <c r="A134" s="18" t="s">
        <v>1568</v>
      </c>
      <c r="B134" s="114" t="s">
        <v>425</v>
      </c>
      <c r="C134" s="25" t="s">
        <v>3959</v>
      </c>
      <c r="D134" s="604">
        <v>2</v>
      </c>
      <c r="E134" s="28" t="s">
        <v>339</v>
      </c>
      <c r="F134" s="26"/>
      <c r="G134" s="53"/>
    </row>
    <row r="135" spans="1:10" ht="40.15" customHeight="1">
      <c r="A135" s="135" t="s">
        <v>1569</v>
      </c>
      <c r="B135" s="1078" t="s">
        <v>122</v>
      </c>
      <c r="C135" s="1091"/>
      <c r="D135" s="1091"/>
      <c r="E135" s="1091"/>
      <c r="F135" s="1091"/>
      <c r="G135" s="1092"/>
      <c r="H135" s="29">
        <f>SUM(D136:D142)</f>
        <v>10</v>
      </c>
      <c r="I135" s="29">
        <f>COUNT(D136:D142)*2</f>
        <v>10</v>
      </c>
    </row>
    <row r="136" spans="1:10" ht="62">
      <c r="A136" s="18" t="s">
        <v>427</v>
      </c>
      <c r="B136" s="44" t="s">
        <v>428</v>
      </c>
      <c r="C136" s="555" t="s">
        <v>6457</v>
      </c>
      <c r="D136" s="604">
        <v>2</v>
      </c>
      <c r="E136" s="28" t="s">
        <v>430</v>
      </c>
      <c r="F136" s="26" t="s">
        <v>6458</v>
      </c>
      <c r="G136" s="53"/>
    </row>
    <row r="137" spans="1:10" ht="51" customHeight="1">
      <c r="A137" s="18"/>
      <c r="B137" s="44"/>
      <c r="C137" s="555" t="s">
        <v>6459</v>
      </c>
      <c r="D137" s="604">
        <v>2</v>
      </c>
      <c r="E137" s="28" t="s">
        <v>430</v>
      </c>
      <c r="F137" s="26"/>
      <c r="G137" s="53"/>
    </row>
    <row r="138" spans="1:10" ht="46.5">
      <c r="A138" s="18" t="s">
        <v>1573</v>
      </c>
      <c r="B138" s="44" t="s">
        <v>432</v>
      </c>
      <c r="C138" s="23" t="s">
        <v>2636</v>
      </c>
      <c r="D138" s="604">
        <v>2</v>
      </c>
      <c r="E138" s="28" t="s">
        <v>430</v>
      </c>
      <c r="F138" s="26"/>
      <c r="G138" s="53"/>
    </row>
    <row r="139" spans="1:10" ht="46.5">
      <c r="A139" s="18" t="s">
        <v>1574</v>
      </c>
      <c r="B139" s="44" t="s">
        <v>435</v>
      </c>
      <c r="C139" s="23" t="s">
        <v>436</v>
      </c>
      <c r="D139" s="604">
        <v>2</v>
      </c>
      <c r="E139" s="28" t="s">
        <v>430</v>
      </c>
      <c r="F139" s="26"/>
      <c r="G139" s="53"/>
    </row>
    <row r="140" spans="1:10" ht="62">
      <c r="A140" s="18" t="s">
        <v>1575</v>
      </c>
      <c r="B140" s="44" t="s">
        <v>438</v>
      </c>
      <c r="C140" s="50" t="s">
        <v>6460</v>
      </c>
      <c r="D140" s="604">
        <v>2</v>
      </c>
      <c r="E140" s="28" t="s">
        <v>440</v>
      </c>
      <c r="F140" s="26"/>
      <c r="G140" s="53"/>
    </row>
    <row r="141" spans="1:10" ht="62" hidden="1">
      <c r="A141" s="27" t="s">
        <v>2381</v>
      </c>
      <c r="B141" s="44" t="s">
        <v>442</v>
      </c>
      <c r="C141" s="28"/>
      <c r="D141" s="602"/>
      <c r="E141" s="28"/>
      <c r="F141" s="26"/>
      <c r="G141" s="26"/>
      <c r="H141" s="99"/>
      <c r="I141" s="99"/>
      <c r="J141" s="7"/>
    </row>
    <row r="142" spans="1:10" ht="62" hidden="1">
      <c r="A142" s="27" t="s">
        <v>443</v>
      </c>
      <c r="B142" s="160" t="s">
        <v>444</v>
      </c>
      <c r="C142" s="26"/>
      <c r="D142" s="602"/>
      <c r="E142" s="28"/>
      <c r="F142" s="26"/>
      <c r="G142" s="26"/>
      <c r="H142" s="99"/>
      <c r="I142" s="99"/>
      <c r="J142" s="7"/>
    </row>
    <row r="143" spans="1:10" hidden="1">
      <c r="A143" s="27" t="s">
        <v>2860</v>
      </c>
      <c r="B143" s="992" t="s">
        <v>2861</v>
      </c>
      <c r="C143" s="1009"/>
      <c r="D143" s="1009"/>
      <c r="E143" s="1009"/>
      <c r="F143" s="1009"/>
      <c r="G143" s="1009"/>
      <c r="H143" s="99">
        <f>SUM(D144:D154)</f>
        <v>0</v>
      </c>
      <c r="I143" s="99">
        <f>COUNT(D144:D154)*2</f>
        <v>0</v>
      </c>
      <c r="J143" s="7"/>
    </row>
    <row r="144" spans="1:10" ht="43.5" hidden="1">
      <c r="A144" s="27" t="s">
        <v>2862</v>
      </c>
      <c r="B144" s="50" t="s">
        <v>2863</v>
      </c>
      <c r="C144" s="541"/>
      <c r="D144" s="531"/>
      <c r="E144" s="541"/>
      <c r="F144" s="541"/>
      <c r="G144" s="541"/>
      <c r="H144" s="99"/>
      <c r="I144" s="99"/>
      <c r="J144" s="7"/>
    </row>
    <row r="145" spans="1:10" ht="29" hidden="1">
      <c r="A145" s="27" t="s">
        <v>2864</v>
      </c>
      <c r="B145" s="50" t="s">
        <v>2865</v>
      </c>
      <c r="C145" s="541"/>
      <c r="D145" s="531"/>
      <c r="E145" s="541"/>
      <c r="F145" s="541"/>
      <c r="G145" s="541"/>
      <c r="H145" s="99"/>
      <c r="I145" s="99"/>
      <c r="J145" s="7"/>
    </row>
    <row r="146" spans="1:10" ht="58" hidden="1">
      <c r="A146" s="27" t="s">
        <v>2866</v>
      </c>
      <c r="B146" s="50" t="s">
        <v>2867</v>
      </c>
      <c r="C146" s="541"/>
      <c r="D146" s="531"/>
      <c r="E146" s="541"/>
      <c r="F146" s="541"/>
      <c r="G146" s="541"/>
      <c r="H146" s="99"/>
      <c r="I146" s="99"/>
      <c r="J146" s="7"/>
    </row>
    <row r="147" spans="1:10" ht="87" hidden="1">
      <c r="A147" s="27" t="s">
        <v>2868</v>
      </c>
      <c r="B147" s="50" t="s">
        <v>2869</v>
      </c>
      <c r="C147" s="541"/>
      <c r="D147" s="531"/>
      <c r="E147" s="541"/>
      <c r="F147" s="541"/>
      <c r="G147" s="541"/>
      <c r="H147" s="99"/>
      <c r="I147" s="99"/>
      <c r="J147" s="7"/>
    </row>
    <row r="148" spans="1:10" ht="72.5" hidden="1">
      <c r="A148" s="27" t="s">
        <v>2870</v>
      </c>
      <c r="B148" s="50" t="s">
        <v>2871</v>
      </c>
      <c r="C148" s="541"/>
      <c r="D148" s="531"/>
      <c r="E148" s="541"/>
      <c r="F148" s="541"/>
      <c r="G148" s="541"/>
      <c r="H148" s="99"/>
      <c r="I148" s="99"/>
      <c r="J148" s="7"/>
    </row>
    <row r="149" spans="1:10" ht="29" hidden="1">
      <c r="A149" s="27" t="s">
        <v>2872</v>
      </c>
      <c r="B149" s="50" t="s">
        <v>2873</v>
      </c>
      <c r="C149" s="541"/>
      <c r="D149" s="531"/>
      <c r="E149" s="541"/>
      <c r="F149" s="541"/>
      <c r="G149" s="541"/>
      <c r="H149" s="99"/>
      <c r="I149" s="99"/>
      <c r="J149" s="7"/>
    </row>
    <row r="150" spans="1:10" ht="58" hidden="1">
      <c r="A150" s="27" t="s">
        <v>2874</v>
      </c>
      <c r="B150" s="50" t="s">
        <v>2875</v>
      </c>
      <c r="C150" s="541"/>
      <c r="D150" s="531"/>
      <c r="E150" s="541"/>
      <c r="F150" s="541"/>
      <c r="G150" s="541"/>
      <c r="H150" s="99"/>
      <c r="I150" s="99"/>
      <c r="J150" s="7"/>
    </row>
    <row r="151" spans="1:10" ht="72.5" hidden="1">
      <c r="A151" s="27" t="s">
        <v>2876</v>
      </c>
      <c r="B151" s="50" t="s">
        <v>2877</v>
      </c>
      <c r="C151" s="541"/>
      <c r="D151" s="531"/>
      <c r="E151" s="541"/>
      <c r="F151" s="541"/>
      <c r="G151" s="541"/>
      <c r="H151" s="99"/>
      <c r="I151" s="99"/>
      <c r="J151" s="7"/>
    </row>
    <row r="152" spans="1:10" ht="43.5" hidden="1">
      <c r="A152" s="27" t="s">
        <v>2878</v>
      </c>
      <c r="B152" s="50" t="s">
        <v>2879</v>
      </c>
      <c r="C152" s="541"/>
      <c r="D152" s="531"/>
      <c r="E152" s="541"/>
      <c r="F152" s="541"/>
      <c r="G152" s="541"/>
      <c r="H152" s="99"/>
      <c r="I152" s="99"/>
      <c r="J152" s="7"/>
    </row>
    <row r="153" spans="1:10" ht="72.5" hidden="1">
      <c r="A153" s="27" t="s">
        <v>2880</v>
      </c>
      <c r="B153" s="50" t="s">
        <v>2881</v>
      </c>
      <c r="C153" s="541"/>
      <c r="D153" s="531"/>
      <c r="E153" s="541"/>
      <c r="F153" s="541"/>
      <c r="G153" s="541"/>
      <c r="H153" s="99"/>
      <c r="I153" s="99"/>
      <c r="J153" s="7"/>
    </row>
    <row r="154" spans="1:10" ht="43.5" hidden="1">
      <c r="A154" s="27" t="s">
        <v>2882</v>
      </c>
      <c r="B154" s="50" t="s">
        <v>2883</v>
      </c>
      <c r="C154" s="541"/>
      <c r="D154" s="531"/>
      <c r="E154" s="541"/>
      <c r="F154" s="541"/>
      <c r="G154" s="541"/>
      <c r="H154" s="99"/>
      <c r="I154" s="99"/>
      <c r="J154" s="7"/>
    </row>
    <row r="155" spans="1:10" ht="21">
      <c r="A155" s="98"/>
      <c r="B155" s="1195" t="s">
        <v>445</v>
      </c>
      <c r="C155" s="1197"/>
      <c r="D155" s="1197"/>
      <c r="E155" s="1197"/>
      <c r="F155" s="1197"/>
      <c r="G155" s="1197"/>
      <c r="H155" s="29">
        <f>H156+H181+H188+H194+H207+H223+H243</f>
        <v>182</v>
      </c>
      <c r="I155" s="29">
        <f>I156+I181+I188+I194+I207+I223+I243</f>
        <v>182</v>
      </c>
    </row>
    <row r="156" spans="1:10" ht="40.15" customHeight="1">
      <c r="A156" s="117" t="s">
        <v>1576</v>
      </c>
      <c r="B156" s="1078" t="s">
        <v>120</v>
      </c>
      <c r="C156" s="1091"/>
      <c r="D156" s="1091"/>
      <c r="E156" s="1091"/>
      <c r="F156" s="1091"/>
      <c r="G156" s="1092"/>
      <c r="H156" s="29">
        <f>SUM(D157:D180)</f>
        <v>48</v>
      </c>
      <c r="I156" s="29">
        <f>COUNT(D157:D180)*2</f>
        <v>48</v>
      </c>
    </row>
    <row r="157" spans="1:10" ht="31">
      <c r="A157" s="18" t="s">
        <v>1577</v>
      </c>
      <c r="B157" s="320" t="s">
        <v>447</v>
      </c>
      <c r="C157" s="25" t="s">
        <v>2884</v>
      </c>
      <c r="D157" s="604">
        <v>2</v>
      </c>
      <c r="E157" s="28" t="s">
        <v>339</v>
      </c>
      <c r="F157" s="26"/>
      <c r="G157" s="53"/>
    </row>
    <row r="158" spans="1:10" ht="47.25" customHeight="1">
      <c r="A158" s="18"/>
      <c r="B158" s="320"/>
      <c r="C158" s="25" t="s">
        <v>6461</v>
      </c>
      <c r="D158" s="604">
        <v>2</v>
      </c>
      <c r="E158" s="28" t="s">
        <v>339</v>
      </c>
      <c r="F158" s="30" t="s">
        <v>6462</v>
      </c>
      <c r="G158" s="53"/>
    </row>
    <row r="159" spans="1:10" s="29" customFormat="1" ht="29">
      <c r="A159" s="18"/>
      <c r="B159" s="320"/>
      <c r="C159" s="25" t="s">
        <v>6463</v>
      </c>
      <c r="D159" s="604">
        <v>2</v>
      </c>
      <c r="E159" s="28" t="s">
        <v>339</v>
      </c>
      <c r="F159" s="26" t="s">
        <v>6464</v>
      </c>
      <c r="G159" s="53"/>
      <c r="J159" s="99"/>
    </row>
    <row r="160" spans="1:10" s="29" customFormat="1" ht="15.5">
      <c r="A160" s="18"/>
      <c r="B160" s="320"/>
      <c r="C160" s="25" t="s">
        <v>6465</v>
      </c>
      <c r="D160" s="604">
        <v>2</v>
      </c>
      <c r="E160" s="28" t="s">
        <v>339</v>
      </c>
      <c r="F160" s="26" t="s">
        <v>6466</v>
      </c>
      <c r="G160" s="53"/>
      <c r="J160" s="99"/>
    </row>
    <row r="161" spans="1:10" s="29" customFormat="1" ht="15.5">
      <c r="A161" s="18"/>
      <c r="B161" s="320"/>
      <c r="C161" s="50" t="s">
        <v>6467</v>
      </c>
      <c r="D161" s="604">
        <v>2</v>
      </c>
      <c r="E161" s="28" t="s">
        <v>339</v>
      </c>
      <c r="F161" s="26"/>
      <c r="G161" s="53"/>
      <c r="J161" s="99"/>
    </row>
    <row r="162" spans="1:10" s="29" customFormat="1" ht="31">
      <c r="A162" s="18" t="s">
        <v>1580</v>
      </c>
      <c r="B162" s="54" t="s">
        <v>452</v>
      </c>
      <c r="C162" s="50" t="s">
        <v>6468</v>
      </c>
      <c r="D162" s="604">
        <v>2</v>
      </c>
      <c r="E162" s="28" t="s">
        <v>339</v>
      </c>
      <c r="F162" s="26"/>
      <c r="G162" s="53"/>
      <c r="J162" s="99"/>
    </row>
    <row r="163" spans="1:10" s="29" customFormat="1" ht="27" customHeight="1">
      <c r="A163" s="18"/>
      <c r="B163" s="54"/>
      <c r="C163" s="372" t="s">
        <v>6469</v>
      </c>
      <c r="D163" s="604">
        <v>2</v>
      </c>
      <c r="E163" s="28" t="s">
        <v>339</v>
      </c>
      <c r="F163" s="7"/>
      <c r="G163" s="53"/>
      <c r="J163" s="99"/>
    </row>
    <row r="164" spans="1:10" s="29" customFormat="1" ht="37.5" customHeight="1">
      <c r="A164" s="18"/>
      <c r="B164" s="54"/>
      <c r="C164" s="30" t="s">
        <v>6470</v>
      </c>
      <c r="D164" s="604">
        <v>2</v>
      </c>
      <c r="E164" s="28" t="s">
        <v>339</v>
      </c>
      <c r="F164" s="26"/>
      <c r="G164" s="53"/>
      <c r="J164" s="99"/>
    </row>
    <row r="165" spans="1:10" s="29" customFormat="1" ht="46.5">
      <c r="A165" s="18" t="s">
        <v>1584</v>
      </c>
      <c r="B165" s="320" t="s">
        <v>457</v>
      </c>
      <c r="C165" s="50" t="s">
        <v>3459</v>
      </c>
      <c r="D165" s="604">
        <v>2</v>
      </c>
      <c r="E165" s="28" t="s">
        <v>339</v>
      </c>
      <c r="F165" s="26"/>
      <c r="G165" s="53"/>
      <c r="J165" s="99"/>
    </row>
    <row r="166" spans="1:10" s="29" customFormat="1" ht="15.5">
      <c r="A166" s="18"/>
      <c r="B166" s="320"/>
      <c r="C166" s="50" t="s">
        <v>2888</v>
      </c>
      <c r="D166" s="604">
        <v>2</v>
      </c>
      <c r="E166" s="28" t="s">
        <v>339</v>
      </c>
      <c r="F166" s="26"/>
      <c r="G166" s="53"/>
      <c r="J166" s="99"/>
    </row>
    <row r="167" spans="1:10" s="29" customFormat="1" ht="15.5">
      <c r="A167" s="18"/>
      <c r="B167" s="320"/>
      <c r="C167" s="50" t="s">
        <v>2890</v>
      </c>
      <c r="D167" s="604">
        <v>2</v>
      </c>
      <c r="E167" s="28" t="s">
        <v>339</v>
      </c>
      <c r="F167" s="26"/>
      <c r="G167" s="53"/>
      <c r="J167" s="99"/>
    </row>
    <row r="168" spans="1:10" s="29" customFormat="1" ht="15.5">
      <c r="A168" s="18"/>
      <c r="B168" s="320"/>
      <c r="C168" s="50" t="s">
        <v>2892</v>
      </c>
      <c r="D168" s="604">
        <v>2</v>
      </c>
      <c r="E168" s="28" t="s">
        <v>339</v>
      </c>
      <c r="F168" s="26"/>
      <c r="G168" s="53"/>
      <c r="J168" s="99"/>
    </row>
    <row r="169" spans="1:10" s="29" customFormat="1" ht="34.5" customHeight="1">
      <c r="A169" s="18"/>
      <c r="B169" s="320"/>
      <c r="C169" s="50" t="s">
        <v>2894</v>
      </c>
      <c r="D169" s="604">
        <v>2</v>
      </c>
      <c r="E169" s="28" t="s">
        <v>339</v>
      </c>
      <c r="F169" s="26"/>
      <c r="G169" s="53"/>
      <c r="J169" s="99"/>
    </row>
    <row r="170" spans="1:10" s="29" customFormat="1" ht="29.25" customHeight="1">
      <c r="A170" s="18"/>
      <c r="B170" s="320"/>
      <c r="C170" s="50" t="s">
        <v>3460</v>
      </c>
      <c r="D170" s="604">
        <v>2</v>
      </c>
      <c r="E170" s="28" t="s">
        <v>339</v>
      </c>
      <c r="F170" s="26"/>
      <c r="G170" s="53"/>
      <c r="J170" s="99"/>
    </row>
    <row r="171" spans="1:10" s="29" customFormat="1" ht="29">
      <c r="A171" s="18"/>
      <c r="B171" s="320"/>
      <c r="C171" s="372" t="s">
        <v>3461</v>
      </c>
      <c r="D171" s="604">
        <v>2</v>
      </c>
      <c r="E171" s="28" t="s">
        <v>339</v>
      </c>
      <c r="F171" s="26"/>
      <c r="G171" s="53"/>
      <c r="J171" s="99"/>
    </row>
    <row r="172" spans="1:10" s="29" customFormat="1" ht="27.75" customHeight="1">
      <c r="A172" s="18"/>
      <c r="B172" s="320"/>
      <c r="C172" s="50" t="s">
        <v>3462</v>
      </c>
      <c r="D172" s="604">
        <v>2</v>
      </c>
      <c r="E172" s="28" t="s">
        <v>339</v>
      </c>
      <c r="F172" s="26"/>
      <c r="G172" s="53"/>
      <c r="J172" s="99"/>
    </row>
    <row r="173" spans="1:10" s="29" customFormat="1" ht="29.25" customHeight="1">
      <c r="A173" s="18"/>
      <c r="B173" s="320"/>
      <c r="C173" s="50" t="s">
        <v>6471</v>
      </c>
      <c r="D173" s="604">
        <v>2</v>
      </c>
      <c r="E173" s="28" t="s">
        <v>339</v>
      </c>
      <c r="F173" s="26"/>
      <c r="G173" s="53"/>
      <c r="J173" s="99"/>
    </row>
    <row r="174" spans="1:10" s="29" customFormat="1" ht="32.25" customHeight="1">
      <c r="A174" s="18"/>
      <c r="B174" s="320"/>
      <c r="C174" s="50" t="s">
        <v>3463</v>
      </c>
      <c r="D174" s="604">
        <v>2</v>
      </c>
      <c r="E174" s="28" t="s">
        <v>339</v>
      </c>
      <c r="F174" s="26"/>
      <c r="G174" s="53"/>
      <c r="J174" s="99"/>
    </row>
    <row r="175" spans="1:10" ht="27.75" customHeight="1">
      <c r="A175" s="18"/>
      <c r="B175" s="320"/>
      <c r="C175" s="50" t="s">
        <v>3464</v>
      </c>
      <c r="D175" s="604">
        <v>2</v>
      </c>
      <c r="E175" s="28" t="s">
        <v>339</v>
      </c>
      <c r="F175" s="26"/>
      <c r="G175" s="53"/>
    </row>
    <row r="176" spans="1:10" ht="21.75" customHeight="1">
      <c r="A176" s="18"/>
      <c r="B176" s="320"/>
      <c r="C176" s="50" t="s">
        <v>2904</v>
      </c>
      <c r="D176" s="604">
        <v>2</v>
      </c>
      <c r="E176" s="28" t="s">
        <v>339</v>
      </c>
      <c r="F176" s="26"/>
      <c r="G176" s="53"/>
    </row>
    <row r="177" spans="1:10" ht="46.5">
      <c r="A177" s="18" t="s">
        <v>1599</v>
      </c>
      <c r="B177" s="320" t="s">
        <v>475</v>
      </c>
      <c r="C177" s="30" t="s">
        <v>2905</v>
      </c>
      <c r="D177" s="604">
        <v>2</v>
      </c>
      <c r="E177" s="28" t="s">
        <v>339</v>
      </c>
      <c r="F177" s="26" t="s">
        <v>6472</v>
      </c>
      <c r="G177" s="53"/>
    </row>
    <row r="178" spans="1:10" ht="46.5">
      <c r="A178" s="18" t="s">
        <v>1602</v>
      </c>
      <c r="B178" s="320" t="s">
        <v>479</v>
      </c>
      <c r="C178" s="50" t="s">
        <v>1603</v>
      </c>
      <c r="D178" s="604">
        <v>2</v>
      </c>
      <c r="E178" s="28" t="s">
        <v>339</v>
      </c>
      <c r="F178" s="26"/>
      <c r="G178" s="53"/>
    </row>
    <row r="179" spans="1:10" ht="43.5" customHeight="1">
      <c r="A179" s="18" t="s">
        <v>1605</v>
      </c>
      <c r="B179" s="320" t="s">
        <v>483</v>
      </c>
      <c r="C179" s="50" t="s">
        <v>2908</v>
      </c>
      <c r="D179" s="604">
        <v>2</v>
      </c>
      <c r="E179" s="28" t="s">
        <v>339</v>
      </c>
      <c r="F179" s="30" t="s">
        <v>6473</v>
      </c>
      <c r="G179" s="53"/>
    </row>
    <row r="180" spans="1:10" ht="77.5">
      <c r="A180" s="18" t="s">
        <v>1608</v>
      </c>
      <c r="B180" s="556" t="s">
        <v>488</v>
      </c>
      <c r="C180" s="50" t="s">
        <v>2910</v>
      </c>
      <c r="D180" s="604">
        <v>2</v>
      </c>
      <c r="E180" s="28" t="s">
        <v>339</v>
      </c>
      <c r="F180" s="50" t="s">
        <v>6474</v>
      </c>
      <c r="G180" s="53"/>
    </row>
    <row r="181" spans="1:10" ht="40.15" customHeight="1">
      <c r="A181" s="117" t="s">
        <v>1613</v>
      </c>
      <c r="B181" s="1078" t="s">
        <v>118</v>
      </c>
      <c r="C181" s="1091"/>
      <c r="D181" s="1091"/>
      <c r="E181" s="1091"/>
      <c r="F181" s="1091"/>
      <c r="G181" s="1092"/>
      <c r="H181" s="29">
        <f>SUM(D182:D187)</f>
        <v>10</v>
      </c>
      <c r="I181" s="29">
        <f>COUNT(D182:D187)*2</f>
        <v>10</v>
      </c>
    </row>
    <row r="182" spans="1:10" ht="58">
      <c r="A182" s="18" t="s">
        <v>495</v>
      </c>
      <c r="B182" s="296" t="s">
        <v>496</v>
      </c>
      <c r="C182" s="23" t="s">
        <v>497</v>
      </c>
      <c r="D182" s="624">
        <v>2</v>
      </c>
      <c r="E182" s="28" t="s">
        <v>339</v>
      </c>
      <c r="F182" s="23" t="s">
        <v>498</v>
      </c>
      <c r="G182" s="53"/>
    </row>
    <row r="183" spans="1:10" ht="62" hidden="1">
      <c r="A183" s="27" t="s">
        <v>499</v>
      </c>
      <c r="B183" s="54" t="s">
        <v>500</v>
      </c>
      <c r="C183" s="26"/>
      <c r="D183" s="602"/>
      <c r="E183" s="28"/>
      <c r="F183" s="26"/>
      <c r="G183" s="26"/>
      <c r="H183" s="99"/>
      <c r="I183" s="99"/>
      <c r="J183" s="7"/>
    </row>
    <row r="184" spans="1:10" ht="52.5" customHeight="1">
      <c r="A184" s="18" t="s">
        <v>1615</v>
      </c>
      <c r="B184" s="54" t="s">
        <v>502</v>
      </c>
      <c r="C184" s="219" t="s">
        <v>2912</v>
      </c>
      <c r="D184" s="624">
        <v>2</v>
      </c>
      <c r="E184" s="28" t="s">
        <v>339</v>
      </c>
      <c r="F184" s="50"/>
      <c r="G184" s="53"/>
    </row>
    <row r="185" spans="1:10" ht="47.25" customHeight="1">
      <c r="A185" s="18" t="s">
        <v>1618</v>
      </c>
      <c r="B185" s="290" t="s">
        <v>505</v>
      </c>
      <c r="C185" s="229" t="s">
        <v>3469</v>
      </c>
      <c r="D185" s="624">
        <v>2</v>
      </c>
      <c r="E185" s="28" t="s">
        <v>339</v>
      </c>
      <c r="F185" s="26"/>
      <c r="G185" s="53"/>
    </row>
    <row r="186" spans="1:10" ht="36" customHeight="1">
      <c r="A186" s="18"/>
      <c r="B186" s="290"/>
      <c r="C186" s="229" t="s">
        <v>3470</v>
      </c>
      <c r="D186" s="624">
        <v>2</v>
      </c>
      <c r="E186" s="28" t="s">
        <v>339</v>
      </c>
      <c r="F186" s="26"/>
      <c r="G186" s="53"/>
    </row>
    <row r="187" spans="1:10" ht="36" customHeight="1">
      <c r="A187" s="18"/>
      <c r="B187" s="160"/>
      <c r="C187" s="229" t="s">
        <v>2742</v>
      </c>
      <c r="D187" s="624">
        <v>2</v>
      </c>
      <c r="E187" s="28" t="s">
        <v>339</v>
      </c>
      <c r="F187" s="26"/>
      <c r="G187" s="53"/>
    </row>
    <row r="188" spans="1:10" ht="40.15" customHeight="1">
      <c r="A188" s="117" t="s">
        <v>1621</v>
      </c>
      <c r="B188" s="1078" t="s">
        <v>116</v>
      </c>
      <c r="C188" s="1091"/>
      <c r="D188" s="1091"/>
      <c r="E188" s="1091"/>
      <c r="F188" s="1091"/>
      <c r="G188" s="1092"/>
      <c r="H188" s="29">
        <f>SUM(D189:D193)</f>
        <v>10</v>
      </c>
      <c r="I188" s="29">
        <f>COUNT(D189:D193)*2</f>
        <v>10</v>
      </c>
    </row>
    <row r="189" spans="1:10" ht="43.5">
      <c r="A189" s="18" t="s">
        <v>1622</v>
      </c>
      <c r="B189" s="296" t="s">
        <v>509</v>
      </c>
      <c r="C189" s="557" t="s">
        <v>2919</v>
      </c>
      <c r="D189" s="604">
        <v>2</v>
      </c>
      <c r="E189" s="28" t="s">
        <v>377</v>
      </c>
      <c r="F189" s="26"/>
      <c r="G189" s="53"/>
    </row>
    <row r="190" spans="1:10" ht="43.5">
      <c r="A190" s="18"/>
      <c r="B190" s="322"/>
      <c r="C190" s="557" t="s">
        <v>511</v>
      </c>
      <c r="D190" s="604">
        <v>2</v>
      </c>
      <c r="E190" s="28" t="s">
        <v>339</v>
      </c>
      <c r="F190" s="26"/>
      <c r="G190" s="53"/>
    </row>
    <row r="191" spans="1:10" ht="43.5">
      <c r="A191" s="18" t="s">
        <v>1624</v>
      </c>
      <c r="B191" s="322" t="s">
        <v>513</v>
      </c>
      <c r="C191" s="557" t="s">
        <v>6475</v>
      </c>
      <c r="D191" s="604">
        <v>2</v>
      </c>
      <c r="E191" s="28" t="s">
        <v>339</v>
      </c>
      <c r="F191" s="26"/>
      <c r="G191" s="53"/>
    </row>
    <row r="192" spans="1:10" ht="72.5">
      <c r="A192" s="18"/>
      <c r="B192" s="322"/>
      <c r="C192" s="557" t="s">
        <v>515</v>
      </c>
      <c r="D192" s="604">
        <v>2</v>
      </c>
      <c r="E192" s="28" t="s">
        <v>375</v>
      </c>
      <c r="F192" s="26"/>
      <c r="G192" s="53"/>
    </row>
    <row r="193" spans="1:10" ht="62">
      <c r="A193" s="18" t="s">
        <v>1627</v>
      </c>
      <c r="B193" s="296" t="s">
        <v>517</v>
      </c>
      <c r="C193" s="23" t="s">
        <v>2745</v>
      </c>
      <c r="D193" s="604">
        <v>2</v>
      </c>
      <c r="E193" s="28" t="s">
        <v>253</v>
      </c>
      <c r="F193" s="26"/>
      <c r="G193" s="53"/>
    </row>
    <row r="194" spans="1:10" ht="40.15" customHeight="1">
      <c r="A194" s="117" t="s">
        <v>1629</v>
      </c>
      <c r="B194" s="1078" t="s">
        <v>114</v>
      </c>
      <c r="C194" s="1091"/>
      <c r="D194" s="1091"/>
      <c r="E194" s="1091"/>
      <c r="F194" s="1091"/>
      <c r="G194" s="1092"/>
      <c r="H194" s="29">
        <f>SUM(D195:D206)</f>
        <v>22</v>
      </c>
      <c r="I194" s="29">
        <f>COUNT(D195:D206)*2</f>
        <v>22</v>
      </c>
    </row>
    <row r="195" spans="1:10" ht="46.5">
      <c r="A195" s="18" t="s">
        <v>1630</v>
      </c>
      <c r="B195" s="227" t="s">
        <v>520</v>
      </c>
      <c r="C195" s="50" t="s">
        <v>6476</v>
      </c>
      <c r="D195" s="604">
        <v>2</v>
      </c>
      <c r="E195" s="22" t="s">
        <v>375</v>
      </c>
      <c r="F195" s="26" t="s">
        <v>6477</v>
      </c>
      <c r="G195" s="53"/>
    </row>
    <row r="196" spans="1:10" ht="35.25" customHeight="1">
      <c r="A196" s="18"/>
      <c r="B196" s="227"/>
      <c r="C196" s="50" t="s">
        <v>6478</v>
      </c>
      <c r="D196" s="604">
        <v>2</v>
      </c>
      <c r="E196" s="22" t="s">
        <v>375</v>
      </c>
      <c r="F196" s="26" t="s">
        <v>6477</v>
      </c>
      <c r="G196" s="53"/>
    </row>
    <row r="197" spans="1:10" ht="29">
      <c r="A197" s="18"/>
      <c r="B197" s="227"/>
      <c r="C197" s="50" t="s">
        <v>5393</v>
      </c>
      <c r="D197" s="604">
        <v>2</v>
      </c>
      <c r="E197" s="22" t="s">
        <v>375</v>
      </c>
      <c r="F197" s="26" t="s">
        <v>6477</v>
      </c>
      <c r="G197" s="53"/>
    </row>
    <row r="198" spans="1:10" ht="15.5">
      <c r="A198" s="18"/>
      <c r="B198" s="227"/>
      <c r="C198" s="50" t="s">
        <v>6479</v>
      </c>
      <c r="D198" s="604">
        <v>2</v>
      </c>
      <c r="E198" s="22" t="s">
        <v>375</v>
      </c>
      <c r="F198" s="26" t="s">
        <v>6477</v>
      </c>
      <c r="G198" s="53"/>
    </row>
    <row r="199" spans="1:10" ht="15.5">
      <c r="A199" s="18"/>
      <c r="B199" s="227"/>
      <c r="C199" s="50" t="s">
        <v>6480</v>
      </c>
      <c r="D199" s="604">
        <v>2</v>
      </c>
      <c r="E199" s="22" t="s">
        <v>375</v>
      </c>
      <c r="F199" s="26" t="s">
        <v>6477</v>
      </c>
      <c r="G199" s="53"/>
    </row>
    <row r="200" spans="1:10" ht="15.5">
      <c r="A200" s="18"/>
      <c r="B200" s="227"/>
      <c r="C200" s="50" t="s">
        <v>2924</v>
      </c>
      <c r="D200" s="604">
        <v>2</v>
      </c>
      <c r="E200" s="22" t="s">
        <v>375</v>
      </c>
      <c r="F200" s="26" t="s">
        <v>6477</v>
      </c>
      <c r="G200" s="53"/>
    </row>
    <row r="201" spans="1:10" ht="46.5" hidden="1">
      <c r="A201" s="27" t="s">
        <v>1635</v>
      </c>
      <c r="B201" s="227" t="s">
        <v>524</v>
      </c>
      <c r="C201" s="26"/>
      <c r="D201" s="602"/>
      <c r="E201" s="28"/>
      <c r="F201" s="26"/>
      <c r="G201" s="26"/>
      <c r="H201" s="99"/>
      <c r="I201" s="99"/>
      <c r="J201" s="7"/>
    </row>
    <row r="202" spans="1:10" ht="46.5">
      <c r="A202" s="18" t="s">
        <v>1638</v>
      </c>
      <c r="B202" s="227" t="s">
        <v>527</v>
      </c>
      <c r="C202" s="50" t="s">
        <v>528</v>
      </c>
      <c r="D202" s="604">
        <v>2</v>
      </c>
      <c r="E202" s="28" t="s">
        <v>529</v>
      </c>
      <c r="F202" s="30" t="s">
        <v>2926</v>
      </c>
      <c r="G202" s="53"/>
    </row>
    <row r="203" spans="1:10" ht="46.5">
      <c r="A203" s="18" t="s">
        <v>1641</v>
      </c>
      <c r="B203" s="227" t="s">
        <v>532</v>
      </c>
      <c r="C203" s="50" t="s">
        <v>2927</v>
      </c>
      <c r="D203" s="604">
        <v>2</v>
      </c>
      <c r="E203" s="28" t="s">
        <v>377</v>
      </c>
      <c r="F203" s="26"/>
      <c r="G203" s="53"/>
    </row>
    <row r="204" spans="1:10" ht="31">
      <c r="A204" s="18" t="s">
        <v>1642</v>
      </c>
      <c r="B204" s="227" t="s">
        <v>535</v>
      </c>
      <c r="C204" s="50" t="s">
        <v>3476</v>
      </c>
      <c r="D204" s="604">
        <v>2</v>
      </c>
      <c r="E204" s="28" t="s">
        <v>253</v>
      </c>
      <c r="F204" s="26"/>
      <c r="G204" s="53"/>
    </row>
    <row r="205" spans="1:10" ht="15.5">
      <c r="A205" s="18"/>
      <c r="B205" s="227"/>
      <c r="C205" s="558" t="s">
        <v>6481</v>
      </c>
      <c r="D205" s="604">
        <v>2</v>
      </c>
      <c r="E205" s="28" t="s">
        <v>253</v>
      </c>
      <c r="F205" s="26"/>
      <c r="G205" s="53"/>
    </row>
    <row r="206" spans="1:10" ht="15.5">
      <c r="A206" s="18"/>
      <c r="B206" s="227"/>
      <c r="C206" s="558" t="s">
        <v>3477</v>
      </c>
      <c r="D206" s="604">
        <v>2</v>
      </c>
      <c r="E206" s="28" t="s">
        <v>253</v>
      </c>
      <c r="F206" s="26"/>
      <c r="G206" s="53"/>
    </row>
    <row r="207" spans="1:10" ht="40.15" customHeight="1">
      <c r="A207" s="117" t="s">
        <v>1647</v>
      </c>
      <c r="B207" s="1078" t="s">
        <v>112</v>
      </c>
      <c r="C207" s="1091"/>
      <c r="D207" s="1091"/>
      <c r="E207" s="1091"/>
      <c r="F207" s="1091"/>
      <c r="G207" s="1092"/>
      <c r="H207" s="29">
        <f>SUM(D208:D222)</f>
        <v>30</v>
      </c>
      <c r="I207" s="29">
        <f>COUNT(D208:D222)*2</f>
        <v>30</v>
      </c>
    </row>
    <row r="208" spans="1:10" ht="46.5">
      <c r="A208" s="18" t="s">
        <v>1649</v>
      </c>
      <c r="B208" s="227" t="s">
        <v>550</v>
      </c>
      <c r="C208" s="50" t="s">
        <v>2931</v>
      </c>
      <c r="D208" s="607">
        <v>2</v>
      </c>
      <c r="E208" s="28" t="s">
        <v>552</v>
      </c>
      <c r="F208" s="23" t="s">
        <v>6485</v>
      </c>
      <c r="G208" s="53"/>
    </row>
    <row r="209" spans="1:9" ht="29">
      <c r="A209" s="18"/>
      <c r="B209" s="227"/>
      <c r="C209" s="50" t="s">
        <v>6486</v>
      </c>
      <c r="D209" s="607">
        <v>2</v>
      </c>
      <c r="E209" s="28" t="s">
        <v>552</v>
      </c>
      <c r="F209" s="25" t="s">
        <v>6487</v>
      </c>
      <c r="G209" s="53"/>
    </row>
    <row r="210" spans="1:9" ht="29">
      <c r="A210" s="18"/>
      <c r="B210" s="227"/>
      <c r="C210" s="50" t="s">
        <v>554</v>
      </c>
      <c r="D210" s="607">
        <v>2</v>
      </c>
      <c r="E210" s="28" t="s">
        <v>552</v>
      </c>
      <c r="F210" s="25" t="s">
        <v>6488</v>
      </c>
      <c r="G210" s="53"/>
    </row>
    <row r="211" spans="1:9" ht="15.5">
      <c r="A211" s="18"/>
      <c r="B211" s="227"/>
      <c r="C211" s="50" t="s">
        <v>2435</v>
      </c>
      <c r="D211" s="607">
        <v>2</v>
      </c>
      <c r="E211" s="28" t="s">
        <v>552</v>
      </c>
      <c r="F211" s="25" t="s">
        <v>6489</v>
      </c>
      <c r="G211" s="53"/>
    </row>
    <row r="212" spans="1:9" ht="43.5">
      <c r="A212" s="18"/>
      <c r="B212" s="227"/>
      <c r="C212" s="50" t="s">
        <v>2752</v>
      </c>
      <c r="D212" s="607">
        <v>2</v>
      </c>
      <c r="E212" s="28" t="s">
        <v>552</v>
      </c>
      <c r="F212" s="25" t="s">
        <v>6490</v>
      </c>
      <c r="G212" s="53"/>
    </row>
    <row r="213" spans="1:9" ht="29">
      <c r="A213" s="18"/>
      <c r="B213" s="227"/>
      <c r="C213" s="50" t="s">
        <v>1656</v>
      </c>
      <c r="D213" s="607">
        <v>2</v>
      </c>
      <c r="E213" s="28" t="s">
        <v>552</v>
      </c>
      <c r="F213" s="25" t="s">
        <v>1657</v>
      </c>
      <c r="G213" s="53"/>
    </row>
    <row r="214" spans="1:9" ht="43.5">
      <c r="A214" s="18"/>
      <c r="B214" s="227"/>
      <c r="C214" s="229" t="s">
        <v>6491</v>
      </c>
      <c r="D214" s="607">
        <v>2</v>
      </c>
      <c r="E214" s="59" t="s">
        <v>552</v>
      </c>
      <c r="F214" s="245" t="s">
        <v>6492</v>
      </c>
      <c r="G214" s="53"/>
    </row>
    <row r="215" spans="1:9" ht="116">
      <c r="A215" s="18"/>
      <c r="B215" s="227"/>
      <c r="C215" s="50" t="s">
        <v>2941</v>
      </c>
      <c r="D215" s="607">
        <v>2</v>
      </c>
      <c r="E215" s="28" t="s">
        <v>552</v>
      </c>
      <c r="F215" s="245" t="s">
        <v>2942</v>
      </c>
      <c r="G215" s="53"/>
    </row>
    <row r="216" spans="1:9" ht="15.5">
      <c r="A216" s="18"/>
      <c r="B216" s="227"/>
      <c r="C216" s="50" t="s">
        <v>2441</v>
      </c>
      <c r="D216" s="607">
        <v>2</v>
      </c>
      <c r="E216" s="28" t="s">
        <v>552</v>
      </c>
      <c r="F216" s="23" t="s">
        <v>565</v>
      </c>
      <c r="G216" s="53"/>
    </row>
    <row r="217" spans="1:9" ht="31">
      <c r="A217" s="18" t="s">
        <v>1660</v>
      </c>
      <c r="B217" s="227" t="s">
        <v>571</v>
      </c>
      <c r="C217" s="50" t="s">
        <v>2443</v>
      </c>
      <c r="D217" s="607">
        <v>2</v>
      </c>
      <c r="E217" s="28" t="s">
        <v>552</v>
      </c>
      <c r="F217" s="541"/>
      <c r="G217" s="53"/>
    </row>
    <row r="218" spans="1:9" ht="15.5">
      <c r="A218" s="18"/>
      <c r="B218" s="227"/>
      <c r="C218" s="50" t="s">
        <v>2947</v>
      </c>
      <c r="D218" s="607">
        <v>2</v>
      </c>
      <c r="E218" s="28" t="s">
        <v>552</v>
      </c>
      <c r="F218" s="541"/>
      <c r="G218" s="53"/>
    </row>
    <row r="219" spans="1:9" ht="15.5">
      <c r="A219" s="18"/>
      <c r="B219" s="227"/>
      <c r="C219" s="50" t="s">
        <v>1174</v>
      </c>
      <c r="D219" s="607">
        <v>2</v>
      </c>
      <c r="E219" s="28" t="s">
        <v>552</v>
      </c>
      <c r="F219" s="541"/>
      <c r="G219" s="53"/>
    </row>
    <row r="220" spans="1:9" ht="29">
      <c r="A220" s="18"/>
      <c r="B220" s="227"/>
      <c r="C220" s="50" t="s">
        <v>2448</v>
      </c>
      <c r="D220" s="607">
        <v>2</v>
      </c>
      <c r="E220" s="28" t="s">
        <v>552</v>
      </c>
      <c r="F220" s="50"/>
      <c r="G220" s="53"/>
    </row>
    <row r="221" spans="1:9" ht="29">
      <c r="A221" s="18"/>
      <c r="B221" s="227"/>
      <c r="C221" s="50" t="s">
        <v>4507</v>
      </c>
      <c r="D221" s="607">
        <v>2</v>
      </c>
      <c r="E221" s="28" t="s">
        <v>552</v>
      </c>
      <c r="F221" s="50"/>
      <c r="G221" s="53"/>
    </row>
    <row r="222" spans="1:9" ht="46.5">
      <c r="A222" s="18" t="s">
        <v>1665</v>
      </c>
      <c r="B222" s="54" t="s">
        <v>578</v>
      </c>
      <c r="C222" s="30" t="s">
        <v>2950</v>
      </c>
      <c r="D222" s="607">
        <v>2</v>
      </c>
      <c r="E222" s="28" t="s">
        <v>552</v>
      </c>
      <c r="F222" s="26"/>
      <c r="G222" s="53"/>
    </row>
    <row r="223" spans="1:9" ht="40.15" customHeight="1">
      <c r="A223" s="117" t="s">
        <v>1669</v>
      </c>
      <c r="B223" s="1078" t="s">
        <v>110</v>
      </c>
      <c r="C223" s="1091"/>
      <c r="D223" s="1091"/>
      <c r="E223" s="1091"/>
      <c r="F223" s="1091"/>
      <c r="G223" s="1092"/>
      <c r="H223" s="29">
        <f>SUM(D224:D242)</f>
        <v>38</v>
      </c>
      <c r="I223" s="29">
        <f>COUNT(D224:D242)*2</f>
        <v>38</v>
      </c>
    </row>
    <row r="224" spans="1:9" ht="46.5">
      <c r="A224" s="18" t="s">
        <v>1670</v>
      </c>
      <c r="B224" s="227" t="s">
        <v>581</v>
      </c>
      <c r="C224" s="19" t="s">
        <v>582</v>
      </c>
      <c r="D224" s="607">
        <v>2</v>
      </c>
      <c r="E224" s="22" t="s">
        <v>339</v>
      </c>
      <c r="F224" s="50" t="s">
        <v>6493</v>
      </c>
      <c r="G224" s="53"/>
    </row>
    <row r="225" spans="1:7" ht="62">
      <c r="A225" s="18" t="s">
        <v>1672</v>
      </c>
      <c r="B225" s="227" t="s">
        <v>586</v>
      </c>
      <c r="C225" s="372" t="s">
        <v>2953</v>
      </c>
      <c r="D225" s="607">
        <v>2</v>
      </c>
      <c r="E225" s="22" t="s">
        <v>339</v>
      </c>
      <c r="F225" s="50" t="s">
        <v>2954</v>
      </c>
      <c r="G225" s="53"/>
    </row>
    <row r="226" spans="1:7" ht="87">
      <c r="A226" s="18"/>
      <c r="B226" s="227"/>
      <c r="C226" s="372" t="s">
        <v>6494</v>
      </c>
      <c r="D226" s="607">
        <v>2</v>
      </c>
      <c r="E226" s="22" t="s">
        <v>339</v>
      </c>
      <c r="F226" s="50" t="s">
        <v>2956</v>
      </c>
      <c r="G226" s="53"/>
    </row>
    <row r="227" spans="1:7" ht="72.5">
      <c r="A227" s="18"/>
      <c r="B227" s="227"/>
      <c r="C227" s="372" t="s">
        <v>2957</v>
      </c>
      <c r="D227" s="607">
        <v>2</v>
      </c>
      <c r="E227" s="22" t="s">
        <v>339</v>
      </c>
      <c r="F227" s="50" t="s">
        <v>6495</v>
      </c>
      <c r="G227" s="53"/>
    </row>
    <row r="228" spans="1:7" ht="72.5">
      <c r="A228" s="18"/>
      <c r="B228" s="227"/>
      <c r="C228" s="372" t="s">
        <v>6496</v>
      </c>
      <c r="D228" s="607">
        <v>2</v>
      </c>
      <c r="E228" s="22" t="s">
        <v>339</v>
      </c>
      <c r="F228" s="50" t="s">
        <v>6497</v>
      </c>
      <c r="G228" s="53"/>
    </row>
    <row r="229" spans="1:7" ht="43.5">
      <c r="A229" s="18"/>
      <c r="B229" s="227"/>
      <c r="C229" s="372" t="s">
        <v>6498</v>
      </c>
      <c r="D229" s="607">
        <v>2</v>
      </c>
      <c r="E229" s="22" t="s">
        <v>339</v>
      </c>
      <c r="F229" s="50" t="s">
        <v>6499</v>
      </c>
      <c r="G229" s="53"/>
    </row>
    <row r="230" spans="1:7" ht="58">
      <c r="A230" s="18"/>
      <c r="B230" s="227"/>
      <c r="C230" s="372" t="s">
        <v>6500</v>
      </c>
      <c r="D230" s="607">
        <v>2</v>
      </c>
      <c r="E230" s="22" t="s">
        <v>339</v>
      </c>
      <c r="F230" s="50" t="s">
        <v>6501</v>
      </c>
      <c r="G230" s="53"/>
    </row>
    <row r="231" spans="1:7" ht="29">
      <c r="A231" s="18"/>
      <c r="B231" s="227"/>
      <c r="C231" s="372" t="s">
        <v>6502</v>
      </c>
      <c r="D231" s="607">
        <v>2</v>
      </c>
      <c r="E231" s="22" t="s">
        <v>339</v>
      </c>
      <c r="F231" s="541"/>
      <c r="G231" s="53"/>
    </row>
    <row r="232" spans="1:7" ht="62">
      <c r="A232" s="18" t="s">
        <v>1687</v>
      </c>
      <c r="B232" s="227" t="s">
        <v>591</v>
      </c>
      <c r="C232" s="19" t="s">
        <v>2454</v>
      </c>
      <c r="D232" s="607">
        <v>2</v>
      </c>
      <c r="E232" s="22" t="s">
        <v>339</v>
      </c>
      <c r="F232" s="30" t="s">
        <v>6503</v>
      </c>
      <c r="G232" s="53"/>
    </row>
    <row r="233" spans="1:7" ht="77.5">
      <c r="A233" s="18" t="s">
        <v>1690</v>
      </c>
      <c r="B233" s="559" t="s">
        <v>595</v>
      </c>
      <c r="C233" s="372" t="s">
        <v>3504</v>
      </c>
      <c r="D233" s="607">
        <v>2</v>
      </c>
      <c r="E233" s="22" t="s">
        <v>339</v>
      </c>
      <c r="F233" s="50" t="s">
        <v>6504</v>
      </c>
      <c r="G233" s="53"/>
    </row>
    <row r="234" spans="1:7" ht="29">
      <c r="A234" s="18"/>
      <c r="B234" s="559"/>
      <c r="C234" s="372" t="s">
        <v>2964</v>
      </c>
      <c r="D234" s="607">
        <v>2</v>
      </c>
      <c r="E234" s="22" t="s">
        <v>339</v>
      </c>
      <c r="F234" s="50" t="s">
        <v>6505</v>
      </c>
      <c r="G234" s="53"/>
    </row>
    <row r="235" spans="1:7" ht="43.5">
      <c r="A235" s="18" t="s">
        <v>1693</v>
      </c>
      <c r="B235" s="227" t="s">
        <v>600</v>
      </c>
      <c r="C235" s="554" t="s">
        <v>601</v>
      </c>
      <c r="D235" s="607">
        <v>2</v>
      </c>
      <c r="E235" s="22" t="s">
        <v>339</v>
      </c>
      <c r="F235" s="23" t="s">
        <v>602</v>
      </c>
      <c r="G235" s="53"/>
    </row>
    <row r="236" spans="1:7" ht="31">
      <c r="A236" s="18"/>
      <c r="B236" s="227"/>
      <c r="C236" s="554" t="s">
        <v>6506</v>
      </c>
      <c r="D236" s="607">
        <v>2</v>
      </c>
      <c r="E236" s="22" t="s">
        <v>339</v>
      </c>
      <c r="F236" s="23" t="s">
        <v>6507</v>
      </c>
      <c r="G236" s="53"/>
    </row>
    <row r="237" spans="1:7" ht="58">
      <c r="A237" s="18" t="s">
        <v>603</v>
      </c>
      <c r="B237" s="559" t="s">
        <v>604</v>
      </c>
      <c r="C237" s="554" t="s">
        <v>605</v>
      </c>
      <c r="D237" s="607">
        <v>2</v>
      </c>
      <c r="E237" s="22" t="s">
        <v>339</v>
      </c>
      <c r="F237" s="23" t="s">
        <v>3506</v>
      </c>
      <c r="G237" s="53"/>
    </row>
    <row r="238" spans="1:7" ht="31">
      <c r="A238" s="18"/>
      <c r="B238" s="559"/>
      <c r="C238" s="554" t="s">
        <v>6508</v>
      </c>
      <c r="D238" s="607">
        <v>2</v>
      </c>
      <c r="E238" s="22" t="s">
        <v>339</v>
      </c>
      <c r="F238" s="23" t="s">
        <v>6509</v>
      </c>
      <c r="G238" s="53"/>
    </row>
    <row r="239" spans="1:7" ht="46.5">
      <c r="A239" s="18" t="s">
        <v>1697</v>
      </c>
      <c r="B239" s="227" t="s">
        <v>610</v>
      </c>
      <c r="C239" s="26" t="s">
        <v>2971</v>
      </c>
      <c r="D239" s="607">
        <v>2</v>
      </c>
      <c r="E239" s="22" t="s">
        <v>339</v>
      </c>
      <c r="F239" s="30" t="s">
        <v>2972</v>
      </c>
      <c r="G239" s="53"/>
    </row>
    <row r="240" spans="1:7" ht="29">
      <c r="A240" s="98"/>
      <c r="B240" s="26"/>
      <c r="C240" s="25" t="s">
        <v>3507</v>
      </c>
      <c r="D240" s="607">
        <v>2</v>
      </c>
      <c r="E240" s="22" t="s">
        <v>339</v>
      </c>
      <c r="F240" s="50" t="s">
        <v>6510</v>
      </c>
      <c r="G240" s="53"/>
    </row>
    <row r="241" spans="1:10" ht="72.5">
      <c r="A241" s="98"/>
      <c r="B241" s="26"/>
      <c r="C241" s="373" t="s">
        <v>2461</v>
      </c>
      <c r="D241" s="607">
        <v>2</v>
      </c>
      <c r="E241" s="22" t="s">
        <v>339</v>
      </c>
      <c r="F241" s="50" t="s">
        <v>6511</v>
      </c>
      <c r="G241" s="53"/>
    </row>
    <row r="242" spans="1:10" ht="29">
      <c r="A242" s="98"/>
      <c r="B242" s="26"/>
      <c r="C242" s="552" t="s">
        <v>2463</v>
      </c>
      <c r="D242" s="607">
        <v>2</v>
      </c>
      <c r="E242" s="22" t="s">
        <v>339</v>
      </c>
      <c r="F242" s="50" t="s">
        <v>3510</v>
      </c>
      <c r="G242" s="53"/>
    </row>
    <row r="243" spans="1:10" ht="41.25" customHeight="1">
      <c r="A243" s="323" t="s">
        <v>109</v>
      </c>
      <c r="B243" s="992" t="s">
        <v>108</v>
      </c>
      <c r="C243" s="1165"/>
      <c r="D243" s="1001"/>
      <c r="E243" s="1001"/>
      <c r="F243" s="1165"/>
      <c r="G243" s="1002"/>
      <c r="H243" s="29">
        <f>SUM(D244:D262)</f>
        <v>24</v>
      </c>
      <c r="I243" s="29">
        <f>COUNT(D244:D262)*2</f>
        <v>24</v>
      </c>
    </row>
    <row r="244" spans="1:10" ht="72.5">
      <c r="A244" s="98" t="s">
        <v>1702</v>
      </c>
      <c r="B244" s="42" t="s">
        <v>1703</v>
      </c>
      <c r="C244" s="50" t="s">
        <v>1704</v>
      </c>
      <c r="D244" s="640">
        <v>2</v>
      </c>
      <c r="E244" s="34" t="s">
        <v>538</v>
      </c>
      <c r="F244" s="50" t="s">
        <v>2974</v>
      </c>
      <c r="G244" s="355"/>
    </row>
    <row r="245" spans="1:10" ht="72.5">
      <c r="A245" s="60" t="s">
        <v>1706</v>
      </c>
      <c r="B245" s="50" t="s">
        <v>1707</v>
      </c>
      <c r="C245" s="42" t="s">
        <v>1708</v>
      </c>
      <c r="D245" s="604">
        <v>2</v>
      </c>
      <c r="E245" s="59" t="s">
        <v>538</v>
      </c>
      <c r="F245" s="42" t="s">
        <v>2975</v>
      </c>
      <c r="G245" s="355"/>
    </row>
    <row r="246" spans="1:10" ht="43.5" hidden="1">
      <c r="A246" s="27" t="s">
        <v>2976</v>
      </c>
      <c r="B246" s="42" t="s">
        <v>2977</v>
      </c>
      <c r="C246" s="42"/>
      <c r="D246" s="602"/>
      <c r="E246" s="59"/>
      <c r="F246" s="42"/>
      <c r="G246" s="355"/>
      <c r="H246" s="99"/>
      <c r="I246" s="99"/>
      <c r="J246" s="7"/>
    </row>
    <row r="247" spans="1:10" ht="58" hidden="1">
      <c r="A247" s="27" t="s">
        <v>2978</v>
      </c>
      <c r="B247" s="42" t="s">
        <v>2979</v>
      </c>
      <c r="C247" s="42"/>
      <c r="D247" s="602"/>
      <c r="E247" s="59"/>
      <c r="F247" s="42"/>
      <c r="G247" s="355"/>
      <c r="H247" s="99"/>
      <c r="I247" s="99"/>
      <c r="J247" s="7"/>
    </row>
    <row r="248" spans="1:10" ht="43.5" hidden="1">
      <c r="A248" s="27" t="s">
        <v>2980</v>
      </c>
      <c r="B248" s="42" t="s">
        <v>2981</v>
      </c>
      <c r="C248" s="42"/>
      <c r="D248" s="602"/>
      <c r="E248" s="59"/>
      <c r="F248" s="42"/>
      <c r="G248" s="355"/>
      <c r="H248" s="99"/>
      <c r="I248" s="99"/>
      <c r="J248" s="7"/>
    </row>
    <row r="249" spans="1:10" ht="58" hidden="1">
      <c r="A249" s="27" t="s">
        <v>2982</v>
      </c>
      <c r="B249" s="42" t="s">
        <v>2983</v>
      </c>
      <c r="C249" s="42"/>
      <c r="D249" s="602"/>
      <c r="E249" s="59"/>
      <c r="F249" s="42"/>
      <c r="G249" s="355"/>
      <c r="H249" s="99"/>
      <c r="I249" s="99"/>
      <c r="J249" s="7"/>
    </row>
    <row r="250" spans="1:10" ht="58" hidden="1">
      <c r="A250" s="27" t="s">
        <v>2984</v>
      </c>
      <c r="B250" s="42" t="s">
        <v>2985</v>
      </c>
      <c r="C250" s="42"/>
      <c r="D250" s="602"/>
      <c r="E250" s="59"/>
      <c r="F250" s="42"/>
      <c r="G250" s="355"/>
      <c r="H250" s="99"/>
      <c r="I250" s="99"/>
      <c r="J250" s="7"/>
    </row>
    <row r="251" spans="1:10" ht="58" hidden="1">
      <c r="A251" s="27" t="s">
        <v>2986</v>
      </c>
      <c r="B251" s="42" t="s">
        <v>2987</v>
      </c>
      <c r="C251" s="42"/>
      <c r="D251" s="602"/>
      <c r="E251" s="59"/>
      <c r="F251" s="42"/>
      <c r="G251" s="355"/>
      <c r="H251" s="99"/>
      <c r="I251" s="99"/>
      <c r="J251" s="7"/>
    </row>
    <row r="252" spans="1:10" ht="43.5">
      <c r="A252" s="18" t="s">
        <v>1710</v>
      </c>
      <c r="B252" s="91" t="s">
        <v>1711</v>
      </c>
      <c r="C252" s="26" t="s">
        <v>2988</v>
      </c>
      <c r="D252" s="604">
        <v>2</v>
      </c>
      <c r="E252" s="28" t="s">
        <v>253</v>
      </c>
      <c r="F252" s="42" t="s">
        <v>2989</v>
      </c>
      <c r="G252" s="355"/>
    </row>
    <row r="253" spans="1:10" ht="87">
      <c r="A253" s="98"/>
      <c r="B253" s="26"/>
      <c r="C253" s="26" t="s">
        <v>6482</v>
      </c>
      <c r="D253" s="604">
        <v>2</v>
      </c>
      <c r="E253" s="28" t="s">
        <v>253</v>
      </c>
      <c r="F253" s="42" t="s">
        <v>2991</v>
      </c>
      <c r="G253" s="355"/>
    </row>
    <row r="254" spans="1:10" ht="29">
      <c r="A254" s="98"/>
      <c r="B254" s="26"/>
      <c r="C254" s="550" t="s">
        <v>543</v>
      </c>
      <c r="D254" s="604">
        <v>2</v>
      </c>
      <c r="E254" s="28" t="s">
        <v>253</v>
      </c>
      <c r="F254" s="42" t="s">
        <v>2992</v>
      </c>
      <c r="G254" s="355"/>
    </row>
    <row r="255" spans="1:10" ht="29">
      <c r="A255" s="98"/>
      <c r="B255" s="26"/>
      <c r="C255" s="30" t="s">
        <v>6483</v>
      </c>
      <c r="D255" s="604">
        <v>2</v>
      </c>
      <c r="E255" s="28" t="s">
        <v>253</v>
      </c>
      <c r="F255" s="42"/>
      <c r="G255" s="355"/>
    </row>
    <row r="256" spans="1:10" ht="43.5">
      <c r="A256" s="98"/>
      <c r="B256" s="26"/>
      <c r="C256" s="30" t="s">
        <v>6484</v>
      </c>
      <c r="D256" s="604">
        <v>2</v>
      </c>
      <c r="E256" s="28" t="s">
        <v>253</v>
      </c>
      <c r="F256" s="42"/>
      <c r="G256" s="355"/>
    </row>
    <row r="257" spans="1:10" ht="29">
      <c r="A257" s="98"/>
      <c r="B257" s="26"/>
      <c r="C257" s="30" t="s">
        <v>545</v>
      </c>
      <c r="D257" s="604">
        <v>2</v>
      </c>
      <c r="E257" s="28" t="s">
        <v>253</v>
      </c>
      <c r="F257" s="42" t="s">
        <v>1716</v>
      </c>
      <c r="G257" s="355"/>
    </row>
    <row r="258" spans="1:10" ht="58">
      <c r="A258" s="98" t="s">
        <v>2993</v>
      </c>
      <c r="B258" s="42" t="s">
        <v>1719</v>
      </c>
      <c r="C258" s="25" t="s">
        <v>3727</v>
      </c>
      <c r="D258" s="604">
        <v>2</v>
      </c>
      <c r="E258" s="28" t="s">
        <v>253</v>
      </c>
      <c r="F258" s="42"/>
      <c r="G258" s="355"/>
    </row>
    <row r="259" spans="1:10" ht="29">
      <c r="A259" s="98"/>
      <c r="B259" s="42"/>
      <c r="C259" s="25" t="s">
        <v>2751</v>
      </c>
      <c r="D259" s="604">
        <v>2</v>
      </c>
      <c r="E259" s="28" t="s">
        <v>253</v>
      </c>
      <c r="F259" s="42"/>
      <c r="G259" s="355"/>
    </row>
    <row r="260" spans="1:10" ht="29">
      <c r="A260" s="98"/>
      <c r="B260" s="42"/>
      <c r="C260" s="50" t="s">
        <v>3484</v>
      </c>
      <c r="D260" s="604">
        <v>2</v>
      </c>
      <c r="E260" s="28" t="s">
        <v>253</v>
      </c>
      <c r="F260" s="42"/>
      <c r="G260" s="355"/>
    </row>
    <row r="261" spans="1:10" ht="29">
      <c r="A261" s="98"/>
      <c r="B261" s="42"/>
      <c r="C261" s="50" t="s">
        <v>3485</v>
      </c>
      <c r="D261" s="604">
        <v>2</v>
      </c>
      <c r="E261" s="28" t="s">
        <v>253</v>
      </c>
      <c r="F261" s="42"/>
      <c r="G261" s="355"/>
    </row>
    <row r="262" spans="1:10" ht="43.5" hidden="1">
      <c r="A262" s="170" t="s">
        <v>2994</v>
      </c>
      <c r="B262" s="42" t="s">
        <v>2995</v>
      </c>
      <c r="C262" s="20"/>
      <c r="D262" s="607"/>
      <c r="E262" s="23"/>
      <c r="F262" s="42"/>
      <c r="G262" s="355"/>
      <c r="H262" s="99"/>
      <c r="I262" s="99"/>
      <c r="J262" s="7"/>
    </row>
    <row r="263" spans="1:10" ht="21">
      <c r="A263" s="98"/>
      <c r="B263" s="1195" t="s">
        <v>618</v>
      </c>
      <c r="C263" s="1197"/>
      <c r="D263" s="1197"/>
      <c r="E263" s="1197"/>
      <c r="F263" s="1197"/>
      <c r="G263" s="1197"/>
      <c r="H263" s="29">
        <f>H264+H273+H288+H298+H311+H322+H337+H342+H318+H327+H330+H333</f>
        <v>112</v>
      </c>
      <c r="I263" s="29">
        <f>I264+I273+I288+I298+I311+I322+I337+I342+I318+I327+I330+I333</f>
        <v>112</v>
      </c>
    </row>
    <row r="264" spans="1:10" ht="40.15" customHeight="1">
      <c r="A264" s="135" t="s">
        <v>1722</v>
      </c>
      <c r="B264" s="1078" t="s">
        <v>106</v>
      </c>
      <c r="C264" s="1091"/>
      <c r="D264" s="1091"/>
      <c r="E264" s="1091"/>
      <c r="F264" s="1091"/>
      <c r="G264" s="1092"/>
      <c r="H264" s="29">
        <f>SUM(D265:D272)</f>
        <v>16</v>
      </c>
      <c r="I264" s="29">
        <f>COUNT(D265:D272)*2</f>
        <v>16</v>
      </c>
    </row>
    <row r="265" spans="1:10" ht="46.5">
      <c r="A265" s="18" t="s">
        <v>1723</v>
      </c>
      <c r="B265" s="160" t="s">
        <v>620</v>
      </c>
      <c r="C265" s="23" t="s">
        <v>621</v>
      </c>
      <c r="D265" s="604">
        <v>2</v>
      </c>
      <c r="E265" s="28" t="s">
        <v>538</v>
      </c>
      <c r="F265" s="26"/>
      <c r="G265" s="53"/>
    </row>
    <row r="266" spans="1:10" ht="43.5">
      <c r="A266" s="18"/>
      <c r="B266" s="160"/>
      <c r="C266" s="25" t="s">
        <v>622</v>
      </c>
      <c r="D266" s="604">
        <v>2</v>
      </c>
      <c r="E266" s="28" t="s">
        <v>538</v>
      </c>
      <c r="F266" s="26"/>
      <c r="G266" s="53"/>
    </row>
    <row r="267" spans="1:10" ht="72.5">
      <c r="A267" s="18"/>
      <c r="B267" s="160"/>
      <c r="C267" s="30" t="s">
        <v>2759</v>
      </c>
      <c r="D267" s="604">
        <v>2</v>
      </c>
      <c r="E267" s="22" t="s">
        <v>375</v>
      </c>
      <c r="F267" s="26"/>
      <c r="G267" s="53"/>
    </row>
    <row r="268" spans="1:10" ht="43.5">
      <c r="A268" s="18"/>
      <c r="B268" s="160"/>
      <c r="C268" s="23" t="s">
        <v>623</v>
      </c>
      <c r="D268" s="604">
        <v>2</v>
      </c>
      <c r="E268" s="28" t="s">
        <v>538</v>
      </c>
      <c r="F268" s="26"/>
      <c r="G268" s="53"/>
    </row>
    <row r="269" spans="1:10" ht="43.5">
      <c r="A269" s="18"/>
      <c r="B269" s="160"/>
      <c r="C269" s="30" t="s">
        <v>2760</v>
      </c>
      <c r="D269" s="604">
        <v>2</v>
      </c>
      <c r="E269" s="28" t="s">
        <v>538</v>
      </c>
      <c r="F269" s="26"/>
      <c r="G269" s="53"/>
    </row>
    <row r="270" spans="1:10" ht="62">
      <c r="A270" s="18" t="s">
        <v>1726</v>
      </c>
      <c r="B270" s="114" t="s">
        <v>625</v>
      </c>
      <c r="C270" s="23" t="s">
        <v>626</v>
      </c>
      <c r="D270" s="604">
        <v>2</v>
      </c>
      <c r="E270" s="28" t="s">
        <v>627</v>
      </c>
      <c r="F270" s="50" t="s">
        <v>6512</v>
      </c>
      <c r="G270" s="53"/>
    </row>
    <row r="271" spans="1:10" ht="58">
      <c r="A271" s="18"/>
      <c r="B271" s="114"/>
      <c r="C271" s="50" t="s">
        <v>2761</v>
      </c>
      <c r="D271" s="604">
        <v>2</v>
      </c>
      <c r="E271" s="28" t="s">
        <v>627</v>
      </c>
      <c r="F271" s="26"/>
      <c r="G271" s="53"/>
    </row>
    <row r="272" spans="1:10" ht="58">
      <c r="A272" s="18" t="s">
        <v>1728</v>
      </c>
      <c r="B272" s="114" t="s">
        <v>629</v>
      </c>
      <c r="C272" s="50" t="s">
        <v>3511</v>
      </c>
      <c r="D272" s="604">
        <v>2</v>
      </c>
      <c r="E272" s="28" t="s">
        <v>377</v>
      </c>
      <c r="F272" s="26"/>
      <c r="G272" s="53"/>
    </row>
    <row r="273" spans="1:10" ht="40.15" customHeight="1">
      <c r="A273" s="135" t="s">
        <v>1731</v>
      </c>
      <c r="B273" s="1078" t="s">
        <v>104</v>
      </c>
      <c r="C273" s="1091"/>
      <c r="D273" s="1091"/>
      <c r="E273" s="1091"/>
      <c r="F273" s="1091"/>
      <c r="G273" s="1092"/>
      <c r="H273" s="29">
        <f>SUM(D274:D287)</f>
        <v>26</v>
      </c>
      <c r="I273" s="29">
        <f>COUNT(D274:D287)*2</f>
        <v>26</v>
      </c>
    </row>
    <row r="274" spans="1:10" ht="47.25" customHeight="1">
      <c r="A274" s="18" t="s">
        <v>631</v>
      </c>
      <c r="B274" s="114" t="s">
        <v>632</v>
      </c>
      <c r="C274" s="50" t="s">
        <v>633</v>
      </c>
      <c r="D274" s="624">
        <v>2</v>
      </c>
      <c r="E274" s="28" t="s">
        <v>538</v>
      </c>
      <c r="F274" s="50" t="s">
        <v>634</v>
      </c>
      <c r="G274" s="53"/>
    </row>
    <row r="275" spans="1:10" ht="31.5" hidden="1" customHeight="1">
      <c r="A275" s="27" t="s">
        <v>635</v>
      </c>
      <c r="B275" s="160" t="s">
        <v>636</v>
      </c>
      <c r="C275" s="26"/>
      <c r="D275" s="602"/>
      <c r="E275" s="28"/>
      <c r="F275" s="26"/>
      <c r="G275" s="26"/>
      <c r="H275" s="99"/>
      <c r="I275" s="99"/>
      <c r="J275" s="7"/>
    </row>
    <row r="276" spans="1:10" ht="45" customHeight="1">
      <c r="A276" s="18" t="s">
        <v>1733</v>
      </c>
      <c r="B276" s="114" t="s">
        <v>638</v>
      </c>
      <c r="C276" s="50" t="s">
        <v>639</v>
      </c>
      <c r="D276" s="624">
        <v>2</v>
      </c>
      <c r="E276" s="28" t="s">
        <v>339</v>
      </c>
      <c r="F276" s="26"/>
      <c r="G276" s="53"/>
    </row>
    <row r="277" spans="1:10" ht="30" customHeight="1">
      <c r="A277" s="18"/>
      <c r="B277" s="114"/>
      <c r="C277" s="50" t="s">
        <v>640</v>
      </c>
      <c r="D277" s="624">
        <v>2</v>
      </c>
      <c r="E277" s="28" t="s">
        <v>339</v>
      </c>
      <c r="F277" s="26"/>
      <c r="G277" s="53"/>
    </row>
    <row r="278" spans="1:10" ht="31.5" customHeight="1">
      <c r="A278" s="18" t="s">
        <v>1737</v>
      </c>
      <c r="B278" s="114" t="s">
        <v>642</v>
      </c>
      <c r="C278" s="23" t="s">
        <v>643</v>
      </c>
      <c r="D278" s="624">
        <v>2</v>
      </c>
      <c r="E278" s="28" t="s">
        <v>375</v>
      </c>
      <c r="F278" s="26"/>
      <c r="G278" s="53"/>
    </row>
    <row r="279" spans="1:10" ht="30" customHeight="1">
      <c r="A279" s="18"/>
      <c r="B279" s="114"/>
      <c r="C279" s="22" t="s">
        <v>644</v>
      </c>
      <c r="D279" s="624">
        <v>2</v>
      </c>
      <c r="E279" s="22" t="s">
        <v>375</v>
      </c>
      <c r="F279" s="26"/>
      <c r="G279" s="53"/>
    </row>
    <row r="280" spans="1:10" ht="30" customHeight="1">
      <c r="A280" s="18"/>
      <c r="B280" s="114"/>
      <c r="C280" s="560" t="s">
        <v>645</v>
      </c>
      <c r="D280" s="624">
        <v>2</v>
      </c>
      <c r="E280" s="22" t="s">
        <v>646</v>
      </c>
      <c r="F280" s="26"/>
      <c r="G280" s="53"/>
    </row>
    <row r="281" spans="1:10" ht="47.25" customHeight="1">
      <c r="A281" s="18" t="s">
        <v>1740</v>
      </c>
      <c r="B281" s="160" t="s">
        <v>648</v>
      </c>
      <c r="C281" s="30" t="s">
        <v>1741</v>
      </c>
      <c r="D281" s="624">
        <v>2</v>
      </c>
      <c r="E281" s="37" t="s">
        <v>538</v>
      </c>
      <c r="F281" s="26"/>
      <c r="G281" s="53"/>
    </row>
    <row r="282" spans="1:10" ht="47.25" customHeight="1">
      <c r="A282" s="18"/>
      <c r="B282" s="160"/>
      <c r="C282" s="30" t="s">
        <v>1743</v>
      </c>
      <c r="D282" s="624">
        <v>2</v>
      </c>
      <c r="E282" s="28" t="s">
        <v>651</v>
      </c>
      <c r="F282" s="26"/>
      <c r="G282" s="53"/>
    </row>
    <row r="283" spans="1:10" ht="45" customHeight="1">
      <c r="A283" s="18" t="s">
        <v>1745</v>
      </c>
      <c r="B283" s="30" t="s">
        <v>655</v>
      </c>
      <c r="C283" s="23" t="s">
        <v>1746</v>
      </c>
      <c r="D283" s="624">
        <v>2</v>
      </c>
      <c r="E283" s="28" t="s">
        <v>538</v>
      </c>
      <c r="F283" s="26"/>
      <c r="G283" s="53"/>
    </row>
    <row r="284" spans="1:10" ht="45" customHeight="1">
      <c r="A284" s="18"/>
      <c r="B284" s="30"/>
      <c r="C284" s="23" t="s">
        <v>659</v>
      </c>
      <c r="D284" s="624">
        <v>2</v>
      </c>
      <c r="E284" s="28" t="s">
        <v>658</v>
      </c>
      <c r="F284" s="26"/>
      <c r="G284" s="53"/>
    </row>
    <row r="285" spans="1:10" ht="47.25" customHeight="1">
      <c r="A285" s="18" t="s">
        <v>1748</v>
      </c>
      <c r="B285" s="114" t="s">
        <v>661</v>
      </c>
      <c r="C285" s="25" t="s">
        <v>662</v>
      </c>
      <c r="D285" s="624">
        <v>2</v>
      </c>
      <c r="E285" s="28" t="s">
        <v>375</v>
      </c>
      <c r="F285" s="23" t="s">
        <v>663</v>
      </c>
      <c r="G285" s="53"/>
    </row>
    <row r="286" spans="1:10" ht="47.25" customHeight="1">
      <c r="A286" s="18" t="s">
        <v>1750</v>
      </c>
      <c r="B286" s="114" t="s">
        <v>665</v>
      </c>
      <c r="C286" s="30" t="s">
        <v>6513</v>
      </c>
      <c r="D286" s="624">
        <v>2</v>
      </c>
      <c r="E286" s="28" t="s">
        <v>377</v>
      </c>
      <c r="F286" s="26"/>
      <c r="G286" s="53"/>
    </row>
    <row r="287" spans="1:10" ht="47.25" customHeight="1">
      <c r="A287" s="18"/>
      <c r="B287" s="114"/>
      <c r="C287" s="30" t="s">
        <v>3519</v>
      </c>
      <c r="D287" s="624">
        <v>2</v>
      </c>
      <c r="E287" s="28" t="s">
        <v>658</v>
      </c>
      <c r="F287" s="26"/>
      <c r="G287" s="53"/>
    </row>
    <row r="288" spans="1:10" ht="40.15" customHeight="1">
      <c r="A288" s="135" t="s">
        <v>1751</v>
      </c>
      <c r="B288" s="1078" t="s">
        <v>102</v>
      </c>
      <c r="C288" s="1091"/>
      <c r="D288" s="1091"/>
      <c r="E288" s="1091"/>
      <c r="F288" s="1091"/>
      <c r="G288" s="1092"/>
      <c r="H288" s="29">
        <f>SUM(D289:D297)</f>
        <v>18</v>
      </c>
      <c r="I288" s="29">
        <f>COUNT(D289:D297)*2</f>
        <v>18</v>
      </c>
    </row>
    <row r="289" spans="1:9" ht="47.25" customHeight="1">
      <c r="A289" s="18" t="s">
        <v>1752</v>
      </c>
      <c r="B289" s="543" t="s">
        <v>668</v>
      </c>
      <c r="C289" s="555" t="s">
        <v>3014</v>
      </c>
      <c r="D289" s="607">
        <v>2</v>
      </c>
      <c r="E289" s="28" t="s">
        <v>339</v>
      </c>
      <c r="F289" s="541" t="s">
        <v>6514</v>
      </c>
      <c r="G289" s="53"/>
    </row>
    <row r="290" spans="1:9" ht="47.25" customHeight="1">
      <c r="A290" s="18"/>
      <c r="B290" s="543"/>
      <c r="C290" s="555" t="s">
        <v>6515</v>
      </c>
      <c r="D290" s="607">
        <v>2</v>
      </c>
      <c r="E290" s="28" t="s">
        <v>339</v>
      </c>
      <c r="F290" s="541"/>
      <c r="G290" s="53"/>
    </row>
    <row r="291" spans="1:9" ht="31.5" customHeight="1">
      <c r="A291" s="18" t="s">
        <v>1755</v>
      </c>
      <c r="B291" s="543" t="s">
        <v>673</v>
      </c>
      <c r="C291" s="50" t="s">
        <v>3521</v>
      </c>
      <c r="D291" s="607">
        <v>2</v>
      </c>
      <c r="E291" s="28" t="s">
        <v>339</v>
      </c>
      <c r="F291" s="26"/>
      <c r="G291" s="53"/>
    </row>
    <row r="292" spans="1:9" ht="59.25" customHeight="1">
      <c r="A292" s="18"/>
      <c r="B292" s="543"/>
      <c r="C292" s="50" t="s">
        <v>3523</v>
      </c>
      <c r="D292" s="607">
        <v>2</v>
      </c>
      <c r="E292" s="28" t="s">
        <v>658</v>
      </c>
      <c r="F292" s="26"/>
      <c r="G292" s="53"/>
    </row>
    <row r="293" spans="1:9" ht="47.25" customHeight="1">
      <c r="A293" s="18" t="s">
        <v>675</v>
      </c>
      <c r="B293" s="543" t="s">
        <v>676</v>
      </c>
      <c r="C293" s="50" t="s">
        <v>4034</v>
      </c>
      <c r="D293" s="607">
        <v>2</v>
      </c>
      <c r="E293" s="22" t="s">
        <v>538</v>
      </c>
      <c r="F293" s="50" t="s">
        <v>3525</v>
      </c>
      <c r="G293" s="53"/>
    </row>
    <row r="294" spans="1:9" ht="47.25" customHeight="1">
      <c r="A294" s="18"/>
      <c r="B294" s="543"/>
      <c r="C294" s="50" t="s">
        <v>6516</v>
      </c>
      <c r="D294" s="607">
        <v>2</v>
      </c>
      <c r="E294" s="22" t="s">
        <v>538</v>
      </c>
      <c r="F294" s="541" t="s">
        <v>3753</v>
      </c>
      <c r="G294" s="53"/>
    </row>
    <row r="295" spans="1:9" ht="30" customHeight="1">
      <c r="A295" s="18"/>
      <c r="B295" s="543"/>
      <c r="C295" s="550" t="s">
        <v>6517</v>
      </c>
      <c r="D295" s="607">
        <v>2</v>
      </c>
      <c r="E295" s="22" t="s">
        <v>538</v>
      </c>
      <c r="F295" s="26"/>
      <c r="G295" s="53"/>
    </row>
    <row r="296" spans="1:9" ht="31.5" customHeight="1">
      <c r="A296" s="18" t="s">
        <v>1759</v>
      </c>
      <c r="B296" s="543" t="s">
        <v>682</v>
      </c>
      <c r="C296" s="50" t="s">
        <v>3020</v>
      </c>
      <c r="D296" s="607">
        <v>2</v>
      </c>
      <c r="E296" s="28" t="s">
        <v>339</v>
      </c>
      <c r="F296" s="26"/>
      <c r="G296" s="53"/>
    </row>
    <row r="297" spans="1:9" ht="30" customHeight="1">
      <c r="A297" s="18" t="s">
        <v>686</v>
      </c>
      <c r="B297" s="161" t="s">
        <v>687</v>
      </c>
      <c r="C297" s="23" t="s">
        <v>2475</v>
      </c>
      <c r="D297" s="607">
        <v>2</v>
      </c>
      <c r="E297" s="28" t="s">
        <v>418</v>
      </c>
      <c r="F297" s="26"/>
      <c r="G297" s="53"/>
    </row>
    <row r="298" spans="1:9" ht="40.15" customHeight="1">
      <c r="A298" s="135" t="s">
        <v>1763</v>
      </c>
      <c r="B298" s="992" t="s">
        <v>100</v>
      </c>
      <c r="C298" s="1001"/>
      <c r="D298" s="1001"/>
      <c r="E298" s="1001"/>
      <c r="F298" s="1001"/>
      <c r="G298" s="1002"/>
      <c r="H298" s="29">
        <f>SUM(D299:D310)</f>
        <v>22</v>
      </c>
      <c r="I298" s="29">
        <f>COUNT(D299:D310)*2</f>
        <v>22</v>
      </c>
    </row>
    <row r="299" spans="1:9" ht="31.5" customHeight="1">
      <c r="A299" s="18" t="s">
        <v>689</v>
      </c>
      <c r="B299" s="51" t="s">
        <v>690</v>
      </c>
      <c r="C299" s="552" t="s">
        <v>691</v>
      </c>
      <c r="D299" s="604">
        <v>2</v>
      </c>
      <c r="E299" s="28" t="s">
        <v>339</v>
      </c>
      <c r="F299" s="26"/>
      <c r="G299" s="53"/>
    </row>
    <row r="300" spans="1:9" ht="31.5" customHeight="1">
      <c r="A300" s="18"/>
      <c r="B300" s="51"/>
      <c r="C300" s="552" t="s">
        <v>692</v>
      </c>
      <c r="D300" s="604">
        <v>2</v>
      </c>
      <c r="E300" s="28" t="s">
        <v>339</v>
      </c>
      <c r="F300" s="26"/>
      <c r="G300" s="53"/>
    </row>
    <row r="301" spans="1:9" ht="45" customHeight="1">
      <c r="A301" s="18" t="s">
        <v>1767</v>
      </c>
      <c r="B301" s="554" t="s">
        <v>694</v>
      </c>
      <c r="C301" s="552" t="s">
        <v>695</v>
      </c>
      <c r="D301" s="604">
        <v>2</v>
      </c>
      <c r="E301" s="28" t="s">
        <v>339</v>
      </c>
      <c r="F301" s="552" t="s">
        <v>696</v>
      </c>
      <c r="G301" s="53"/>
    </row>
    <row r="302" spans="1:9" ht="45" customHeight="1">
      <c r="A302" s="18"/>
      <c r="B302" s="554"/>
      <c r="C302" s="23" t="s">
        <v>697</v>
      </c>
      <c r="D302" s="604">
        <v>2</v>
      </c>
      <c r="E302" s="28" t="s">
        <v>339</v>
      </c>
      <c r="F302" s="23"/>
      <c r="G302" s="53"/>
    </row>
    <row r="303" spans="1:9" ht="45" customHeight="1">
      <c r="A303" s="18"/>
      <c r="B303" s="554"/>
      <c r="C303" s="550" t="s">
        <v>698</v>
      </c>
      <c r="D303" s="604">
        <v>2</v>
      </c>
      <c r="E303" s="28" t="s">
        <v>339</v>
      </c>
      <c r="F303" s="23"/>
      <c r="G303" s="53"/>
    </row>
    <row r="304" spans="1:9" ht="31.5" customHeight="1">
      <c r="A304" s="18" t="s">
        <v>1770</v>
      </c>
      <c r="B304" s="19" t="s">
        <v>700</v>
      </c>
      <c r="C304" s="561" t="s">
        <v>701</v>
      </c>
      <c r="D304" s="604">
        <v>2</v>
      </c>
      <c r="E304" s="28" t="s">
        <v>339</v>
      </c>
      <c r="F304" s="26"/>
      <c r="G304" s="53"/>
    </row>
    <row r="305" spans="1:10" ht="31.5" customHeight="1">
      <c r="A305" s="18"/>
      <c r="B305" s="19"/>
      <c r="C305" s="552" t="s">
        <v>702</v>
      </c>
      <c r="D305" s="604">
        <v>2</v>
      </c>
      <c r="E305" s="28" t="s">
        <v>339</v>
      </c>
      <c r="F305" s="26"/>
      <c r="G305" s="53"/>
    </row>
    <row r="306" spans="1:10" ht="31.5" customHeight="1">
      <c r="A306" s="18"/>
      <c r="B306" s="19"/>
      <c r="C306" s="552" t="s">
        <v>3027</v>
      </c>
      <c r="D306" s="604">
        <v>2</v>
      </c>
      <c r="E306" s="28" t="s">
        <v>339</v>
      </c>
      <c r="F306" s="26"/>
      <c r="G306" s="53"/>
    </row>
    <row r="307" spans="1:10" ht="31.5" customHeight="1">
      <c r="A307" s="18"/>
      <c r="B307" s="19"/>
      <c r="C307" s="552" t="s">
        <v>704</v>
      </c>
      <c r="D307" s="604">
        <v>2</v>
      </c>
      <c r="E307" s="28" t="s">
        <v>339</v>
      </c>
      <c r="F307" s="26"/>
      <c r="G307" s="53"/>
    </row>
    <row r="308" spans="1:10" ht="31.5" hidden="1" customHeight="1">
      <c r="A308" s="27" t="s">
        <v>705</v>
      </c>
      <c r="B308" s="19" t="s">
        <v>706</v>
      </c>
      <c r="C308" s="26"/>
      <c r="D308" s="602"/>
      <c r="E308" s="28"/>
      <c r="F308" s="26"/>
      <c r="G308" s="26"/>
      <c r="H308" s="99"/>
      <c r="I308" s="99"/>
      <c r="J308" s="7"/>
    </row>
    <row r="309" spans="1:10" ht="31.5" customHeight="1">
      <c r="A309" s="18" t="s">
        <v>1775</v>
      </c>
      <c r="B309" s="19" t="s">
        <v>708</v>
      </c>
      <c r="C309" s="50" t="s">
        <v>3030</v>
      </c>
      <c r="D309" s="604">
        <v>2</v>
      </c>
      <c r="E309" s="28" t="s">
        <v>339</v>
      </c>
      <c r="F309" s="26"/>
      <c r="G309" s="53"/>
    </row>
    <row r="310" spans="1:10" ht="47.25" customHeight="1">
      <c r="A310" s="18" t="s">
        <v>710</v>
      </c>
      <c r="B310" s="19" t="s">
        <v>711</v>
      </c>
      <c r="C310" s="25" t="s">
        <v>3529</v>
      </c>
      <c r="D310" s="604">
        <v>2</v>
      </c>
      <c r="E310" s="28" t="s">
        <v>339</v>
      </c>
      <c r="F310" s="26"/>
      <c r="G310" s="53"/>
    </row>
    <row r="311" spans="1:10" ht="40.15" customHeight="1">
      <c r="A311" s="135" t="s">
        <v>1779</v>
      </c>
      <c r="B311" s="992" t="s">
        <v>98</v>
      </c>
      <c r="C311" s="1001"/>
      <c r="D311" s="1001"/>
      <c r="E311" s="1001"/>
      <c r="F311" s="1001"/>
      <c r="G311" s="1002"/>
      <c r="H311" s="29">
        <f>SUM(D312:D317)</f>
        <v>12</v>
      </c>
      <c r="I311" s="29">
        <f>COUNT(D312:D317)*2</f>
        <v>12</v>
      </c>
    </row>
    <row r="312" spans="1:10" ht="47.25" customHeight="1">
      <c r="A312" s="18" t="s">
        <v>1780</v>
      </c>
      <c r="B312" s="19" t="s">
        <v>714</v>
      </c>
      <c r="C312" s="23" t="s">
        <v>715</v>
      </c>
      <c r="D312" s="604">
        <v>2</v>
      </c>
      <c r="E312" s="28" t="s">
        <v>377</v>
      </c>
      <c r="F312" s="26"/>
      <c r="G312" s="53"/>
    </row>
    <row r="313" spans="1:10" ht="47.25" customHeight="1">
      <c r="A313" s="18"/>
      <c r="B313" s="19"/>
      <c r="C313" s="50" t="s">
        <v>3033</v>
      </c>
      <c r="D313" s="604">
        <v>2</v>
      </c>
      <c r="E313" s="28" t="s">
        <v>377</v>
      </c>
      <c r="F313" s="26"/>
      <c r="G313" s="53"/>
    </row>
    <row r="314" spans="1:10" ht="47.25" customHeight="1">
      <c r="A314" s="18" t="s">
        <v>1783</v>
      </c>
      <c r="B314" s="19" t="s">
        <v>717</v>
      </c>
      <c r="C314" s="50" t="s">
        <v>3034</v>
      </c>
      <c r="D314" s="604">
        <v>2</v>
      </c>
      <c r="E314" s="28" t="s">
        <v>377</v>
      </c>
      <c r="F314" s="26" t="s">
        <v>3035</v>
      </c>
      <c r="G314" s="53"/>
    </row>
    <row r="315" spans="1:10" ht="47.25" customHeight="1">
      <c r="A315" s="18"/>
      <c r="B315" s="19"/>
      <c r="C315" s="23" t="s">
        <v>2767</v>
      </c>
      <c r="D315" s="604">
        <v>2</v>
      </c>
      <c r="E315" s="28" t="s">
        <v>377</v>
      </c>
      <c r="F315" s="26"/>
      <c r="G315" s="53"/>
    </row>
    <row r="316" spans="1:10" ht="47.25" customHeight="1">
      <c r="A316" s="18"/>
      <c r="B316" s="19"/>
      <c r="C316" s="23" t="s">
        <v>720</v>
      </c>
      <c r="D316" s="604">
        <v>2</v>
      </c>
      <c r="E316" s="28" t="s">
        <v>377</v>
      </c>
      <c r="F316" s="26"/>
      <c r="G316" s="53"/>
    </row>
    <row r="317" spans="1:10" ht="45" customHeight="1">
      <c r="A317" s="18" t="s">
        <v>2480</v>
      </c>
      <c r="B317" s="55" t="s">
        <v>722</v>
      </c>
      <c r="C317" s="23" t="s">
        <v>3038</v>
      </c>
      <c r="D317" s="604">
        <v>2</v>
      </c>
      <c r="E317" s="28" t="s">
        <v>339</v>
      </c>
      <c r="G317" s="53"/>
    </row>
    <row r="318" spans="1:10" ht="40.15" hidden="1" customHeight="1">
      <c r="A318" s="162" t="s">
        <v>97</v>
      </c>
      <c r="B318" s="1078" t="s">
        <v>96</v>
      </c>
      <c r="C318" s="1091"/>
      <c r="D318" s="1091"/>
      <c r="E318" s="1091"/>
      <c r="F318" s="1091"/>
      <c r="G318" s="1092"/>
      <c r="H318" s="99">
        <f>SUM(D319:D321)</f>
        <v>0</v>
      </c>
      <c r="I318" s="99">
        <f>COUNT(D319:D321)*2</f>
        <v>0</v>
      </c>
      <c r="J318" s="7"/>
    </row>
    <row r="319" spans="1:10" ht="47.25" hidden="1" customHeight="1">
      <c r="A319" s="68" t="s">
        <v>724</v>
      </c>
      <c r="B319" s="114" t="s">
        <v>725</v>
      </c>
      <c r="C319" s="26"/>
      <c r="D319" s="602"/>
      <c r="E319" s="28"/>
      <c r="F319" s="26"/>
      <c r="G319" s="26"/>
      <c r="H319" s="99"/>
      <c r="I319" s="99"/>
      <c r="J319" s="7"/>
    </row>
    <row r="320" spans="1:10" ht="47.25" hidden="1" customHeight="1">
      <c r="A320" s="68" t="s">
        <v>726</v>
      </c>
      <c r="B320" s="114" t="s">
        <v>727</v>
      </c>
      <c r="C320" s="26"/>
      <c r="D320" s="602"/>
      <c r="E320" s="28"/>
      <c r="F320" s="26"/>
      <c r="G320" s="26"/>
      <c r="H320" s="99"/>
      <c r="I320" s="99"/>
      <c r="J320" s="7"/>
    </row>
    <row r="321" spans="1:10" ht="60" hidden="1" customHeight="1">
      <c r="A321" s="68" t="s">
        <v>728</v>
      </c>
      <c r="B321" s="23" t="s">
        <v>729</v>
      </c>
      <c r="D321" s="602"/>
      <c r="E321" s="28"/>
      <c r="F321" s="26"/>
      <c r="G321" s="26"/>
      <c r="H321" s="99"/>
      <c r="I321" s="99"/>
      <c r="J321" s="7"/>
    </row>
    <row r="322" spans="1:10" ht="40.15" customHeight="1">
      <c r="A322" s="135" t="s">
        <v>1786</v>
      </c>
      <c r="B322" s="1078" t="s">
        <v>94</v>
      </c>
      <c r="C322" s="1091"/>
      <c r="D322" s="1091"/>
      <c r="E322" s="1091"/>
      <c r="F322" s="1091"/>
      <c r="G322" s="1092"/>
      <c r="H322" s="29">
        <f>SUM(D323:D326)</f>
        <v>8</v>
      </c>
      <c r="I322" s="29">
        <f>COUNT(D323:D326)*2</f>
        <v>8</v>
      </c>
    </row>
    <row r="323" spans="1:10" ht="45.75" customHeight="1">
      <c r="A323" s="18" t="s">
        <v>1787</v>
      </c>
      <c r="B323" s="114" t="s">
        <v>731</v>
      </c>
      <c r="C323" s="50" t="s">
        <v>3040</v>
      </c>
      <c r="D323" s="607">
        <v>2</v>
      </c>
      <c r="E323" s="28" t="s">
        <v>375</v>
      </c>
      <c r="F323" s="30" t="s">
        <v>3041</v>
      </c>
      <c r="G323" s="53"/>
    </row>
    <row r="324" spans="1:10" ht="30.75" customHeight="1">
      <c r="A324" s="18"/>
      <c r="B324" s="114"/>
      <c r="C324" s="30" t="s">
        <v>3042</v>
      </c>
      <c r="D324" s="607">
        <v>2</v>
      </c>
      <c r="E324" s="28" t="s">
        <v>375</v>
      </c>
      <c r="F324" s="26"/>
      <c r="G324" s="53"/>
    </row>
    <row r="325" spans="1:10" ht="47.25" customHeight="1">
      <c r="A325" s="18" t="s">
        <v>1790</v>
      </c>
      <c r="B325" s="114" t="s">
        <v>734</v>
      </c>
      <c r="C325" s="30" t="s">
        <v>3044</v>
      </c>
      <c r="D325" s="607">
        <v>2</v>
      </c>
      <c r="E325" s="28" t="s">
        <v>375</v>
      </c>
      <c r="F325" s="26"/>
      <c r="G325" s="53"/>
    </row>
    <row r="326" spans="1:10" ht="45" customHeight="1">
      <c r="A326" s="18" t="s">
        <v>736</v>
      </c>
      <c r="B326" s="23" t="s">
        <v>737</v>
      </c>
      <c r="C326" s="50" t="s">
        <v>738</v>
      </c>
      <c r="D326" s="607">
        <v>2</v>
      </c>
      <c r="E326" s="28" t="s">
        <v>538</v>
      </c>
      <c r="F326" s="26"/>
      <c r="G326" s="53"/>
    </row>
    <row r="327" spans="1:10" ht="40.15" hidden="1" customHeight="1">
      <c r="A327" s="162" t="s">
        <v>93</v>
      </c>
      <c r="B327" s="1078" t="s">
        <v>92</v>
      </c>
      <c r="C327" s="1091"/>
      <c r="D327" s="1091"/>
      <c r="E327" s="1091"/>
      <c r="F327" s="1091"/>
      <c r="G327" s="1092"/>
      <c r="H327" s="99">
        <f>SUM(D328:D329)</f>
        <v>0</v>
      </c>
      <c r="I327" s="99">
        <f>COUNT(D328:D329)*2</f>
        <v>0</v>
      </c>
      <c r="J327" s="7"/>
    </row>
    <row r="328" spans="1:10" ht="47.25" hidden="1" customHeight="1">
      <c r="A328" s="27" t="s">
        <v>739</v>
      </c>
      <c r="B328" s="114" t="s">
        <v>740</v>
      </c>
      <c r="C328" s="26"/>
      <c r="D328" s="602"/>
      <c r="E328" s="28"/>
      <c r="F328" s="26"/>
      <c r="G328" s="26"/>
      <c r="H328" s="99"/>
      <c r="I328" s="99"/>
      <c r="J328" s="7"/>
    </row>
    <row r="329" spans="1:10" ht="47.25" hidden="1" customHeight="1">
      <c r="A329" s="27" t="s">
        <v>741</v>
      </c>
      <c r="B329" s="19" t="s">
        <v>742</v>
      </c>
      <c r="C329" s="26"/>
      <c r="D329" s="602"/>
      <c r="E329" s="28"/>
      <c r="F329" s="26"/>
      <c r="G329" s="26"/>
      <c r="H329" s="99"/>
      <c r="I329" s="99"/>
      <c r="J329" s="7"/>
    </row>
    <row r="330" spans="1:10" ht="40.15" hidden="1" customHeight="1">
      <c r="A330" s="163" t="s">
        <v>91</v>
      </c>
      <c r="B330" s="1078" t="s">
        <v>90</v>
      </c>
      <c r="C330" s="1091"/>
      <c r="D330" s="1091"/>
      <c r="E330" s="1091"/>
      <c r="F330" s="1091"/>
      <c r="G330" s="1092"/>
      <c r="H330" s="99">
        <f>SUM(D331:D332)</f>
        <v>0</v>
      </c>
      <c r="I330" s="99">
        <f>COUNT(D331:D332)*2</f>
        <v>0</v>
      </c>
      <c r="J330" s="7"/>
    </row>
    <row r="331" spans="1:10" ht="31.5" hidden="1" customHeight="1">
      <c r="A331" s="27" t="s">
        <v>743</v>
      </c>
      <c r="B331" s="114" t="s">
        <v>744</v>
      </c>
      <c r="C331" s="26"/>
      <c r="D331" s="602"/>
      <c r="E331" s="28"/>
      <c r="F331" s="26"/>
      <c r="G331" s="26"/>
      <c r="H331" s="99"/>
      <c r="I331" s="99"/>
      <c r="J331" s="7"/>
    </row>
    <row r="332" spans="1:10" ht="47.25" hidden="1" customHeight="1">
      <c r="A332" s="27" t="s">
        <v>745</v>
      </c>
      <c r="B332" s="114" t="s">
        <v>746</v>
      </c>
      <c r="C332" s="26"/>
      <c r="D332" s="602"/>
      <c r="E332" s="28"/>
      <c r="F332" s="26"/>
      <c r="G332" s="26"/>
      <c r="H332" s="99"/>
      <c r="I332" s="99"/>
      <c r="J332" s="7"/>
    </row>
    <row r="333" spans="1:10" ht="40.15" hidden="1" customHeight="1">
      <c r="A333" s="162" t="s">
        <v>1793</v>
      </c>
      <c r="B333" s="1078" t="s">
        <v>88</v>
      </c>
      <c r="C333" s="1091"/>
      <c r="D333" s="1091"/>
      <c r="E333" s="1091"/>
      <c r="F333" s="1091"/>
      <c r="G333" s="1092"/>
      <c r="H333" s="99">
        <f>SUM(D334:D336)</f>
        <v>0</v>
      </c>
      <c r="I333" s="99">
        <f>COUNT(D334:D336)*2</f>
        <v>0</v>
      </c>
      <c r="J333" s="7"/>
    </row>
    <row r="334" spans="1:10" ht="47.25" hidden="1" customHeight="1">
      <c r="A334" s="27" t="s">
        <v>1795</v>
      </c>
      <c r="B334" s="114" t="s">
        <v>748</v>
      </c>
      <c r="C334" s="26"/>
      <c r="D334" s="602"/>
      <c r="E334" s="28"/>
      <c r="F334" s="26"/>
      <c r="G334" s="26"/>
      <c r="H334" s="99"/>
      <c r="I334" s="99"/>
      <c r="J334" s="7"/>
    </row>
    <row r="335" spans="1:10" ht="47.25" hidden="1" customHeight="1">
      <c r="A335" s="27" t="s">
        <v>750</v>
      </c>
      <c r="B335" s="114" t="s">
        <v>751</v>
      </c>
      <c r="C335" s="26"/>
      <c r="D335" s="602"/>
      <c r="E335" s="28"/>
      <c r="F335" s="26"/>
      <c r="G335" s="26"/>
      <c r="H335" s="99"/>
      <c r="I335" s="99"/>
      <c r="J335" s="7"/>
    </row>
    <row r="336" spans="1:10" ht="47.25" hidden="1" customHeight="1">
      <c r="A336" s="27" t="s">
        <v>1797</v>
      </c>
      <c r="B336" s="160" t="s">
        <v>753</v>
      </c>
      <c r="C336" s="26"/>
      <c r="D336" s="602"/>
      <c r="E336" s="28"/>
      <c r="F336" s="26"/>
      <c r="G336" s="26"/>
      <c r="H336" s="99"/>
      <c r="I336" s="99"/>
      <c r="J336" s="7"/>
    </row>
    <row r="337" spans="1:10" ht="40.15" customHeight="1">
      <c r="A337" s="135" t="s">
        <v>1798</v>
      </c>
      <c r="B337" s="1078" t="s">
        <v>86</v>
      </c>
      <c r="C337" s="1091"/>
      <c r="D337" s="1091"/>
      <c r="E337" s="1091"/>
      <c r="F337" s="1091"/>
      <c r="G337" s="1092"/>
      <c r="H337" s="29">
        <f>SUM(D338:D341)</f>
        <v>8</v>
      </c>
      <c r="I337" s="29">
        <f>COUNT(D338:D341)*2</f>
        <v>8</v>
      </c>
    </row>
    <row r="338" spans="1:10" ht="45" customHeight="1">
      <c r="A338" s="18" t="s">
        <v>1800</v>
      </c>
      <c r="B338" s="543" t="s">
        <v>756</v>
      </c>
      <c r="C338" s="543" t="s">
        <v>2493</v>
      </c>
      <c r="D338" s="604">
        <v>2</v>
      </c>
      <c r="E338" s="28" t="s">
        <v>418</v>
      </c>
      <c r="F338" s="26"/>
      <c r="G338" s="53"/>
    </row>
    <row r="339" spans="1:10" ht="47.25" customHeight="1">
      <c r="A339" s="18" t="s">
        <v>1801</v>
      </c>
      <c r="B339" s="543" t="s">
        <v>759</v>
      </c>
      <c r="C339" s="23" t="s">
        <v>760</v>
      </c>
      <c r="D339" s="604">
        <v>2</v>
      </c>
      <c r="E339" s="28" t="s">
        <v>651</v>
      </c>
      <c r="F339" s="23" t="s">
        <v>761</v>
      </c>
      <c r="G339" s="53"/>
    </row>
    <row r="340" spans="1:10" ht="15.75" customHeight="1">
      <c r="A340" s="18"/>
      <c r="B340" s="543"/>
      <c r="C340" s="562" t="s">
        <v>762</v>
      </c>
      <c r="D340" s="604">
        <v>2</v>
      </c>
      <c r="E340" s="28" t="s">
        <v>418</v>
      </c>
      <c r="F340" s="28"/>
      <c r="G340" s="53"/>
    </row>
    <row r="341" spans="1:10" ht="63" customHeight="1">
      <c r="A341" s="18" t="s">
        <v>1805</v>
      </c>
      <c r="B341" s="543" t="s">
        <v>764</v>
      </c>
      <c r="C341" s="552" t="s">
        <v>765</v>
      </c>
      <c r="D341" s="604">
        <v>2</v>
      </c>
      <c r="E341" s="28" t="s">
        <v>339</v>
      </c>
      <c r="F341" s="50"/>
      <c r="G341" s="53"/>
    </row>
    <row r="342" spans="1:10" ht="40.15" customHeight="1">
      <c r="A342" s="117" t="s">
        <v>85</v>
      </c>
      <c r="B342" s="1078" t="s">
        <v>84</v>
      </c>
      <c r="C342" s="1091"/>
      <c r="D342" s="1091"/>
      <c r="E342" s="1091"/>
      <c r="F342" s="1091"/>
      <c r="G342" s="1092"/>
      <c r="H342" s="29">
        <f>SUM(D343:D344)</f>
        <v>2</v>
      </c>
      <c r="I342" s="29">
        <f>COUNT(D343:D344)*2</f>
        <v>2</v>
      </c>
    </row>
    <row r="343" spans="1:10" ht="45" customHeight="1">
      <c r="A343" s="18" t="s">
        <v>766</v>
      </c>
      <c r="B343" s="236" t="s">
        <v>767</v>
      </c>
      <c r="C343" s="552" t="s">
        <v>768</v>
      </c>
      <c r="D343" s="604">
        <v>2</v>
      </c>
      <c r="E343" s="28" t="s">
        <v>538</v>
      </c>
      <c r="F343" s="30" t="s">
        <v>769</v>
      </c>
      <c r="G343" s="53"/>
    </row>
    <row r="344" spans="1:10" ht="30" hidden="1" customHeight="1">
      <c r="A344" s="27" t="s">
        <v>770</v>
      </c>
      <c r="B344" s="236" t="s">
        <v>771</v>
      </c>
      <c r="C344" s="26"/>
      <c r="D344" s="602"/>
      <c r="E344" s="28"/>
      <c r="F344" s="26"/>
      <c r="G344" s="26"/>
      <c r="H344" s="99"/>
      <c r="I344" s="99"/>
      <c r="J344" s="7"/>
    </row>
    <row r="345" spans="1:10" ht="18.75" customHeight="1">
      <c r="A345" s="98"/>
      <c r="B345" s="1195" t="s">
        <v>772</v>
      </c>
      <c r="C345" s="1197"/>
      <c r="D345" s="1197"/>
      <c r="E345" s="1197"/>
      <c r="F345" s="1197"/>
      <c r="G345" s="1197"/>
      <c r="H345" s="29">
        <f>H351+H354+H361+H368+H371+H376+H388+H406+H413+H417+H432+H446+H460+H472+H398+H402+H465+H487+H494+H505+H512+H517+H346</f>
        <v>146</v>
      </c>
      <c r="I345" s="29">
        <f>I351+I354+I361+I368+I371+I376+I388+I406+I413+I417+I432+I446+I460+I472+I487+I346+I398+I402+I465+I494+I505+I512+I517</f>
        <v>146</v>
      </c>
    </row>
    <row r="346" spans="1:10" ht="40.15" hidden="1" customHeight="1">
      <c r="A346" s="162" t="s">
        <v>1807</v>
      </c>
      <c r="B346" s="1078" t="s">
        <v>82</v>
      </c>
      <c r="C346" s="1091"/>
      <c r="D346" s="1091"/>
      <c r="E346" s="1091"/>
      <c r="F346" s="1091"/>
      <c r="G346" s="1092"/>
      <c r="H346" s="99">
        <f>SUM(D347:D350)</f>
        <v>0</v>
      </c>
      <c r="I346" s="99">
        <f>COUNT(D347:D350)*2</f>
        <v>0</v>
      </c>
      <c r="J346" s="7"/>
    </row>
    <row r="347" spans="1:10" ht="31.5" hidden="1" customHeight="1">
      <c r="A347" s="27" t="s">
        <v>1808</v>
      </c>
      <c r="B347" s="19" t="s">
        <v>774</v>
      </c>
      <c r="C347" s="30"/>
      <c r="D347" s="602"/>
      <c r="E347" s="28"/>
      <c r="F347" s="26"/>
      <c r="G347" s="26"/>
      <c r="H347" s="99"/>
      <c r="I347" s="99"/>
      <c r="J347" s="7"/>
    </row>
    <row r="348" spans="1:10" ht="63" hidden="1" customHeight="1">
      <c r="A348" s="27" t="s">
        <v>778</v>
      </c>
      <c r="B348" s="19" t="s">
        <v>779</v>
      </c>
      <c r="C348" s="114"/>
      <c r="D348" s="602"/>
      <c r="E348" s="28"/>
      <c r="F348" s="26"/>
      <c r="G348" s="26"/>
      <c r="H348" s="99"/>
      <c r="I348" s="99"/>
      <c r="J348" s="7"/>
    </row>
    <row r="349" spans="1:10" ht="31.5" hidden="1" customHeight="1">
      <c r="A349" s="27" t="s">
        <v>1811</v>
      </c>
      <c r="B349" s="19" t="s">
        <v>781</v>
      </c>
      <c r="C349" s="26"/>
      <c r="D349" s="602"/>
      <c r="E349" s="28"/>
      <c r="F349" s="26"/>
      <c r="G349" s="26"/>
      <c r="H349" s="99"/>
      <c r="I349" s="99"/>
      <c r="J349" s="7"/>
    </row>
    <row r="350" spans="1:10" ht="47.25" hidden="1" customHeight="1">
      <c r="A350" s="27" t="s">
        <v>1816</v>
      </c>
      <c r="B350" s="19" t="s">
        <v>793</v>
      </c>
      <c r="C350" s="26"/>
      <c r="D350" s="602"/>
      <c r="E350" s="28"/>
      <c r="F350" s="26"/>
      <c r="G350" s="26"/>
      <c r="H350" s="99"/>
      <c r="I350" s="99"/>
      <c r="J350" s="7"/>
    </row>
    <row r="351" spans="1:10" ht="40.15" customHeight="1">
      <c r="A351" s="135" t="s">
        <v>1819</v>
      </c>
      <c r="B351" s="1078" t="s">
        <v>80</v>
      </c>
      <c r="C351" s="1091"/>
      <c r="D351" s="1091"/>
      <c r="E351" s="1091"/>
      <c r="F351" s="1091"/>
      <c r="G351" s="1092"/>
      <c r="H351" s="29">
        <f>SUM(D352:D353)</f>
        <v>2</v>
      </c>
      <c r="I351" s="29">
        <f>COUNT(D352:D353)*2</f>
        <v>2</v>
      </c>
    </row>
    <row r="352" spans="1:10" ht="45" customHeight="1">
      <c r="A352" s="18" t="s">
        <v>1820</v>
      </c>
      <c r="B352" s="114" t="s">
        <v>796</v>
      </c>
      <c r="C352" s="50" t="s">
        <v>3048</v>
      </c>
      <c r="D352" s="641">
        <v>2</v>
      </c>
      <c r="E352" s="25" t="s">
        <v>651</v>
      </c>
      <c r="F352" s="223" t="s">
        <v>6518</v>
      </c>
      <c r="G352" s="53"/>
    </row>
    <row r="353" spans="1:10" ht="31.5" hidden="1" customHeight="1">
      <c r="A353" s="27" t="s">
        <v>1830</v>
      </c>
      <c r="B353" s="114" t="s">
        <v>802</v>
      </c>
      <c r="C353" s="26"/>
      <c r="D353" s="602"/>
      <c r="E353" s="28"/>
      <c r="F353" s="26"/>
      <c r="G353" s="26"/>
      <c r="H353" s="99"/>
      <c r="I353" s="99"/>
      <c r="J353" s="7"/>
    </row>
    <row r="354" spans="1:10" ht="40.15" customHeight="1">
      <c r="A354" s="135" t="s">
        <v>1833</v>
      </c>
      <c r="B354" s="1078" t="s">
        <v>78</v>
      </c>
      <c r="C354" s="1091"/>
      <c r="D354" s="1091"/>
      <c r="E354" s="1091"/>
      <c r="F354" s="1091"/>
      <c r="G354" s="1092"/>
      <c r="H354" s="29">
        <f>SUM(D355:D360)</f>
        <v>6</v>
      </c>
      <c r="I354" s="29">
        <f>COUNT(D355:D360)*2</f>
        <v>6</v>
      </c>
    </row>
    <row r="355" spans="1:10" ht="47.25" customHeight="1">
      <c r="A355" s="18" t="s">
        <v>1835</v>
      </c>
      <c r="B355" s="114" t="s">
        <v>805</v>
      </c>
      <c r="C355" s="50" t="s">
        <v>6519</v>
      </c>
      <c r="D355" s="604">
        <v>2</v>
      </c>
      <c r="E355" s="25" t="s">
        <v>538</v>
      </c>
      <c r="F355" s="26"/>
      <c r="G355" s="53"/>
    </row>
    <row r="356" spans="1:10" ht="63" customHeight="1">
      <c r="A356" s="98"/>
      <c r="B356" s="114"/>
      <c r="C356" s="19" t="s">
        <v>1839</v>
      </c>
      <c r="D356" s="604">
        <v>2</v>
      </c>
      <c r="E356" s="25" t="s">
        <v>651</v>
      </c>
      <c r="F356" s="26"/>
      <c r="G356" s="53"/>
    </row>
    <row r="357" spans="1:10" ht="63" hidden="1" customHeight="1">
      <c r="A357" s="27" t="s">
        <v>1841</v>
      </c>
      <c r="B357" s="30" t="s">
        <v>810</v>
      </c>
      <c r="C357" s="114"/>
      <c r="D357" s="602"/>
      <c r="E357" s="28"/>
      <c r="F357" s="26"/>
      <c r="G357" s="26"/>
      <c r="H357" s="99"/>
      <c r="I357" s="99"/>
      <c r="J357" s="7"/>
    </row>
    <row r="358" spans="1:10" ht="47.25" hidden="1" customHeight="1">
      <c r="A358" s="170"/>
      <c r="B358" s="114"/>
      <c r="C358" s="224"/>
      <c r="D358" s="602"/>
      <c r="E358" s="28"/>
      <c r="F358" s="26"/>
      <c r="G358" s="26"/>
      <c r="H358" s="99"/>
      <c r="I358" s="99"/>
      <c r="J358" s="7"/>
    </row>
    <row r="359" spans="1:10" ht="31.5" customHeight="1">
      <c r="A359" s="18" t="s">
        <v>1856</v>
      </c>
      <c r="B359" s="114" t="s">
        <v>821</v>
      </c>
      <c r="C359" s="50" t="s">
        <v>2510</v>
      </c>
      <c r="D359" s="604">
        <v>2</v>
      </c>
      <c r="E359" s="28" t="s">
        <v>651</v>
      </c>
      <c r="F359" s="26"/>
      <c r="G359" s="53"/>
    </row>
    <row r="360" spans="1:10" ht="47.25" hidden="1" customHeight="1">
      <c r="A360" s="27" t="s">
        <v>823</v>
      </c>
      <c r="B360" s="114" t="s">
        <v>824</v>
      </c>
      <c r="C360" s="26"/>
      <c r="D360" s="602"/>
      <c r="E360" s="28"/>
      <c r="F360" s="26"/>
      <c r="G360" s="26"/>
      <c r="H360" s="99"/>
      <c r="I360" s="99"/>
      <c r="J360" s="7"/>
    </row>
    <row r="361" spans="1:10" ht="40.15" customHeight="1">
      <c r="A361" s="135" t="s">
        <v>1860</v>
      </c>
      <c r="B361" s="1078" t="s">
        <v>76</v>
      </c>
      <c r="C361" s="1091"/>
      <c r="D361" s="1091"/>
      <c r="E361" s="1091"/>
      <c r="F361" s="1091"/>
      <c r="G361" s="1092"/>
      <c r="H361" s="29">
        <f>SUM(D362:D367)</f>
        <v>10</v>
      </c>
      <c r="I361" s="29">
        <f>COUNT(D362:D367)*2</f>
        <v>10</v>
      </c>
    </row>
    <row r="362" spans="1:10" ht="45.75" customHeight="1">
      <c r="A362" s="18" t="s">
        <v>1861</v>
      </c>
      <c r="B362" s="19" t="s">
        <v>826</v>
      </c>
      <c r="C362" s="23" t="s">
        <v>827</v>
      </c>
      <c r="D362" s="624">
        <v>2</v>
      </c>
      <c r="E362" s="28" t="s">
        <v>377</v>
      </c>
      <c r="F362" s="23" t="s">
        <v>3544</v>
      </c>
      <c r="G362" s="53"/>
    </row>
    <row r="363" spans="1:10" ht="45" customHeight="1">
      <c r="A363" s="18" t="s">
        <v>1863</v>
      </c>
      <c r="B363" s="23" t="s">
        <v>830</v>
      </c>
      <c r="C363" s="19" t="s">
        <v>2512</v>
      </c>
      <c r="D363" s="624">
        <v>2</v>
      </c>
      <c r="E363" s="28" t="s">
        <v>538</v>
      </c>
      <c r="F363" s="23" t="s">
        <v>834</v>
      </c>
      <c r="G363" s="53"/>
    </row>
    <row r="364" spans="1:10" ht="47.25" customHeight="1">
      <c r="A364" s="18" t="s">
        <v>1865</v>
      </c>
      <c r="B364" s="19" t="s">
        <v>836</v>
      </c>
      <c r="C364" s="23" t="s">
        <v>837</v>
      </c>
      <c r="D364" s="624">
        <v>2</v>
      </c>
      <c r="E364" s="28" t="s">
        <v>538</v>
      </c>
      <c r="F364" s="26"/>
      <c r="G364" s="53"/>
    </row>
    <row r="365" spans="1:10" ht="47.25" customHeight="1">
      <c r="A365" s="18"/>
      <c r="B365" s="19"/>
      <c r="C365" s="23" t="s">
        <v>838</v>
      </c>
      <c r="D365" s="624">
        <v>2</v>
      </c>
      <c r="E365" s="28" t="s">
        <v>646</v>
      </c>
      <c r="F365" s="26"/>
      <c r="G365" s="53"/>
    </row>
    <row r="366" spans="1:10" ht="15.75" hidden="1" customHeight="1">
      <c r="A366" s="27" t="s">
        <v>1867</v>
      </c>
      <c r="B366" s="19" t="s">
        <v>841</v>
      </c>
      <c r="C366" s="26"/>
      <c r="D366" s="602"/>
      <c r="E366" s="28"/>
      <c r="F366" s="26"/>
      <c r="G366" s="26"/>
      <c r="H366" s="99"/>
      <c r="I366" s="99"/>
      <c r="J366" s="7"/>
    </row>
    <row r="367" spans="1:10" ht="31.5" customHeight="1">
      <c r="A367" s="18" t="s">
        <v>1868</v>
      </c>
      <c r="B367" s="19" t="s">
        <v>845</v>
      </c>
      <c r="C367" s="19" t="s">
        <v>846</v>
      </c>
      <c r="D367" s="624">
        <v>2</v>
      </c>
      <c r="E367" s="28" t="s">
        <v>651</v>
      </c>
      <c r="F367" s="23" t="s">
        <v>850</v>
      </c>
      <c r="G367" s="53"/>
    </row>
    <row r="368" spans="1:10" ht="40.15" customHeight="1">
      <c r="A368" s="135" t="s">
        <v>1870</v>
      </c>
      <c r="B368" s="1078" t="s">
        <v>74</v>
      </c>
      <c r="C368" s="1256"/>
      <c r="D368" s="1091"/>
      <c r="E368" s="1091"/>
      <c r="F368" s="1091"/>
      <c r="G368" s="1092"/>
      <c r="H368" s="29">
        <f>SUM(D369:D370)</f>
        <v>4</v>
      </c>
      <c r="I368" s="29">
        <f>COUNT(D369:D370)*2</f>
        <v>4</v>
      </c>
    </row>
    <row r="369" spans="1:9" ht="30" customHeight="1">
      <c r="A369" s="18" t="s">
        <v>1872</v>
      </c>
      <c r="B369" s="23" t="s">
        <v>852</v>
      </c>
      <c r="C369" s="563" t="s">
        <v>853</v>
      </c>
      <c r="D369" s="604">
        <v>2</v>
      </c>
      <c r="E369" s="28" t="s">
        <v>377</v>
      </c>
      <c r="F369" s="30" t="s">
        <v>1873</v>
      </c>
      <c r="G369" s="53"/>
    </row>
    <row r="370" spans="1:9" ht="30" customHeight="1">
      <c r="A370" s="18" t="s">
        <v>1874</v>
      </c>
      <c r="B370" s="23" t="s">
        <v>856</v>
      </c>
      <c r="C370" s="23" t="s">
        <v>2665</v>
      </c>
      <c r="D370" s="604">
        <v>2</v>
      </c>
      <c r="E370" s="28" t="s">
        <v>377</v>
      </c>
      <c r="F370" s="541" t="s">
        <v>3055</v>
      </c>
      <c r="G370" s="53"/>
    </row>
    <row r="371" spans="1:9" ht="40.15" customHeight="1">
      <c r="A371" s="135" t="s">
        <v>1877</v>
      </c>
      <c r="B371" s="1078" t="s">
        <v>72</v>
      </c>
      <c r="C371" s="1091"/>
      <c r="D371" s="1091"/>
      <c r="E371" s="1091"/>
      <c r="F371" s="1091"/>
      <c r="G371" s="1092"/>
      <c r="H371" s="29">
        <f>SUM(D372:D375)</f>
        <v>8</v>
      </c>
      <c r="I371" s="29">
        <f>COUNT(D372:D375)*2</f>
        <v>8</v>
      </c>
    </row>
    <row r="372" spans="1:9" ht="30" customHeight="1">
      <c r="A372" s="18" t="s">
        <v>1879</v>
      </c>
      <c r="B372" s="564" t="s">
        <v>859</v>
      </c>
      <c r="C372" s="50" t="s">
        <v>2514</v>
      </c>
      <c r="D372" s="604">
        <v>2</v>
      </c>
      <c r="E372" s="28" t="s">
        <v>646</v>
      </c>
      <c r="F372" s="26"/>
      <c r="G372" s="53"/>
    </row>
    <row r="373" spans="1:9" ht="30" customHeight="1">
      <c r="A373" s="18" t="s">
        <v>1883</v>
      </c>
      <c r="B373" s="564" t="s">
        <v>862</v>
      </c>
      <c r="C373" s="23" t="s">
        <v>864</v>
      </c>
      <c r="D373" s="604">
        <v>2</v>
      </c>
      <c r="E373" s="28" t="s">
        <v>538</v>
      </c>
      <c r="F373" s="26"/>
      <c r="G373" s="53"/>
    </row>
    <row r="374" spans="1:9" ht="30" customHeight="1">
      <c r="A374" s="18"/>
      <c r="B374" s="564"/>
      <c r="C374" s="23" t="s">
        <v>865</v>
      </c>
      <c r="D374" s="604">
        <v>2</v>
      </c>
      <c r="E374" s="28" t="s">
        <v>646</v>
      </c>
      <c r="F374" s="26"/>
      <c r="G374" s="53"/>
    </row>
    <row r="375" spans="1:9" ht="30" customHeight="1">
      <c r="A375" s="18"/>
      <c r="B375" s="564"/>
      <c r="C375" s="23" t="s">
        <v>2515</v>
      </c>
      <c r="D375" s="604">
        <v>2</v>
      </c>
      <c r="E375" s="28" t="s">
        <v>269</v>
      </c>
      <c r="F375" s="26"/>
      <c r="G375" s="53"/>
    </row>
    <row r="376" spans="1:9" ht="40.15" customHeight="1">
      <c r="A376" s="135" t="s">
        <v>1887</v>
      </c>
      <c r="B376" s="1078" t="s">
        <v>70</v>
      </c>
      <c r="C376" s="1091"/>
      <c r="D376" s="1091"/>
      <c r="E376" s="1091"/>
      <c r="F376" s="1091"/>
      <c r="G376" s="1092"/>
      <c r="H376" s="29">
        <f>SUM(D377:D387)</f>
        <v>20</v>
      </c>
      <c r="I376" s="29">
        <f>COUNT(D377:D387)*2</f>
        <v>20</v>
      </c>
    </row>
    <row r="377" spans="1:9" ht="60" customHeight="1">
      <c r="A377" s="18" t="s">
        <v>1889</v>
      </c>
      <c r="B377" s="554" t="s">
        <v>2771</v>
      </c>
      <c r="C377" s="562" t="s">
        <v>869</v>
      </c>
      <c r="D377" s="604">
        <v>2</v>
      </c>
      <c r="E377" s="147" t="s">
        <v>269</v>
      </c>
      <c r="F377" s="23" t="s">
        <v>2772</v>
      </c>
      <c r="G377" s="53"/>
    </row>
    <row r="378" spans="1:9" ht="30" customHeight="1">
      <c r="A378" s="18"/>
      <c r="B378" s="554"/>
      <c r="C378" s="562" t="s">
        <v>871</v>
      </c>
      <c r="D378" s="604">
        <v>2</v>
      </c>
      <c r="E378" s="147" t="s">
        <v>538</v>
      </c>
      <c r="F378" s="23" t="s">
        <v>872</v>
      </c>
      <c r="G378" s="53"/>
    </row>
    <row r="379" spans="1:9" ht="30" customHeight="1">
      <c r="A379" s="18"/>
      <c r="B379" s="554"/>
      <c r="C379" s="562" t="s">
        <v>873</v>
      </c>
      <c r="D379" s="604">
        <v>2</v>
      </c>
      <c r="E379" s="147" t="s">
        <v>538</v>
      </c>
      <c r="F379" s="23" t="s">
        <v>874</v>
      </c>
      <c r="G379" s="53"/>
    </row>
    <row r="380" spans="1:9" ht="63" customHeight="1">
      <c r="A380" s="18" t="s">
        <v>1894</v>
      </c>
      <c r="B380" s="554" t="s">
        <v>876</v>
      </c>
      <c r="C380" s="19" t="s">
        <v>877</v>
      </c>
      <c r="D380" s="604">
        <v>2</v>
      </c>
      <c r="E380" s="147" t="s">
        <v>646</v>
      </c>
      <c r="F380" s="26"/>
      <c r="G380" s="53"/>
    </row>
    <row r="381" spans="1:9" ht="45" customHeight="1">
      <c r="A381" s="18"/>
      <c r="B381" s="554"/>
      <c r="C381" s="23" t="s">
        <v>878</v>
      </c>
      <c r="D381" s="604">
        <v>2</v>
      </c>
      <c r="E381" s="147" t="s">
        <v>651</v>
      </c>
      <c r="F381" s="26"/>
      <c r="G381" s="53"/>
    </row>
    <row r="382" spans="1:9" ht="75" customHeight="1">
      <c r="A382" s="18" t="s">
        <v>1896</v>
      </c>
      <c r="B382" s="554" t="s">
        <v>880</v>
      </c>
      <c r="C382" s="254" t="s">
        <v>881</v>
      </c>
      <c r="D382" s="604">
        <v>2</v>
      </c>
      <c r="E382" s="147" t="s">
        <v>377</v>
      </c>
      <c r="F382" s="23"/>
      <c r="G382" s="53"/>
    </row>
    <row r="383" spans="1:9" ht="63" customHeight="1">
      <c r="A383" s="18"/>
      <c r="B383" s="554"/>
      <c r="C383" s="23" t="s">
        <v>882</v>
      </c>
      <c r="D383" s="604">
        <v>2</v>
      </c>
      <c r="E383" s="147" t="s">
        <v>339</v>
      </c>
      <c r="F383" s="23" t="s">
        <v>2667</v>
      </c>
      <c r="G383" s="53"/>
    </row>
    <row r="384" spans="1:9" ht="63" customHeight="1">
      <c r="A384" s="18"/>
      <c r="B384" s="554"/>
      <c r="C384" s="23" t="s">
        <v>884</v>
      </c>
      <c r="D384" s="604">
        <v>2</v>
      </c>
      <c r="E384" s="147" t="s">
        <v>339</v>
      </c>
      <c r="F384" s="30" t="s">
        <v>885</v>
      </c>
      <c r="G384" s="53"/>
    </row>
    <row r="385" spans="1:10" ht="63" customHeight="1">
      <c r="A385" s="18"/>
      <c r="B385" s="554"/>
      <c r="C385" s="23" t="s">
        <v>886</v>
      </c>
      <c r="D385" s="604">
        <v>2</v>
      </c>
      <c r="E385" s="147" t="s">
        <v>651</v>
      </c>
      <c r="F385" s="23"/>
      <c r="G385" s="53"/>
    </row>
    <row r="386" spans="1:10" ht="63" customHeight="1">
      <c r="A386" s="18" t="s">
        <v>1899</v>
      </c>
      <c r="B386" s="554" t="s">
        <v>888</v>
      </c>
      <c r="C386" s="191" t="s">
        <v>889</v>
      </c>
      <c r="D386" s="604">
        <v>2</v>
      </c>
      <c r="E386" s="37" t="s">
        <v>269</v>
      </c>
      <c r="F386" s="26"/>
      <c r="G386" s="53"/>
    </row>
    <row r="387" spans="1:10" ht="31.5" hidden="1" customHeight="1">
      <c r="A387" s="27" t="s">
        <v>1902</v>
      </c>
      <c r="B387" s="554" t="s">
        <v>891</v>
      </c>
      <c r="C387" s="26"/>
      <c r="D387" s="602"/>
      <c r="E387" s="28"/>
      <c r="F387" s="26"/>
      <c r="G387" s="26"/>
      <c r="H387" s="99"/>
      <c r="I387" s="99"/>
      <c r="J387" s="7"/>
    </row>
    <row r="388" spans="1:10" ht="40.15" customHeight="1">
      <c r="A388" s="135" t="s">
        <v>1903</v>
      </c>
      <c r="B388" s="1078" t="s">
        <v>68</v>
      </c>
      <c r="C388" s="1091"/>
      <c r="D388" s="1091"/>
      <c r="E388" s="1091"/>
      <c r="F388" s="1091"/>
      <c r="G388" s="1092"/>
      <c r="H388" s="29">
        <f>SUM(D389:D397)</f>
        <v>16</v>
      </c>
      <c r="I388" s="29">
        <f>COUNT(D389:D397)*2</f>
        <v>16</v>
      </c>
    </row>
    <row r="389" spans="1:10" ht="47.25" customHeight="1">
      <c r="A389" s="18" t="s">
        <v>1905</v>
      </c>
      <c r="B389" s="19" t="s">
        <v>895</v>
      </c>
      <c r="C389" s="30" t="s">
        <v>3064</v>
      </c>
      <c r="D389" s="604">
        <v>2</v>
      </c>
      <c r="E389" s="28" t="s">
        <v>646</v>
      </c>
      <c r="F389" s="50" t="s">
        <v>3065</v>
      </c>
      <c r="G389" s="53"/>
    </row>
    <row r="390" spans="1:10" ht="47.25" customHeight="1">
      <c r="A390" s="18" t="s">
        <v>1908</v>
      </c>
      <c r="B390" s="19" t="s">
        <v>899</v>
      </c>
      <c r="C390" s="23" t="s">
        <v>900</v>
      </c>
      <c r="D390" s="604">
        <v>2</v>
      </c>
      <c r="E390" s="28" t="s">
        <v>646</v>
      </c>
      <c r="F390" s="23" t="s">
        <v>901</v>
      </c>
      <c r="G390" s="53"/>
    </row>
    <row r="391" spans="1:10" ht="31.5" hidden="1" customHeight="1">
      <c r="A391" s="27" t="s">
        <v>1910</v>
      </c>
      <c r="B391" s="19" t="s">
        <v>903</v>
      </c>
      <c r="C391" s="23"/>
      <c r="D391" s="602"/>
      <c r="E391" s="28"/>
      <c r="F391" s="23"/>
      <c r="G391" s="26"/>
      <c r="H391" s="99"/>
      <c r="I391" s="99"/>
      <c r="J391" s="7"/>
    </row>
    <row r="392" spans="1:10" ht="31.5" customHeight="1">
      <c r="A392" s="18" t="s">
        <v>1911</v>
      </c>
      <c r="B392" s="51" t="s">
        <v>907</v>
      </c>
      <c r="C392" s="50" t="s">
        <v>3067</v>
      </c>
      <c r="D392" s="604">
        <v>2</v>
      </c>
      <c r="E392" s="28" t="s">
        <v>646</v>
      </c>
      <c r="F392" s="30" t="s">
        <v>3068</v>
      </c>
      <c r="G392" s="53"/>
    </row>
    <row r="393" spans="1:10" ht="31.5" customHeight="1">
      <c r="A393" s="18"/>
      <c r="B393" s="51"/>
      <c r="C393" s="50" t="s">
        <v>6520</v>
      </c>
      <c r="D393" s="604">
        <v>2</v>
      </c>
      <c r="E393" s="28" t="s">
        <v>646</v>
      </c>
      <c r="F393" s="26"/>
      <c r="G393" s="53"/>
    </row>
    <row r="394" spans="1:10" ht="31.5" customHeight="1">
      <c r="A394" s="18" t="s">
        <v>1916</v>
      </c>
      <c r="B394" s="554" t="s">
        <v>911</v>
      </c>
      <c r="C394" s="50" t="s">
        <v>3547</v>
      </c>
      <c r="D394" s="604">
        <v>2</v>
      </c>
      <c r="E394" s="28" t="s">
        <v>367</v>
      </c>
      <c r="F394" s="50" t="s">
        <v>6521</v>
      </c>
      <c r="G394" s="53"/>
    </row>
    <row r="395" spans="1:10" ht="45" customHeight="1">
      <c r="A395" s="18" t="s">
        <v>1919</v>
      </c>
      <c r="B395" s="554" t="s">
        <v>915</v>
      </c>
      <c r="C395" s="50" t="s">
        <v>1920</v>
      </c>
      <c r="D395" s="604">
        <v>2</v>
      </c>
      <c r="E395" s="28" t="s">
        <v>646</v>
      </c>
      <c r="F395" s="30" t="s">
        <v>3072</v>
      </c>
      <c r="G395" s="53"/>
    </row>
    <row r="396" spans="1:10" ht="30" customHeight="1">
      <c r="A396" s="18"/>
      <c r="B396" s="554"/>
      <c r="C396" s="30" t="s">
        <v>918</v>
      </c>
      <c r="D396" s="604">
        <v>2</v>
      </c>
      <c r="E396" s="28" t="s">
        <v>646</v>
      </c>
      <c r="F396" s="26"/>
      <c r="G396" s="53"/>
    </row>
    <row r="397" spans="1:10" ht="47.25" customHeight="1">
      <c r="A397" s="18" t="s">
        <v>1923</v>
      </c>
      <c r="B397" s="554" t="s">
        <v>920</v>
      </c>
      <c r="C397" s="69" t="s">
        <v>2524</v>
      </c>
      <c r="D397" s="604">
        <v>2</v>
      </c>
      <c r="E397" s="28" t="s">
        <v>646</v>
      </c>
      <c r="F397" s="26"/>
      <c r="G397" s="53"/>
    </row>
    <row r="398" spans="1:10" ht="40.15" hidden="1" customHeight="1">
      <c r="A398" s="162" t="s">
        <v>1924</v>
      </c>
      <c r="B398" s="1078" t="s">
        <v>66</v>
      </c>
      <c r="C398" s="1091"/>
      <c r="D398" s="1091"/>
      <c r="E398" s="1091"/>
      <c r="F398" s="1091"/>
      <c r="G398" s="1092"/>
      <c r="H398" s="99">
        <f>SUM(D399:D401)</f>
        <v>0</v>
      </c>
      <c r="I398" s="99">
        <f>COUNT(D399:D401)*2</f>
        <v>0</v>
      </c>
      <c r="J398" s="7"/>
    </row>
    <row r="399" spans="1:10" ht="31.5" hidden="1" customHeight="1">
      <c r="A399" s="27" t="s">
        <v>1925</v>
      </c>
      <c r="B399" s="19" t="s">
        <v>923</v>
      </c>
      <c r="C399" s="26"/>
      <c r="D399" s="602"/>
      <c r="E399" s="28"/>
      <c r="F399" s="26"/>
      <c r="G399" s="26"/>
      <c r="H399" s="99"/>
      <c r="I399" s="99"/>
      <c r="J399" s="7"/>
    </row>
    <row r="400" spans="1:10" ht="47.25" hidden="1" customHeight="1">
      <c r="A400" s="27" t="s">
        <v>1926</v>
      </c>
      <c r="B400" s="19" t="s">
        <v>930</v>
      </c>
      <c r="C400" s="26"/>
      <c r="D400" s="602"/>
      <c r="E400" s="28"/>
      <c r="F400" s="26"/>
      <c r="G400" s="26"/>
      <c r="H400" s="99"/>
      <c r="I400" s="99"/>
      <c r="J400" s="7"/>
    </row>
    <row r="401" spans="1:10" ht="31.5" hidden="1" customHeight="1">
      <c r="A401" s="27" t="s">
        <v>1927</v>
      </c>
      <c r="B401" s="19" t="s">
        <v>937</v>
      </c>
      <c r="C401" s="26"/>
      <c r="D401" s="602"/>
      <c r="E401" s="28"/>
      <c r="F401" s="26"/>
      <c r="G401" s="26"/>
      <c r="H401" s="99"/>
      <c r="I401" s="99"/>
      <c r="J401" s="7"/>
    </row>
    <row r="402" spans="1:10" ht="40.15" hidden="1" customHeight="1">
      <c r="A402" s="162" t="s">
        <v>1928</v>
      </c>
      <c r="B402" s="1078" t="s">
        <v>64</v>
      </c>
      <c r="C402" s="1091"/>
      <c r="D402" s="1091"/>
      <c r="E402" s="1091"/>
      <c r="F402" s="1091"/>
      <c r="G402" s="1092"/>
      <c r="H402" s="99">
        <f>SUM(D403:D405)</f>
        <v>0</v>
      </c>
      <c r="I402" s="99">
        <f>COUNT(D403:D405)*2</f>
        <v>0</v>
      </c>
      <c r="J402" s="7"/>
    </row>
    <row r="403" spans="1:10" ht="60" hidden="1" customHeight="1">
      <c r="A403" s="27" t="s">
        <v>1929</v>
      </c>
      <c r="B403" s="30" t="s">
        <v>941</v>
      </c>
      <c r="C403" s="26"/>
      <c r="D403" s="602"/>
      <c r="E403" s="28"/>
      <c r="F403" s="26"/>
      <c r="G403" s="26"/>
      <c r="H403" s="99"/>
      <c r="I403" s="99"/>
      <c r="J403" s="7"/>
    </row>
    <row r="404" spans="1:10" ht="45" hidden="1" customHeight="1">
      <c r="A404" s="27" t="s">
        <v>942</v>
      </c>
      <c r="B404" s="30" t="s">
        <v>943</v>
      </c>
      <c r="C404" s="26"/>
      <c r="D404" s="602"/>
      <c r="E404" s="28"/>
      <c r="F404" s="26"/>
      <c r="G404" s="26"/>
      <c r="H404" s="99"/>
      <c r="I404" s="99"/>
      <c r="J404" s="7"/>
    </row>
    <row r="405" spans="1:10" ht="78.75" hidden="1" customHeight="1">
      <c r="A405" s="27" t="s">
        <v>1930</v>
      </c>
      <c r="B405" s="114" t="s">
        <v>945</v>
      </c>
      <c r="C405" s="26"/>
      <c r="D405" s="602"/>
      <c r="E405" s="28"/>
      <c r="F405" s="26"/>
      <c r="G405" s="26"/>
      <c r="H405" s="99"/>
      <c r="I405" s="99"/>
      <c r="J405" s="7"/>
    </row>
    <row r="406" spans="1:10" ht="40.15" customHeight="1">
      <c r="A406" s="135" t="s">
        <v>2529</v>
      </c>
      <c r="B406" s="1078" t="s">
        <v>62</v>
      </c>
      <c r="C406" s="1091"/>
      <c r="D406" s="1091"/>
      <c r="E406" s="1091"/>
      <c r="F406" s="1091"/>
      <c r="G406" s="1092"/>
      <c r="H406" s="29">
        <f>SUM(D407:D412)</f>
        <v>4</v>
      </c>
      <c r="I406" s="29">
        <f>COUNT(D407:D412)*2</f>
        <v>4</v>
      </c>
    </row>
    <row r="407" spans="1:10" ht="31.5" hidden="1" customHeight="1">
      <c r="A407" s="27" t="s">
        <v>1932</v>
      </c>
      <c r="B407" s="19" t="s">
        <v>947</v>
      </c>
      <c r="C407" s="26"/>
      <c r="D407" s="602"/>
      <c r="E407" s="28"/>
      <c r="F407" s="26"/>
      <c r="G407" s="26"/>
      <c r="H407" s="99"/>
      <c r="I407" s="99"/>
      <c r="J407" s="7"/>
    </row>
    <row r="408" spans="1:10" ht="31.5" hidden="1" customHeight="1">
      <c r="A408" s="27" t="s">
        <v>1933</v>
      </c>
      <c r="B408" s="19" t="s">
        <v>954</v>
      </c>
      <c r="C408" s="26"/>
      <c r="D408" s="602"/>
      <c r="E408" s="28"/>
      <c r="F408" s="26"/>
      <c r="G408" s="26"/>
      <c r="H408" s="99"/>
      <c r="I408" s="99"/>
      <c r="J408" s="7"/>
    </row>
    <row r="409" spans="1:10" ht="31.5" customHeight="1">
      <c r="A409" s="18" t="s">
        <v>2530</v>
      </c>
      <c r="B409" s="19" t="s">
        <v>960</v>
      </c>
      <c r="C409" s="23" t="s">
        <v>966</v>
      </c>
      <c r="D409" s="604">
        <v>2</v>
      </c>
      <c r="E409" s="565" t="s">
        <v>538</v>
      </c>
      <c r="F409" s="26"/>
      <c r="G409" s="53"/>
    </row>
    <row r="410" spans="1:10" ht="31.5" customHeight="1">
      <c r="A410" s="18"/>
      <c r="B410" s="19"/>
      <c r="C410" s="23" t="s">
        <v>965</v>
      </c>
      <c r="D410" s="604">
        <v>2</v>
      </c>
      <c r="E410" s="566" t="s">
        <v>538</v>
      </c>
      <c r="F410" s="26"/>
      <c r="G410" s="53"/>
    </row>
    <row r="411" spans="1:10" ht="63" hidden="1" customHeight="1">
      <c r="A411" s="27" t="s">
        <v>1934</v>
      </c>
      <c r="B411" s="51" t="s">
        <v>968</v>
      </c>
      <c r="C411" s="26"/>
      <c r="D411" s="602"/>
      <c r="E411" s="28"/>
      <c r="F411" s="26"/>
      <c r="G411" s="26"/>
      <c r="H411" s="99"/>
      <c r="I411" s="99"/>
      <c r="J411" s="7"/>
    </row>
    <row r="412" spans="1:10" ht="31.5" hidden="1" customHeight="1">
      <c r="A412" s="27" t="s">
        <v>1936</v>
      </c>
      <c r="B412" s="19" t="s">
        <v>979</v>
      </c>
      <c r="C412" s="26"/>
      <c r="D412" s="602"/>
      <c r="E412" s="28"/>
      <c r="F412" s="26"/>
      <c r="G412" s="26"/>
      <c r="H412" s="99"/>
      <c r="I412" s="99"/>
      <c r="J412" s="7"/>
    </row>
    <row r="413" spans="1:10" ht="40.15" customHeight="1">
      <c r="A413" s="135" t="s">
        <v>1937</v>
      </c>
      <c r="B413" s="1078" t="s">
        <v>60</v>
      </c>
      <c r="C413" s="1091"/>
      <c r="D413" s="1091"/>
      <c r="E413" s="1091"/>
      <c r="F413" s="1091"/>
      <c r="G413" s="1092"/>
      <c r="H413" s="29">
        <f>SUM(D414:D416)</f>
        <v>4</v>
      </c>
      <c r="I413" s="29">
        <f>COUNT(D414:D416)*2</f>
        <v>4</v>
      </c>
    </row>
    <row r="414" spans="1:10" ht="31.5" customHeight="1">
      <c r="A414" s="18" t="s">
        <v>1938</v>
      </c>
      <c r="B414" s="114" t="s">
        <v>988</v>
      </c>
      <c r="C414" s="23" t="s">
        <v>989</v>
      </c>
      <c r="D414" s="604">
        <v>2</v>
      </c>
      <c r="E414" s="28" t="s">
        <v>339</v>
      </c>
      <c r="F414" s="26"/>
      <c r="G414" s="53"/>
    </row>
    <row r="415" spans="1:10" ht="31.5" hidden="1" customHeight="1">
      <c r="A415" s="27" t="s">
        <v>990</v>
      </c>
      <c r="B415" s="114" t="s">
        <v>991</v>
      </c>
      <c r="C415" s="26"/>
      <c r="D415" s="602"/>
      <c r="E415" s="28"/>
      <c r="F415" s="26"/>
      <c r="G415" s="26"/>
      <c r="H415" s="99"/>
      <c r="I415" s="99"/>
      <c r="J415" s="7"/>
    </row>
    <row r="416" spans="1:10" ht="45" customHeight="1">
      <c r="A416" s="18" t="s">
        <v>1939</v>
      </c>
      <c r="B416" s="114" t="s">
        <v>993</v>
      </c>
      <c r="C416" s="50" t="s">
        <v>3078</v>
      </c>
      <c r="D416" s="604">
        <v>2</v>
      </c>
      <c r="E416" s="28" t="s">
        <v>538</v>
      </c>
      <c r="F416" s="26"/>
      <c r="G416" s="53"/>
    </row>
    <row r="417" spans="1:10" ht="40.15" customHeight="1">
      <c r="A417" s="135" t="s">
        <v>1942</v>
      </c>
      <c r="B417" s="1078" t="s">
        <v>58</v>
      </c>
      <c r="C417" s="1091"/>
      <c r="D417" s="1091"/>
      <c r="E417" s="1091"/>
      <c r="F417" s="1091"/>
      <c r="G417" s="1092"/>
      <c r="H417" s="29">
        <f>SUM(D418:D431)</f>
        <v>14</v>
      </c>
      <c r="I417" s="29">
        <f>COUNT(D418:D431)*2</f>
        <v>14</v>
      </c>
    </row>
    <row r="418" spans="1:10" ht="31.5" hidden="1" customHeight="1">
      <c r="A418" s="27" t="s">
        <v>995</v>
      </c>
      <c r="B418" s="114" t="s">
        <v>996</v>
      </c>
      <c r="C418" s="26"/>
      <c r="D418" s="602"/>
      <c r="E418" s="28"/>
      <c r="F418" s="26"/>
      <c r="G418" s="26"/>
      <c r="H418" s="99"/>
      <c r="I418" s="99"/>
      <c r="J418" s="7"/>
    </row>
    <row r="419" spans="1:10" ht="31.5" hidden="1" customHeight="1">
      <c r="A419" s="27" t="s">
        <v>997</v>
      </c>
      <c r="B419" s="114" t="s">
        <v>998</v>
      </c>
      <c r="C419" s="26"/>
      <c r="D419" s="602"/>
      <c r="E419" s="28"/>
      <c r="F419" s="26"/>
      <c r="G419" s="26"/>
      <c r="H419" s="99"/>
      <c r="I419" s="99"/>
      <c r="J419" s="7"/>
    </row>
    <row r="420" spans="1:10" ht="31.5" hidden="1" customHeight="1">
      <c r="A420" s="27" t="s">
        <v>999</v>
      </c>
      <c r="B420" s="114" t="s">
        <v>1000</v>
      </c>
      <c r="C420" s="26"/>
      <c r="D420" s="602"/>
      <c r="E420" s="28"/>
      <c r="F420" s="26"/>
      <c r="G420" s="26"/>
      <c r="H420" s="99"/>
      <c r="I420" s="99"/>
      <c r="J420" s="7"/>
    </row>
    <row r="421" spans="1:10" ht="31.5" hidden="1" customHeight="1">
      <c r="A421" s="27" t="s">
        <v>1001</v>
      </c>
      <c r="B421" s="114" t="s">
        <v>1002</v>
      </c>
      <c r="C421" s="26"/>
      <c r="D421" s="602"/>
      <c r="E421" s="28"/>
      <c r="F421" s="26"/>
      <c r="G421" s="26"/>
      <c r="H421" s="99"/>
      <c r="I421" s="99"/>
      <c r="J421" s="7"/>
    </row>
    <row r="422" spans="1:10" ht="47.25" hidden="1" customHeight="1">
      <c r="A422" s="27" t="s">
        <v>1943</v>
      </c>
      <c r="B422" s="114" t="s">
        <v>1004</v>
      </c>
      <c r="C422" s="26"/>
      <c r="D422" s="602"/>
      <c r="E422" s="28"/>
      <c r="F422" s="26"/>
      <c r="G422" s="26"/>
      <c r="H422" s="99"/>
      <c r="I422" s="99"/>
      <c r="J422" s="7"/>
    </row>
    <row r="423" spans="1:10" ht="31.5" hidden="1" customHeight="1">
      <c r="A423" s="27" t="s">
        <v>1005</v>
      </c>
      <c r="B423" s="114" t="s">
        <v>1006</v>
      </c>
      <c r="C423" s="26"/>
      <c r="D423" s="602"/>
      <c r="E423" s="28"/>
      <c r="F423" s="26"/>
      <c r="G423" s="26"/>
      <c r="H423" s="99"/>
      <c r="I423" s="99"/>
      <c r="J423" s="7"/>
    </row>
    <row r="424" spans="1:10" ht="31.5" hidden="1" customHeight="1">
      <c r="A424" s="27" t="s">
        <v>1007</v>
      </c>
      <c r="B424" s="114" t="s">
        <v>1008</v>
      </c>
      <c r="C424" s="26"/>
      <c r="D424" s="602"/>
      <c r="E424" s="28"/>
      <c r="F424" s="26"/>
      <c r="G424" s="26"/>
      <c r="H424" s="99"/>
      <c r="I424" s="99"/>
      <c r="J424" s="7"/>
    </row>
    <row r="425" spans="1:10" ht="66" customHeight="1">
      <c r="A425" s="18" t="s">
        <v>1009</v>
      </c>
      <c r="B425" s="554" t="s">
        <v>1010</v>
      </c>
      <c r="C425" s="223" t="s">
        <v>3080</v>
      </c>
      <c r="D425" s="607">
        <v>2</v>
      </c>
      <c r="E425" s="28" t="s">
        <v>651</v>
      </c>
      <c r="F425" s="567" t="s">
        <v>6522</v>
      </c>
      <c r="G425" s="53"/>
    </row>
    <row r="426" spans="1:10" ht="31.5" customHeight="1">
      <c r="A426" s="18" t="s">
        <v>1012</v>
      </c>
      <c r="B426" s="554" t="s">
        <v>1013</v>
      </c>
      <c r="C426" s="50" t="s">
        <v>1014</v>
      </c>
      <c r="D426" s="607">
        <v>2</v>
      </c>
      <c r="E426" s="28" t="s">
        <v>646</v>
      </c>
      <c r="F426" s="541"/>
      <c r="G426" s="53"/>
    </row>
    <row r="427" spans="1:10" ht="30" customHeight="1">
      <c r="A427" s="18"/>
      <c r="B427" s="554"/>
      <c r="C427" s="50" t="s">
        <v>1015</v>
      </c>
      <c r="D427" s="607">
        <v>2</v>
      </c>
      <c r="E427" s="28" t="s">
        <v>269</v>
      </c>
      <c r="F427" s="542"/>
      <c r="G427" s="53"/>
    </row>
    <row r="428" spans="1:10" ht="45" customHeight="1">
      <c r="A428" s="18"/>
      <c r="B428" s="554"/>
      <c r="C428" s="50" t="s">
        <v>2531</v>
      </c>
      <c r="D428" s="607">
        <v>2</v>
      </c>
      <c r="E428" s="28" t="s">
        <v>646</v>
      </c>
      <c r="F428" s="542"/>
      <c r="G428" s="53"/>
    </row>
    <row r="429" spans="1:10" ht="45" customHeight="1">
      <c r="A429" s="18"/>
      <c r="B429" s="554"/>
      <c r="C429" s="50" t="s">
        <v>1017</v>
      </c>
      <c r="D429" s="607">
        <v>2</v>
      </c>
      <c r="E429" s="28" t="s">
        <v>538</v>
      </c>
      <c r="F429" s="542"/>
      <c r="G429" s="53"/>
    </row>
    <row r="430" spans="1:10" ht="30" customHeight="1">
      <c r="A430" s="18"/>
      <c r="B430" s="554"/>
      <c r="C430" s="223" t="s">
        <v>2532</v>
      </c>
      <c r="D430" s="607">
        <v>2</v>
      </c>
      <c r="E430" s="28" t="s">
        <v>646</v>
      </c>
      <c r="F430" s="542"/>
      <c r="G430" s="53"/>
    </row>
    <row r="431" spans="1:10" ht="60" customHeight="1">
      <c r="A431" s="18" t="s">
        <v>1019</v>
      </c>
      <c r="B431" s="554" t="s">
        <v>1020</v>
      </c>
      <c r="C431" s="50" t="s">
        <v>1021</v>
      </c>
      <c r="D431" s="607">
        <v>2</v>
      </c>
      <c r="E431" s="28" t="s">
        <v>646</v>
      </c>
      <c r="F431" s="26"/>
      <c r="G431" s="53"/>
    </row>
    <row r="432" spans="1:10" ht="40.15" customHeight="1">
      <c r="A432" s="135" t="s">
        <v>57</v>
      </c>
      <c r="B432" s="1078" t="s">
        <v>56</v>
      </c>
      <c r="C432" s="1091"/>
      <c r="D432" s="1091"/>
      <c r="E432" s="1091"/>
      <c r="F432" s="1091"/>
      <c r="G432" s="1092"/>
      <c r="H432" s="29">
        <f>SUM(D433:D445)</f>
        <v>26</v>
      </c>
      <c r="I432" s="29">
        <f>COUNT(D433:D445)*2</f>
        <v>26</v>
      </c>
    </row>
    <row r="433" spans="1:9" ht="43.5" customHeight="1">
      <c r="A433" s="18" t="s">
        <v>1022</v>
      </c>
      <c r="B433" s="114" t="s">
        <v>1023</v>
      </c>
      <c r="C433" s="50" t="s">
        <v>3086</v>
      </c>
      <c r="D433" s="604">
        <v>2</v>
      </c>
      <c r="E433" s="28" t="s">
        <v>651</v>
      </c>
      <c r="F433" s="26"/>
      <c r="G433" s="53"/>
    </row>
    <row r="434" spans="1:9" ht="31.5" customHeight="1">
      <c r="A434" s="18"/>
      <c r="B434" s="114"/>
      <c r="C434" s="50" t="s">
        <v>3087</v>
      </c>
      <c r="D434" s="604">
        <v>2</v>
      </c>
      <c r="E434" s="28" t="s">
        <v>651</v>
      </c>
      <c r="F434" s="26"/>
      <c r="G434" s="53"/>
    </row>
    <row r="435" spans="1:9" ht="31.5" customHeight="1">
      <c r="A435" s="18"/>
      <c r="B435" s="114"/>
      <c r="C435" s="45" t="s">
        <v>3088</v>
      </c>
      <c r="D435" s="638">
        <v>2</v>
      </c>
      <c r="E435" s="59" t="s">
        <v>651</v>
      </c>
      <c r="F435" s="45" t="s">
        <v>3089</v>
      </c>
      <c r="G435" s="53"/>
    </row>
    <row r="436" spans="1:9" ht="45" customHeight="1">
      <c r="A436" s="18" t="s">
        <v>1024</v>
      </c>
      <c r="B436" s="114" t="s">
        <v>1025</v>
      </c>
      <c r="C436" s="50" t="s">
        <v>6523</v>
      </c>
      <c r="D436" s="604">
        <v>2</v>
      </c>
      <c r="E436" s="28" t="s">
        <v>646</v>
      </c>
      <c r="F436" s="26"/>
      <c r="G436" s="53"/>
    </row>
    <row r="437" spans="1:9" ht="45" customHeight="1">
      <c r="A437" s="18"/>
      <c r="B437" s="114"/>
      <c r="C437" s="30" t="s">
        <v>3092</v>
      </c>
      <c r="D437" s="601">
        <v>2</v>
      </c>
      <c r="E437" s="52" t="s">
        <v>646</v>
      </c>
      <c r="F437" s="23" t="s">
        <v>3093</v>
      </c>
      <c r="G437" s="53"/>
    </row>
    <row r="438" spans="1:9" ht="45" customHeight="1">
      <c r="A438" s="18"/>
      <c r="B438" s="114"/>
      <c r="C438" s="30" t="s">
        <v>3094</v>
      </c>
      <c r="D438" s="601">
        <v>2</v>
      </c>
      <c r="E438" s="52" t="s">
        <v>646</v>
      </c>
      <c r="F438" s="23" t="s">
        <v>3095</v>
      </c>
      <c r="G438" s="53"/>
    </row>
    <row r="439" spans="1:9" ht="45" customHeight="1">
      <c r="A439" s="18"/>
      <c r="B439" s="114"/>
      <c r="C439" s="50" t="s">
        <v>3096</v>
      </c>
      <c r="D439" s="604">
        <v>2</v>
      </c>
      <c r="E439" s="28" t="s">
        <v>651</v>
      </c>
      <c r="F439" s="26"/>
      <c r="G439" s="53"/>
    </row>
    <row r="440" spans="1:9" ht="45" customHeight="1">
      <c r="A440" s="18"/>
      <c r="B440" s="114"/>
      <c r="C440" s="552" t="s">
        <v>3098</v>
      </c>
      <c r="D440" s="604">
        <v>2</v>
      </c>
      <c r="E440" s="28" t="s">
        <v>646</v>
      </c>
      <c r="F440" s="30" t="s">
        <v>6524</v>
      </c>
      <c r="G440" s="53"/>
    </row>
    <row r="441" spans="1:9" ht="45" customHeight="1">
      <c r="A441" s="18"/>
      <c r="B441" s="114"/>
      <c r="C441" s="552" t="s">
        <v>3100</v>
      </c>
      <c r="D441" s="604">
        <v>2</v>
      </c>
      <c r="E441" s="28" t="s">
        <v>651</v>
      </c>
      <c r="F441" s="30" t="s">
        <v>6525</v>
      </c>
      <c r="G441" s="53"/>
    </row>
    <row r="442" spans="1:9" ht="45" customHeight="1">
      <c r="A442" s="18"/>
      <c r="B442" s="114"/>
      <c r="C442" s="552" t="s">
        <v>3102</v>
      </c>
      <c r="D442" s="604">
        <v>2</v>
      </c>
      <c r="E442" s="28" t="s">
        <v>651</v>
      </c>
      <c r="F442" s="30"/>
      <c r="G442" s="53"/>
    </row>
    <row r="443" spans="1:9" ht="45" customHeight="1">
      <c r="A443" s="18"/>
      <c r="B443" s="114"/>
      <c r="C443" s="489" t="s">
        <v>6526</v>
      </c>
      <c r="D443" s="604">
        <v>2</v>
      </c>
      <c r="E443" s="28" t="s">
        <v>646</v>
      </c>
      <c r="F443" s="30" t="s">
        <v>6527</v>
      </c>
      <c r="G443" s="53"/>
    </row>
    <row r="444" spans="1:9" ht="45" customHeight="1">
      <c r="A444" s="18"/>
      <c r="B444" s="114"/>
      <c r="C444" s="489" t="s">
        <v>6528</v>
      </c>
      <c r="D444" s="604">
        <v>2</v>
      </c>
      <c r="E444" s="28" t="s">
        <v>646</v>
      </c>
      <c r="F444" s="30"/>
      <c r="G444" s="53"/>
    </row>
    <row r="445" spans="1:9" ht="31.5" customHeight="1">
      <c r="A445" s="18" t="s">
        <v>1026</v>
      </c>
      <c r="B445" s="114" t="s">
        <v>1027</v>
      </c>
      <c r="C445" s="489" t="s">
        <v>3109</v>
      </c>
      <c r="D445" s="604">
        <v>2</v>
      </c>
      <c r="E445" s="28" t="s">
        <v>651</v>
      </c>
      <c r="F445" s="26"/>
      <c r="G445" s="53"/>
    </row>
    <row r="446" spans="1:9" ht="40.15" customHeight="1">
      <c r="A446" s="135" t="s">
        <v>1950</v>
      </c>
      <c r="B446" s="1078" t="s">
        <v>54</v>
      </c>
      <c r="C446" s="1091"/>
      <c r="D446" s="1091"/>
      <c r="E446" s="1091"/>
      <c r="F446" s="1091"/>
      <c r="G446" s="1092"/>
      <c r="H446" s="29">
        <f>SUM(D447:D459)</f>
        <v>26</v>
      </c>
      <c r="I446" s="29">
        <f>COUNT(D447:D459)*2</f>
        <v>26</v>
      </c>
    </row>
    <row r="447" spans="1:9" ht="60" customHeight="1">
      <c r="A447" s="18" t="s">
        <v>1952</v>
      </c>
      <c r="B447" s="114" t="s">
        <v>1029</v>
      </c>
      <c r="C447" s="219" t="s">
        <v>6529</v>
      </c>
      <c r="D447" s="607">
        <v>2</v>
      </c>
      <c r="E447" s="28" t="s">
        <v>651</v>
      </c>
      <c r="F447" s="219" t="s">
        <v>6530</v>
      </c>
      <c r="G447" s="53"/>
    </row>
    <row r="448" spans="1:9" ht="31.5" customHeight="1">
      <c r="A448" s="18" t="s">
        <v>1034</v>
      </c>
      <c r="B448" s="114" t="s">
        <v>1035</v>
      </c>
      <c r="C448" s="219" t="s">
        <v>3121</v>
      </c>
      <c r="D448" s="607">
        <v>2</v>
      </c>
      <c r="E448" s="28" t="s">
        <v>651</v>
      </c>
      <c r="F448" s="90" t="s">
        <v>3122</v>
      </c>
      <c r="G448" s="53"/>
    </row>
    <row r="449" spans="1:10" ht="31.5" customHeight="1">
      <c r="A449" s="18"/>
      <c r="B449" s="114"/>
      <c r="C449" s="219" t="s">
        <v>6531</v>
      </c>
      <c r="D449" s="607">
        <v>2</v>
      </c>
      <c r="E449" s="28" t="s">
        <v>651</v>
      </c>
      <c r="F449" s="90"/>
      <c r="G449" s="53"/>
    </row>
    <row r="450" spans="1:10" ht="31.5" customHeight="1">
      <c r="A450" s="18"/>
      <c r="B450" s="114"/>
      <c r="C450" s="219" t="s">
        <v>6532</v>
      </c>
      <c r="D450" s="607">
        <v>2</v>
      </c>
      <c r="E450" s="28" t="s">
        <v>651</v>
      </c>
      <c r="F450" s="90"/>
      <c r="G450" s="53"/>
    </row>
    <row r="451" spans="1:10" ht="31.5" customHeight="1">
      <c r="A451" s="18"/>
      <c r="B451" s="114"/>
      <c r="C451" s="219" t="s">
        <v>3127</v>
      </c>
      <c r="D451" s="607">
        <v>2</v>
      </c>
      <c r="E451" s="28" t="s">
        <v>651</v>
      </c>
      <c r="F451" s="90" t="s">
        <v>3128</v>
      </c>
      <c r="G451" s="53"/>
    </row>
    <row r="452" spans="1:10" ht="31.5" customHeight="1">
      <c r="A452" s="18"/>
      <c r="B452" s="114"/>
      <c r="C452" s="219" t="s">
        <v>6533</v>
      </c>
      <c r="D452" s="607">
        <v>2</v>
      </c>
      <c r="E452" s="28" t="s">
        <v>651</v>
      </c>
      <c r="F452" s="90" t="s">
        <v>6534</v>
      </c>
      <c r="G452" s="53"/>
    </row>
    <row r="453" spans="1:10" ht="43.5">
      <c r="A453" s="18" t="s">
        <v>1036</v>
      </c>
      <c r="B453" s="543" t="s">
        <v>1037</v>
      </c>
      <c r="C453" s="219" t="s">
        <v>3137</v>
      </c>
      <c r="D453" s="607">
        <v>2</v>
      </c>
      <c r="E453" s="28" t="s">
        <v>651</v>
      </c>
      <c r="F453" s="219" t="s">
        <v>3138</v>
      </c>
      <c r="G453" s="53"/>
    </row>
    <row r="454" spans="1:10" ht="58">
      <c r="A454" s="18"/>
      <c r="B454" s="543"/>
      <c r="C454" s="219" t="s">
        <v>3139</v>
      </c>
      <c r="D454" s="607">
        <v>2</v>
      </c>
      <c r="E454" s="28" t="s">
        <v>651</v>
      </c>
      <c r="F454" s="219" t="s">
        <v>6535</v>
      </c>
      <c r="G454" s="53"/>
    </row>
    <row r="455" spans="1:10" ht="39" customHeight="1">
      <c r="A455" s="18"/>
      <c r="B455" s="543"/>
      <c r="C455" s="90" t="s">
        <v>3141</v>
      </c>
      <c r="D455" s="607">
        <v>2</v>
      </c>
      <c r="E455" s="28" t="s">
        <v>651</v>
      </c>
      <c r="F455" s="90" t="s">
        <v>6536</v>
      </c>
      <c r="G455" s="53"/>
    </row>
    <row r="456" spans="1:10" ht="101.5">
      <c r="A456" s="18"/>
      <c r="B456" s="543"/>
      <c r="C456" s="90" t="s">
        <v>3143</v>
      </c>
      <c r="D456" s="607">
        <v>2</v>
      </c>
      <c r="E456" s="28" t="s">
        <v>651</v>
      </c>
      <c r="F456" s="123" t="s">
        <v>6537</v>
      </c>
      <c r="G456" s="53"/>
    </row>
    <row r="457" spans="1:10" ht="29">
      <c r="A457" s="18"/>
      <c r="B457" s="543"/>
      <c r="C457" s="219" t="s">
        <v>3145</v>
      </c>
      <c r="D457" s="607">
        <v>2</v>
      </c>
      <c r="E457" s="28" t="s">
        <v>651</v>
      </c>
      <c r="F457" s="219"/>
      <c r="G457" s="53"/>
    </row>
    <row r="458" spans="1:10" ht="31.5" customHeight="1">
      <c r="A458" s="18" t="s">
        <v>1038</v>
      </c>
      <c r="B458" s="114" t="s">
        <v>1039</v>
      </c>
      <c r="C458" s="219" t="s">
        <v>3147</v>
      </c>
      <c r="D458" s="607">
        <v>2</v>
      </c>
      <c r="E458" s="28" t="s">
        <v>651</v>
      </c>
      <c r="F458" s="90" t="s">
        <v>6538</v>
      </c>
      <c r="G458" s="53"/>
    </row>
    <row r="459" spans="1:10" ht="31.5" customHeight="1">
      <c r="A459" s="18"/>
      <c r="B459" s="227"/>
      <c r="C459" s="219" t="s">
        <v>3149</v>
      </c>
      <c r="D459" s="607">
        <v>2</v>
      </c>
      <c r="E459" s="28" t="s">
        <v>651</v>
      </c>
      <c r="F459" s="329" t="s">
        <v>3150</v>
      </c>
      <c r="G459" s="53"/>
    </row>
    <row r="460" spans="1:10" ht="40.15" customHeight="1">
      <c r="A460" s="135" t="s">
        <v>1957</v>
      </c>
      <c r="B460" s="1078" t="s">
        <v>52</v>
      </c>
      <c r="C460" s="1091"/>
      <c r="D460" s="1091"/>
      <c r="E460" s="1091"/>
      <c r="F460" s="1091"/>
      <c r="G460" s="1092"/>
      <c r="H460" s="29">
        <f>SUM(D461:D464)</f>
        <v>6</v>
      </c>
      <c r="I460" s="29">
        <f>COUNT(D461:D464)*2</f>
        <v>6</v>
      </c>
    </row>
    <row r="461" spans="1:10" ht="47.25" customHeight="1">
      <c r="A461" s="18" t="s">
        <v>2538</v>
      </c>
      <c r="B461" s="19" t="s">
        <v>1041</v>
      </c>
      <c r="C461" s="23" t="s">
        <v>1043</v>
      </c>
      <c r="D461" s="604">
        <v>2</v>
      </c>
      <c r="E461" s="28" t="s">
        <v>646</v>
      </c>
      <c r="G461" s="53"/>
    </row>
    <row r="462" spans="1:10" ht="44.25" customHeight="1">
      <c r="A462" s="18" t="s">
        <v>1958</v>
      </c>
      <c r="B462" s="19" t="s">
        <v>1045</v>
      </c>
      <c r="C462" s="50" t="s">
        <v>2541</v>
      </c>
      <c r="D462" s="604">
        <v>2</v>
      </c>
      <c r="E462" s="300" t="s">
        <v>646</v>
      </c>
      <c r="F462" s="219" t="s">
        <v>6539</v>
      </c>
      <c r="G462" s="53"/>
    </row>
    <row r="463" spans="1:10" ht="31.5" customHeight="1">
      <c r="A463" s="18"/>
      <c r="B463" s="19"/>
      <c r="C463" s="50" t="s">
        <v>2539</v>
      </c>
      <c r="D463" s="604">
        <v>2</v>
      </c>
      <c r="E463" s="25" t="s">
        <v>651</v>
      </c>
      <c r="F463" s="219"/>
      <c r="G463" s="53"/>
    </row>
    <row r="464" spans="1:10" ht="63" hidden="1" customHeight="1">
      <c r="A464" s="27" t="s">
        <v>1052</v>
      </c>
      <c r="B464" s="19" t="s">
        <v>1057</v>
      </c>
      <c r="C464" s="26"/>
      <c r="D464" s="602"/>
      <c r="E464" s="28"/>
      <c r="F464" s="26"/>
      <c r="G464" s="26"/>
      <c r="H464" s="99"/>
      <c r="I464" s="99"/>
      <c r="J464" s="7"/>
    </row>
    <row r="465" spans="1:9" s="7" customFormat="1" ht="40.15" hidden="1" customHeight="1">
      <c r="A465" s="162" t="s">
        <v>51</v>
      </c>
      <c r="B465" s="1078" t="s">
        <v>50</v>
      </c>
      <c r="C465" s="1091"/>
      <c r="D465" s="1091"/>
      <c r="E465" s="1091"/>
      <c r="F465" s="1091"/>
      <c r="G465" s="1092"/>
      <c r="H465" s="99">
        <f>SUM(D466:D471)</f>
        <v>0</v>
      </c>
      <c r="I465" s="99">
        <f>COUNT(D466:D471)*2</f>
        <v>0</v>
      </c>
    </row>
    <row r="466" spans="1:9" s="7" customFormat="1" ht="47.25" hidden="1" customHeight="1">
      <c r="A466" s="27" t="s">
        <v>1058</v>
      </c>
      <c r="B466" s="114" t="s">
        <v>1059</v>
      </c>
      <c r="C466" s="114"/>
      <c r="D466" s="602"/>
      <c r="E466" s="28"/>
      <c r="F466" s="26"/>
      <c r="G466" s="26"/>
      <c r="H466" s="99"/>
      <c r="I466" s="99"/>
    </row>
    <row r="467" spans="1:9" s="7" customFormat="1" ht="63" hidden="1" customHeight="1">
      <c r="A467" s="27" t="s">
        <v>1060</v>
      </c>
      <c r="B467" s="114" t="s">
        <v>1061</v>
      </c>
      <c r="C467" s="26"/>
      <c r="D467" s="602"/>
      <c r="E467" s="28"/>
      <c r="F467" s="26"/>
      <c r="G467" s="26"/>
      <c r="H467" s="99"/>
      <c r="I467" s="99"/>
    </row>
    <row r="468" spans="1:9" s="7" customFormat="1" ht="47.25" hidden="1" customHeight="1">
      <c r="A468" s="27" t="s">
        <v>1062</v>
      </c>
      <c r="B468" s="114" t="s">
        <v>1063</v>
      </c>
      <c r="C468" s="26"/>
      <c r="D468" s="602"/>
      <c r="E468" s="28"/>
      <c r="F468" s="26"/>
      <c r="G468" s="26"/>
      <c r="H468" s="99"/>
      <c r="I468" s="99"/>
    </row>
    <row r="469" spans="1:9" s="7" customFormat="1" ht="63" hidden="1" customHeight="1">
      <c r="A469" s="27" t="s">
        <v>1064</v>
      </c>
      <c r="B469" s="114" t="s">
        <v>1065</v>
      </c>
      <c r="C469" s="26"/>
      <c r="D469" s="602"/>
      <c r="E469" s="28"/>
      <c r="F469" s="26"/>
      <c r="G469" s="26"/>
      <c r="H469" s="99"/>
      <c r="I469" s="99"/>
    </row>
    <row r="470" spans="1:9" s="7" customFormat="1" ht="47.25" hidden="1" customHeight="1">
      <c r="A470" s="27" t="s">
        <v>1066</v>
      </c>
      <c r="B470" s="114" t="s">
        <v>1067</v>
      </c>
      <c r="C470" s="26"/>
      <c r="D470" s="602"/>
      <c r="E470" s="28"/>
      <c r="F470" s="26"/>
      <c r="G470" s="26"/>
      <c r="H470" s="99"/>
      <c r="I470" s="99"/>
    </row>
    <row r="471" spans="1:9" s="7" customFormat="1" ht="45" hidden="1" customHeight="1">
      <c r="A471" s="27" t="s">
        <v>1068</v>
      </c>
      <c r="B471" s="30" t="s">
        <v>1069</v>
      </c>
      <c r="C471" s="26"/>
      <c r="D471" s="602"/>
      <c r="E471" s="28"/>
      <c r="F471" s="26"/>
      <c r="G471" s="26"/>
      <c r="H471" s="99"/>
      <c r="I471" s="99"/>
    </row>
    <row r="472" spans="1:9" s="7" customFormat="1" ht="40.15" hidden="1" customHeight="1">
      <c r="A472" s="27" t="s">
        <v>49</v>
      </c>
      <c r="B472" s="1078" t="s">
        <v>48</v>
      </c>
      <c r="C472" s="1091"/>
      <c r="D472" s="1091"/>
      <c r="E472" s="1091"/>
      <c r="F472" s="1091"/>
      <c r="G472" s="1092"/>
      <c r="H472" s="99">
        <f>SUM(D473:D486)</f>
        <v>0</v>
      </c>
      <c r="I472" s="99">
        <f>COUNT(D473:D486)*2</f>
        <v>0</v>
      </c>
    </row>
    <row r="473" spans="1:9" s="7" customFormat="1" ht="78.75" hidden="1" customHeight="1">
      <c r="A473" s="27" t="s">
        <v>3154</v>
      </c>
      <c r="B473" s="331" t="s">
        <v>3155</v>
      </c>
      <c r="C473" s="26"/>
      <c r="D473" s="602"/>
      <c r="E473" s="28"/>
      <c r="F473" s="26"/>
      <c r="G473" s="26"/>
      <c r="H473" s="99"/>
      <c r="I473" s="99"/>
    </row>
    <row r="474" spans="1:9" s="7" customFormat="1" ht="78.75" hidden="1" customHeight="1">
      <c r="A474" s="27" t="s">
        <v>3156</v>
      </c>
      <c r="B474" s="331" t="s">
        <v>3157</v>
      </c>
      <c r="C474" s="26"/>
      <c r="D474" s="602"/>
      <c r="E474" s="28"/>
      <c r="F474" s="26"/>
      <c r="G474" s="26"/>
      <c r="H474" s="99"/>
      <c r="I474" s="99"/>
    </row>
    <row r="475" spans="1:9" s="7" customFormat="1" ht="78.75" hidden="1" customHeight="1">
      <c r="A475" s="27" t="s">
        <v>3158</v>
      </c>
      <c r="B475" s="330" t="s">
        <v>3159</v>
      </c>
      <c r="C475" s="26"/>
      <c r="D475" s="602"/>
      <c r="E475" s="28"/>
      <c r="F475" s="26"/>
      <c r="G475" s="26"/>
      <c r="H475" s="99"/>
      <c r="I475" s="99"/>
    </row>
    <row r="476" spans="1:9" s="7" customFormat="1" ht="75.75" hidden="1" customHeight="1">
      <c r="A476" s="27" t="s">
        <v>1074</v>
      </c>
      <c r="B476" s="114" t="s">
        <v>1072</v>
      </c>
      <c r="C476" s="50"/>
      <c r="D476" s="604"/>
      <c r="E476" s="28"/>
      <c r="F476" s="30"/>
      <c r="G476" s="53"/>
      <c r="H476" s="99"/>
      <c r="I476" s="99"/>
    </row>
    <row r="477" spans="1:9" s="7" customFormat="1" ht="58.9" hidden="1" customHeight="1">
      <c r="A477" s="27"/>
      <c r="B477" s="114"/>
      <c r="C477" s="50"/>
      <c r="D477" s="604"/>
      <c r="E477" s="28"/>
      <c r="F477" s="30"/>
      <c r="G477" s="53"/>
      <c r="H477" s="99"/>
      <c r="I477" s="99"/>
    </row>
    <row r="478" spans="1:9" s="7" customFormat="1" ht="74.650000000000006" hidden="1" customHeight="1">
      <c r="A478" s="27"/>
      <c r="B478" s="114"/>
      <c r="C478" s="50"/>
      <c r="D478" s="604"/>
      <c r="E478" s="28"/>
      <c r="F478" s="30"/>
      <c r="G478" s="53"/>
      <c r="H478" s="99"/>
      <c r="I478" s="99"/>
    </row>
    <row r="479" spans="1:9" s="7" customFormat="1" ht="15.75" hidden="1" customHeight="1">
      <c r="A479" s="27"/>
      <c r="B479" s="114"/>
      <c r="C479" s="50"/>
      <c r="D479" s="604"/>
      <c r="E479" s="28"/>
      <c r="F479" s="26"/>
      <c r="G479" s="53"/>
      <c r="H479" s="99"/>
      <c r="I479" s="99"/>
    </row>
    <row r="480" spans="1:9" s="7" customFormat="1" ht="60.75" hidden="1" customHeight="1">
      <c r="A480" s="27" t="s">
        <v>3168</v>
      </c>
      <c r="B480" s="331" t="s">
        <v>3169</v>
      </c>
      <c r="C480" s="50"/>
      <c r="D480" s="604"/>
      <c r="E480" s="28"/>
      <c r="F480" s="26"/>
      <c r="G480" s="53"/>
      <c r="H480" s="99"/>
      <c r="I480" s="99"/>
    </row>
    <row r="481" spans="1:9" s="7" customFormat="1" ht="66" hidden="1" customHeight="1">
      <c r="A481" s="27" t="s">
        <v>3172</v>
      </c>
      <c r="B481" s="331" t="s">
        <v>2005</v>
      </c>
      <c r="C481" s="50"/>
      <c r="D481" s="604"/>
      <c r="E481" s="28"/>
      <c r="F481" s="26"/>
      <c r="G481" s="53"/>
      <c r="H481" s="99"/>
      <c r="I481" s="99"/>
    </row>
    <row r="482" spans="1:9" s="7" customFormat="1" ht="76.5" hidden="1" customHeight="1">
      <c r="A482" s="27" t="s">
        <v>3177</v>
      </c>
      <c r="B482" s="74" t="s">
        <v>2017</v>
      </c>
      <c r="C482" s="50"/>
      <c r="D482" s="604"/>
      <c r="E482" s="28"/>
      <c r="F482" s="26"/>
      <c r="G482" s="53"/>
      <c r="H482" s="99"/>
      <c r="I482" s="99"/>
    </row>
    <row r="483" spans="1:9" s="7" customFormat="1" ht="63" hidden="1" customHeight="1">
      <c r="A483" s="27" t="s">
        <v>3178</v>
      </c>
      <c r="B483" s="331" t="s">
        <v>2022</v>
      </c>
      <c r="C483" s="568"/>
      <c r="D483" s="604"/>
      <c r="E483" s="28"/>
      <c r="F483" s="23"/>
      <c r="G483" s="53"/>
      <c r="H483" s="99"/>
      <c r="I483" s="99"/>
    </row>
    <row r="484" spans="1:9" s="7" customFormat="1" ht="48" hidden="1" customHeight="1">
      <c r="A484" s="27" t="s">
        <v>3179</v>
      </c>
      <c r="B484" s="331" t="s">
        <v>2030</v>
      </c>
      <c r="C484" s="568"/>
      <c r="D484" s="604"/>
      <c r="E484" s="28"/>
      <c r="F484" s="26"/>
      <c r="G484" s="53"/>
      <c r="H484" s="99"/>
      <c r="I484" s="99"/>
    </row>
    <row r="485" spans="1:9" s="7" customFormat="1" ht="55.5" hidden="1" customHeight="1">
      <c r="A485" s="27" t="s">
        <v>2033</v>
      </c>
      <c r="B485" s="331" t="s">
        <v>2034</v>
      </c>
      <c r="C485" s="568"/>
      <c r="D485" s="604"/>
      <c r="E485" s="28"/>
      <c r="F485" s="26"/>
      <c r="G485" s="53"/>
      <c r="H485" s="99"/>
      <c r="I485" s="99"/>
    </row>
    <row r="486" spans="1:9" s="7" customFormat="1" ht="62" hidden="1">
      <c r="A486" s="27" t="s">
        <v>3182</v>
      </c>
      <c r="B486" s="331" t="s">
        <v>2042</v>
      </c>
      <c r="C486" s="568"/>
      <c r="D486" s="642"/>
      <c r="E486" s="319"/>
      <c r="F486" s="318"/>
      <c r="G486" s="352"/>
      <c r="H486" s="99"/>
      <c r="I486" s="99"/>
    </row>
    <row r="487" spans="1:9" s="7" customFormat="1" ht="40.15" hidden="1" customHeight="1">
      <c r="A487" s="27" t="s">
        <v>47</v>
      </c>
      <c r="B487" s="1078" t="s">
        <v>46</v>
      </c>
      <c r="C487" s="1091"/>
      <c r="D487" s="1091"/>
      <c r="E487" s="1091"/>
      <c r="F487" s="1091"/>
      <c r="G487" s="1092"/>
      <c r="H487" s="99">
        <f>SUM(D488:D493)</f>
        <v>0</v>
      </c>
      <c r="I487" s="99">
        <f>COUNT(D488:D493)*2</f>
        <v>0</v>
      </c>
    </row>
    <row r="488" spans="1:9" s="7" customFormat="1" ht="31.5" hidden="1" customHeight="1">
      <c r="A488" s="27" t="s">
        <v>1075</v>
      </c>
      <c r="B488" s="23" t="s">
        <v>2046</v>
      </c>
      <c r="C488" s="50"/>
      <c r="D488" s="604"/>
      <c r="E488" s="28"/>
      <c r="F488" s="26"/>
      <c r="G488" s="53"/>
      <c r="H488" s="99"/>
      <c r="I488" s="99"/>
    </row>
    <row r="489" spans="1:9" s="29" customFormat="1" ht="30" hidden="1" customHeight="1">
      <c r="A489" s="27" t="s">
        <v>1076</v>
      </c>
      <c r="B489" s="23" t="s">
        <v>2055</v>
      </c>
      <c r="C489" s="569"/>
      <c r="D489" s="604"/>
      <c r="E489" s="28"/>
      <c r="F489" s="26"/>
      <c r="G489" s="53"/>
      <c r="H489" s="99"/>
      <c r="I489" s="99"/>
    </row>
    <row r="490" spans="1:9" s="29" customFormat="1" ht="47.25" hidden="1" customHeight="1">
      <c r="A490" s="27" t="s">
        <v>1077</v>
      </c>
      <c r="B490" s="23" t="s">
        <v>2058</v>
      </c>
      <c r="C490" s="26"/>
      <c r="D490" s="602"/>
      <c r="E490" s="28"/>
      <c r="F490" s="26"/>
      <c r="G490" s="26"/>
      <c r="H490" s="99"/>
      <c r="I490" s="99"/>
    </row>
    <row r="491" spans="1:9" s="29" customFormat="1" ht="31.5" hidden="1" customHeight="1">
      <c r="A491" s="27" t="s">
        <v>1078</v>
      </c>
      <c r="B491" s="23" t="s">
        <v>2064</v>
      </c>
      <c r="C491" s="26"/>
      <c r="D491" s="602"/>
      <c r="E491" s="28"/>
      <c r="F491" s="26"/>
      <c r="G491" s="26"/>
      <c r="H491" s="99"/>
      <c r="I491" s="99"/>
    </row>
    <row r="492" spans="1:9" s="29" customFormat="1" ht="31.5" hidden="1" customHeight="1">
      <c r="A492" s="27" t="s">
        <v>1079</v>
      </c>
      <c r="B492" s="23" t="s">
        <v>5882</v>
      </c>
      <c r="C492" s="50"/>
      <c r="D492" s="604"/>
      <c r="E492" s="28"/>
      <c r="F492" s="26"/>
      <c r="G492" s="53"/>
      <c r="H492" s="99"/>
      <c r="I492" s="99"/>
    </row>
    <row r="493" spans="1:9" s="29" customFormat="1" ht="47.25" hidden="1" customHeight="1">
      <c r="A493" s="27" t="s">
        <v>5880</v>
      </c>
      <c r="B493" s="116" t="s">
        <v>1080</v>
      </c>
      <c r="C493" s="26"/>
      <c r="D493" s="602"/>
      <c r="E493" s="28"/>
      <c r="F493" s="26"/>
      <c r="G493" s="317"/>
      <c r="H493" s="99"/>
      <c r="I493" s="99"/>
    </row>
    <row r="494" spans="1:9" s="29" customFormat="1" ht="40.15" hidden="1" customHeight="1">
      <c r="A494" s="162" t="s">
        <v>45</v>
      </c>
      <c r="B494" s="1078" t="s">
        <v>44</v>
      </c>
      <c r="C494" s="1091"/>
      <c r="D494" s="1091"/>
      <c r="E494" s="1091"/>
      <c r="F494" s="1091"/>
      <c r="G494" s="1092"/>
      <c r="H494" s="99">
        <f>SUM(D495:D504)</f>
        <v>0</v>
      </c>
      <c r="I494" s="99">
        <f>COUNT(D495:D504)*2</f>
        <v>0</v>
      </c>
    </row>
    <row r="495" spans="1:9" s="29" customFormat="1" ht="31.5" hidden="1" customHeight="1">
      <c r="A495" s="27" t="s">
        <v>1081</v>
      </c>
      <c r="B495" s="19" t="s">
        <v>1082</v>
      </c>
      <c r="C495" s="26"/>
      <c r="D495" s="602"/>
      <c r="E495" s="28"/>
      <c r="F495" s="26"/>
      <c r="G495" s="26"/>
      <c r="H495" s="99"/>
      <c r="I495" s="99"/>
    </row>
    <row r="496" spans="1:9" s="29" customFormat="1" ht="60" hidden="1" customHeight="1">
      <c r="A496" s="27" t="s">
        <v>1083</v>
      </c>
      <c r="B496" s="161" t="s">
        <v>3188</v>
      </c>
      <c r="C496" s="26"/>
      <c r="D496" s="602"/>
      <c r="E496" s="28"/>
      <c r="F496" s="26"/>
      <c r="G496" s="26"/>
      <c r="H496" s="99"/>
      <c r="I496" s="99"/>
    </row>
    <row r="497" spans="1:9" s="29" customFormat="1" ht="31.5" hidden="1" customHeight="1">
      <c r="A497" s="27" t="s">
        <v>1085</v>
      </c>
      <c r="B497" s="19" t="s">
        <v>1086</v>
      </c>
      <c r="C497" s="26"/>
      <c r="D497" s="602"/>
      <c r="E497" s="28"/>
      <c r="F497" s="26"/>
      <c r="G497" s="26"/>
      <c r="H497" s="99"/>
      <c r="I497" s="99"/>
    </row>
    <row r="498" spans="1:9" s="29" customFormat="1" ht="47.25" hidden="1" customHeight="1">
      <c r="A498" s="27" t="s">
        <v>1087</v>
      </c>
      <c r="B498" s="114" t="s">
        <v>5883</v>
      </c>
      <c r="C498" s="26"/>
      <c r="D498" s="602"/>
      <c r="E498" s="28"/>
      <c r="F498" s="26"/>
      <c r="G498" s="26"/>
      <c r="H498" s="99"/>
      <c r="I498" s="99"/>
    </row>
    <row r="499" spans="1:9" s="29" customFormat="1" ht="47.25" hidden="1" customHeight="1">
      <c r="A499" s="68" t="s">
        <v>1088</v>
      </c>
      <c r="B499" s="114" t="s">
        <v>5884</v>
      </c>
      <c r="C499" s="26"/>
      <c r="D499" s="602"/>
      <c r="E499" s="28"/>
      <c r="F499" s="26"/>
      <c r="G499" s="26"/>
      <c r="H499" s="99"/>
      <c r="I499" s="99"/>
    </row>
    <row r="500" spans="1:9" s="29" customFormat="1" ht="47.25" hidden="1" customHeight="1">
      <c r="A500" s="68" t="s">
        <v>1090</v>
      </c>
      <c r="B500" s="19" t="s">
        <v>5885</v>
      </c>
      <c r="C500" s="26"/>
      <c r="D500" s="602"/>
      <c r="E500" s="28"/>
      <c r="F500" s="26"/>
      <c r="G500" s="26"/>
      <c r="H500" s="99"/>
      <c r="I500" s="99"/>
    </row>
    <row r="501" spans="1:9" s="29" customFormat="1" ht="31.5" hidden="1" customHeight="1">
      <c r="A501" s="68" t="s">
        <v>1092</v>
      </c>
      <c r="B501" s="74" t="s">
        <v>3189</v>
      </c>
      <c r="C501" s="26"/>
      <c r="D501" s="602"/>
      <c r="E501" s="28"/>
      <c r="F501" s="26"/>
      <c r="G501" s="26"/>
      <c r="H501" s="99"/>
      <c r="I501" s="99"/>
    </row>
    <row r="502" spans="1:9" s="29" customFormat="1" ht="31.5" hidden="1" customHeight="1">
      <c r="A502" s="68" t="s">
        <v>3190</v>
      </c>
      <c r="B502" s="19" t="s">
        <v>1091</v>
      </c>
      <c r="C502" s="26"/>
      <c r="D502" s="602"/>
      <c r="E502" s="28"/>
      <c r="F502" s="26"/>
      <c r="G502" s="317"/>
      <c r="H502" s="99"/>
      <c r="I502" s="99"/>
    </row>
    <row r="503" spans="1:9" s="29" customFormat="1" ht="31.5" hidden="1" customHeight="1">
      <c r="A503" s="68" t="s">
        <v>3191</v>
      </c>
      <c r="B503" s="19" t="s">
        <v>1093</v>
      </c>
      <c r="C503" s="26"/>
      <c r="D503" s="602"/>
      <c r="E503" s="28"/>
      <c r="F503" s="26"/>
      <c r="G503" s="317"/>
      <c r="H503" s="99"/>
      <c r="I503" s="99"/>
    </row>
    <row r="504" spans="1:9" s="29" customFormat="1" ht="31.5" hidden="1" customHeight="1">
      <c r="A504" s="27" t="s">
        <v>3192</v>
      </c>
      <c r="B504" s="331" t="s">
        <v>3193</v>
      </c>
      <c r="C504" s="26"/>
      <c r="D504" s="602"/>
      <c r="E504" s="28"/>
      <c r="F504" s="26"/>
      <c r="G504" s="317"/>
      <c r="H504" s="99"/>
      <c r="I504" s="99"/>
    </row>
    <row r="505" spans="1:9" s="29" customFormat="1" ht="40.15" hidden="1" customHeight="1">
      <c r="A505" s="162" t="s">
        <v>43</v>
      </c>
      <c r="B505" s="1078" t="s">
        <v>42</v>
      </c>
      <c r="C505" s="1091"/>
      <c r="D505" s="1091"/>
      <c r="E505" s="1091"/>
      <c r="F505" s="1091"/>
      <c r="G505" s="1092"/>
      <c r="H505" s="99">
        <f>SUM(D506:D511)</f>
        <v>0</v>
      </c>
      <c r="I505" s="99">
        <f>COUNT(D506:D511)*2</f>
        <v>0</v>
      </c>
    </row>
    <row r="506" spans="1:9" s="29" customFormat="1" ht="31.5" hidden="1" customHeight="1">
      <c r="A506" s="27" t="s">
        <v>1094</v>
      </c>
      <c r="B506" s="543" t="s">
        <v>1095</v>
      </c>
      <c r="C506" s="26"/>
      <c r="D506" s="602"/>
      <c r="E506" s="28"/>
      <c r="F506" s="26"/>
      <c r="G506" s="26"/>
      <c r="H506" s="99"/>
      <c r="I506" s="99"/>
    </row>
    <row r="507" spans="1:9" s="29" customFormat="1" ht="31.5" hidden="1" customHeight="1">
      <c r="A507" s="27" t="s">
        <v>1096</v>
      </c>
      <c r="B507" s="543" t="s">
        <v>1097</v>
      </c>
      <c r="C507" s="26"/>
      <c r="D507" s="602"/>
      <c r="E507" s="28"/>
      <c r="F507" s="26"/>
      <c r="G507" s="26"/>
      <c r="H507" s="99"/>
      <c r="I507" s="99"/>
    </row>
    <row r="508" spans="1:9" s="29" customFormat="1" ht="31.5" hidden="1" customHeight="1">
      <c r="A508" s="27" t="s">
        <v>1098</v>
      </c>
      <c r="B508" s="543" t="s">
        <v>1099</v>
      </c>
      <c r="C508" s="26"/>
      <c r="D508" s="602"/>
      <c r="E508" s="28"/>
      <c r="F508" s="26"/>
      <c r="G508" s="26"/>
      <c r="H508" s="99"/>
      <c r="I508" s="99"/>
    </row>
    <row r="509" spans="1:9" s="29" customFormat="1" ht="31.5" hidden="1" customHeight="1">
      <c r="A509" s="27" t="s">
        <v>1100</v>
      </c>
      <c r="B509" s="543" t="s">
        <v>1101</v>
      </c>
      <c r="C509" s="26"/>
      <c r="D509" s="602"/>
      <c r="E509" s="28"/>
      <c r="F509" s="26"/>
      <c r="G509" s="26"/>
      <c r="H509" s="99"/>
      <c r="I509" s="99"/>
    </row>
    <row r="510" spans="1:9" s="29" customFormat="1" ht="31.5" hidden="1" customHeight="1">
      <c r="A510" s="27" t="s">
        <v>1102</v>
      </c>
      <c r="B510" s="543" t="s">
        <v>1103</v>
      </c>
      <c r="C510" s="26"/>
      <c r="D510" s="602"/>
      <c r="E510" s="28"/>
      <c r="F510" s="26"/>
      <c r="G510" s="26"/>
      <c r="H510" s="99"/>
      <c r="I510" s="99"/>
    </row>
    <row r="511" spans="1:9" s="29" customFormat="1" ht="31.5" hidden="1" customHeight="1">
      <c r="A511" s="27" t="s">
        <v>1104</v>
      </c>
      <c r="B511" s="543" t="s">
        <v>1105</v>
      </c>
      <c r="C511" s="26"/>
      <c r="D511" s="602"/>
      <c r="E511" s="28"/>
      <c r="F511" s="26"/>
      <c r="G511" s="26"/>
      <c r="H511" s="99"/>
      <c r="I511" s="99"/>
    </row>
    <row r="512" spans="1:9" s="29" customFormat="1" ht="40.15" hidden="1" customHeight="1">
      <c r="A512" s="162" t="s">
        <v>41</v>
      </c>
      <c r="B512" s="1078" t="s">
        <v>40</v>
      </c>
      <c r="C512" s="1091"/>
      <c r="D512" s="1091"/>
      <c r="E512" s="1091"/>
      <c r="F512" s="1091"/>
      <c r="G512" s="1092"/>
      <c r="H512" s="99">
        <f>SUM(D513:D516)</f>
        <v>0</v>
      </c>
      <c r="I512" s="99">
        <f>COUNT(D513:D516)*2</f>
        <v>0</v>
      </c>
    </row>
    <row r="513" spans="1:10" s="29" customFormat="1" ht="31.5" hidden="1" customHeight="1">
      <c r="A513" s="27" t="s">
        <v>1106</v>
      </c>
      <c r="B513" s="543" t="s">
        <v>1107</v>
      </c>
      <c r="C513" s="26"/>
      <c r="D513" s="602"/>
      <c r="E513" s="28"/>
      <c r="F513" s="26"/>
      <c r="G513" s="26"/>
      <c r="H513" s="99"/>
      <c r="I513" s="99"/>
    </row>
    <row r="514" spans="1:10" s="29" customFormat="1" ht="31.5" hidden="1" customHeight="1">
      <c r="A514" s="27" t="s">
        <v>1108</v>
      </c>
      <c r="B514" s="543" t="s">
        <v>1109</v>
      </c>
      <c r="C514" s="26"/>
      <c r="D514" s="602"/>
      <c r="E514" s="28"/>
      <c r="F514" s="26"/>
      <c r="G514" s="26"/>
      <c r="H514" s="99"/>
      <c r="I514" s="99"/>
    </row>
    <row r="515" spans="1:10" s="29" customFormat="1" ht="31.5" hidden="1" customHeight="1">
      <c r="A515" s="27" t="s">
        <v>1110</v>
      </c>
      <c r="B515" s="543" t="s">
        <v>1111</v>
      </c>
      <c r="C515" s="26"/>
      <c r="D515" s="602"/>
      <c r="E515" s="28"/>
      <c r="F515" s="26"/>
      <c r="G515" s="26"/>
      <c r="H515" s="99"/>
      <c r="I515" s="99"/>
    </row>
    <row r="516" spans="1:10" s="29" customFormat="1" ht="31.5" hidden="1" customHeight="1">
      <c r="A516" s="27" t="s">
        <v>1112</v>
      </c>
      <c r="B516" s="543" t="s">
        <v>1113</v>
      </c>
      <c r="C516" s="26"/>
      <c r="D516" s="602"/>
      <c r="E516" s="28"/>
      <c r="F516" s="26"/>
      <c r="G516" s="26"/>
      <c r="H516" s="99"/>
      <c r="I516" s="99"/>
    </row>
    <row r="517" spans="1:10" s="29" customFormat="1" ht="40.15" hidden="1" customHeight="1">
      <c r="A517" s="162" t="s">
        <v>39</v>
      </c>
      <c r="B517" s="1078" t="s">
        <v>38</v>
      </c>
      <c r="C517" s="1091"/>
      <c r="D517" s="1091"/>
      <c r="E517" s="1091"/>
      <c r="F517" s="1091"/>
      <c r="G517" s="1092"/>
      <c r="H517" s="99">
        <f>SUM(D518:D527)</f>
        <v>0</v>
      </c>
      <c r="I517" s="99">
        <f>COUNT(D518:D527)*2</f>
        <v>0</v>
      </c>
    </row>
    <row r="518" spans="1:10" s="29" customFormat="1" ht="47.25" hidden="1" customHeight="1">
      <c r="A518" s="27" t="s">
        <v>1114</v>
      </c>
      <c r="B518" s="114" t="s">
        <v>1115</v>
      </c>
      <c r="C518" s="26"/>
      <c r="D518" s="602"/>
      <c r="E518" s="28"/>
      <c r="F518" s="26"/>
      <c r="G518" s="26"/>
      <c r="H518" s="99"/>
      <c r="I518" s="99"/>
    </row>
    <row r="519" spans="1:10" s="29" customFormat="1" ht="47.25" hidden="1" customHeight="1">
      <c r="A519" s="27" t="s">
        <v>1116</v>
      </c>
      <c r="B519" s="114" t="s">
        <v>1117</v>
      </c>
      <c r="C519" s="26"/>
      <c r="D519" s="602"/>
      <c r="E519" s="28"/>
      <c r="F519" s="26"/>
      <c r="G519" s="26"/>
      <c r="H519" s="99"/>
      <c r="I519" s="99"/>
    </row>
    <row r="520" spans="1:10" s="29" customFormat="1" ht="47.25" hidden="1" customHeight="1">
      <c r="A520" s="27" t="s">
        <v>1118</v>
      </c>
      <c r="B520" s="114" t="s">
        <v>1119</v>
      </c>
      <c r="C520" s="26"/>
      <c r="D520" s="602"/>
      <c r="E520" s="28"/>
      <c r="F520" s="26"/>
      <c r="G520" s="26"/>
      <c r="H520" s="99"/>
      <c r="I520" s="99"/>
    </row>
    <row r="521" spans="1:10" s="29" customFormat="1" ht="47.25" hidden="1" customHeight="1">
      <c r="A521" s="27" t="s">
        <v>1120</v>
      </c>
      <c r="B521" s="114" t="s">
        <v>1121</v>
      </c>
      <c r="C521" s="26"/>
      <c r="D521" s="602"/>
      <c r="E521" s="28"/>
      <c r="F521" s="26"/>
      <c r="G521" s="26"/>
      <c r="H521" s="99"/>
      <c r="I521" s="99"/>
    </row>
    <row r="522" spans="1:10" s="29" customFormat="1" ht="47.25" hidden="1" customHeight="1">
      <c r="A522" s="27" t="s">
        <v>1122</v>
      </c>
      <c r="B522" s="114" t="s">
        <v>1123</v>
      </c>
      <c r="C522" s="26"/>
      <c r="D522" s="602"/>
      <c r="E522" s="28"/>
      <c r="F522" s="26"/>
      <c r="G522" s="26"/>
      <c r="H522" s="99"/>
      <c r="I522" s="99"/>
    </row>
    <row r="523" spans="1:10" s="29" customFormat="1" ht="47.25" hidden="1" customHeight="1">
      <c r="A523" s="27" t="s">
        <v>1124</v>
      </c>
      <c r="B523" s="114" t="s">
        <v>1125</v>
      </c>
      <c r="C523" s="26"/>
      <c r="D523" s="602"/>
      <c r="E523" s="28"/>
      <c r="F523" s="26"/>
      <c r="G523" s="26"/>
      <c r="H523" s="99"/>
      <c r="I523" s="99"/>
    </row>
    <row r="524" spans="1:10" ht="47.25" hidden="1" customHeight="1">
      <c r="A524" s="27" t="s">
        <v>1126</v>
      </c>
      <c r="B524" s="114" t="s">
        <v>1127</v>
      </c>
      <c r="C524" s="26"/>
      <c r="D524" s="602"/>
      <c r="E524" s="28"/>
      <c r="F524" s="26"/>
      <c r="G524" s="26"/>
      <c r="H524" s="99"/>
      <c r="I524" s="99"/>
      <c r="J524" s="7"/>
    </row>
    <row r="525" spans="1:10" ht="78.75" hidden="1" customHeight="1">
      <c r="A525" s="27" t="s">
        <v>1128</v>
      </c>
      <c r="B525" s="114" t="s">
        <v>1129</v>
      </c>
      <c r="C525" s="26"/>
      <c r="D525" s="602"/>
      <c r="E525" s="28"/>
      <c r="F525" s="26"/>
      <c r="G525" s="26"/>
      <c r="H525" s="99"/>
      <c r="I525" s="99"/>
      <c r="J525" s="7"/>
    </row>
    <row r="526" spans="1:10" ht="31.5" hidden="1" customHeight="1">
      <c r="A526" s="27" t="s">
        <v>1130</v>
      </c>
      <c r="B526" s="543" t="s">
        <v>1131</v>
      </c>
      <c r="C526" s="26"/>
      <c r="D526" s="602"/>
      <c r="E526" s="28"/>
      <c r="F526" s="26"/>
      <c r="G526" s="26"/>
      <c r="H526" s="99"/>
      <c r="I526" s="99"/>
      <c r="J526" s="7"/>
    </row>
    <row r="527" spans="1:10" ht="47.25" hidden="1" customHeight="1">
      <c r="A527" s="27" t="s">
        <v>1132</v>
      </c>
      <c r="B527" s="114" t="s">
        <v>1133</v>
      </c>
      <c r="C527" s="26"/>
      <c r="D527" s="602"/>
      <c r="E527" s="28"/>
      <c r="F527" s="26"/>
      <c r="G527" s="26"/>
      <c r="H527" s="99"/>
      <c r="I527" s="99"/>
      <c r="J527" s="7"/>
    </row>
    <row r="528" spans="1:10" ht="18.75" customHeight="1">
      <c r="A528" s="304"/>
      <c r="B528" s="1195" t="s">
        <v>1134</v>
      </c>
      <c r="C528" s="1197"/>
      <c r="D528" s="1197"/>
      <c r="E528" s="1197"/>
      <c r="F528" s="1197"/>
      <c r="G528" s="1197"/>
      <c r="H528" s="29">
        <f>H529+H537+H553+H563+H582+H601</f>
        <v>156</v>
      </c>
      <c r="I528" s="29">
        <f>I529+I537+I553+I563+I582+I601</f>
        <v>156</v>
      </c>
    </row>
    <row r="529" spans="1:10" ht="40.15" customHeight="1">
      <c r="A529" s="135" t="s">
        <v>2083</v>
      </c>
      <c r="B529" s="1078" t="s">
        <v>36</v>
      </c>
      <c r="C529" s="1091"/>
      <c r="D529" s="1091"/>
      <c r="E529" s="1091"/>
      <c r="F529" s="1091"/>
      <c r="G529" s="1092"/>
      <c r="H529" s="29">
        <f>SUM(D530:D536)</f>
        <v>12</v>
      </c>
      <c r="I529" s="29">
        <f>COUNT(D530:D536)*2</f>
        <v>12</v>
      </c>
    </row>
    <row r="530" spans="1:10" ht="31.5" hidden="1" customHeight="1">
      <c r="A530" s="79" t="s">
        <v>1135</v>
      </c>
      <c r="B530" s="114" t="s">
        <v>1136</v>
      </c>
      <c r="C530" s="541"/>
      <c r="D530" s="531"/>
      <c r="E530" s="22"/>
      <c r="F530" s="541"/>
      <c r="G530" s="541"/>
      <c r="H530" s="99"/>
      <c r="I530" s="99"/>
      <c r="J530" s="7"/>
    </row>
    <row r="531" spans="1:10" ht="47.25" customHeight="1">
      <c r="A531" s="182" t="s">
        <v>2086</v>
      </c>
      <c r="B531" s="114" t="s">
        <v>1138</v>
      </c>
      <c r="C531" s="25" t="s">
        <v>1139</v>
      </c>
      <c r="D531" s="630">
        <v>2</v>
      </c>
      <c r="E531" s="22" t="s">
        <v>538</v>
      </c>
      <c r="F531" s="25" t="s">
        <v>1140</v>
      </c>
      <c r="G531" s="183"/>
    </row>
    <row r="532" spans="1:10" ht="31.5" customHeight="1">
      <c r="A532" s="182" t="s">
        <v>1141</v>
      </c>
      <c r="B532" s="114" t="s">
        <v>1142</v>
      </c>
      <c r="C532" s="25" t="s">
        <v>2565</v>
      </c>
      <c r="D532" s="630">
        <v>2</v>
      </c>
      <c r="E532" s="22" t="s">
        <v>538</v>
      </c>
      <c r="F532" s="25" t="s">
        <v>2566</v>
      </c>
      <c r="G532" s="183"/>
    </row>
    <row r="533" spans="1:10" ht="31.5" customHeight="1">
      <c r="A533" s="182" t="s">
        <v>2091</v>
      </c>
      <c r="B533" s="114" t="s">
        <v>1144</v>
      </c>
      <c r="C533" s="23" t="s">
        <v>1145</v>
      </c>
      <c r="D533" s="630">
        <v>2</v>
      </c>
      <c r="E533" s="22" t="s">
        <v>538</v>
      </c>
      <c r="F533" s="25" t="s">
        <v>2567</v>
      </c>
      <c r="G533" s="183"/>
    </row>
    <row r="534" spans="1:10" ht="31.5" customHeight="1">
      <c r="A534" s="182"/>
      <c r="B534" s="114"/>
      <c r="C534" s="23" t="s">
        <v>6540</v>
      </c>
      <c r="D534" s="630">
        <v>2</v>
      </c>
      <c r="E534" s="22" t="s">
        <v>538</v>
      </c>
      <c r="F534" s="22"/>
      <c r="G534" s="183"/>
    </row>
    <row r="535" spans="1:10" ht="47.25" customHeight="1">
      <c r="A535" s="182" t="s">
        <v>2095</v>
      </c>
      <c r="B535" s="114" t="s">
        <v>1149</v>
      </c>
      <c r="C535" s="247" t="s">
        <v>1150</v>
      </c>
      <c r="D535" s="630">
        <v>2</v>
      </c>
      <c r="E535" s="22" t="s">
        <v>538</v>
      </c>
      <c r="F535" s="550" t="s">
        <v>1151</v>
      </c>
      <c r="G535" s="183"/>
    </row>
    <row r="536" spans="1:10" ht="31.5" customHeight="1">
      <c r="A536" s="182" t="s">
        <v>1152</v>
      </c>
      <c r="B536" s="570" t="s">
        <v>1153</v>
      </c>
      <c r="C536" s="25" t="s">
        <v>1154</v>
      </c>
      <c r="D536" s="630">
        <v>2</v>
      </c>
      <c r="E536" s="22" t="s">
        <v>538</v>
      </c>
      <c r="F536" s="541"/>
      <c r="G536" s="183"/>
    </row>
    <row r="537" spans="1:10" ht="40.15" customHeight="1">
      <c r="A537" s="135" t="s">
        <v>2098</v>
      </c>
      <c r="B537" s="1078" t="s">
        <v>34</v>
      </c>
      <c r="C537" s="1091"/>
      <c r="D537" s="1091"/>
      <c r="E537" s="1091"/>
      <c r="F537" s="1091"/>
      <c r="G537" s="1092"/>
      <c r="H537" s="29">
        <f>SUM(D538:D552)</f>
        <v>30</v>
      </c>
      <c r="I537" s="29">
        <f>COUNT(D538:D552)*2</f>
        <v>30</v>
      </c>
    </row>
    <row r="538" spans="1:10" ht="31.5" customHeight="1">
      <c r="A538" s="182" t="s">
        <v>2100</v>
      </c>
      <c r="B538" s="114" t="s">
        <v>1156</v>
      </c>
      <c r="C538" s="23" t="s">
        <v>1157</v>
      </c>
      <c r="D538" s="607">
        <v>2</v>
      </c>
      <c r="E538" s="22" t="s">
        <v>339</v>
      </c>
      <c r="F538" s="50" t="s">
        <v>1158</v>
      </c>
      <c r="G538" s="299"/>
    </row>
    <row r="539" spans="1:10" ht="39.75" customHeight="1">
      <c r="A539" s="182"/>
      <c r="B539" s="114"/>
      <c r="C539" s="23" t="s">
        <v>1159</v>
      </c>
      <c r="D539" s="607">
        <v>2</v>
      </c>
      <c r="E539" s="22" t="s">
        <v>377</v>
      </c>
      <c r="F539" s="50" t="s">
        <v>1160</v>
      </c>
      <c r="G539" s="299"/>
    </row>
    <row r="540" spans="1:10" ht="45" customHeight="1">
      <c r="A540" s="182"/>
      <c r="B540" s="114"/>
      <c r="C540" s="23" t="s">
        <v>1161</v>
      </c>
      <c r="D540" s="607">
        <v>2</v>
      </c>
      <c r="E540" s="22" t="s">
        <v>377</v>
      </c>
      <c r="F540" s="50" t="s">
        <v>1162</v>
      </c>
      <c r="G540" s="299"/>
    </row>
    <row r="541" spans="1:10" ht="33.75" customHeight="1">
      <c r="A541" s="182"/>
      <c r="B541" s="114"/>
      <c r="C541" s="23" t="s">
        <v>2568</v>
      </c>
      <c r="D541" s="607">
        <v>2</v>
      </c>
      <c r="E541" s="22" t="s">
        <v>377</v>
      </c>
      <c r="F541" s="50" t="s">
        <v>1164</v>
      </c>
      <c r="G541" s="299"/>
    </row>
    <row r="542" spans="1:10" ht="30" customHeight="1">
      <c r="A542" s="182"/>
      <c r="B542" s="114"/>
      <c r="C542" s="23" t="s">
        <v>1165</v>
      </c>
      <c r="D542" s="607">
        <v>2</v>
      </c>
      <c r="E542" s="22" t="s">
        <v>339</v>
      </c>
      <c r="F542" s="50" t="s">
        <v>1166</v>
      </c>
      <c r="G542" s="299"/>
    </row>
    <row r="543" spans="1:10" ht="28.5" customHeight="1">
      <c r="A543" s="182"/>
      <c r="B543" s="114"/>
      <c r="C543" s="20" t="s">
        <v>2782</v>
      </c>
      <c r="D543" s="607">
        <v>2</v>
      </c>
      <c r="E543" s="22" t="s">
        <v>339</v>
      </c>
      <c r="F543" s="541"/>
      <c r="G543" s="299"/>
    </row>
    <row r="544" spans="1:10" ht="30" customHeight="1">
      <c r="A544" s="182"/>
      <c r="B544" s="114"/>
      <c r="C544" s="20" t="s">
        <v>2783</v>
      </c>
      <c r="D544" s="607">
        <v>2</v>
      </c>
      <c r="E544" s="22" t="s">
        <v>339</v>
      </c>
      <c r="F544" s="541"/>
      <c r="G544" s="299"/>
    </row>
    <row r="545" spans="1:9" ht="31.5" customHeight="1">
      <c r="A545" s="182" t="s">
        <v>2106</v>
      </c>
      <c r="B545" s="114" t="s">
        <v>1168</v>
      </c>
      <c r="C545" s="23" t="s">
        <v>1169</v>
      </c>
      <c r="D545" s="607">
        <v>2</v>
      </c>
      <c r="E545" s="22" t="s">
        <v>269</v>
      </c>
      <c r="F545" s="50" t="s">
        <v>1170</v>
      </c>
      <c r="G545" s="299"/>
    </row>
    <row r="546" spans="1:9" ht="31.5" customHeight="1">
      <c r="A546" s="182"/>
      <c r="B546" s="114"/>
      <c r="C546" s="316" t="s">
        <v>3203</v>
      </c>
      <c r="D546" s="607">
        <v>2</v>
      </c>
      <c r="E546" s="22" t="s">
        <v>269</v>
      </c>
      <c r="F546" s="316" t="s">
        <v>3587</v>
      </c>
      <c r="G546" s="299"/>
    </row>
    <row r="547" spans="1:9" ht="30" customHeight="1">
      <c r="A547" s="182"/>
      <c r="B547" s="114"/>
      <c r="C547" s="23" t="s">
        <v>1171</v>
      </c>
      <c r="D547" s="607">
        <v>2</v>
      </c>
      <c r="E547" s="22" t="s">
        <v>418</v>
      </c>
      <c r="F547" s="22"/>
      <c r="G547" s="299"/>
    </row>
    <row r="548" spans="1:9" ht="31.5" customHeight="1">
      <c r="A548" s="182" t="s">
        <v>2110</v>
      </c>
      <c r="B548" s="114" t="s">
        <v>1173</v>
      </c>
      <c r="C548" s="23" t="s">
        <v>1174</v>
      </c>
      <c r="D548" s="607">
        <v>2</v>
      </c>
      <c r="E548" s="22" t="s">
        <v>339</v>
      </c>
      <c r="F548" s="22"/>
      <c r="G548" s="299"/>
    </row>
    <row r="549" spans="1:9" ht="31.5" customHeight="1">
      <c r="A549" s="182"/>
      <c r="B549" s="114"/>
      <c r="C549" s="30" t="s">
        <v>2569</v>
      </c>
      <c r="D549" s="607">
        <v>2</v>
      </c>
      <c r="E549" s="22" t="s">
        <v>377</v>
      </c>
      <c r="F549" s="25" t="s">
        <v>2570</v>
      </c>
      <c r="G549" s="299"/>
    </row>
    <row r="550" spans="1:9" ht="30" customHeight="1">
      <c r="A550" s="182"/>
      <c r="B550" s="114"/>
      <c r="C550" s="30" t="s">
        <v>6541</v>
      </c>
      <c r="D550" s="607">
        <v>2</v>
      </c>
      <c r="E550" s="28" t="s">
        <v>418</v>
      </c>
      <c r="F550" s="25"/>
      <c r="G550" s="299"/>
    </row>
    <row r="551" spans="1:9" ht="30" customHeight="1">
      <c r="A551" s="182"/>
      <c r="B551" s="114"/>
      <c r="C551" s="30" t="s">
        <v>2114</v>
      </c>
      <c r="D551" s="607">
        <v>2</v>
      </c>
      <c r="E551" s="28" t="s">
        <v>418</v>
      </c>
      <c r="F551" s="25"/>
      <c r="G551" s="299"/>
    </row>
    <row r="552" spans="1:9" ht="30" customHeight="1">
      <c r="A552" s="182"/>
      <c r="B552" s="114"/>
      <c r="C552" s="30" t="s">
        <v>3209</v>
      </c>
      <c r="D552" s="607">
        <v>2</v>
      </c>
      <c r="E552" s="22" t="s">
        <v>377</v>
      </c>
      <c r="F552" s="25" t="s">
        <v>3210</v>
      </c>
      <c r="G552" s="299"/>
    </row>
    <row r="553" spans="1:9" ht="40.15" customHeight="1">
      <c r="A553" s="135" t="s">
        <v>2116</v>
      </c>
      <c r="B553" s="1078" t="s">
        <v>32</v>
      </c>
      <c r="C553" s="1091"/>
      <c r="D553" s="1091"/>
      <c r="E553" s="1091"/>
      <c r="F553" s="1091"/>
      <c r="G553" s="1092"/>
      <c r="H553" s="29">
        <f>SUM(D554:D562)</f>
        <v>18</v>
      </c>
      <c r="I553" s="29">
        <f>COUNT(D554:D562)*2</f>
        <v>18</v>
      </c>
    </row>
    <row r="554" spans="1:9" ht="47.25" customHeight="1">
      <c r="A554" s="182" t="s">
        <v>2118</v>
      </c>
      <c r="B554" s="191" t="s">
        <v>1178</v>
      </c>
      <c r="C554" s="50" t="s">
        <v>1179</v>
      </c>
      <c r="D554" s="607">
        <v>2</v>
      </c>
      <c r="E554" s="22" t="s">
        <v>377</v>
      </c>
      <c r="F554" s="541"/>
      <c r="G554" s="183"/>
    </row>
    <row r="555" spans="1:9" ht="15.75" customHeight="1">
      <c r="A555" s="182"/>
      <c r="B555" s="191"/>
      <c r="C555" s="50" t="s">
        <v>1180</v>
      </c>
      <c r="D555" s="607">
        <v>2</v>
      </c>
      <c r="E555" s="22" t="s">
        <v>377</v>
      </c>
      <c r="F555" s="541"/>
      <c r="G555" s="183"/>
    </row>
    <row r="556" spans="1:9" ht="30" customHeight="1">
      <c r="A556" s="182"/>
      <c r="B556" s="191"/>
      <c r="C556" s="50" t="s">
        <v>3590</v>
      </c>
      <c r="D556" s="607">
        <v>2</v>
      </c>
      <c r="E556" s="22" t="s">
        <v>377</v>
      </c>
      <c r="F556" s="541"/>
      <c r="G556" s="183"/>
    </row>
    <row r="557" spans="1:9" ht="45" customHeight="1">
      <c r="A557" s="182"/>
      <c r="B557" s="191"/>
      <c r="C557" s="376" t="s">
        <v>2125</v>
      </c>
      <c r="D557" s="607">
        <v>2</v>
      </c>
      <c r="E557" s="22" t="s">
        <v>377</v>
      </c>
      <c r="F557" s="541"/>
      <c r="G557" s="183"/>
    </row>
    <row r="558" spans="1:9" ht="30" customHeight="1">
      <c r="A558" s="182"/>
      <c r="B558" s="191"/>
      <c r="C558" s="50" t="s">
        <v>2786</v>
      </c>
      <c r="D558" s="607">
        <v>2</v>
      </c>
      <c r="E558" s="22" t="s">
        <v>377</v>
      </c>
      <c r="F558" s="541"/>
      <c r="G558" s="183"/>
    </row>
    <row r="559" spans="1:9" ht="15.75" customHeight="1">
      <c r="A559" s="182"/>
      <c r="B559" s="191"/>
      <c r="C559" s="50" t="s">
        <v>2789</v>
      </c>
      <c r="D559" s="607">
        <v>2</v>
      </c>
      <c r="E559" s="22" t="s">
        <v>377</v>
      </c>
      <c r="F559" s="541"/>
      <c r="G559" s="183"/>
    </row>
    <row r="560" spans="1:9" ht="39" customHeight="1">
      <c r="A560" s="182"/>
      <c r="B560" s="191"/>
      <c r="C560" s="25" t="s">
        <v>1181</v>
      </c>
      <c r="D560" s="607">
        <v>2</v>
      </c>
      <c r="E560" s="22" t="s">
        <v>377</v>
      </c>
      <c r="F560" s="22" t="s">
        <v>2790</v>
      </c>
      <c r="G560" s="183"/>
    </row>
    <row r="561" spans="1:9" ht="45" customHeight="1">
      <c r="A561" s="182" t="s">
        <v>2130</v>
      </c>
      <c r="B561" s="114" t="s">
        <v>1183</v>
      </c>
      <c r="C561" s="25" t="s">
        <v>1184</v>
      </c>
      <c r="D561" s="607">
        <v>2</v>
      </c>
      <c r="E561" s="22" t="s">
        <v>377</v>
      </c>
      <c r="F561" s="541"/>
      <c r="G561" s="183"/>
    </row>
    <row r="562" spans="1:9" ht="30" customHeight="1">
      <c r="A562" s="182"/>
      <c r="B562" s="114"/>
      <c r="C562" s="25" t="s">
        <v>1185</v>
      </c>
      <c r="D562" s="607">
        <v>2</v>
      </c>
      <c r="E562" s="22" t="s">
        <v>418</v>
      </c>
      <c r="F562" s="541"/>
      <c r="G562" s="183"/>
    </row>
    <row r="563" spans="1:9" ht="40.15" customHeight="1">
      <c r="A563" s="135" t="s">
        <v>2133</v>
      </c>
      <c r="B563" s="1078" t="s">
        <v>30</v>
      </c>
      <c r="C563" s="1091"/>
      <c r="D563" s="1091"/>
      <c r="E563" s="1091"/>
      <c r="F563" s="1091"/>
      <c r="G563" s="1092"/>
      <c r="H563" s="29">
        <f>SUM(D564:D581)</f>
        <v>36</v>
      </c>
      <c r="I563" s="29">
        <f>COUNT(D564:D581)*2</f>
        <v>36</v>
      </c>
    </row>
    <row r="564" spans="1:9" ht="60" customHeight="1">
      <c r="A564" s="182" t="s">
        <v>2135</v>
      </c>
      <c r="B564" s="42" t="s">
        <v>1187</v>
      </c>
      <c r="C564" s="20" t="s">
        <v>1188</v>
      </c>
      <c r="D564" s="630">
        <v>2</v>
      </c>
      <c r="E564" s="22" t="s">
        <v>269</v>
      </c>
      <c r="F564" s="50" t="s">
        <v>3591</v>
      </c>
      <c r="G564" s="183"/>
    </row>
    <row r="565" spans="1:9" ht="102.4" customHeight="1">
      <c r="A565" s="182"/>
      <c r="B565" s="42"/>
      <c r="C565" s="25" t="s">
        <v>2572</v>
      </c>
      <c r="D565" s="630">
        <v>2</v>
      </c>
      <c r="E565" s="22" t="s">
        <v>269</v>
      </c>
      <c r="F565" s="50" t="s">
        <v>3592</v>
      </c>
      <c r="G565" s="183"/>
    </row>
    <row r="566" spans="1:9" ht="42.75" customHeight="1">
      <c r="A566" s="182"/>
      <c r="B566" s="42"/>
      <c r="C566" s="30" t="s">
        <v>1192</v>
      </c>
      <c r="D566" s="630">
        <v>2</v>
      </c>
      <c r="E566" s="22" t="s">
        <v>269</v>
      </c>
      <c r="F566" s="26" t="s">
        <v>1193</v>
      </c>
      <c r="G566" s="183"/>
    </row>
    <row r="567" spans="1:9" ht="49.5" customHeight="1">
      <c r="A567" s="182"/>
      <c r="B567" s="42"/>
      <c r="C567" s="30" t="s">
        <v>1194</v>
      </c>
      <c r="D567" s="630">
        <v>2</v>
      </c>
      <c r="E567" s="22" t="s">
        <v>269</v>
      </c>
      <c r="F567" s="25" t="s">
        <v>1195</v>
      </c>
      <c r="G567" s="183"/>
    </row>
    <row r="568" spans="1:9" ht="39.75" customHeight="1">
      <c r="A568" s="182"/>
      <c r="B568" s="42"/>
      <c r="C568" s="25" t="s">
        <v>1196</v>
      </c>
      <c r="D568" s="630">
        <v>2</v>
      </c>
      <c r="E568" s="22" t="s">
        <v>269</v>
      </c>
      <c r="F568" s="50" t="s">
        <v>1197</v>
      </c>
      <c r="G568" s="183"/>
    </row>
    <row r="569" spans="1:9" ht="30" customHeight="1">
      <c r="A569" s="182"/>
      <c r="B569" s="42"/>
      <c r="C569" s="300" t="s">
        <v>1198</v>
      </c>
      <c r="D569" s="630">
        <v>2</v>
      </c>
      <c r="E569" s="22" t="s">
        <v>269</v>
      </c>
      <c r="F569" s="50"/>
      <c r="G569" s="336"/>
    </row>
    <row r="570" spans="1:9" ht="75" customHeight="1">
      <c r="A570" s="182" t="s">
        <v>2141</v>
      </c>
      <c r="B570" s="42" t="s">
        <v>1200</v>
      </c>
      <c r="C570" s="76" t="s">
        <v>1201</v>
      </c>
      <c r="D570" s="630">
        <v>2</v>
      </c>
      <c r="E570" s="301" t="s">
        <v>377</v>
      </c>
      <c r="F570" s="30" t="s">
        <v>1202</v>
      </c>
      <c r="G570" s="53"/>
    </row>
    <row r="571" spans="1:9" ht="30" customHeight="1">
      <c r="A571" s="182"/>
      <c r="B571" s="42"/>
      <c r="C571" s="23" t="s">
        <v>1203</v>
      </c>
      <c r="D571" s="630">
        <v>2</v>
      </c>
      <c r="E571" s="301" t="s">
        <v>377</v>
      </c>
      <c r="F571" s="30" t="s">
        <v>3593</v>
      </c>
      <c r="G571" s="53"/>
    </row>
    <row r="572" spans="1:9" ht="45" customHeight="1">
      <c r="A572" s="182"/>
      <c r="B572" s="42"/>
      <c r="C572" s="23" t="s">
        <v>1205</v>
      </c>
      <c r="D572" s="630">
        <v>2</v>
      </c>
      <c r="E572" s="301" t="s">
        <v>377</v>
      </c>
      <c r="F572" s="30" t="s">
        <v>1206</v>
      </c>
      <c r="G572" s="53"/>
    </row>
    <row r="573" spans="1:9" ht="45" customHeight="1">
      <c r="A573" s="182"/>
      <c r="B573" s="42"/>
      <c r="C573" s="50" t="s">
        <v>3594</v>
      </c>
      <c r="D573" s="630">
        <v>2</v>
      </c>
      <c r="E573" s="301" t="s">
        <v>377</v>
      </c>
      <c r="F573" s="30"/>
      <c r="G573" s="53"/>
    </row>
    <row r="574" spans="1:9" ht="45" customHeight="1">
      <c r="A574" s="182"/>
      <c r="B574" s="42"/>
      <c r="C574" s="25" t="s">
        <v>2795</v>
      </c>
      <c r="D574" s="630">
        <v>2</v>
      </c>
      <c r="E574" s="301" t="s">
        <v>377</v>
      </c>
      <c r="F574" s="30"/>
      <c r="G574" s="53"/>
    </row>
    <row r="575" spans="1:9" ht="45" customHeight="1">
      <c r="A575" s="182"/>
      <c r="B575" s="42"/>
      <c r="C575" s="25" t="s">
        <v>1207</v>
      </c>
      <c r="D575" s="630">
        <v>2</v>
      </c>
      <c r="E575" s="301" t="s">
        <v>377</v>
      </c>
      <c r="F575" s="30"/>
      <c r="G575" s="53"/>
    </row>
    <row r="576" spans="1:9" ht="45" customHeight="1">
      <c r="A576" s="182"/>
      <c r="B576" s="42"/>
      <c r="C576" s="50" t="s">
        <v>3595</v>
      </c>
      <c r="D576" s="630">
        <v>2</v>
      </c>
      <c r="E576" s="301" t="s">
        <v>377</v>
      </c>
      <c r="F576" s="26"/>
      <c r="G576" s="53"/>
    </row>
    <row r="577" spans="1:9" ht="45" customHeight="1">
      <c r="A577" s="182"/>
      <c r="B577" s="42"/>
      <c r="C577" s="23" t="s">
        <v>2792</v>
      </c>
      <c r="D577" s="630">
        <v>2</v>
      </c>
      <c r="E577" s="301" t="s">
        <v>377</v>
      </c>
      <c r="F577" s="30" t="s">
        <v>2793</v>
      </c>
      <c r="G577" s="83"/>
    </row>
    <row r="578" spans="1:9" ht="45" customHeight="1">
      <c r="A578" s="182"/>
      <c r="B578" s="42"/>
      <c r="C578" s="50" t="s">
        <v>3596</v>
      </c>
      <c r="D578" s="630">
        <v>2</v>
      </c>
      <c r="E578" s="22" t="s">
        <v>1814</v>
      </c>
      <c r="F578" s="25"/>
      <c r="G578" s="83"/>
    </row>
    <row r="579" spans="1:9" ht="45" customHeight="1">
      <c r="A579" s="182"/>
      <c r="B579" s="42"/>
      <c r="C579" s="50" t="s">
        <v>3242</v>
      </c>
      <c r="D579" s="630">
        <v>2</v>
      </c>
      <c r="E579" s="22" t="s">
        <v>1814</v>
      </c>
      <c r="F579" s="50"/>
      <c r="G579" s="183"/>
    </row>
    <row r="580" spans="1:9" ht="45" customHeight="1">
      <c r="A580" s="182"/>
      <c r="B580" s="42"/>
      <c r="C580" s="50" t="s">
        <v>3597</v>
      </c>
      <c r="D580" s="630">
        <v>2</v>
      </c>
      <c r="E580" s="22" t="s">
        <v>1814</v>
      </c>
      <c r="F580" s="50"/>
      <c r="G580" s="183"/>
    </row>
    <row r="581" spans="1:9" ht="45" customHeight="1">
      <c r="A581" s="182"/>
      <c r="B581" s="42"/>
      <c r="C581" s="50" t="s">
        <v>2797</v>
      </c>
      <c r="D581" s="630">
        <v>2</v>
      </c>
      <c r="E581" s="22" t="s">
        <v>658</v>
      </c>
      <c r="F581" s="50" t="s">
        <v>2148</v>
      </c>
      <c r="G581" s="183"/>
    </row>
    <row r="582" spans="1:9" ht="40.15" customHeight="1">
      <c r="A582" s="135" t="s">
        <v>2149</v>
      </c>
      <c r="B582" s="1078" t="s">
        <v>28</v>
      </c>
      <c r="C582" s="1091"/>
      <c r="D582" s="1091"/>
      <c r="E582" s="1091"/>
      <c r="F582" s="1091"/>
      <c r="G582" s="1092"/>
      <c r="H582" s="29">
        <f>SUM(D583:D600)</f>
        <v>36</v>
      </c>
      <c r="I582" s="29">
        <f>COUNT(D583:D600)*2</f>
        <v>36</v>
      </c>
    </row>
    <row r="583" spans="1:9" ht="45" customHeight="1">
      <c r="A583" s="182" t="s">
        <v>2150</v>
      </c>
      <c r="B583" s="30" t="s">
        <v>1209</v>
      </c>
      <c r="C583" s="50" t="s">
        <v>1210</v>
      </c>
      <c r="D583" s="607">
        <v>2</v>
      </c>
      <c r="E583" s="22" t="s">
        <v>339</v>
      </c>
      <c r="F583" s="50" t="s">
        <v>3598</v>
      </c>
      <c r="G583" s="299"/>
    </row>
    <row r="584" spans="1:9" ht="15" customHeight="1">
      <c r="A584" s="182"/>
      <c r="B584" s="30"/>
      <c r="C584" s="50" t="s">
        <v>3599</v>
      </c>
      <c r="D584" s="607">
        <v>2</v>
      </c>
      <c r="E584" s="22" t="s">
        <v>339</v>
      </c>
      <c r="F584" s="540"/>
      <c r="G584" s="299"/>
    </row>
    <row r="585" spans="1:9" ht="30" customHeight="1">
      <c r="A585" s="182"/>
      <c r="B585" s="30"/>
      <c r="C585" s="50" t="s">
        <v>2151</v>
      </c>
      <c r="D585" s="607">
        <v>2</v>
      </c>
      <c r="E585" s="22" t="s">
        <v>339</v>
      </c>
      <c r="F585" s="26"/>
      <c r="G585" s="299"/>
    </row>
    <row r="586" spans="1:9" ht="30" customHeight="1">
      <c r="A586" s="182"/>
      <c r="B586" s="30"/>
      <c r="C586" s="552" t="s">
        <v>3600</v>
      </c>
      <c r="D586" s="607">
        <v>2</v>
      </c>
      <c r="E586" s="22" t="s">
        <v>339</v>
      </c>
      <c r="F586" s="50"/>
      <c r="G586" s="299"/>
    </row>
    <row r="587" spans="1:9" ht="46.5" customHeight="1">
      <c r="A587" s="182"/>
      <c r="B587" s="30"/>
      <c r="C587" s="50" t="s">
        <v>3247</v>
      </c>
      <c r="D587" s="607">
        <v>2</v>
      </c>
      <c r="E587" s="22" t="s">
        <v>339</v>
      </c>
      <c r="F587" s="50"/>
      <c r="G587" s="299"/>
    </row>
    <row r="588" spans="1:9" ht="45" customHeight="1">
      <c r="A588" s="182" t="s">
        <v>2152</v>
      </c>
      <c r="B588" s="42" t="s">
        <v>1212</v>
      </c>
      <c r="C588" s="23" t="s">
        <v>1213</v>
      </c>
      <c r="D588" s="607">
        <v>2</v>
      </c>
      <c r="E588" s="22" t="s">
        <v>377</v>
      </c>
      <c r="F588" s="25" t="s">
        <v>1214</v>
      </c>
      <c r="G588" s="299"/>
    </row>
    <row r="589" spans="1:9" ht="45" customHeight="1">
      <c r="A589" s="182"/>
      <c r="B589" s="42"/>
      <c r="C589" s="23" t="s">
        <v>1215</v>
      </c>
      <c r="D589" s="607">
        <v>2</v>
      </c>
      <c r="E589" s="22" t="s">
        <v>377</v>
      </c>
      <c r="F589" s="25" t="s">
        <v>2576</v>
      </c>
      <c r="G589" s="299"/>
    </row>
    <row r="590" spans="1:9" ht="45" customHeight="1">
      <c r="A590" s="182" t="s">
        <v>2156</v>
      </c>
      <c r="B590" s="42" t="s">
        <v>1218</v>
      </c>
      <c r="C590" s="23" t="s">
        <v>1219</v>
      </c>
      <c r="D590" s="607">
        <v>2</v>
      </c>
      <c r="E590" s="22" t="s">
        <v>538</v>
      </c>
      <c r="F590" s="541"/>
      <c r="G590" s="299"/>
    </row>
    <row r="591" spans="1:9" ht="15" customHeight="1">
      <c r="A591" s="182"/>
      <c r="B591" s="42"/>
      <c r="C591" s="23" t="s">
        <v>2160</v>
      </c>
      <c r="D591" s="607">
        <v>2</v>
      </c>
      <c r="E591" s="22" t="s">
        <v>538</v>
      </c>
      <c r="F591" s="541"/>
      <c r="G591" s="299"/>
    </row>
    <row r="592" spans="1:9" ht="45" customHeight="1">
      <c r="A592" s="182"/>
      <c r="B592" s="42"/>
      <c r="C592" s="30" t="s">
        <v>1221</v>
      </c>
      <c r="D592" s="607">
        <v>2</v>
      </c>
      <c r="E592" s="22" t="s">
        <v>538</v>
      </c>
      <c r="F592" s="541"/>
      <c r="G592" s="299"/>
    </row>
    <row r="593" spans="1:9" ht="45" customHeight="1">
      <c r="A593" s="182"/>
      <c r="B593" s="42"/>
      <c r="C593" s="23" t="s">
        <v>1222</v>
      </c>
      <c r="D593" s="607">
        <v>2</v>
      </c>
      <c r="E593" s="22" t="s">
        <v>377</v>
      </c>
      <c r="F593" s="541"/>
      <c r="G593" s="299"/>
    </row>
    <row r="594" spans="1:9" ht="30" customHeight="1">
      <c r="A594" s="182"/>
      <c r="B594" s="42"/>
      <c r="C594" s="23" t="s">
        <v>1224</v>
      </c>
      <c r="D594" s="607">
        <v>2</v>
      </c>
      <c r="E594" s="22" t="s">
        <v>377</v>
      </c>
      <c r="F594" s="541"/>
      <c r="G594" s="299"/>
    </row>
    <row r="595" spans="1:9" ht="30" customHeight="1">
      <c r="A595" s="182"/>
      <c r="B595" s="42"/>
      <c r="C595" s="23" t="s">
        <v>2799</v>
      </c>
      <c r="D595" s="607">
        <v>2</v>
      </c>
      <c r="E595" s="22" t="s">
        <v>377</v>
      </c>
      <c r="F595" s="541"/>
      <c r="G595" s="299"/>
    </row>
    <row r="596" spans="1:9" ht="30" customHeight="1">
      <c r="A596" s="182"/>
      <c r="B596" s="42"/>
      <c r="C596" s="23" t="s">
        <v>2800</v>
      </c>
      <c r="D596" s="607">
        <v>2</v>
      </c>
      <c r="E596" s="22" t="s">
        <v>538</v>
      </c>
      <c r="F596" s="541"/>
      <c r="G596" s="299"/>
    </row>
    <row r="597" spans="1:9" ht="30" customHeight="1">
      <c r="A597" s="182"/>
      <c r="B597" s="42"/>
      <c r="C597" s="23" t="s">
        <v>3602</v>
      </c>
      <c r="D597" s="607">
        <v>2</v>
      </c>
      <c r="E597" s="22" t="s">
        <v>339</v>
      </c>
      <c r="F597" s="541"/>
      <c r="G597" s="299"/>
    </row>
    <row r="598" spans="1:9" ht="30" customHeight="1">
      <c r="A598" s="182" t="s">
        <v>2163</v>
      </c>
      <c r="B598" s="30" t="s">
        <v>1227</v>
      </c>
      <c r="C598" s="50" t="s">
        <v>2577</v>
      </c>
      <c r="D598" s="607">
        <v>2</v>
      </c>
      <c r="E598" s="22" t="s">
        <v>377</v>
      </c>
      <c r="F598" s="541"/>
      <c r="G598" s="299"/>
    </row>
    <row r="599" spans="1:9" ht="30" customHeight="1">
      <c r="A599" s="182" t="s">
        <v>1230</v>
      </c>
      <c r="B599" s="30" t="s">
        <v>1231</v>
      </c>
      <c r="C599" s="541" t="s">
        <v>3262</v>
      </c>
      <c r="D599" s="607">
        <v>2</v>
      </c>
      <c r="E599" s="22" t="s">
        <v>377</v>
      </c>
      <c r="F599" s="541"/>
      <c r="G599" s="299"/>
    </row>
    <row r="600" spans="1:9" ht="30" customHeight="1">
      <c r="A600" s="182"/>
      <c r="B600" s="30"/>
      <c r="C600" s="50" t="s">
        <v>3264</v>
      </c>
      <c r="D600" s="607">
        <v>2</v>
      </c>
      <c r="E600" s="22" t="s">
        <v>538</v>
      </c>
      <c r="F600" s="541"/>
      <c r="G600" s="299"/>
    </row>
    <row r="601" spans="1:9" ht="40.15" customHeight="1">
      <c r="A601" s="135" t="s">
        <v>2166</v>
      </c>
      <c r="B601" s="1078" t="s">
        <v>26</v>
      </c>
      <c r="C601" s="1091"/>
      <c r="D601" s="1091"/>
      <c r="E601" s="1091"/>
      <c r="F601" s="1091"/>
      <c r="G601" s="1092"/>
      <c r="H601" s="29">
        <f>SUM(D602:D613)</f>
        <v>24</v>
      </c>
      <c r="I601" s="29">
        <f>COUNT(D602:D613)*2</f>
        <v>24</v>
      </c>
    </row>
    <row r="602" spans="1:9" ht="45" customHeight="1">
      <c r="A602" s="182" t="s">
        <v>2168</v>
      </c>
      <c r="B602" s="191" t="s">
        <v>1233</v>
      </c>
      <c r="C602" s="20" t="s">
        <v>2170</v>
      </c>
      <c r="D602" s="624">
        <v>2</v>
      </c>
      <c r="E602" s="28" t="s">
        <v>339</v>
      </c>
      <c r="F602" s="42" t="s">
        <v>3266</v>
      </c>
      <c r="G602" s="299"/>
    </row>
    <row r="603" spans="1:9" ht="30" customHeight="1">
      <c r="A603" s="182"/>
      <c r="B603" s="191"/>
      <c r="C603" s="42" t="s">
        <v>2171</v>
      </c>
      <c r="D603" s="624">
        <v>2</v>
      </c>
      <c r="E603" s="28" t="s">
        <v>377</v>
      </c>
      <c r="F603" s="25" t="s">
        <v>6316</v>
      </c>
      <c r="G603" s="299"/>
    </row>
    <row r="604" spans="1:9" ht="45" customHeight="1">
      <c r="A604" s="182"/>
      <c r="B604" s="191"/>
      <c r="C604" s="42" t="s">
        <v>2172</v>
      </c>
      <c r="D604" s="624">
        <v>2</v>
      </c>
      <c r="E604" s="28" t="s">
        <v>339</v>
      </c>
      <c r="F604" s="25" t="s">
        <v>6315</v>
      </c>
      <c r="G604" s="299"/>
    </row>
    <row r="605" spans="1:9" ht="45" customHeight="1">
      <c r="A605" s="182"/>
      <c r="B605" s="191"/>
      <c r="C605" s="20" t="s">
        <v>1235</v>
      </c>
      <c r="D605" s="624">
        <v>2</v>
      </c>
      <c r="E605" s="28" t="s">
        <v>339</v>
      </c>
      <c r="F605" s="42" t="s">
        <v>3267</v>
      </c>
      <c r="G605" s="299"/>
    </row>
    <row r="606" spans="1:9" ht="45" customHeight="1">
      <c r="A606" s="182"/>
      <c r="B606" s="191"/>
      <c r="C606" s="23" t="s">
        <v>1236</v>
      </c>
      <c r="D606" s="607">
        <v>2</v>
      </c>
      <c r="E606" s="22" t="s">
        <v>339</v>
      </c>
      <c r="F606" s="541"/>
      <c r="G606" s="299"/>
    </row>
    <row r="607" spans="1:9" ht="31.5" customHeight="1">
      <c r="A607" s="182" t="s">
        <v>2173</v>
      </c>
      <c r="B607" s="191" t="s">
        <v>1238</v>
      </c>
      <c r="C607" s="20" t="s">
        <v>6311</v>
      </c>
      <c r="D607" s="624">
        <v>2</v>
      </c>
      <c r="E607" s="28" t="s">
        <v>339</v>
      </c>
      <c r="F607" s="30" t="s">
        <v>6310</v>
      </c>
      <c r="G607" s="299"/>
    </row>
    <row r="608" spans="1:9" ht="30" customHeight="1">
      <c r="A608" s="182"/>
      <c r="B608" s="191"/>
      <c r="C608" s="20" t="s">
        <v>2175</v>
      </c>
      <c r="D608" s="624">
        <v>2</v>
      </c>
      <c r="E608" s="28" t="s">
        <v>377</v>
      </c>
      <c r="F608" s="30" t="s">
        <v>2176</v>
      </c>
      <c r="G608" s="299"/>
    </row>
    <row r="609" spans="1:10" ht="30" customHeight="1">
      <c r="A609" s="182"/>
      <c r="B609" s="191"/>
      <c r="C609" s="23" t="s">
        <v>6309</v>
      </c>
      <c r="D609" s="619">
        <v>2</v>
      </c>
      <c r="E609" s="22" t="s">
        <v>339</v>
      </c>
      <c r="F609" s="30" t="s">
        <v>6312</v>
      </c>
      <c r="G609" s="299"/>
    </row>
    <row r="610" spans="1:10" ht="31.5" customHeight="1">
      <c r="A610" s="182" t="s">
        <v>2178</v>
      </c>
      <c r="B610" s="191" t="s">
        <v>1246</v>
      </c>
      <c r="C610" s="30" t="s">
        <v>1247</v>
      </c>
      <c r="D610" s="630">
        <v>2</v>
      </c>
      <c r="E610" s="303" t="s">
        <v>418</v>
      </c>
      <c r="F610" s="20" t="s">
        <v>3268</v>
      </c>
      <c r="G610" s="299"/>
    </row>
    <row r="611" spans="1:10" ht="31.5" customHeight="1">
      <c r="A611" s="182"/>
      <c r="B611" s="191"/>
      <c r="C611" s="30" t="s">
        <v>1248</v>
      </c>
      <c r="D611" s="630">
        <v>2</v>
      </c>
      <c r="E611" s="303" t="s">
        <v>269</v>
      </c>
      <c r="F611" s="177" t="s">
        <v>3269</v>
      </c>
      <c r="G611" s="299"/>
    </row>
    <row r="612" spans="1:10" ht="45" customHeight="1">
      <c r="A612" s="304"/>
      <c r="B612" s="541"/>
      <c r="C612" s="550" t="s">
        <v>1249</v>
      </c>
      <c r="D612" s="607">
        <v>2</v>
      </c>
      <c r="E612" s="22" t="s">
        <v>269</v>
      </c>
      <c r="F612" s="541"/>
      <c r="G612" s="299"/>
    </row>
    <row r="613" spans="1:10" ht="45" customHeight="1">
      <c r="A613" s="304"/>
      <c r="B613" s="571"/>
      <c r="C613" s="69" t="s">
        <v>1250</v>
      </c>
      <c r="D613" s="607">
        <v>2</v>
      </c>
      <c r="E613" s="22" t="s">
        <v>538</v>
      </c>
      <c r="F613" s="541"/>
      <c r="G613" s="299"/>
    </row>
    <row r="614" spans="1:10" ht="18.75" customHeight="1">
      <c r="A614" s="98"/>
      <c r="B614" s="1195" t="s">
        <v>2181</v>
      </c>
      <c r="C614" s="1197"/>
      <c r="D614" s="1197"/>
      <c r="E614" s="1197"/>
      <c r="F614" s="1197"/>
      <c r="G614" s="1197"/>
      <c r="H614" s="29">
        <f>H615+H622+H627+H642+H646+H652+H660+H618+H663+H670</f>
        <v>62</v>
      </c>
      <c r="I614" s="29">
        <f>I615+I622+I627+I642+I646+I652+I660+I618+I663+I670</f>
        <v>62</v>
      </c>
    </row>
    <row r="615" spans="1:10" ht="40.15" customHeight="1">
      <c r="A615" s="117" t="s">
        <v>25</v>
      </c>
      <c r="B615" s="1078" t="s">
        <v>24</v>
      </c>
      <c r="C615" s="1091"/>
      <c r="D615" s="1091"/>
      <c r="E615" s="1091"/>
      <c r="F615" s="1091"/>
      <c r="G615" s="1092"/>
      <c r="H615" s="29">
        <f>SUM(D616:D617)</f>
        <v>2</v>
      </c>
      <c r="I615" s="29">
        <f>COUNT(D616:D617)*2</f>
        <v>2</v>
      </c>
    </row>
    <row r="616" spans="1:10" ht="31.5" customHeight="1">
      <c r="A616" s="43" t="s">
        <v>1252</v>
      </c>
      <c r="B616" s="114" t="s">
        <v>1253</v>
      </c>
      <c r="C616" s="74" t="s">
        <v>1254</v>
      </c>
      <c r="D616" s="604">
        <v>2</v>
      </c>
      <c r="E616" s="28" t="s">
        <v>538</v>
      </c>
      <c r="F616" s="26"/>
      <c r="G616" s="53"/>
    </row>
    <row r="617" spans="1:10" ht="30" hidden="1" customHeight="1">
      <c r="A617" s="68" t="s">
        <v>1255</v>
      </c>
      <c r="B617" s="30" t="s">
        <v>1256</v>
      </c>
      <c r="C617" s="26"/>
      <c r="D617" s="602"/>
      <c r="E617" s="28"/>
      <c r="F617" s="26"/>
      <c r="G617" s="26"/>
      <c r="H617" s="99"/>
      <c r="I617" s="99"/>
      <c r="J617" s="7"/>
    </row>
    <row r="618" spans="1:10" ht="40.15" hidden="1" customHeight="1">
      <c r="A618" s="162" t="s">
        <v>23</v>
      </c>
      <c r="B618" s="1078" t="s">
        <v>22</v>
      </c>
      <c r="C618" s="1091"/>
      <c r="D618" s="1091"/>
      <c r="E618" s="1091"/>
      <c r="F618" s="1091"/>
      <c r="G618" s="1092"/>
      <c r="H618" s="99">
        <f>SUM(D619:D621)</f>
        <v>0</v>
      </c>
      <c r="I618" s="99">
        <f>COUNT(D619:D621)*2</f>
        <v>0</v>
      </c>
      <c r="J618" s="7"/>
    </row>
    <row r="619" spans="1:10" ht="31.5" hidden="1" customHeight="1">
      <c r="A619" s="68" t="s">
        <v>1257</v>
      </c>
      <c r="B619" s="191" t="s">
        <v>1258</v>
      </c>
      <c r="C619" s="26"/>
      <c r="D619" s="602"/>
      <c r="E619" s="28"/>
      <c r="F619" s="26"/>
      <c r="G619" s="26"/>
      <c r="H619" s="99"/>
      <c r="I619" s="99"/>
      <c r="J619" s="7"/>
    </row>
    <row r="620" spans="1:10" ht="31.5" hidden="1" customHeight="1">
      <c r="A620" s="68" t="s">
        <v>1259</v>
      </c>
      <c r="B620" s="191" t="s">
        <v>1260</v>
      </c>
      <c r="C620" s="26"/>
      <c r="D620" s="602"/>
      <c r="E620" s="28"/>
      <c r="F620" s="26"/>
      <c r="G620" s="26"/>
      <c r="H620" s="99"/>
      <c r="I620" s="99"/>
      <c r="J620" s="7"/>
    </row>
    <row r="621" spans="1:10" ht="31.5" hidden="1" customHeight="1">
      <c r="A621" s="68" t="s">
        <v>1261</v>
      </c>
      <c r="B621" s="191" t="s">
        <v>1262</v>
      </c>
      <c r="C621" s="26"/>
      <c r="D621" s="602"/>
      <c r="E621" s="28"/>
      <c r="F621" s="26"/>
      <c r="G621" s="26"/>
      <c r="H621" s="99"/>
      <c r="I621" s="99"/>
      <c r="J621" s="7"/>
    </row>
    <row r="622" spans="1:10" ht="40.15" customHeight="1">
      <c r="A622" s="135" t="s">
        <v>2191</v>
      </c>
      <c r="B622" s="1078" t="s">
        <v>20</v>
      </c>
      <c r="C622" s="1091"/>
      <c r="D622" s="1091"/>
      <c r="E622" s="1091"/>
      <c r="F622" s="1091"/>
      <c r="G622" s="1092"/>
      <c r="H622" s="29">
        <f>SUM(D623:D626)</f>
        <v>6</v>
      </c>
      <c r="I622" s="29">
        <f>COUNT(D623:D626)*2</f>
        <v>6</v>
      </c>
    </row>
    <row r="623" spans="1:10" ht="60" customHeight="1">
      <c r="A623" s="18" t="s">
        <v>2193</v>
      </c>
      <c r="B623" s="191" t="s">
        <v>1264</v>
      </c>
      <c r="C623" s="572" t="s">
        <v>2581</v>
      </c>
      <c r="D623" s="604">
        <v>2</v>
      </c>
      <c r="E623" s="28" t="s">
        <v>538</v>
      </c>
      <c r="F623" s="26"/>
      <c r="G623" s="53"/>
    </row>
    <row r="624" spans="1:10" ht="47.25" hidden="1" customHeight="1">
      <c r="A624" s="27" t="s">
        <v>2197</v>
      </c>
      <c r="B624" s="191" t="s">
        <v>1268</v>
      </c>
      <c r="C624" s="26"/>
      <c r="D624" s="602"/>
      <c r="E624" s="28"/>
      <c r="F624" s="26"/>
      <c r="G624" s="26"/>
      <c r="H624" s="99"/>
      <c r="I624" s="99"/>
      <c r="J624" s="7"/>
    </row>
    <row r="625" spans="1:9" ht="47.25" customHeight="1">
      <c r="A625" s="18" t="s">
        <v>2199</v>
      </c>
      <c r="B625" s="543" t="s">
        <v>1271</v>
      </c>
      <c r="C625" s="191" t="s">
        <v>1272</v>
      </c>
      <c r="D625" s="604">
        <v>2</v>
      </c>
      <c r="E625" s="28" t="s">
        <v>538</v>
      </c>
      <c r="F625" s="26"/>
      <c r="G625" s="53"/>
    </row>
    <row r="626" spans="1:9" ht="47.25" customHeight="1">
      <c r="A626" s="18"/>
      <c r="C626" s="191" t="s">
        <v>1273</v>
      </c>
      <c r="D626" s="604">
        <v>2</v>
      </c>
      <c r="E626" s="28" t="s">
        <v>418</v>
      </c>
      <c r="F626" s="26"/>
      <c r="G626" s="53"/>
    </row>
    <row r="627" spans="1:9" ht="40.15" customHeight="1">
      <c r="A627" s="135" t="s">
        <v>2202</v>
      </c>
      <c r="B627" s="1078" t="s">
        <v>18</v>
      </c>
      <c r="C627" s="1091"/>
      <c r="D627" s="1091"/>
      <c r="E627" s="1091"/>
      <c r="F627" s="1091"/>
      <c r="G627" s="1092"/>
      <c r="H627" s="29">
        <f>SUM(D628:D641)</f>
        <v>28</v>
      </c>
      <c r="I627" s="29">
        <f>COUNT(D628:D641)*2</f>
        <v>28</v>
      </c>
    </row>
    <row r="628" spans="1:9" ht="45" customHeight="1">
      <c r="A628" s="18" t="s">
        <v>2204</v>
      </c>
      <c r="B628" s="191" t="s">
        <v>1275</v>
      </c>
      <c r="C628" s="123" t="s">
        <v>1276</v>
      </c>
      <c r="D628" s="604">
        <v>2</v>
      </c>
      <c r="E628" s="28" t="s">
        <v>646</v>
      </c>
      <c r="F628" s="541"/>
      <c r="G628" s="53"/>
    </row>
    <row r="629" spans="1:9" ht="45" customHeight="1">
      <c r="A629" s="18"/>
      <c r="B629" s="191"/>
      <c r="C629" s="23" t="s">
        <v>1277</v>
      </c>
      <c r="D629" s="604">
        <v>2</v>
      </c>
      <c r="E629" s="28" t="s">
        <v>375</v>
      </c>
      <c r="F629" s="541"/>
      <c r="G629" s="53"/>
    </row>
    <row r="630" spans="1:9" ht="47.25" customHeight="1">
      <c r="A630" s="18" t="s">
        <v>2207</v>
      </c>
      <c r="B630" s="191" t="s">
        <v>1279</v>
      </c>
      <c r="C630" s="50" t="s">
        <v>6542</v>
      </c>
      <c r="D630" s="604">
        <v>2</v>
      </c>
      <c r="E630" s="28" t="s">
        <v>646</v>
      </c>
      <c r="F630" s="50"/>
      <c r="G630" s="53"/>
    </row>
    <row r="631" spans="1:9" ht="47.25" customHeight="1">
      <c r="A631" s="18"/>
      <c r="B631" s="191"/>
      <c r="C631" s="50" t="s">
        <v>6543</v>
      </c>
      <c r="D631" s="604">
        <v>2</v>
      </c>
      <c r="E631" s="28" t="s">
        <v>646</v>
      </c>
      <c r="F631" s="50"/>
      <c r="G631" s="53"/>
    </row>
    <row r="632" spans="1:9" ht="47.25" customHeight="1">
      <c r="A632" s="18"/>
      <c r="B632" s="191"/>
      <c r="C632" s="50" t="s">
        <v>6544</v>
      </c>
      <c r="D632" s="604">
        <v>2</v>
      </c>
      <c r="E632" s="28" t="s">
        <v>646</v>
      </c>
      <c r="F632" s="50"/>
      <c r="G632" s="53"/>
    </row>
    <row r="633" spans="1:9" ht="47.25" customHeight="1">
      <c r="A633" s="18"/>
      <c r="B633" s="191"/>
      <c r="C633" s="50" t="s">
        <v>6545</v>
      </c>
      <c r="D633" s="604">
        <v>2</v>
      </c>
      <c r="E633" s="28" t="s">
        <v>646</v>
      </c>
      <c r="F633" s="50"/>
      <c r="G633" s="53"/>
    </row>
    <row r="634" spans="1:9" ht="47.25" customHeight="1">
      <c r="A634" s="18"/>
      <c r="B634" s="191"/>
      <c r="C634" s="50" t="s">
        <v>6546</v>
      </c>
      <c r="D634" s="604">
        <v>2</v>
      </c>
      <c r="E634" s="28" t="s">
        <v>646</v>
      </c>
      <c r="F634" s="50"/>
      <c r="G634" s="53"/>
    </row>
    <row r="635" spans="1:9" ht="47.25" customHeight="1">
      <c r="A635" s="18"/>
      <c r="B635" s="191"/>
      <c r="C635" s="50" t="s">
        <v>6547</v>
      </c>
      <c r="D635" s="604">
        <v>2</v>
      </c>
      <c r="E635" s="28" t="s">
        <v>646</v>
      </c>
      <c r="F635" s="50"/>
      <c r="G635" s="53"/>
    </row>
    <row r="636" spans="1:9" ht="47.25" customHeight="1">
      <c r="A636" s="18"/>
      <c r="B636" s="191"/>
      <c r="C636" s="50" t="s">
        <v>6548</v>
      </c>
      <c r="D636" s="604">
        <v>2</v>
      </c>
      <c r="E636" s="28" t="s">
        <v>646</v>
      </c>
      <c r="F636" s="50"/>
      <c r="G636" s="53"/>
    </row>
    <row r="637" spans="1:9" ht="47.25" customHeight="1">
      <c r="A637" s="18"/>
      <c r="B637" s="191"/>
      <c r="C637" s="50" t="s">
        <v>6549</v>
      </c>
      <c r="D637" s="604">
        <v>2</v>
      </c>
      <c r="E637" s="28" t="s">
        <v>646</v>
      </c>
      <c r="F637" s="50"/>
      <c r="G637" s="53"/>
    </row>
    <row r="638" spans="1:9" ht="47.25" customHeight="1">
      <c r="A638" s="18"/>
      <c r="B638" s="191"/>
      <c r="C638" s="50" t="s">
        <v>6550</v>
      </c>
      <c r="D638" s="604">
        <v>2</v>
      </c>
      <c r="E638" s="28" t="s">
        <v>646</v>
      </c>
      <c r="F638" s="50"/>
      <c r="G638" s="53"/>
    </row>
    <row r="639" spans="1:9" ht="47.25" customHeight="1">
      <c r="A639" s="18"/>
      <c r="B639" s="191"/>
      <c r="C639" s="50" t="s">
        <v>6551</v>
      </c>
      <c r="D639" s="604">
        <v>2</v>
      </c>
      <c r="E639" s="28" t="s">
        <v>646</v>
      </c>
      <c r="F639" s="50"/>
      <c r="G639" s="53"/>
    </row>
    <row r="640" spans="1:9" ht="31.5" customHeight="1">
      <c r="A640" s="18" t="s">
        <v>2224</v>
      </c>
      <c r="B640" s="191" t="s">
        <v>1294</v>
      </c>
      <c r="C640" s="50" t="s">
        <v>2600</v>
      </c>
      <c r="D640" s="604">
        <v>2</v>
      </c>
      <c r="E640" s="28" t="s">
        <v>538</v>
      </c>
      <c r="F640" s="541"/>
      <c r="G640" s="53"/>
    </row>
    <row r="641" spans="1:10" ht="31.5" customHeight="1">
      <c r="A641" s="18" t="s">
        <v>2228</v>
      </c>
      <c r="B641" s="191" t="s">
        <v>1297</v>
      </c>
      <c r="C641" s="552" t="s">
        <v>3278</v>
      </c>
      <c r="D641" s="604">
        <v>2</v>
      </c>
      <c r="E641" s="28" t="s">
        <v>339</v>
      </c>
      <c r="F641" s="50" t="s">
        <v>6552</v>
      </c>
      <c r="G641" s="53"/>
    </row>
    <row r="642" spans="1:10" ht="40.15" customHeight="1">
      <c r="A642" s="135" t="s">
        <v>2235</v>
      </c>
      <c r="B642" s="1078" t="s">
        <v>16</v>
      </c>
      <c r="C642" s="1091"/>
      <c r="D642" s="1091"/>
      <c r="E642" s="1091"/>
      <c r="F642" s="1091"/>
      <c r="G642" s="1092"/>
      <c r="H642" s="29">
        <f>SUM(D643:D645)</f>
        <v>6</v>
      </c>
      <c r="I642" s="29">
        <f>COUNT(B643:G646)*2</f>
        <v>6</v>
      </c>
    </row>
    <row r="643" spans="1:10" ht="30" customHeight="1">
      <c r="A643" s="18" t="s">
        <v>2237</v>
      </c>
      <c r="B643" s="191" t="s">
        <v>1302</v>
      </c>
      <c r="C643" s="50" t="s">
        <v>1303</v>
      </c>
      <c r="D643" s="604">
        <v>2</v>
      </c>
      <c r="E643" s="28" t="s">
        <v>538</v>
      </c>
      <c r="F643" s="26"/>
      <c r="G643" s="53"/>
    </row>
    <row r="644" spans="1:10" ht="47.25" customHeight="1">
      <c r="A644" s="18" t="s">
        <v>2240</v>
      </c>
      <c r="B644" s="191" t="s">
        <v>1305</v>
      </c>
      <c r="C644" s="25" t="s">
        <v>1306</v>
      </c>
      <c r="D644" s="604">
        <v>2</v>
      </c>
      <c r="E644" s="28" t="s">
        <v>538</v>
      </c>
      <c r="F644" s="26"/>
      <c r="G644" s="53"/>
    </row>
    <row r="645" spans="1:10" ht="31.5" customHeight="1">
      <c r="A645" s="18" t="s">
        <v>1307</v>
      </c>
      <c r="B645" s="191" t="s">
        <v>1308</v>
      </c>
      <c r="C645" s="23" t="s">
        <v>1309</v>
      </c>
      <c r="D645" s="604">
        <v>2</v>
      </c>
      <c r="E645" s="28" t="s">
        <v>538</v>
      </c>
      <c r="F645" s="26"/>
      <c r="G645" s="53"/>
    </row>
    <row r="646" spans="1:10" ht="40.15" customHeight="1">
      <c r="A646" s="135" t="s">
        <v>2244</v>
      </c>
      <c r="B646" s="1078" t="s">
        <v>14</v>
      </c>
      <c r="C646" s="1091"/>
      <c r="D646" s="1091"/>
      <c r="E646" s="1091"/>
      <c r="F646" s="1091"/>
      <c r="G646" s="1092"/>
      <c r="H646" s="29">
        <f>SUM(D647:D651)</f>
        <v>8</v>
      </c>
      <c r="I646" s="29">
        <f>COUNT(D647:D651)*2</f>
        <v>8</v>
      </c>
    </row>
    <row r="647" spans="1:10" ht="45" customHeight="1">
      <c r="A647" s="18" t="s">
        <v>2245</v>
      </c>
      <c r="B647" s="19" t="s">
        <v>1311</v>
      </c>
      <c r="C647" s="25" t="s">
        <v>1312</v>
      </c>
      <c r="D647" s="604">
        <v>2</v>
      </c>
      <c r="E647" s="28" t="s">
        <v>651</v>
      </c>
      <c r="F647" s="26"/>
      <c r="G647" s="53"/>
    </row>
    <row r="648" spans="1:10" ht="31.5" hidden="1" customHeight="1">
      <c r="A648" s="27" t="s">
        <v>1313</v>
      </c>
      <c r="B648" s="19" t="s">
        <v>1314</v>
      </c>
      <c r="C648" s="552"/>
      <c r="D648" s="602"/>
      <c r="E648" s="28"/>
      <c r="F648" s="26"/>
      <c r="G648" s="26"/>
      <c r="H648" s="99"/>
      <c r="I648" s="99"/>
      <c r="J648" s="7"/>
    </row>
    <row r="649" spans="1:10" ht="47.25" customHeight="1">
      <c r="A649" s="18" t="s">
        <v>1318</v>
      </c>
      <c r="B649" s="51" t="s">
        <v>1319</v>
      </c>
      <c r="C649" s="123" t="s">
        <v>1320</v>
      </c>
      <c r="D649" s="604">
        <v>2</v>
      </c>
      <c r="E649" s="28" t="s">
        <v>651</v>
      </c>
      <c r="F649" s="26"/>
      <c r="G649" s="53"/>
    </row>
    <row r="650" spans="1:10" ht="47.25" customHeight="1">
      <c r="A650" s="18" t="s">
        <v>2255</v>
      </c>
      <c r="B650" s="19" t="s">
        <v>1322</v>
      </c>
      <c r="C650" s="573" t="s">
        <v>1323</v>
      </c>
      <c r="D650" s="604">
        <v>2</v>
      </c>
      <c r="E650" s="28" t="s">
        <v>651</v>
      </c>
      <c r="F650" s="26"/>
      <c r="G650" s="53"/>
    </row>
    <row r="651" spans="1:10" ht="47.25" customHeight="1">
      <c r="A651" s="18" t="s">
        <v>2257</v>
      </c>
      <c r="B651" s="19" t="s">
        <v>2807</v>
      </c>
      <c r="C651" s="25" t="s">
        <v>1326</v>
      </c>
      <c r="D651" s="604">
        <v>2</v>
      </c>
      <c r="E651" s="28" t="s">
        <v>651</v>
      </c>
      <c r="F651" s="26"/>
      <c r="G651" s="53"/>
    </row>
    <row r="652" spans="1:10" ht="40.15" customHeight="1">
      <c r="A652" s="135" t="s">
        <v>2261</v>
      </c>
      <c r="B652" s="996" t="s">
        <v>1327</v>
      </c>
      <c r="C652" s="1166"/>
      <c r="D652" s="1001"/>
      <c r="E652" s="997"/>
      <c r="F652" s="1166"/>
      <c r="G652" s="1079"/>
      <c r="H652" s="29">
        <f>SUM(D653:D659)</f>
        <v>6</v>
      </c>
      <c r="I652" s="29">
        <f>COUNT(D653:D659)*2</f>
        <v>6</v>
      </c>
    </row>
    <row r="653" spans="1:10" ht="82.5" hidden="1" customHeight="1">
      <c r="A653" s="27" t="s">
        <v>1328</v>
      </c>
      <c r="B653" s="50" t="s">
        <v>1329</v>
      </c>
      <c r="C653" s="50" t="s">
        <v>1330</v>
      </c>
      <c r="D653" s="530"/>
      <c r="E653" s="26" t="s">
        <v>538</v>
      </c>
      <c r="F653" s="91" t="s">
        <v>1331</v>
      </c>
      <c r="G653" s="26"/>
      <c r="H653" s="99"/>
      <c r="I653" s="99"/>
      <c r="J653" s="7"/>
    </row>
    <row r="654" spans="1:10" ht="63" hidden="1" customHeight="1">
      <c r="A654" s="27" t="s">
        <v>1332</v>
      </c>
      <c r="B654" s="50" t="s">
        <v>1333</v>
      </c>
      <c r="C654" s="50" t="s">
        <v>1334</v>
      </c>
      <c r="D654" s="530"/>
      <c r="E654" s="26" t="s">
        <v>538</v>
      </c>
      <c r="F654" s="91" t="s">
        <v>3283</v>
      </c>
      <c r="G654" s="53"/>
      <c r="H654" s="99"/>
      <c r="I654" s="99"/>
      <c r="J654" s="7"/>
    </row>
    <row r="655" spans="1:10" ht="47.25" hidden="1" customHeight="1">
      <c r="A655" s="27" t="s">
        <v>1336</v>
      </c>
      <c r="B655" s="50" t="s">
        <v>1337</v>
      </c>
      <c r="C655" s="50" t="s">
        <v>1338</v>
      </c>
      <c r="D655" s="530"/>
      <c r="E655" s="26" t="s">
        <v>538</v>
      </c>
      <c r="F655" s="91" t="s">
        <v>1339</v>
      </c>
      <c r="G655" s="53"/>
      <c r="H655" s="99"/>
      <c r="I655" s="99"/>
      <c r="J655" s="7"/>
    </row>
    <row r="656" spans="1:10" ht="31.5" customHeight="1">
      <c r="A656" s="63" t="s">
        <v>1340</v>
      </c>
      <c r="B656" s="50" t="s">
        <v>1341</v>
      </c>
      <c r="C656" s="42" t="s">
        <v>1342</v>
      </c>
      <c r="D656" s="628">
        <v>2</v>
      </c>
      <c r="E656" s="26" t="s">
        <v>538</v>
      </c>
      <c r="F656" s="339" t="s">
        <v>1343</v>
      </c>
      <c r="G656" s="53"/>
    </row>
    <row r="657" spans="1:10" ht="31.5" customHeight="1">
      <c r="A657" s="63" t="s">
        <v>1344</v>
      </c>
      <c r="B657" s="50" t="s">
        <v>1345</v>
      </c>
      <c r="C657" s="42" t="s">
        <v>1346</v>
      </c>
      <c r="D657" s="628">
        <v>2</v>
      </c>
      <c r="E657" s="26" t="s">
        <v>538</v>
      </c>
      <c r="F657" s="339" t="s">
        <v>1347</v>
      </c>
      <c r="G657" s="53"/>
    </row>
    <row r="658" spans="1:10" ht="31.5" hidden="1" customHeight="1">
      <c r="A658" s="27" t="s">
        <v>1348</v>
      </c>
      <c r="B658" s="50" t="s">
        <v>1349</v>
      </c>
      <c r="C658" s="50" t="s">
        <v>1350</v>
      </c>
      <c r="D658" s="530"/>
      <c r="E658" s="26" t="s">
        <v>538</v>
      </c>
      <c r="F658" s="91" t="s">
        <v>1351</v>
      </c>
      <c r="G658" s="53"/>
      <c r="H658" s="99"/>
      <c r="I658" s="99"/>
      <c r="J658" s="7"/>
    </row>
    <row r="659" spans="1:10" ht="31.5" customHeight="1">
      <c r="A659" s="63" t="s">
        <v>1352</v>
      </c>
      <c r="B659" s="50" t="s">
        <v>1353</v>
      </c>
      <c r="C659" s="50" t="s">
        <v>1354</v>
      </c>
      <c r="D659" s="530">
        <v>2</v>
      </c>
      <c r="E659" s="26" t="s">
        <v>538</v>
      </c>
      <c r="F659" s="91" t="s">
        <v>3284</v>
      </c>
      <c r="G659" s="53"/>
    </row>
    <row r="660" spans="1:10" ht="40.15" customHeight="1">
      <c r="A660" s="135" t="s">
        <v>2264</v>
      </c>
      <c r="B660" s="1078" t="s">
        <v>11</v>
      </c>
      <c r="C660" s="1144"/>
      <c r="D660" s="1091"/>
      <c r="E660" s="1091"/>
      <c r="F660" s="1144"/>
      <c r="G660" s="1092"/>
      <c r="H660" s="29">
        <f>SUM(D661:D662)</f>
        <v>4</v>
      </c>
      <c r="I660" s="29">
        <f>COUNT(D661:D662)*2</f>
        <v>4</v>
      </c>
    </row>
    <row r="661" spans="1:10" ht="31.5" customHeight="1">
      <c r="A661" s="18" t="s">
        <v>2266</v>
      </c>
      <c r="B661" s="191" t="s">
        <v>1357</v>
      </c>
      <c r="C661" s="23" t="s">
        <v>1358</v>
      </c>
      <c r="D661" s="624">
        <v>2</v>
      </c>
      <c r="E661" s="28" t="s">
        <v>269</v>
      </c>
      <c r="F661" s="23" t="s">
        <v>1359</v>
      </c>
      <c r="G661" s="53"/>
    </row>
    <row r="662" spans="1:10" ht="15.75" customHeight="1">
      <c r="A662" s="18" t="s">
        <v>2268</v>
      </c>
      <c r="B662" s="191" t="s">
        <v>1363</v>
      </c>
      <c r="C662" s="23" t="s">
        <v>2270</v>
      </c>
      <c r="D662" s="624">
        <v>2</v>
      </c>
      <c r="E662" s="34" t="s">
        <v>538</v>
      </c>
      <c r="F662" s="23" t="s">
        <v>1364</v>
      </c>
      <c r="G662" s="53"/>
    </row>
    <row r="663" spans="1:10" ht="15.75" hidden="1" customHeight="1">
      <c r="A663" s="92" t="s">
        <v>10</v>
      </c>
      <c r="B663" s="993" t="s">
        <v>1365</v>
      </c>
      <c r="C663" s="994"/>
      <c r="D663" s="994"/>
      <c r="E663" s="994"/>
      <c r="F663" s="994"/>
      <c r="G663" s="998"/>
      <c r="H663" s="99">
        <f>SUM(D664:D669)</f>
        <v>0</v>
      </c>
      <c r="I663" s="99">
        <f>COUNT(D664:D669)*2</f>
        <v>0</v>
      </c>
      <c r="J663" s="7"/>
    </row>
    <row r="664" spans="1:10" ht="15.75" hidden="1" customHeight="1">
      <c r="A664" s="92" t="s">
        <v>1366</v>
      </c>
      <c r="B664" s="50" t="s">
        <v>1367</v>
      </c>
      <c r="C664" s="50"/>
      <c r="D664" s="531"/>
      <c r="E664" s="50"/>
      <c r="F664" s="50"/>
      <c r="G664" s="50"/>
      <c r="H664" s="99"/>
      <c r="I664" s="99"/>
      <c r="J664" s="7"/>
    </row>
    <row r="665" spans="1:10" ht="15.75" hidden="1" customHeight="1">
      <c r="A665" s="92" t="s">
        <v>1368</v>
      </c>
      <c r="B665" s="50" t="s">
        <v>1369</v>
      </c>
      <c r="C665" s="50"/>
      <c r="D665" s="531"/>
      <c r="E665" s="50"/>
      <c r="F665" s="50"/>
      <c r="G665" s="50"/>
      <c r="H665" s="99"/>
      <c r="I665" s="99"/>
      <c r="J665" s="7"/>
    </row>
    <row r="666" spans="1:10" ht="15.75" hidden="1" customHeight="1">
      <c r="A666" s="92" t="s">
        <v>1370</v>
      </c>
      <c r="B666" s="50" t="s">
        <v>1371</v>
      </c>
      <c r="C666" s="50"/>
      <c r="D666" s="531"/>
      <c r="E666" s="50"/>
      <c r="F666" s="50"/>
      <c r="G666" s="50"/>
      <c r="H666" s="99"/>
      <c r="I666" s="99"/>
      <c r="J666" s="7"/>
    </row>
    <row r="667" spans="1:10" ht="15.75" hidden="1" customHeight="1">
      <c r="A667" s="92" t="s">
        <v>1372</v>
      </c>
      <c r="B667" s="50" t="s">
        <v>1373</v>
      </c>
      <c r="C667" s="50"/>
      <c r="D667" s="531"/>
      <c r="E667" s="50"/>
      <c r="F667" s="50"/>
      <c r="G667" s="50"/>
      <c r="H667" s="99"/>
      <c r="I667" s="99"/>
      <c r="J667" s="7"/>
    </row>
    <row r="668" spans="1:10" ht="15.75" hidden="1" customHeight="1">
      <c r="A668" s="92" t="s">
        <v>1374</v>
      </c>
      <c r="B668" s="50" t="s">
        <v>1375</v>
      </c>
      <c r="C668" s="50"/>
      <c r="D668" s="531"/>
      <c r="E668" s="50"/>
      <c r="F668" s="50"/>
      <c r="G668" s="50"/>
      <c r="H668" s="99"/>
      <c r="I668" s="99"/>
      <c r="J668" s="7"/>
    </row>
    <row r="669" spans="1:10" ht="15.75" hidden="1" customHeight="1">
      <c r="A669" s="92" t="s">
        <v>1376</v>
      </c>
      <c r="B669" s="50" t="s">
        <v>1377</v>
      </c>
      <c r="C669" s="50"/>
      <c r="D669" s="531"/>
      <c r="E669" s="50"/>
      <c r="F669" s="50"/>
      <c r="G669" s="50"/>
      <c r="H669" s="99"/>
      <c r="I669" s="99"/>
      <c r="J669" s="7"/>
    </row>
    <row r="670" spans="1:10" ht="15.75" customHeight="1">
      <c r="A670" s="60" t="s">
        <v>1378</v>
      </c>
      <c r="B670" s="993" t="s">
        <v>8</v>
      </c>
      <c r="C670" s="1367"/>
      <c r="D670" s="994"/>
      <c r="E670" s="994"/>
      <c r="F670" s="1367"/>
      <c r="G670" s="998"/>
      <c r="H670" s="29">
        <f>SUM(D671:D680)</f>
        <v>2</v>
      </c>
      <c r="I670" s="29">
        <f>COUNT(D671:D680)*2</f>
        <v>2</v>
      </c>
    </row>
    <row r="671" spans="1:10" ht="15.75" hidden="1" customHeight="1">
      <c r="A671" s="92" t="s">
        <v>1379</v>
      </c>
      <c r="B671" s="50" t="s">
        <v>1380</v>
      </c>
      <c r="C671" s="340"/>
      <c r="D671" s="276"/>
      <c r="E671" s="276"/>
      <c r="F671" s="340"/>
      <c r="G671" s="276"/>
      <c r="H671" s="99"/>
      <c r="I671" s="99"/>
      <c r="J671" s="7"/>
    </row>
    <row r="672" spans="1:10" ht="15.75" hidden="1" customHeight="1">
      <c r="A672" s="92" t="s">
        <v>1381</v>
      </c>
      <c r="B672" s="50" t="s">
        <v>1382</v>
      </c>
      <c r="C672" s="340"/>
      <c r="D672" s="276"/>
      <c r="E672" s="276"/>
      <c r="F672" s="340"/>
      <c r="G672" s="276"/>
      <c r="H672" s="99"/>
      <c r="I672" s="99"/>
      <c r="J672" s="7"/>
    </row>
    <row r="673" spans="1:10" ht="15.75" hidden="1" customHeight="1">
      <c r="A673" s="92" t="s">
        <v>1383</v>
      </c>
      <c r="B673" s="50" t="s">
        <v>1384</v>
      </c>
      <c r="C673" s="340"/>
      <c r="D673" s="276"/>
      <c r="E673" s="276"/>
      <c r="F673" s="340"/>
      <c r="G673" s="276"/>
      <c r="H673" s="99"/>
      <c r="I673" s="99"/>
      <c r="J673" s="7"/>
    </row>
    <row r="674" spans="1:10" ht="15.75" hidden="1" customHeight="1">
      <c r="A674" s="92" t="s">
        <v>1385</v>
      </c>
      <c r="B674" s="50" t="s">
        <v>1386</v>
      </c>
      <c r="C674" s="340"/>
      <c r="D674" s="276"/>
      <c r="E674" s="276"/>
      <c r="F674" s="340"/>
      <c r="G674" s="276"/>
      <c r="H674" s="99"/>
      <c r="I674" s="99"/>
      <c r="J674" s="7"/>
    </row>
    <row r="675" spans="1:10" ht="15.75" hidden="1" customHeight="1">
      <c r="A675" s="92" t="s">
        <v>1387</v>
      </c>
      <c r="B675" s="50" t="s">
        <v>1388</v>
      </c>
      <c r="C675" s="340"/>
      <c r="D675" s="276"/>
      <c r="E675" s="276"/>
      <c r="F675" s="340"/>
      <c r="G675" s="276"/>
      <c r="H675" s="99"/>
      <c r="I675" s="99"/>
      <c r="J675" s="7"/>
    </row>
    <row r="676" spans="1:10" ht="15.75" customHeight="1">
      <c r="A676" s="60" t="s">
        <v>1389</v>
      </c>
      <c r="B676" s="50" t="s">
        <v>2271</v>
      </c>
      <c r="C676" s="42" t="s">
        <v>1391</v>
      </c>
      <c r="D676" s="643">
        <v>2</v>
      </c>
      <c r="E676" s="34" t="s">
        <v>538</v>
      </c>
      <c r="F676" s="42" t="s">
        <v>2272</v>
      </c>
      <c r="G676" s="21"/>
    </row>
    <row r="677" spans="1:10" ht="15.75" hidden="1" customHeight="1">
      <c r="A677" s="27" t="s">
        <v>1393</v>
      </c>
      <c r="B677" s="50" t="s">
        <v>1394</v>
      </c>
      <c r="C677" s="42"/>
      <c r="D677" s="624"/>
      <c r="E677" s="28"/>
      <c r="F677" s="42"/>
      <c r="G677" s="21"/>
      <c r="H677" s="99"/>
      <c r="I677" s="99"/>
      <c r="J677" s="7"/>
    </row>
    <row r="678" spans="1:10" ht="15.75" hidden="1" customHeight="1">
      <c r="A678" s="27" t="s">
        <v>1395</v>
      </c>
      <c r="B678" s="50" t="s">
        <v>1396</v>
      </c>
      <c r="C678" s="42"/>
      <c r="D678" s="624"/>
      <c r="E678" s="28"/>
      <c r="F678" s="42"/>
      <c r="G678" s="21"/>
      <c r="H678" s="99"/>
      <c r="I678" s="99"/>
      <c r="J678" s="7"/>
    </row>
    <row r="679" spans="1:10" ht="15.75" hidden="1" customHeight="1">
      <c r="A679" s="27" t="s">
        <v>1397</v>
      </c>
      <c r="B679" s="50" t="s">
        <v>3285</v>
      </c>
      <c r="C679" s="42"/>
      <c r="D679" s="624"/>
      <c r="E679" s="28"/>
      <c r="F679" s="42"/>
      <c r="G679" s="21"/>
      <c r="H679" s="99"/>
      <c r="I679" s="99"/>
      <c r="J679" s="7"/>
    </row>
    <row r="680" spans="1:10" ht="15.75" hidden="1" customHeight="1">
      <c r="A680" s="27" t="s">
        <v>1399</v>
      </c>
      <c r="B680" s="50" t="s">
        <v>1400</v>
      </c>
      <c r="C680" s="42"/>
      <c r="D680" s="624"/>
      <c r="E680" s="28"/>
      <c r="F680" s="42"/>
      <c r="G680" s="21"/>
      <c r="H680" s="99"/>
      <c r="I680" s="99"/>
      <c r="J680" s="7"/>
    </row>
    <row r="681" spans="1:10" ht="18.75" customHeight="1">
      <c r="A681" s="98"/>
      <c r="B681" s="1195" t="s">
        <v>1401</v>
      </c>
      <c r="C681" s="1197"/>
      <c r="D681" s="1197"/>
      <c r="E681" s="1197"/>
      <c r="F681" s="1197"/>
      <c r="G681" s="1197"/>
      <c r="H681" s="29">
        <f>H682+H689+H697+H707</f>
        <v>40</v>
      </c>
      <c r="I681" s="29">
        <f>I682+I689+I697+I707</f>
        <v>40</v>
      </c>
    </row>
    <row r="682" spans="1:10" ht="40.15" customHeight="1">
      <c r="A682" s="117" t="s">
        <v>2274</v>
      </c>
      <c r="B682" s="1078" t="s">
        <v>6</v>
      </c>
      <c r="C682" s="1091"/>
      <c r="D682" s="1091"/>
      <c r="E682" s="1091"/>
      <c r="F682" s="1091"/>
      <c r="G682" s="1092"/>
      <c r="H682" s="29">
        <f>SUM(D683:D688)</f>
        <v>10</v>
      </c>
      <c r="I682" s="29">
        <f>COUNT(D683:D688)*2</f>
        <v>10</v>
      </c>
    </row>
    <row r="683" spans="1:10" ht="30" customHeight="1">
      <c r="A683" s="18" t="s">
        <v>2275</v>
      </c>
      <c r="B683" s="30" t="s">
        <v>1403</v>
      </c>
      <c r="C683" s="30" t="s">
        <v>3286</v>
      </c>
      <c r="D683" s="607">
        <v>2</v>
      </c>
      <c r="E683" s="22" t="s">
        <v>646</v>
      </c>
      <c r="F683" s="541"/>
      <c r="G683" s="299"/>
    </row>
    <row r="684" spans="1:10" ht="15" customHeight="1">
      <c r="A684" s="18"/>
      <c r="B684" s="30"/>
      <c r="C684" s="30" t="s">
        <v>6553</v>
      </c>
      <c r="D684" s="607">
        <v>2</v>
      </c>
      <c r="E684" s="22" t="s">
        <v>646</v>
      </c>
      <c r="F684" s="541"/>
      <c r="G684" s="299"/>
    </row>
    <row r="685" spans="1:10" ht="30" customHeight="1">
      <c r="A685" s="18"/>
      <c r="B685" s="30"/>
      <c r="C685" s="30" t="s">
        <v>6554</v>
      </c>
      <c r="D685" s="607">
        <v>2</v>
      </c>
      <c r="E685" s="22" t="s">
        <v>646</v>
      </c>
      <c r="F685" s="541"/>
      <c r="G685" s="299"/>
    </row>
    <row r="686" spans="1:10" ht="45" customHeight="1">
      <c r="A686" s="18"/>
      <c r="B686" s="30"/>
      <c r="C686" s="30" t="s">
        <v>6555</v>
      </c>
      <c r="D686" s="607">
        <v>2</v>
      </c>
      <c r="E686" s="22" t="s">
        <v>646</v>
      </c>
      <c r="F686" s="541"/>
      <c r="G686" s="299"/>
    </row>
    <row r="687" spans="1:10" ht="30" customHeight="1">
      <c r="A687" s="18"/>
      <c r="B687" s="30"/>
      <c r="C687" s="562" t="s">
        <v>6556</v>
      </c>
      <c r="D687" s="607">
        <v>2</v>
      </c>
      <c r="E687" s="22" t="s">
        <v>646</v>
      </c>
      <c r="F687" s="552" t="s">
        <v>6557</v>
      </c>
      <c r="G687" s="299"/>
    </row>
    <row r="688" spans="1:10" ht="45" hidden="1" customHeight="1">
      <c r="A688" s="27" t="s">
        <v>2279</v>
      </c>
      <c r="B688" s="30" t="s">
        <v>2608</v>
      </c>
      <c r="C688" s="541"/>
      <c r="D688" s="531"/>
      <c r="E688" s="22"/>
      <c r="F688" s="541"/>
      <c r="G688" s="541"/>
      <c r="H688" s="99"/>
      <c r="I688" s="99"/>
      <c r="J688" s="7"/>
    </row>
    <row r="689" spans="1:10" ht="40.15" customHeight="1">
      <c r="A689" s="117" t="s">
        <v>2281</v>
      </c>
      <c r="B689" s="1078" t="s">
        <v>4</v>
      </c>
      <c r="C689" s="1091"/>
      <c r="D689" s="1091"/>
      <c r="E689" s="1091"/>
      <c r="F689" s="1091"/>
      <c r="G689" s="1092"/>
      <c r="H689" s="29">
        <f>SUM(D690:D696)</f>
        <v>12</v>
      </c>
      <c r="I689" s="29">
        <f>COUNT(D690:D696)*2</f>
        <v>12</v>
      </c>
    </row>
    <row r="690" spans="1:10" ht="30" customHeight="1">
      <c r="A690" s="18" t="s">
        <v>2282</v>
      </c>
      <c r="B690" s="30" t="s">
        <v>1417</v>
      </c>
      <c r="C690" s="30" t="s">
        <v>6558</v>
      </c>
      <c r="D690" s="607">
        <v>2</v>
      </c>
      <c r="E690" s="22" t="s">
        <v>646</v>
      </c>
      <c r="F690" s="541"/>
      <c r="G690" s="299"/>
    </row>
    <row r="691" spans="1:10" ht="15" customHeight="1">
      <c r="A691" s="18"/>
      <c r="B691" s="30"/>
      <c r="C691" s="30" t="s">
        <v>6559</v>
      </c>
      <c r="D691" s="607">
        <v>2</v>
      </c>
      <c r="E691" s="22" t="s">
        <v>646</v>
      </c>
      <c r="F691" s="541"/>
      <c r="G691" s="299"/>
    </row>
    <row r="692" spans="1:10" ht="30" customHeight="1">
      <c r="A692" s="18"/>
      <c r="B692" s="30"/>
      <c r="C692" s="50" t="s">
        <v>6560</v>
      </c>
      <c r="D692" s="607">
        <v>2</v>
      </c>
      <c r="E692" s="22" t="s">
        <v>646</v>
      </c>
      <c r="F692" s="541"/>
      <c r="G692" s="299"/>
    </row>
    <row r="693" spans="1:10" ht="30" customHeight="1">
      <c r="A693" s="18"/>
      <c r="B693" s="30"/>
      <c r="C693" s="50" t="s">
        <v>6561</v>
      </c>
      <c r="D693" s="607">
        <v>2</v>
      </c>
      <c r="E693" s="22" t="s">
        <v>646</v>
      </c>
      <c r="F693" s="541"/>
      <c r="G693" s="299"/>
    </row>
    <row r="694" spans="1:10" ht="30" customHeight="1">
      <c r="A694" s="18"/>
      <c r="B694" s="30"/>
      <c r="C694" s="50" t="s">
        <v>6562</v>
      </c>
      <c r="D694" s="607">
        <v>2</v>
      </c>
      <c r="E694" s="22" t="s">
        <v>646</v>
      </c>
      <c r="F694" s="541"/>
      <c r="G694" s="299"/>
    </row>
    <row r="695" spans="1:10" ht="30" customHeight="1">
      <c r="A695" s="18"/>
      <c r="B695" s="30"/>
      <c r="C695" s="574" t="s">
        <v>6563</v>
      </c>
      <c r="D695" s="607">
        <v>2</v>
      </c>
      <c r="E695" s="22" t="s">
        <v>646</v>
      </c>
      <c r="F695" s="541"/>
      <c r="G695" s="299"/>
    </row>
    <row r="696" spans="1:10" ht="45" hidden="1" customHeight="1">
      <c r="A696" s="27" t="s">
        <v>1425</v>
      </c>
      <c r="B696" s="30" t="s">
        <v>2613</v>
      </c>
      <c r="C696" s="541"/>
      <c r="D696" s="531"/>
      <c r="E696" s="22"/>
      <c r="F696" s="541"/>
      <c r="G696" s="541"/>
      <c r="H696" s="99"/>
      <c r="I696" s="99"/>
      <c r="J696" s="7"/>
    </row>
    <row r="697" spans="1:10" ht="40.15" customHeight="1">
      <c r="A697" s="117" t="s">
        <v>2288</v>
      </c>
      <c r="B697" s="1078" t="s">
        <v>2</v>
      </c>
      <c r="C697" s="1091"/>
      <c r="D697" s="1091"/>
      <c r="E697" s="1091"/>
      <c r="F697" s="1091"/>
      <c r="G697" s="1092"/>
      <c r="H697" s="29">
        <f>SUM(D698:D706)</f>
        <v>16</v>
      </c>
      <c r="I697" s="29">
        <f>COUNT(D698:D706)*2</f>
        <v>16</v>
      </c>
    </row>
    <row r="698" spans="1:10" ht="45" customHeight="1">
      <c r="A698" s="18" t="s">
        <v>2289</v>
      </c>
      <c r="B698" s="30" t="s">
        <v>1428</v>
      </c>
      <c r="C698" s="23" t="s">
        <v>3297</v>
      </c>
      <c r="D698" s="607">
        <v>2</v>
      </c>
      <c r="E698" s="22" t="s">
        <v>646</v>
      </c>
      <c r="F698" s="50" t="s">
        <v>3298</v>
      </c>
      <c r="G698" s="183"/>
    </row>
    <row r="699" spans="1:10" ht="30" customHeight="1">
      <c r="A699" s="18"/>
      <c r="B699" s="30"/>
      <c r="C699" s="30" t="s">
        <v>1429</v>
      </c>
      <c r="D699" s="607">
        <v>2</v>
      </c>
      <c r="E699" s="22" t="s">
        <v>646</v>
      </c>
      <c r="F699" s="541"/>
      <c r="G699" s="183"/>
    </row>
    <row r="700" spans="1:10" ht="30" customHeight="1">
      <c r="A700" s="18"/>
      <c r="B700" s="30"/>
      <c r="C700" s="406" t="s">
        <v>6564</v>
      </c>
      <c r="D700" s="607">
        <v>2</v>
      </c>
      <c r="E700" s="22" t="s">
        <v>646</v>
      </c>
      <c r="F700" s="541"/>
      <c r="G700" s="183"/>
    </row>
    <row r="701" spans="1:10" ht="30" customHeight="1">
      <c r="A701" s="18"/>
      <c r="B701" s="30"/>
      <c r="C701" s="574" t="s">
        <v>3300</v>
      </c>
      <c r="D701" s="607">
        <v>2</v>
      </c>
      <c r="E701" s="22" t="s">
        <v>646</v>
      </c>
      <c r="F701" s="541"/>
      <c r="G701" s="183"/>
    </row>
    <row r="702" spans="1:10" ht="45" customHeight="1">
      <c r="A702" s="18"/>
      <c r="B702" s="30"/>
      <c r="C702" s="574" t="s">
        <v>3302</v>
      </c>
      <c r="D702" s="607">
        <v>2</v>
      </c>
      <c r="E702" s="22" t="s">
        <v>646</v>
      </c>
      <c r="F702" s="50" t="s">
        <v>3303</v>
      </c>
      <c r="G702" s="183"/>
    </row>
    <row r="703" spans="1:10" ht="45" customHeight="1">
      <c r="A703" s="18"/>
      <c r="B703" s="30"/>
      <c r="C703" s="574" t="s">
        <v>6565</v>
      </c>
      <c r="D703" s="607">
        <v>2</v>
      </c>
      <c r="E703" s="22" t="s">
        <v>646</v>
      </c>
      <c r="F703" s="541"/>
      <c r="G703" s="183"/>
    </row>
    <row r="704" spans="1:10" ht="30" customHeight="1">
      <c r="A704" s="18"/>
      <c r="B704" s="30"/>
      <c r="C704" s="574" t="s">
        <v>6566</v>
      </c>
      <c r="D704" s="607">
        <v>2</v>
      </c>
      <c r="E704" s="22" t="s">
        <v>646</v>
      </c>
      <c r="F704" s="541"/>
      <c r="G704" s="183"/>
    </row>
    <row r="705" spans="1:10" ht="45" customHeight="1">
      <c r="A705" s="18"/>
      <c r="B705" s="30"/>
      <c r="C705" s="574" t="s">
        <v>6567</v>
      </c>
      <c r="D705" s="607">
        <v>2</v>
      </c>
      <c r="E705" s="22" t="s">
        <v>646</v>
      </c>
      <c r="F705" s="541"/>
      <c r="G705" s="183"/>
    </row>
    <row r="706" spans="1:10" ht="45" hidden="1" customHeight="1">
      <c r="A706" s="27" t="s">
        <v>1432</v>
      </c>
      <c r="B706" s="30" t="s">
        <v>2619</v>
      </c>
      <c r="C706" s="541"/>
      <c r="D706" s="531"/>
      <c r="E706" s="22"/>
      <c r="F706" s="541"/>
      <c r="G706" s="541"/>
      <c r="H706" s="99"/>
      <c r="I706" s="99"/>
      <c r="J706" s="7"/>
    </row>
    <row r="707" spans="1:10" ht="40.15" customHeight="1">
      <c r="A707" s="117" t="s">
        <v>2305</v>
      </c>
      <c r="B707" s="1078" t="s">
        <v>0</v>
      </c>
      <c r="C707" s="1091"/>
      <c r="D707" s="1091"/>
      <c r="E707" s="1091"/>
      <c r="F707" s="1091"/>
      <c r="G707" s="1092"/>
      <c r="H707" s="29">
        <f>SUM(D708:D709)</f>
        <v>2</v>
      </c>
      <c r="I707" s="29">
        <f>COUNT(D708:D709)*2</f>
        <v>2</v>
      </c>
    </row>
    <row r="708" spans="1:10" ht="72.5">
      <c r="A708" s="18" t="s">
        <v>2307</v>
      </c>
      <c r="B708" s="30" t="s">
        <v>1435</v>
      </c>
      <c r="C708" s="22" t="s">
        <v>3306</v>
      </c>
      <c r="D708" s="607">
        <v>2</v>
      </c>
      <c r="E708" s="22" t="s">
        <v>646</v>
      </c>
      <c r="F708" s="50" t="s">
        <v>3307</v>
      </c>
      <c r="G708" s="267" t="s">
        <v>6568</v>
      </c>
    </row>
    <row r="709" spans="1:10" ht="43.5" hidden="1">
      <c r="A709" s="575" t="s">
        <v>1440</v>
      </c>
      <c r="B709" s="30" t="s">
        <v>2623</v>
      </c>
      <c r="C709" s="541"/>
      <c r="D709" s="531"/>
      <c r="E709" s="22"/>
      <c r="F709" s="541"/>
      <c r="G709" s="541"/>
      <c r="H709" s="99"/>
      <c r="I709" s="99"/>
      <c r="J709" s="7"/>
    </row>
    <row r="710" spans="1:10">
      <c r="A710" s="314"/>
      <c r="B710" s="99"/>
      <c r="C710" s="99"/>
      <c r="D710" s="497"/>
      <c r="E710" s="99"/>
      <c r="F710" s="99"/>
      <c r="G710" s="37"/>
    </row>
    <row r="711" spans="1:10">
      <c r="A711" s="911"/>
      <c r="B711" s="101" t="s">
        <v>1443</v>
      </c>
      <c r="C711" s="101" t="s">
        <v>2313</v>
      </c>
      <c r="D711" s="906" t="s">
        <v>1445</v>
      </c>
      <c r="E711" s="101"/>
      <c r="F711" s="100"/>
      <c r="G711" s="37"/>
    </row>
    <row r="712" spans="1:10">
      <c r="A712" s="911" t="s">
        <v>174</v>
      </c>
      <c r="B712" s="101">
        <f>IF(E712=0,0,H43)</f>
        <v>38</v>
      </c>
      <c r="C712" s="101">
        <f>IF(E712=0,0,I43)</f>
        <v>38</v>
      </c>
      <c r="D712" s="907">
        <f>IF(D720=0,0,B712/C712)</f>
        <v>1</v>
      </c>
      <c r="E712" s="101">
        <f>H2</f>
        <v>9</v>
      </c>
      <c r="F712" s="100"/>
      <c r="G712" s="37"/>
    </row>
    <row r="713" spans="1:10" s="29" customFormat="1">
      <c r="A713" s="911" t="s">
        <v>176</v>
      </c>
      <c r="B713" s="101">
        <f>IF(E712=0,0,H101)</f>
        <v>48</v>
      </c>
      <c r="C713" s="101">
        <f>IF(E712=0,0, I101)</f>
        <v>48</v>
      </c>
      <c r="D713" s="907">
        <f>IF(D720=0,0,B713/C713)</f>
        <v>1</v>
      </c>
      <c r="E713" s="101"/>
      <c r="F713" s="100"/>
      <c r="G713" s="37"/>
      <c r="J713" s="99"/>
    </row>
    <row r="714" spans="1:10" s="29" customFormat="1">
      <c r="A714" s="911" t="s">
        <v>178</v>
      </c>
      <c r="B714" s="101">
        <f>IF(E712=0,0,H155)</f>
        <v>182</v>
      </c>
      <c r="C714" s="101">
        <f>IF(E712=0,0,I155)</f>
        <v>182</v>
      </c>
      <c r="D714" s="907">
        <f>IF(D720=0,0,B714/C714)</f>
        <v>1</v>
      </c>
      <c r="E714" s="101"/>
      <c r="F714" s="100"/>
      <c r="G714" s="37"/>
      <c r="J714" s="99"/>
    </row>
    <row r="715" spans="1:10" s="29" customFormat="1">
      <c r="A715" s="911" t="s">
        <v>180</v>
      </c>
      <c r="B715" s="883">
        <f>IF(E712=0,0,H263)</f>
        <v>112</v>
      </c>
      <c r="C715" s="883">
        <f>IF(E712=0,0,I263)</f>
        <v>112</v>
      </c>
      <c r="D715" s="907">
        <f>IF(D720=0,0,B715/C715)</f>
        <v>1</v>
      </c>
      <c r="E715" s="101"/>
      <c r="F715" s="100"/>
      <c r="G715" s="37"/>
      <c r="J715" s="99"/>
    </row>
    <row r="716" spans="1:10" s="29" customFormat="1">
      <c r="A716" s="911" t="s">
        <v>182</v>
      </c>
      <c r="B716" s="883">
        <f>IF(E712=0,0,H345)</f>
        <v>146</v>
      </c>
      <c r="C716" s="883">
        <f>IF(E712=0,0,I345)</f>
        <v>146</v>
      </c>
      <c r="D716" s="907">
        <f>IF(D720=0,0,B716/C716)</f>
        <v>1</v>
      </c>
      <c r="E716" s="101"/>
      <c r="F716" s="100"/>
      <c r="G716" s="37"/>
      <c r="J716" s="99"/>
    </row>
    <row r="717" spans="1:10" s="29" customFormat="1">
      <c r="A717" s="911" t="s">
        <v>184</v>
      </c>
      <c r="B717" s="883">
        <f>IF(E712=0,0,H528)</f>
        <v>156</v>
      </c>
      <c r="C717" s="883">
        <f>IF(E712=0,0,I528)</f>
        <v>156</v>
      </c>
      <c r="D717" s="907">
        <f>IF(D720=0,0,B717/C717)</f>
        <v>1</v>
      </c>
      <c r="E717" s="101"/>
      <c r="F717" s="100"/>
      <c r="G717" s="37"/>
      <c r="J717" s="99"/>
    </row>
    <row r="718" spans="1:10" s="29" customFormat="1">
      <c r="A718" s="911" t="s">
        <v>185</v>
      </c>
      <c r="B718" s="883">
        <f>IF(E712=0,0,H614)</f>
        <v>62</v>
      </c>
      <c r="C718" s="883">
        <f>IF(E712=0,0,I614)</f>
        <v>62</v>
      </c>
      <c r="D718" s="907">
        <f>IF(D720=0,0,B718/C718)</f>
        <v>1</v>
      </c>
      <c r="E718" s="101"/>
      <c r="F718" s="100"/>
      <c r="G718" s="37"/>
      <c r="J718" s="99"/>
    </row>
    <row r="719" spans="1:10" s="29" customFormat="1">
      <c r="A719" s="911" t="s">
        <v>187</v>
      </c>
      <c r="B719" s="883">
        <f>IF(E712=0,0,H681)</f>
        <v>40</v>
      </c>
      <c r="C719" s="883">
        <f>IF(E712=0,0,I681)</f>
        <v>40</v>
      </c>
      <c r="D719" s="907">
        <f>IF(D720=0,0,B719/C719)</f>
        <v>1</v>
      </c>
      <c r="E719" s="101"/>
      <c r="F719" s="100"/>
      <c r="G719" s="37"/>
      <c r="J719" s="99"/>
    </row>
    <row r="720" spans="1:10" s="29" customFormat="1">
      <c r="A720" s="911" t="s">
        <v>1446</v>
      </c>
      <c r="B720" s="101">
        <f>IF(H2=0,0,SUM(B712:B719))</f>
        <v>784</v>
      </c>
      <c r="C720" s="101">
        <f>IF(H2=0,0,SUM(C712:C719))</f>
        <v>784</v>
      </c>
      <c r="D720" s="907">
        <f>IF(H2=0,0,B720/C720)</f>
        <v>1</v>
      </c>
      <c r="E720" s="101"/>
      <c r="F720" s="100"/>
      <c r="G720" s="37"/>
      <c r="J720" s="99"/>
    </row>
    <row r="721" spans="1:10" s="29" customFormat="1">
      <c r="A721" s="911"/>
      <c r="B721" s="101"/>
      <c r="C721" s="101"/>
      <c r="D721" s="906"/>
      <c r="E721" s="101"/>
      <c r="F721" s="100"/>
      <c r="G721" s="37"/>
      <c r="J721" s="99"/>
    </row>
    <row r="722" spans="1:10" s="29" customFormat="1">
      <c r="A722" s="911">
        <v>0</v>
      </c>
      <c r="B722" s="101"/>
      <c r="C722" s="101"/>
      <c r="D722" s="906"/>
      <c r="E722" s="101"/>
      <c r="F722" s="100"/>
      <c r="G722" s="37"/>
      <c r="J722" s="99"/>
    </row>
    <row r="723" spans="1:10" s="29" customFormat="1">
      <c r="A723" s="911">
        <v>1</v>
      </c>
      <c r="B723" s="101"/>
      <c r="C723" s="101"/>
      <c r="D723" s="906"/>
      <c r="E723" s="101"/>
      <c r="F723" s="100"/>
      <c r="G723" s="37"/>
      <c r="J723" s="99"/>
    </row>
    <row r="724" spans="1:10" s="29" customFormat="1">
      <c r="A724" s="911">
        <v>2</v>
      </c>
      <c r="B724" s="101"/>
      <c r="C724" s="101"/>
      <c r="D724" s="906"/>
      <c r="E724" s="101"/>
      <c r="F724" s="100"/>
      <c r="G724" s="37"/>
      <c r="J724" s="99"/>
    </row>
    <row r="725" spans="1:10" s="29" customFormat="1">
      <c r="A725" s="911"/>
      <c r="B725" s="101"/>
      <c r="C725" s="101"/>
      <c r="D725" s="906"/>
      <c r="E725" s="101"/>
      <c r="F725" s="100"/>
      <c r="G725" s="37"/>
      <c r="J725" s="99"/>
    </row>
    <row r="726" spans="1:10" s="29" customFormat="1">
      <c r="A726" s="911"/>
      <c r="B726" s="101"/>
      <c r="C726" s="101"/>
      <c r="D726" s="906"/>
      <c r="E726" s="101"/>
      <c r="F726" s="100"/>
      <c r="G726" s="37"/>
      <c r="J726" s="99"/>
    </row>
    <row r="727" spans="1:10" s="29" customFormat="1">
      <c r="A727" s="203"/>
      <c r="D727" s="635"/>
      <c r="F727" s="99"/>
      <c r="G727" s="37"/>
      <c r="J727" s="99"/>
    </row>
    <row r="728" spans="1:10" s="29" customFormat="1">
      <c r="A728" s="203"/>
      <c r="D728" s="635"/>
      <c r="F728" s="99"/>
      <c r="G728" s="37"/>
      <c r="J728" s="99"/>
    </row>
    <row r="729" spans="1:10" s="29" customFormat="1">
      <c r="A729" s="203"/>
      <c r="D729" s="635"/>
      <c r="F729" s="99"/>
      <c r="G729" s="37"/>
      <c r="J729" s="99"/>
    </row>
    <row r="730" spans="1:10" s="29" customFormat="1">
      <c r="A730" s="203"/>
      <c r="D730" s="635"/>
      <c r="F730" s="99"/>
      <c r="G730" s="37"/>
      <c r="J730" s="99"/>
    </row>
    <row r="731" spans="1:10" s="29" customFormat="1">
      <c r="A731" s="314"/>
      <c r="B731" s="99"/>
      <c r="C731" s="99"/>
      <c r="D731" s="497"/>
      <c r="E731" s="99"/>
      <c r="F731" s="99"/>
      <c r="G731" s="37"/>
      <c r="J731" s="99"/>
    </row>
    <row r="732" spans="1:10" s="29" customFormat="1">
      <c r="A732" s="314"/>
      <c r="B732" s="99"/>
      <c r="C732" s="99"/>
      <c r="D732" s="497"/>
      <c r="E732" s="99"/>
      <c r="F732" s="99"/>
      <c r="G732" s="37"/>
      <c r="J732" s="99"/>
    </row>
    <row r="733" spans="1:10" s="29" customFormat="1">
      <c r="A733" s="314"/>
      <c r="B733" s="99"/>
      <c r="C733" s="99"/>
      <c r="D733" s="497"/>
      <c r="E733" s="99"/>
      <c r="F733" s="99"/>
      <c r="G733" s="37"/>
      <c r="J733" s="99"/>
    </row>
    <row r="734" spans="1:10" s="29" customFormat="1">
      <c r="A734" s="205"/>
      <c r="B734" s="37"/>
      <c r="C734" s="37"/>
      <c r="D734" s="636"/>
      <c r="E734" s="37"/>
      <c r="F734" s="37"/>
      <c r="G734" s="37"/>
      <c r="J734" s="99"/>
    </row>
    <row r="735" spans="1:10" s="29" customFormat="1">
      <c r="A735" s="205"/>
      <c r="B735" s="37"/>
      <c r="C735" s="37"/>
      <c r="D735" s="636"/>
      <c r="E735" s="37"/>
      <c r="F735" s="37"/>
      <c r="G735" s="37"/>
      <c r="J735" s="99"/>
    </row>
    <row r="736" spans="1:10" s="29" customFormat="1">
      <c r="A736" s="205"/>
      <c r="B736" s="37"/>
      <c r="C736" s="37"/>
      <c r="D736" s="636"/>
      <c r="E736" s="37"/>
      <c r="F736" s="37"/>
      <c r="G736" s="37"/>
      <c r="J736" s="99"/>
    </row>
    <row r="737" spans="1:10" s="29" customFormat="1">
      <c r="A737" s="205"/>
      <c r="B737" s="37"/>
      <c r="C737" s="37"/>
      <c r="D737" s="636"/>
      <c r="E737" s="37"/>
      <c r="F737" s="37"/>
      <c r="G737" s="37"/>
      <c r="J737" s="99"/>
    </row>
    <row r="738" spans="1:10" s="29" customFormat="1">
      <c r="A738" s="205"/>
      <c r="B738" s="37"/>
      <c r="C738" s="37"/>
      <c r="D738" s="636"/>
      <c r="E738" s="37"/>
      <c r="F738" s="37"/>
      <c r="G738" s="37"/>
      <c r="J738" s="99"/>
    </row>
    <row r="739" spans="1:10" s="29" customFormat="1">
      <c r="A739" s="205"/>
      <c r="B739" s="37"/>
      <c r="C739" s="37"/>
      <c r="D739" s="636"/>
      <c r="E739" s="37"/>
      <c r="F739" s="37"/>
      <c r="G739" s="37"/>
      <c r="J739" s="99"/>
    </row>
    <row r="740" spans="1:10" s="29" customFormat="1">
      <c r="A740" s="203"/>
      <c r="D740" s="635"/>
      <c r="G740" s="7"/>
      <c r="J740" s="99"/>
    </row>
  </sheetData>
  <protectedRanges>
    <protectedRange sqref="D659" name="Range2"/>
    <protectedRange sqref="D609" name="Range1_4"/>
  </protectedRanges>
  <autoFilter ref="A42:G709">
    <filterColumn colId="0">
      <colorFilter dxfId="14"/>
    </filterColumn>
  </autoFilter>
  <mergeCells count="123">
    <mergeCell ref="C4:E4"/>
    <mergeCell ref="G4:I4"/>
    <mergeCell ref="G1:I1"/>
    <mergeCell ref="A1:F1"/>
    <mergeCell ref="B19:I19"/>
    <mergeCell ref="B20:I20"/>
    <mergeCell ref="B21:I21"/>
    <mergeCell ref="B22:I22"/>
    <mergeCell ref="B23:I23"/>
    <mergeCell ref="A2:G2"/>
    <mergeCell ref="H2:I2"/>
    <mergeCell ref="A3:I3"/>
    <mergeCell ref="A4:B4"/>
    <mergeCell ref="B24:I24"/>
    <mergeCell ref="A7:I7"/>
    <mergeCell ref="A8:C8"/>
    <mergeCell ref="D8:I8"/>
    <mergeCell ref="D9:I16"/>
    <mergeCell ref="A17:I17"/>
    <mergeCell ref="B18:I18"/>
    <mergeCell ref="A5:B5"/>
    <mergeCell ref="C5:E5"/>
    <mergeCell ref="G5:I5"/>
    <mergeCell ref="A6:B6"/>
    <mergeCell ref="C6:E6"/>
    <mergeCell ref="G6:I6"/>
    <mergeCell ref="B31:I31"/>
    <mergeCell ref="B32:I32"/>
    <mergeCell ref="B33:I33"/>
    <mergeCell ref="B34:I34"/>
    <mergeCell ref="B35:I35"/>
    <mergeCell ref="B36:I36"/>
    <mergeCell ref="B25:I25"/>
    <mergeCell ref="B26:I26"/>
    <mergeCell ref="B27:I27"/>
    <mergeCell ref="B28:I28"/>
    <mergeCell ref="B29:I29"/>
    <mergeCell ref="B30:I30"/>
    <mergeCell ref="B71:G71"/>
    <mergeCell ref="B75:G75"/>
    <mergeCell ref="B89:G89"/>
    <mergeCell ref="B98:G98"/>
    <mergeCell ref="B101:G101"/>
    <mergeCell ref="B102:G102"/>
    <mergeCell ref="B37:I37"/>
    <mergeCell ref="A38:I40"/>
    <mergeCell ref="A41:G41"/>
    <mergeCell ref="B43:G43"/>
    <mergeCell ref="B44:G44"/>
    <mergeCell ref="B63:G63"/>
    <mergeCell ref="B181:G181"/>
    <mergeCell ref="B188:G188"/>
    <mergeCell ref="B194:G194"/>
    <mergeCell ref="B207:G207"/>
    <mergeCell ref="B223:G223"/>
    <mergeCell ref="B263:G263"/>
    <mergeCell ref="B114:G114"/>
    <mergeCell ref="B121:G121"/>
    <mergeCell ref="B128:G128"/>
    <mergeCell ref="B135:G135"/>
    <mergeCell ref="B155:G155"/>
    <mergeCell ref="B156:G156"/>
    <mergeCell ref="B322:G322"/>
    <mergeCell ref="B327:G327"/>
    <mergeCell ref="B330:G330"/>
    <mergeCell ref="B333:G333"/>
    <mergeCell ref="B337:G337"/>
    <mergeCell ref="B342:G342"/>
    <mergeCell ref="B264:G264"/>
    <mergeCell ref="B273:G273"/>
    <mergeCell ref="B288:G288"/>
    <mergeCell ref="B298:G298"/>
    <mergeCell ref="B311:G311"/>
    <mergeCell ref="B318:G318"/>
    <mergeCell ref="B371:G371"/>
    <mergeCell ref="B376:G376"/>
    <mergeCell ref="B388:G388"/>
    <mergeCell ref="B398:G398"/>
    <mergeCell ref="B402:G402"/>
    <mergeCell ref="B406:G406"/>
    <mergeCell ref="B345:G345"/>
    <mergeCell ref="B346:G346"/>
    <mergeCell ref="B351:G351"/>
    <mergeCell ref="B354:G354"/>
    <mergeCell ref="B361:G361"/>
    <mergeCell ref="B368:G368"/>
    <mergeCell ref="B582:G582"/>
    <mergeCell ref="B472:G472"/>
    <mergeCell ref="B487:G487"/>
    <mergeCell ref="B494:G494"/>
    <mergeCell ref="B505:G505"/>
    <mergeCell ref="B512:G512"/>
    <mergeCell ref="B517:G517"/>
    <mergeCell ref="B413:G413"/>
    <mergeCell ref="B417:G417"/>
    <mergeCell ref="B432:G432"/>
    <mergeCell ref="B446:G446"/>
    <mergeCell ref="B460:G460"/>
    <mergeCell ref="B465:G465"/>
    <mergeCell ref="B689:G689"/>
    <mergeCell ref="B697:G697"/>
    <mergeCell ref="B707:G707"/>
    <mergeCell ref="B243:G243"/>
    <mergeCell ref="B143:G143"/>
    <mergeCell ref="B663:G663"/>
    <mergeCell ref="B670:G670"/>
    <mergeCell ref="B642:G642"/>
    <mergeCell ref="B646:G646"/>
    <mergeCell ref="B652:G652"/>
    <mergeCell ref="B660:G660"/>
    <mergeCell ref="B681:G681"/>
    <mergeCell ref="B682:G682"/>
    <mergeCell ref="B601:G601"/>
    <mergeCell ref="B614:G614"/>
    <mergeCell ref="B615:G615"/>
    <mergeCell ref="B618:G618"/>
    <mergeCell ref="B622:G622"/>
    <mergeCell ref="B627:G627"/>
    <mergeCell ref="B528:G528"/>
    <mergeCell ref="B529:G529"/>
    <mergeCell ref="B537:G537"/>
    <mergeCell ref="B553:G553"/>
    <mergeCell ref="B563:G563"/>
  </mergeCells>
  <dataValidations count="4">
    <dataValidation type="list" allowBlank="1" showInputMessage="1" showErrorMessage="1" sqref="D721:D1048576 D664:D669 D653:D659 D671:D711 D155:D242 D41:D142 D244:D651 D661:D662">
      <formula1>$A$722:$A$724</formula1>
    </dataValidation>
    <dataValidation type="list" allowBlank="1" showInputMessage="1" showErrorMessage="1" sqref="D243">
      <formula1>$A$655:$A$660</formula1>
    </dataValidation>
    <dataValidation type="list" allowBlank="1" showInputMessage="1" showErrorMessage="1" sqref="D143:D154">
      <formula1>$A$641:$A$643</formula1>
    </dataValidation>
    <dataValidation type="list" allowBlank="1" showInputMessage="1" showErrorMessage="1" sqref="D652 D670 D660 D663">
      <formula1>$A$638:$A$640</formula1>
    </dataValidation>
  </dataValidations>
  <pageMargins left="0.70866141732283472" right="0.70866141732283472" top="0.74803149606299213" bottom="0.74803149606299213" header="0.31496062992125984" footer="0.31496062992125984"/>
  <pageSetup paperSize="9" scale="53" orientation="portrait" r:id="rId1"/>
  <headerFooter>
    <oddHeader>&amp;LChecklist No 8 &amp;COperation Theatre &amp;RVersion - NHSRC /3.0</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sheetPr>
  <dimension ref="A1:J666"/>
  <sheetViews>
    <sheetView topLeftCell="A72" zoomScaleNormal="100" zoomScalePageLayoutView="70" workbookViewId="0">
      <selection activeCell="G190" sqref="G190:G193"/>
    </sheetView>
  </sheetViews>
  <sheetFormatPr defaultColWidth="9.1796875" defaultRowHeight="14.5"/>
  <cols>
    <col min="1" max="1" width="22" style="203" customWidth="1"/>
    <col min="2" max="2" width="27.7265625" style="7" customWidth="1"/>
    <col min="3" max="3" width="26.1796875" style="123" customWidth="1"/>
    <col min="4" max="4" width="8" style="7" customWidth="1"/>
    <col min="5" max="5" width="8.453125" style="37" customWidth="1"/>
    <col min="6" max="6" width="26.81640625" style="123" customWidth="1"/>
    <col min="7" max="7" width="26" style="7" customWidth="1"/>
    <col min="8" max="8" width="10.54296875" style="29" customWidth="1"/>
    <col min="9" max="9" width="6.7265625" style="29" customWidth="1"/>
    <col min="10" max="10" width="5.453125" style="7" customWidth="1"/>
    <col min="11" max="16384" width="9.1796875" style="7"/>
  </cols>
  <sheetData>
    <row r="1" spans="1:10" ht="51.75" customHeight="1">
      <c r="A1" s="1477" t="s">
        <v>6607</v>
      </c>
      <c r="B1" s="1478"/>
      <c r="C1" s="1478"/>
      <c r="D1" s="1478"/>
      <c r="E1" s="1478"/>
      <c r="F1" s="1478"/>
      <c r="G1" s="1115" t="s">
        <v>8497</v>
      </c>
      <c r="H1" s="1116"/>
      <c r="I1" s="1117"/>
      <c r="J1" s="127"/>
    </row>
    <row r="2" spans="1:10" ht="33.5">
      <c r="A2" s="1040" t="s">
        <v>2815</v>
      </c>
      <c r="B2" s="1041"/>
      <c r="C2" s="1041"/>
      <c r="D2" s="1041"/>
      <c r="E2" s="1041"/>
      <c r="F2" s="1041"/>
      <c r="G2" s="1041"/>
      <c r="H2" s="1475">
        <v>10</v>
      </c>
      <c r="I2" s="1476"/>
      <c r="J2" s="180"/>
    </row>
    <row r="3" spans="1:10" ht="28.5">
      <c r="A3" s="1479" t="s">
        <v>164</v>
      </c>
      <c r="B3" s="1479"/>
      <c r="C3" s="1479"/>
      <c r="D3" s="1479"/>
      <c r="E3" s="1479"/>
      <c r="F3" s="1479"/>
      <c r="G3" s="1479"/>
      <c r="H3" s="1480"/>
      <c r="I3" s="1481"/>
      <c r="J3" s="180"/>
    </row>
    <row r="4" spans="1:10" ht="28.5">
      <c r="A4" s="1142" t="s">
        <v>165</v>
      </c>
      <c r="B4" s="1142"/>
      <c r="C4" s="1018"/>
      <c r="D4" s="1018"/>
      <c r="E4" s="1018"/>
      <c r="F4" s="8" t="s">
        <v>166</v>
      </c>
      <c r="G4" s="1018"/>
      <c r="H4" s="1138"/>
      <c r="I4" s="1241"/>
      <c r="J4" s="180"/>
    </row>
    <row r="5" spans="1:10" ht="28.5">
      <c r="A5" s="1062" t="s">
        <v>167</v>
      </c>
      <c r="B5" s="1063"/>
      <c r="C5" s="1064"/>
      <c r="D5" s="1064"/>
      <c r="E5" s="1064"/>
      <c r="F5" s="8" t="s">
        <v>2816</v>
      </c>
      <c r="G5" s="1018"/>
      <c r="H5" s="1138"/>
      <c r="I5" s="1241"/>
      <c r="J5" s="180"/>
    </row>
    <row r="6" spans="1:10" ht="42">
      <c r="A6" s="1066" t="s">
        <v>169</v>
      </c>
      <c r="B6" s="1066"/>
      <c r="C6" s="1018"/>
      <c r="D6" s="1067"/>
      <c r="E6" s="1067"/>
      <c r="F6" s="8" t="s">
        <v>170</v>
      </c>
      <c r="G6" s="1018"/>
      <c r="H6" s="1138"/>
      <c r="I6" s="1241"/>
      <c r="J6" s="180"/>
    </row>
    <row r="7" spans="1:10" ht="33.5">
      <c r="A7" s="1119" t="s">
        <v>2817</v>
      </c>
      <c r="B7" s="1120"/>
      <c r="C7" s="1230"/>
      <c r="D7" s="1120"/>
      <c r="E7" s="1120"/>
      <c r="F7" s="1230"/>
      <c r="G7" s="1120"/>
      <c r="H7" s="1120"/>
      <c r="I7" s="1120"/>
      <c r="J7" s="180"/>
    </row>
    <row r="8" spans="1:10" ht="33.65" customHeight="1">
      <c r="A8" s="1454" t="s">
        <v>172</v>
      </c>
      <c r="B8" s="1454"/>
      <c r="C8" s="1454"/>
      <c r="D8" s="1124" t="s">
        <v>2818</v>
      </c>
      <c r="E8" s="1124"/>
      <c r="F8" s="1289"/>
      <c r="G8" s="1124"/>
      <c r="H8" s="1125"/>
      <c r="I8" s="1471"/>
      <c r="J8" s="180"/>
    </row>
    <row r="9" spans="1:10" ht="33.65" customHeight="1">
      <c r="A9" s="103" t="s">
        <v>174</v>
      </c>
      <c r="B9" s="283" t="s">
        <v>175</v>
      </c>
      <c r="C9" s="315">
        <f>'M-OT (LaQshya)'!D638</f>
        <v>1</v>
      </c>
      <c r="D9" s="1126">
        <f>D646</f>
        <v>1</v>
      </c>
      <c r="E9" s="1127"/>
      <c r="F9" s="1472"/>
      <c r="G9" s="1127"/>
      <c r="H9" s="1128"/>
      <c r="I9" s="1128"/>
      <c r="J9" s="180"/>
    </row>
    <row r="10" spans="1:10" ht="33.65" customHeight="1">
      <c r="A10" s="103" t="s">
        <v>176</v>
      </c>
      <c r="B10" s="283" t="s">
        <v>177</v>
      </c>
      <c r="C10" s="315">
        <f>'M-OT (LaQshya)'!D639</f>
        <v>1</v>
      </c>
      <c r="D10" s="1130"/>
      <c r="E10" s="1131"/>
      <c r="F10" s="1473"/>
      <c r="G10" s="1131"/>
      <c r="H10" s="1132"/>
      <c r="I10" s="1132"/>
      <c r="J10" s="180"/>
    </row>
    <row r="11" spans="1:10" ht="33.65" customHeight="1">
      <c r="A11" s="103" t="s">
        <v>178</v>
      </c>
      <c r="B11" s="283" t="s">
        <v>179</v>
      </c>
      <c r="C11" s="315">
        <f>'M-OT (LaQshya)'!D640</f>
        <v>1</v>
      </c>
      <c r="D11" s="1130"/>
      <c r="E11" s="1131"/>
      <c r="F11" s="1473"/>
      <c r="G11" s="1131"/>
      <c r="H11" s="1132"/>
      <c r="I11" s="1132"/>
      <c r="J11" s="180"/>
    </row>
    <row r="12" spans="1:10" ht="33.65" customHeight="1">
      <c r="A12" s="103" t="s">
        <v>180</v>
      </c>
      <c r="B12" s="283" t="s">
        <v>181</v>
      </c>
      <c r="C12" s="315">
        <f>'M-OT (LaQshya)'!D641</f>
        <v>1</v>
      </c>
      <c r="D12" s="1130"/>
      <c r="E12" s="1131"/>
      <c r="F12" s="1473"/>
      <c r="G12" s="1131"/>
      <c r="H12" s="1132"/>
      <c r="I12" s="1132"/>
      <c r="J12" s="180"/>
    </row>
    <row r="13" spans="1:10" ht="33.65" customHeight="1">
      <c r="A13" s="103" t="s">
        <v>182</v>
      </c>
      <c r="B13" s="283" t="s">
        <v>183</v>
      </c>
      <c r="C13" s="315">
        <f>'M-OT (LaQshya)'!D642</f>
        <v>1</v>
      </c>
      <c r="D13" s="1130"/>
      <c r="E13" s="1131"/>
      <c r="F13" s="1473"/>
      <c r="G13" s="1131"/>
      <c r="H13" s="1132"/>
      <c r="I13" s="1132"/>
      <c r="J13" s="180"/>
    </row>
    <row r="14" spans="1:10" ht="33.65" customHeight="1">
      <c r="A14" s="103" t="s">
        <v>184</v>
      </c>
      <c r="B14" s="283" t="s">
        <v>146</v>
      </c>
      <c r="C14" s="315">
        <f>'M-OT (LaQshya)'!D643</f>
        <v>1</v>
      </c>
      <c r="D14" s="1130"/>
      <c r="E14" s="1131"/>
      <c r="F14" s="1473"/>
      <c r="G14" s="1131"/>
      <c r="H14" s="1132"/>
      <c r="I14" s="1132"/>
      <c r="J14" s="180"/>
    </row>
    <row r="15" spans="1:10" ht="33.65" customHeight="1">
      <c r="A15" s="103" t="s">
        <v>185</v>
      </c>
      <c r="B15" s="283" t="s">
        <v>1451</v>
      </c>
      <c r="C15" s="315">
        <f>'M-OT (LaQshya)'!D644</f>
        <v>1</v>
      </c>
      <c r="D15" s="1130"/>
      <c r="E15" s="1131"/>
      <c r="F15" s="1473"/>
      <c r="G15" s="1131"/>
      <c r="H15" s="1132"/>
      <c r="I15" s="1132"/>
      <c r="J15" s="180"/>
    </row>
    <row r="16" spans="1:10" ht="33.65" customHeight="1">
      <c r="A16" s="103" t="s">
        <v>187</v>
      </c>
      <c r="B16" s="283" t="s">
        <v>188</v>
      </c>
      <c r="C16" s="315">
        <f>'M-OT (LaQshya)'!D645</f>
        <v>1</v>
      </c>
      <c r="D16" s="1134"/>
      <c r="E16" s="1135"/>
      <c r="F16" s="1474"/>
      <c r="G16" s="1135"/>
      <c r="H16" s="1136"/>
      <c r="I16" s="1136"/>
      <c r="J16" s="180"/>
    </row>
    <row r="17" spans="1:10" ht="33.65" customHeight="1">
      <c r="A17" s="1208"/>
      <c r="B17" s="1209"/>
      <c r="C17" s="1211"/>
      <c r="D17" s="1209"/>
      <c r="E17" s="1209"/>
      <c r="F17" s="1211"/>
      <c r="G17" s="1209"/>
      <c r="H17" s="1214"/>
      <c r="I17" s="1214"/>
      <c r="J17" s="180"/>
    </row>
    <row r="18" spans="1:10" ht="33.65" customHeight="1">
      <c r="A18" s="105"/>
      <c r="B18" s="1200" t="s">
        <v>189</v>
      </c>
      <c r="C18" s="1200"/>
      <c r="D18" s="1200"/>
      <c r="E18" s="1200"/>
      <c r="F18" s="1200"/>
      <c r="G18" s="1200"/>
      <c r="H18" s="1470"/>
      <c r="I18" s="1203"/>
      <c r="J18" s="180"/>
    </row>
    <row r="19" spans="1:10" ht="33.65" customHeight="1">
      <c r="A19" s="106">
        <v>1</v>
      </c>
      <c r="B19" s="1010"/>
      <c r="C19" s="1010"/>
      <c r="D19" s="1010"/>
      <c r="E19" s="1010"/>
      <c r="F19" s="1010"/>
      <c r="G19" s="1010"/>
      <c r="H19" s="1262"/>
      <c r="I19" s="1204"/>
      <c r="J19" s="180"/>
    </row>
    <row r="20" spans="1:10" ht="33.65" customHeight="1">
      <c r="A20" s="106">
        <v>2</v>
      </c>
      <c r="B20" s="1010"/>
      <c r="C20" s="1010"/>
      <c r="D20" s="1010"/>
      <c r="E20" s="1010"/>
      <c r="F20" s="1010"/>
      <c r="G20" s="1010"/>
      <c r="H20" s="1262"/>
      <c r="I20" s="1204"/>
      <c r="J20" s="180"/>
    </row>
    <row r="21" spans="1:10" ht="33.65" customHeight="1">
      <c r="A21" s="106">
        <v>3</v>
      </c>
      <c r="B21" s="1010"/>
      <c r="C21" s="1010"/>
      <c r="D21" s="1010"/>
      <c r="E21" s="1010"/>
      <c r="F21" s="1010"/>
      <c r="G21" s="1010"/>
      <c r="H21" s="1262"/>
      <c r="I21" s="1204"/>
      <c r="J21" s="180"/>
    </row>
    <row r="22" spans="1:10" ht="33.65" customHeight="1">
      <c r="A22" s="106">
        <v>4</v>
      </c>
      <c r="B22" s="1010"/>
      <c r="C22" s="1010"/>
      <c r="D22" s="1010"/>
      <c r="E22" s="1010"/>
      <c r="F22" s="1010"/>
      <c r="G22" s="1010"/>
      <c r="H22" s="1262"/>
      <c r="I22" s="1204"/>
      <c r="J22" s="180"/>
    </row>
    <row r="23" spans="1:10" ht="33.65" customHeight="1">
      <c r="A23" s="106">
        <v>5</v>
      </c>
      <c r="B23" s="1010"/>
      <c r="C23" s="1010"/>
      <c r="D23" s="1010"/>
      <c r="E23" s="1010"/>
      <c r="F23" s="1010"/>
      <c r="G23" s="1010"/>
      <c r="H23" s="1262"/>
      <c r="I23" s="1204"/>
      <c r="J23" s="180"/>
    </row>
    <row r="24" spans="1:10" ht="33.65" customHeight="1">
      <c r="A24" s="105"/>
      <c r="B24" s="1205" t="s">
        <v>190</v>
      </c>
      <c r="C24" s="1186"/>
      <c r="D24" s="1186"/>
      <c r="E24" s="1186"/>
      <c r="F24" s="1186"/>
      <c r="G24" s="1186"/>
      <c r="H24" s="1207"/>
      <c r="I24" s="1207"/>
      <c r="J24" s="180"/>
    </row>
    <row r="25" spans="1:10" ht="33.65" customHeight="1">
      <c r="A25" s="106">
        <v>1</v>
      </c>
      <c r="B25" s="1010"/>
      <c r="C25" s="1010"/>
      <c r="D25" s="1010"/>
      <c r="E25" s="1010"/>
      <c r="F25" s="1010"/>
      <c r="G25" s="1010"/>
      <c r="H25" s="1262"/>
      <c r="I25" s="1204"/>
      <c r="J25" s="180"/>
    </row>
    <row r="26" spans="1:10" ht="33.65" customHeight="1">
      <c r="A26" s="106">
        <v>2</v>
      </c>
      <c r="B26" s="1010"/>
      <c r="C26" s="1010"/>
      <c r="D26" s="1010"/>
      <c r="E26" s="1010"/>
      <c r="F26" s="1010"/>
      <c r="G26" s="1010"/>
      <c r="H26" s="1262"/>
      <c r="I26" s="1204"/>
      <c r="J26" s="180"/>
    </row>
    <row r="27" spans="1:10" ht="33.65" customHeight="1">
      <c r="A27" s="106">
        <v>3</v>
      </c>
      <c r="B27" s="1010"/>
      <c r="C27" s="1010"/>
      <c r="D27" s="1010"/>
      <c r="E27" s="1010"/>
      <c r="F27" s="1010"/>
      <c r="G27" s="1010"/>
      <c r="H27" s="1262"/>
      <c r="I27" s="1204"/>
      <c r="J27" s="180"/>
    </row>
    <row r="28" spans="1:10" ht="33.65" customHeight="1">
      <c r="A28" s="106">
        <v>4</v>
      </c>
      <c r="B28" s="1093"/>
      <c r="C28" s="1094"/>
      <c r="D28" s="1094"/>
      <c r="E28" s="1094"/>
      <c r="F28" s="1094"/>
      <c r="G28" s="1094"/>
      <c r="H28" s="1095"/>
      <c r="I28" s="1095"/>
      <c r="J28" s="180"/>
    </row>
    <row r="29" spans="1:10" ht="33.65" customHeight="1">
      <c r="A29" s="106">
        <v>5</v>
      </c>
      <c r="B29" s="1093"/>
      <c r="C29" s="1094"/>
      <c r="D29" s="1094"/>
      <c r="E29" s="1094"/>
      <c r="F29" s="1094"/>
      <c r="G29" s="1094"/>
      <c r="H29" s="1095"/>
      <c r="I29" s="1095"/>
      <c r="J29" s="180"/>
    </row>
    <row r="30" spans="1:10" ht="33.65" customHeight="1">
      <c r="A30" s="105"/>
      <c r="B30" s="1200" t="s">
        <v>1452</v>
      </c>
      <c r="C30" s="1200"/>
      <c r="D30" s="1200"/>
      <c r="E30" s="1200"/>
      <c r="F30" s="1200"/>
      <c r="G30" s="1200"/>
      <c r="H30" s="1470"/>
      <c r="I30" s="1203"/>
      <c r="J30" s="180"/>
    </row>
    <row r="31" spans="1:10" ht="33.65" customHeight="1">
      <c r="A31" s="106">
        <v>1</v>
      </c>
      <c r="B31" s="1010"/>
      <c r="C31" s="1010"/>
      <c r="D31" s="1010"/>
      <c r="E31" s="1010"/>
      <c r="F31" s="1010"/>
      <c r="G31" s="1010"/>
      <c r="H31" s="1262"/>
      <c r="I31" s="1204"/>
      <c r="J31" s="180"/>
    </row>
    <row r="32" spans="1:10" ht="33.65" customHeight="1">
      <c r="A32" s="106">
        <v>2</v>
      </c>
      <c r="B32" s="1010"/>
      <c r="C32" s="1010"/>
      <c r="D32" s="1010"/>
      <c r="E32" s="1010"/>
      <c r="F32" s="1010"/>
      <c r="G32" s="1010"/>
      <c r="H32" s="1262"/>
      <c r="I32" s="1204"/>
      <c r="J32" s="180"/>
    </row>
    <row r="33" spans="1:10" ht="33.65" customHeight="1">
      <c r="A33" s="106">
        <v>3</v>
      </c>
      <c r="B33" s="1010"/>
      <c r="C33" s="1010"/>
      <c r="D33" s="1010"/>
      <c r="E33" s="1010"/>
      <c r="F33" s="1010"/>
      <c r="G33" s="1010"/>
      <c r="H33" s="1262"/>
      <c r="I33" s="1204"/>
      <c r="J33" s="180"/>
    </row>
    <row r="34" spans="1:10" ht="33.65" customHeight="1">
      <c r="A34" s="106">
        <v>4</v>
      </c>
      <c r="B34" s="1010"/>
      <c r="C34" s="1010"/>
      <c r="D34" s="1010"/>
      <c r="E34" s="1010"/>
      <c r="F34" s="1010"/>
      <c r="G34" s="1010"/>
      <c r="H34" s="1262"/>
      <c r="I34" s="1204"/>
      <c r="J34" s="180"/>
    </row>
    <row r="35" spans="1:10" ht="33.65" customHeight="1">
      <c r="A35" s="106">
        <v>5</v>
      </c>
      <c r="B35" s="1093"/>
      <c r="C35" s="1094"/>
      <c r="D35" s="1094"/>
      <c r="E35" s="1094"/>
      <c r="F35" s="1094"/>
      <c r="G35" s="1094"/>
      <c r="H35" s="1095"/>
      <c r="I35" s="1095"/>
      <c r="J35" s="180"/>
    </row>
    <row r="36" spans="1:10" ht="33.65" customHeight="1">
      <c r="A36" s="105"/>
      <c r="B36" s="1101" t="s">
        <v>192</v>
      </c>
      <c r="C36" s="1102"/>
      <c r="D36" s="1102"/>
      <c r="E36" s="1102"/>
      <c r="F36" s="1102"/>
      <c r="G36" s="1102"/>
      <c r="H36" s="1103"/>
      <c r="I36" s="1103"/>
      <c r="J36" s="180"/>
    </row>
    <row r="37" spans="1:10" ht="33.65" customHeight="1">
      <c r="A37" s="105"/>
      <c r="B37" s="1024" t="s">
        <v>193</v>
      </c>
      <c r="C37" s="1024"/>
      <c r="D37" s="1024"/>
      <c r="E37" s="1024"/>
      <c r="F37" s="1024"/>
      <c r="G37" s="1024"/>
      <c r="H37" s="1264"/>
      <c r="I37" s="1181"/>
      <c r="J37" s="262"/>
    </row>
    <row r="38" spans="1:10" ht="33.65" customHeight="1">
      <c r="A38" s="1027"/>
      <c r="B38" s="1027"/>
      <c r="C38" s="1310"/>
      <c r="D38" s="1027"/>
      <c r="E38" s="1027"/>
      <c r="F38" s="1310"/>
      <c r="G38" s="1027"/>
      <c r="H38" s="1105"/>
      <c r="I38" s="1105"/>
    </row>
    <row r="39" spans="1:10" ht="33.65" customHeight="1">
      <c r="A39" s="1027"/>
      <c r="B39" s="1027"/>
      <c r="C39" s="1310"/>
      <c r="D39" s="1027"/>
      <c r="E39" s="1027"/>
      <c r="F39" s="1310"/>
      <c r="G39" s="1027"/>
      <c r="H39" s="1105"/>
      <c r="I39" s="1105"/>
    </row>
    <row r="40" spans="1:10" ht="33.65" customHeight="1">
      <c r="A40" s="1027"/>
      <c r="B40" s="1027"/>
      <c r="C40" s="1310"/>
      <c r="D40" s="1027"/>
      <c r="E40" s="1027"/>
      <c r="F40" s="1310"/>
      <c r="G40" s="1027"/>
      <c r="H40" s="1105"/>
      <c r="I40" s="1105"/>
    </row>
    <row r="41" spans="1:10" ht="26">
      <c r="A41" s="1189" t="s">
        <v>2819</v>
      </c>
      <c r="B41" s="1192"/>
      <c r="C41" s="1272"/>
      <c r="D41" s="1192"/>
      <c r="E41" s="1192"/>
      <c r="F41" s="1272"/>
      <c r="G41" s="1411"/>
    </row>
    <row r="42" spans="1:10" ht="43.5">
      <c r="A42" s="209" t="s">
        <v>195</v>
      </c>
      <c r="B42" s="209" t="s">
        <v>2686</v>
      </c>
      <c r="C42" s="210" t="s">
        <v>1454</v>
      </c>
      <c r="D42" s="210" t="s">
        <v>198</v>
      </c>
      <c r="E42" s="211" t="s">
        <v>199</v>
      </c>
      <c r="F42" s="210" t="s">
        <v>200</v>
      </c>
      <c r="G42" s="210" t="s">
        <v>201</v>
      </c>
      <c r="J42" s="7" t="s">
        <v>1455</v>
      </c>
    </row>
    <row r="43" spans="1:10" ht="26.25" customHeight="1">
      <c r="A43" s="98"/>
      <c r="B43" s="1195" t="s">
        <v>202</v>
      </c>
      <c r="C43" s="1253"/>
      <c r="D43" s="1197"/>
      <c r="E43" s="1197"/>
      <c r="F43" s="1253"/>
      <c r="G43" s="1197"/>
      <c r="H43" s="29">
        <f>H44+H63+H70+H74+H87+H96</f>
        <v>18</v>
      </c>
      <c r="I43" s="29">
        <f>I44+I63+I70+I74+I87+I96</f>
        <v>18</v>
      </c>
      <c r="J43" s="29">
        <f>H43*100/I43</f>
        <v>100</v>
      </c>
    </row>
    <row r="44" spans="1:10" ht="40.4" customHeight="1">
      <c r="A44" s="117" t="s">
        <v>1456</v>
      </c>
      <c r="B44" s="1078" t="s">
        <v>142</v>
      </c>
      <c r="C44" s="1144"/>
      <c r="D44" s="1091"/>
      <c r="E44" s="1091"/>
      <c r="F44" s="1144"/>
      <c r="G44" s="1092"/>
      <c r="H44" s="29">
        <f>SUM(D45:D62)</f>
        <v>6</v>
      </c>
      <c r="I44" s="29">
        <f>COUNT(D45:D62)*2</f>
        <v>6</v>
      </c>
      <c r="J44" s="29">
        <f>H44*100/I44</f>
        <v>100</v>
      </c>
    </row>
    <row r="45" spans="1:10" ht="31" hidden="1">
      <c r="A45" s="27" t="s">
        <v>1458</v>
      </c>
      <c r="B45" s="19" t="s">
        <v>204</v>
      </c>
      <c r="C45" s="26"/>
      <c r="D45" s="26"/>
      <c r="E45" s="28"/>
      <c r="F45" s="26"/>
      <c r="G45" s="26"/>
      <c r="H45" s="99"/>
      <c r="I45" s="99"/>
    </row>
    <row r="46" spans="1:10" ht="31" hidden="1">
      <c r="A46" s="27" t="s">
        <v>1459</v>
      </c>
      <c r="B46" s="19" t="s">
        <v>209</v>
      </c>
      <c r="C46" s="42"/>
      <c r="D46" s="53"/>
      <c r="E46" s="28"/>
      <c r="F46" s="30"/>
      <c r="G46" s="53"/>
      <c r="H46" s="99"/>
      <c r="I46" s="99"/>
    </row>
    <row r="47" spans="1:10" ht="46.5" hidden="1">
      <c r="A47" s="27" t="s">
        <v>1460</v>
      </c>
      <c r="B47" s="19" t="s">
        <v>213</v>
      </c>
      <c r="C47" s="140"/>
      <c r="D47" s="53"/>
      <c r="E47" s="28"/>
      <c r="F47" s="30"/>
      <c r="G47" s="53"/>
      <c r="H47" s="99"/>
      <c r="I47" s="99"/>
    </row>
    <row r="48" spans="1:10" ht="31" hidden="1">
      <c r="A48" s="27" t="s">
        <v>1461</v>
      </c>
      <c r="B48" s="19" t="s">
        <v>1462</v>
      </c>
      <c r="C48" s="42"/>
      <c r="D48" s="53"/>
      <c r="E48" s="28"/>
      <c r="F48" s="30"/>
      <c r="G48" s="156"/>
      <c r="H48" s="99"/>
      <c r="I48" s="99"/>
    </row>
    <row r="49" spans="1:10" ht="31" hidden="1">
      <c r="A49" s="27" t="s">
        <v>1463</v>
      </c>
      <c r="B49" s="19" t="s">
        <v>221</v>
      </c>
      <c r="C49" s="42"/>
      <c r="D49" s="53"/>
      <c r="E49" s="28"/>
      <c r="F49" s="30"/>
      <c r="G49" s="53"/>
      <c r="H49" s="99"/>
      <c r="I49" s="99"/>
    </row>
    <row r="50" spans="1:10" ht="31" hidden="1">
      <c r="A50" s="27" t="s">
        <v>1464</v>
      </c>
      <c r="B50" s="19" t="s">
        <v>225</v>
      </c>
      <c r="C50" s="42"/>
      <c r="D50" s="53"/>
      <c r="E50" s="28"/>
      <c r="F50" s="30"/>
      <c r="G50" s="53"/>
      <c r="H50" s="99"/>
      <c r="I50" s="99"/>
    </row>
    <row r="51" spans="1:10" ht="31" hidden="1">
      <c r="A51" s="27" t="s">
        <v>1465</v>
      </c>
      <c r="B51" s="19" t="s">
        <v>229</v>
      </c>
      <c r="C51" s="42"/>
      <c r="D51" s="53"/>
      <c r="E51" s="28"/>
      <c r="F51" s="30"/>
      <c r="G51" s="53"/>
      <c r="H51" s="99"/>
      <c r="I51" s="99"/>
    </row>
    <row r="52" spans="1:10" ht="31" hidden="1">
      <c r="A52" s="27" t="s">
        <v>232</v>
      </c>
      <c r="B52" s="19" t="s">
        <v>233</v>
      </c>
      <c r="C52" s="26"/>
      <c r="D52" s="26"/>
      <c r="E52" s="28"/>
      <c r="F52" s="26"/>
      <c r="G52" s="26"/>
      <c r="H52" s="99"/>
      <c r="I52" s="99"/>
    </row>
    <row r="53" spans="1:10" ht="31" hidden="1">
      <c r="A53" s="27" t="s">
        <v>1466</v>
      </c>
      <c r="B53" s="19" t="s">
        <v>235</v>
      </c>
      <c r="C53" s="26"/>
      <c r="D53" s="26"/>
      <c r="E53" s="28"/>
      <c r="F53" s="26"/>
      <c r="G53" s="26"/>
      <c r="H53" s="99"/>
      <c r="I53" s="99"/>
    </row>
    <row r="54" spans="1:10" ht="31" hidden="1">
      <c r="A54" s="27" t="s">
        <v>238</v>
      </c>
      <c r="B54" s="19" t="s">
        <v>239</v>
      </c>
      <c r="C54" s="42"/>
      <c r="D54" s="53"/>
      <c r="E54" s="28"/>
      <c r="F54" s="30"/>
      <c r="G54" s="53"/>
      <c r="H54" s="99"/>
      <c r="I54" s="99"/>
    </row>
    <row r="55" spans="1:10" ht="31" hidden="1">
      <c r="A55" s="27" t="s">
        <v>240</v>
      </c>
      <c r="B55" s="19" t="s">
        <v>241</v>
      </c>
      <c r="C55" s="26"/>
      <c r="D55" s="26"/>
      <c r="E55" s="28"/>
      <c r="F55" s="26"/>
      <c r="G55" s="26"/>
      <c r="H55" s="99"/>
      <c r="I55" s="99"/>
    </row>
    <row r="56" spans="1:10" ht="31" hidden="1">
      <c r="A56" s="27" t="s">
        <v>242</v>
      </c>
      <c r="B56" s="19" t="s">
        <v>243</v>
      </c>
      <c r="C56" s="26"/>
      <c r="D56" s="26"/>
      <c r="E56" s="28"/>
      <c r="F56" s="26"/>
      <c r="G56" s="26"/>
      <c r="H56" s="99"/>
      <c r="I56" s="99"/>
    </row>
    <row r="57" spans="1:10" ht="31" hidden="1">
      <c r="A57" s="27" t="s">
        <v>1467</v>
      </c>
      <c r="B57" s="19" t="s">
        <v>245</v>
      </c>
      <c r="C57" s="26"/>
      <c r="D57" s="26"/>
      <c r="E57" s="28"/>
      <c r="F57" s="26"/>
      <c r="G57" s="26"/>
      <c r="H57" s="99"/>
      <c r="I57" s="99"/>
    </row>
    <row r="58" spans="1:10" ht="58">
      <c r="A58" s="18" t="s">
        <v>1468</v>
      </c>
      <c r="B58" s="19" t="s">
        <v>251</v>
      </c>
      <c r="C58" s="42" t="s">
        <v>2820</v>
      </c>
      <c r="D58" s="53">
        <v>2</v>
      </c>
      <c r="E58" s="28" t="s">
        <v>538</v>
      </c>
      <c r="F58" s="30" t="s">
        <v>2821</v>
      </c>
      <c r="G58" s="53"/>
      <c r="J58" s="29"/>
    </row>
    <row r="59" spans="1:10" ht="30" hidden="1" customHeight="1">
      <c r="A59" s="27" t="s">
        <v>254</v>
      </c>
      <c r="B59" s="19" t="s">
        <v>255</v>
      </c>
      <c r="C59" s="26"/>
      <c r="D59" s="26"/>
      <c r="E59" s="28"/>
      <c r="F59" s="26"/>
      <c r="G59" s="26"/>
      <c r="H59" s="99"/>
      <c r="I59" s="99"/>
    </row>
    <row r="60" spans="1:10" ht="43.5">
      <c r="A60" s="18" t="s">
        <v>1471</v>
      </c>
      <c r="B60" s="19" t="s">
        <v>257</v>
      </c>
      <c r="C60" s="42" t="s">
        <v>2822</v>
      </c>
      <c r="D60" s="53">
        <v>2</v>
      </c>
      <c r="E60" s="28" t="s">
        <v>269</v>
      </c>
      <c r="F60" s="30"/>
      <c r="G60" s="156"/>
      <c r="J60" s="29"/>
    </row>
    <row r="61" spans="1:10" ht="43.5">
      <c r="A61" s="18" t="s">
        <v>260</v>
      </c>
      <c r="B61" s="19" t="s">
        <v>261</v>
      </c>
      <c r="C61" s="30" t="s">
        <v>2823</v>
      </c>
      <c r="D61" s="53">
        <v>2</v>
      </c>
      <c r="E61" s="28" t="s">
        <v>269</v>
      </c>
      <c r="F61" s="26"/>
      <c r="G61" s="53"/>
      <c r="J61" s="29"/>
    </row>
    <row r="62" spans="1:10" ht="31" hidden="1">
      <c r="A62" s="27" t="s">
        <v>262</v>
      </c>
      <c r="B62" s="19" t="s">
        <v>263</v>
      </c>
      <c r="C62" s="26"/>
      <c r="D62" s="26"/>
      <c r="E62" s="28"/>
      <c r="F62" s="26"/>
      <c r="G62" s="26"/>
      <c r="H62" s="99"/>
      <c r="I62" s="99"/>
    </row>
    <row r="63" spans="1:10" ht="40.4" customHeight="1">
      <c r="A63" s="117" t="s">
        <v>141</v>
      </c>
      <c r="B63" s="1078" t="s">
        <v>140</v>
      </c>
      <c r="C63" s="1144"/>
      <c r="D63" s="1091"/>
      <c r="E63" s="1091"/>
      <c r="F63" s="1144"/>
      <c r="G63" s="1092"/>
      <c r="H63" s="29">
        <f>SUM(D64:D69)</f>
        <v>10</v>
      </c>
      <c r="I63" s="29">
        <f>COUNT(D64:D69)*2</f>
        <v>10</v>
      </c>
      <c r="J63" s="29">
        <f>H63*100/I63</f>
        <v>100</v>
      </c>
    </row>
    <row r="64" spans="1:10" ht="31">
      <c r="A64" s="18" t="s">
        <v>264</v>
      </c>
      <c r="B64" s="114" t="s">
        <v>265</v>
      </c>
      <c r="C64" s="42" t="s">
        <v>2824</v>
      </c>
      <c r="D64" s="53">
        <v>2</v>
      </c>
      <c r="E64" s="28" t="s">
        <v>269</v>
      </c>
      <c r="F64" s="30" t="s">
        <v>2825</v>
      </c>
      <c r="G64" s="53"/>
      <c r="J64" s="29"/>
    </row>
    <row r="65" spans="1:10" ht="31">
      <c r="A65" s="18" t="s">
        <v>266</v>
      </c>
      <c r="B65" s="114" t="s">
        <v>267</v>
      </c>
      <c r="C65" s="316" t="s">
        <v>2826</v>
      </c>
      <c r="D65" s="53">
        <v>2</v>
      </c>
      <c r="E65" s="28" t="s">
        <v>538</v>
      </c>
      <c r="F65" s="316" t="s">
        <v>2827</v>
      </c>
      <c r="G65" s="53"/>
      <c r="J65" s="29"/>
    </row>
    <row r="66" spans="1:10" ht="29">
      <c r="A66" s="18"/>
      <c r="B66" s="114"/>
      <c r="C66" s="316" t="s">
        <v>2828</v>
      </c>
      <c r="D66" s="53">
        <v>2</v>
      </c>
      <c r="E66" s="28" t="s">
        <v>538</v>
      </c>
      <c r="F66" s="316" t="s">
        <v>2827</v>
      </c>
      <c r="G66" s="53"/>
      <c r="J66" s="29"/>
    </row>
    <row r="67" spans="1:10" ht="15.5">
      <c r="A67" s="18"/>
      <c r="B67" s="114"/>
      <c r="C67" s="20" t="s">
        <v>2829</v>
      </c>
      <c r="D67" s="53">
        <v>2</v>
      </c>
      <c r="E67" s="28" t="s">
        <v>269</v>
      </c>
      <c r="F67" s="20" t="s">
        <v>2830</v>
      </c>
      <c r="G67" s="21"/>
      <c r="J67" s="29"/>
    </row>
    <row r="68" spans="1:10" ht="43.5">
      <c r="A68" s="18" t="s">
        <v>270</v>
      </c>
      <c r="B68" s="114" t="s">
        <v>2831</v>
      </c>
      <c r="C68" s="42" t="s">
        <v>2832</v>
      </c>
      <c r="D68" s="53">
        <v>2</v>
      </c>
      <c r="E68" s="28" t="s">
        <v>269</v>
      </c>
      <c r="F68" s="30" t="s">
        <v>2833</v>
      </c>
      <c r="G68" s="53"/>
      <c r="J68" s="29"/>
    </row>
    <row r="69" spans="1:10" ht="31" hidden="1">
      <c r="A69" s="27" t="s">
        <v>275</v>
      </c>
      <c r="B69" s="114" t="s">
        <v>276</v>
      </c>
      <c r="C69" s="26"/>
      <c r="D69" s="26"/>
      <c r="E69" s="28"/>
      <c r="F69" s="26"/>
      <c r="G69" s="26"/>
      <c r="H69" s="99"/>
      <c r="I69" s="99"/>
    </row>
    <row r="70" spans="1:10" ht="40.4" customHeight="1">
      <c r="A70" s="117" t="s">
        <v>277</v>
      </c>
      <c r="B70" s="1078" t="s">
        <v>138</v>
      </c>
      <c r="C70" s="1144"/>
      <c r="D70" s="1091"/>
      <c r="E70" s="1091"/>
      <c r="F70" s="1144"/>
      <c r="G70" s="1092"/>
      <c r="H70" s="29">
        <f>SUM(D71:D73)</f>
        <v>2</v>
      </c>
      <c r="I70" s="29">
        <f>COUNT(D71:D73)*2</f>
        <v>2</v>
      </c>
      <c r="J70" s="29">
        <f>H70*100/I70</f>
        <v>100</v>
      </c>
    </row>
    <row r="71" spans="1:10" ht="31" hidden="1">
      <c r="A71" s="27" t="s">
        <v>1492</v>
      </c>
      <c r="B71" s="114" t="s">
        <v>279</v>
      </c>
      <c r="C71" s="30"/>
      <c r="D71" s="53"/>
      <c r="E71" s="28"/>
      <c r="F71" s="30"/>
      <c r="G71" s="53"/>
      <c r="H71" s="99"/>
      <c r="I71" s="99"/>
    </row>
    <row r="72" spans="1:10" ht="31">
      <c r="A72" s="18" t="s">
        <v>1493</v>
      </c>
      <c r="B72" s="114" t="s">
        <v>284</v>
      </c>
      <c r="C72" s="30" t="s">
        <v>2834</v>
      </c>
      <c r="D72" s="53">
        <v>2</v>
      </c>
      <c r="E72" s="28" t="s">
        <v>269</v>
      </c>
      <c r="F72" s="30" t="s">
        <v>2835</v>
      </c>
      <c r="G72" s="53"/>
      <c r="J72" s="29"/>
    </row>
    <row r="73" spans="1:10" ht="46.5" hidden="1">
      <c r="A73" s="27" t="s">
        <v>1496</v>
      </c>
      <c r="B73" s="114" t="s">
        <v>288</v>
      </c>
      <c r="C73" s="30"/>
      <c r="D73" s="26"/>
      <c r="E73" s="28"/>
      <c r="F73" s="30"/>
      <c r="G73" s="644"/>
      <c r="H73" s="99"/>
      <c r="I73" s="99"/>
    </row>
    <row r="74" spans="1:10" ht="40.4" hidden="1" customHeight="1">
      <c r="A74" s="124" t="s">
        <v>137</v>
      </c>
      <c r="B74" s="1078" t="s">
        <v>136</v>
      </c>
      <c r="C74" s="1144"/>
      <c r="D74" s="1091"/>
      <c r="E74" s="1091"/>
      <c r="F74" s="1144"/>
      <c r="G74" s="1092"/>
      <c r="H74" s="99">
        <f>SUM(D75:D86)</f>
        <v>0</v>
      </c>
      <c r="I74" s="99">
        <f>COUNT(D75:D86)*2</f>
        <v>0</v>
      </c>
    </row>
    <row r="75" spans="1:10" ht="62" hidden="1">
      <c r="A75" s="27" t="s">
        <v>290</v>
      </c>
      <c r="B75" s="19" t="s">
        <v>291</v>
      </c>
      <c r="C75" s="26"/>
      <c r="D75" s="26"/>
      <c r="E75" s="28"/>
      <c r="F75" s="26"/>
      <c r="G75" s="26"/>
      <c r="H75" s="99"/>
      <c r="I75" s="99"/>
    </row>
    <row r="76" spans="1:10" ht="62" hidden="1">
      <c r="A76" s="27" t="s">
        <v>292</v>
      </c>
      <c r="B76" s="19" t="s">
        <v>293</v>
      </c>
      <c r="C76" s="26"/>
      <c r="D76" s="26"/>
      <c r="E76" s="28"/>
      <c r="F76" s="26"/>
      <c r="G76" s="26"/>
      <c r="H76" s="99"/>
      <c r="I76" s="99"/>
    </row>
    <row r="77" spans="1:10" ht="62" hidden="1">
      <c r="A77" s="27" t="s">
        <v>294</v>
      </c>
      <c r="B77" s="19" t="s">
        <v>295</v>
      </c>
      <c r="C77" s="42"/>
      <c r="D77" s="53"/>
      <c r="E77" s="28"/>
      <c r="F77" s="30"/>
      <c r="G77" s="53"/>
      <c r="H77" s="99"/>
      <c r="I77" s="99"/>
    </row>
    <row r="78" spans="1:10" ht="46.5" hidden="1">
      <c r="A78" s="27" t="s">
        <v>296</v>
      </c>
      <c r="B78" s="19" t="s">
        <v>297</v>
      </c>
      <c r="C78" s="26"/>
      <c r="D78" s="26"/>
      <c r="E78" s="28"/>
      <c r="F78" s="26"/>
      <c r="G78" s="26"/>
      <c r="H78" s="99"/>
      <c r="I78" s="99"/>
    </row>
    <row r="79" spans="1:10" ht="62" hidden="1">
      <c r="A79" s="27" t="s">
        <v>298</v>
      </c>
      <c r="B79" s="19" t="s">
        <v>2717</v>
      </c>
      <c r="C79" s="30"/>
      <c r="D79" s="26"/>
      <c r="E79" s="28"/>
      <c r="F79" s="30"/>
      <c r="G79" s="26"/>
      <c r="H79" s="99"/>
      <c r="I79" s="99"/>
    </row>
    <row r="80" spans="1:10" ht="46.5" hidden="1">
      <c r="A80" s="27" t="s">
        <v>300</v>
      </c>
      <c r="B80" s="19" t="s">
        <v>301</v>
      </c>
      <c r="C80" s="26"/>
      <c r="D80" s="26"/>
      <c r="E80" s="28"/>
      <c r="F80" s="26"/>
      <c r="G80" s="26"/>
      <c r="H80" s="99"/>
      <c r="I80" s="99"/>
    </row>
    <row r="81" spans="1:9" ht="62" hidden="1">
      <c r="A81" s="27" t="s">
        <v>302</v>
      </c>
      <c r="B81" s="19" t="s">
        <v>303</v>
      </c>
      <c r="C81" s="26"/>
      <c r="D81" s="26"/>
      <c r="E81" s="28"/>
      <c r="F81" s="26"/>
      <c r="G81" s="26"/>
      <c r="H81" s="99"/>
      <c r="I81" s="99"/>
    </row>
    <row r="82" spans="1:9" ht="108.5" hidden="1">
      <c r="A82" s="27" t="s">
        <v>304</v>
      </c>
      <c r="B82" s="19" t="s">
        <v>305</v>
      </c>
      <c r="C82" s="26"/>
      <c r="D82" s="26"/>
      <c r="E82" s="28"/>
      <c r="F82" s="26"/>
      <c r="G82" s="26"/>
      <c r="H82" s="99"/>
      <c r="I82" s="99"/>
    </row>
    <row r="83" spans="1:9" ht="62" hidden="1">
      <c r="A83" s="27" t="s">
        <v>306</v>
      </c>
      <c r="B83" s="19" t="s">
        <v>307</v>
      </c>
      <c r="C83" s="26"/>
      <c r="D83" s="26"/>
      <c r="E83" s="28"/>
      <c r="F83" s="26"/>
      <c r="G83" s="26"/>
      <c r="H83" s="99"/>
      <c r="I83" s="99"/>
    </row>
    <row r="84" spans="1:9" ht="46.5" hidden="1">
      <c r="A84" s="27" t="s">
        <v>308</v>
      </c>
      <c r="B84" s="19" t="s">
        <v>309</v>
      </c>
      <c r="C84" s="26"/>
      <c r="D84" s="26"/>
      <c r="E84" s="28"/>
      <c r="F84" s="26"/>
      <c r="G84" s="26"/>
      <c r="H84" s="99"/>
      <c r="I84" s="99"/>
    </row>
    <row r="85" spans="1:9" ht="43.5" hidden="1">
      <c r="A85" s="27" t="s">
        <v>310</v>
      </c>
      <c r="B85" s="23" t="s">
        <v>311</v>
      </c>
      <c r="C85" s="26"/>
      <c r="D85" s="26"/>
      <c r="E85" s="28"/>
      <c r="F85" s="26"/>
      <c r="G85" s="26"/>
      <c r="H85" s="99"/>
      <c r="I85" s="99"/>
    </row>
    <row r="86" spans="1:9" ht="29" hidden="1">
      <c r="A86" s="27" t="s">
        <v>2836</v>
      </c>
      <c r="B86" s="23" t="s">
        <v>2837</v>
      </c>
      <c r="C86" s="30"/>
      <c r="D86" s="293"/>
      <c r="E86" s="59"/>
      <c r="F86" s="161"/>
      <c r="G86" s="317"/>
      <c r="H86" s="99"/>
      <c r="I86" s="99"/>
    </row>
    <row r="87" spans="1:9" ht="18.5" hidden="1">
      <c r="A87" s="124" t="s">
        <v>1499</v>
      </c>
      <c r="B87" s="1078" t="s">
        <v>134</v>
      </c>
      <c r="C87" s="1091"/>
      <c r="D87" s="1091"/>
      <c r="E87" s="1091"/>
      <c r="F87" s="1091"/>
      <c r="G87" s="1092"/>
      <c r="H87" s="99">
        <f>SUM(D88:D95)</f>
        <v>0</v>
      </c>
      <c r="I87" s="99">
        <f>COUNT(D88:D95)*2</f>
        <v>0</v>
      </c>
    </row>
    <row r="88" spans="1:9" ht="31" hidden="1">
      <c r="A88" s="27" t="s">
        <v>312</v>
      </c>
      <c r="B88" s="19" t="s">
        <v>313</v>
      </c>
      <c r="C88" s="26"/>
      <c r="D88" s="26"/>
      <c r="E88" s="28"/>
      <c r="F88" s="26"/>
      <c r="G88" s="26"/>
      <c r="H88" s="99"/>
      <c r="I88" s="99"/>
    </row>
    <row r="89" spans="1:9" ht="31" hidden="1">
      <c r="A89" s="27" t="s">
        <v>314</v>
      </c>
      <c r="B89" s="19" t="s">
        <v>315</v>
      </c>
      <c r="C89" s="26"/>
      <c r="D89" s="26"/>
      <c r="E89" s="28"/>
      <c r="F89" s="26"/>
      <c r="G89" s="26"/>
      <c r="H89" s="99"/>
      <c r="I89" s="99"/>
    </row>
    <row r="90" spans="1:9" ht="31" hidden="1">
      <c r="A90" s="27" t="s">
        <v>1501</v>
      </c>
      <c r="B90" s="19" t="s">
        <v>317</v>
      </c>
      <c r="C90" s="26"/>
      <c r="D90" s="26"/>
      <c r="E90" s="28"/>
      <c r="F90" s="26"/>
      <c r="G90" s="26"/>
      <c r="H90" s="99"/>
      <c r="I90" s="99"/>
    </row>
    <row r="91" spans="1:9" ht="31" hidden="1">
      <c r="A91" s="27" t="s">
        <v>319</v>
      </c>
      <c r="B91" s="19" t="s">
        <v>320</v>
      </c>
      <c r="C91" s="26"/>
      <c r="D91" s="26"/>
      <c r="E91" s="28"/>
      <c r="F91" s="26"/>
      <c r="G91" s="26"/>
      <c r="H91" s="99"/>
      <c r="I91" s="99"/>
    </row>
    <row r="92" spans="1:9" ht="31" hidden="1">
      <c r="A92" s="27" t="s">
        <v>321</v>
      </c>
      <c r="B92" s="19" t="s">
        <v>322</v>
      </c>
      <c r="C92" s="26"/>
      <c r="D92" s="26"/>
      <c r="E92" s="28"/>
      <c r="F92" s="26"/>
      <c r="G92" s="26"/>
      <c r="H92" s="99"/>
      <c r="I92" s="99"/>
    </row>
    <row r="93" spans="1:9" ht="31" hidden="1">
      <c r="A93" s="27" t="s">
        <v>323</v>
      </c>
      <c r="B93" s="19" t="s">
        <v>324</v>
      </c>
      <c r="C93" s="26"/>
      <c r="D93" s="26"/>
      <c r="E93" s="28"/>
      <c r="F93" s="26"/>
      <c r="G93" s="26"/>
      <c r="H93" s="99"/>
      <c r="I93" s="99"/>
    </row>
    <row r="94" spans="1:9" ht="31" hidden="1">
      <c r="A94" s="27" t="s">
        <v>1502</v>
      </c>
      <c r="B94" s="19" t="s">
        <v>326</v>
      </c>
      <c r="C94" s="26"/>
      <c r="D94" s="26"/>
      <c r="E94" s="28"/>
      <c r="F94" s="26"/>
      <c r="G94" s="26"/>
      <c r="H94" s="99"/>
      <c r="I94" s="99"/>
    </row>
    <row r="95" spans="1:9" ht="31" hidden="1">
      <c r="A95" s="27" t="s">
        <v>2838</v>
      </c>
      <c r="B95" s="114" t="s">
        <v>2839</v>
      </c>
      <c r="C95" s="26"/>
      <c r="D95" s="26"/>
      <c r="E95" s="28"/>
      <c r="F95" s="26"/>
      <c r="G95" s="317"/>
      <c r="H95" s="99"/>
      <c r="I95" s="99"/>
    </row>
    <row r="96" spans="1:9" ht="40.4" hidden="1" customHeight="1">
      <c r="A96" s="124" t="s">
        <v>1503</v>
      </c>
      <c r="B96" s="1078" t="s">
        <v>132</v>
      </c>
      <c r="C96" s="1091"/>
      <c r="D96" s="1091"/>
      <c r="E96" s="1091"/>
      <c r="F96" s="1091"/>
      <c r="G96" s="1092"/>
      <c r="H96" s="99">
        <f>SUM(D97:D98)</f>
        <v>0</v>
      </c>
      <c r="I96" s="99">
        <f>COUNT(D97:D98)*2</f>
        <v>0</v>
      </c>
    </row>
    <row r="97" spans="1:10" ht="62" hidden="1">
      <c r="A97" s="27" t="s">
        <v>1504</v>
      </c>
      <c r="B97" s="19" t="s">
        <v>329</v>
      </c>
      <c r="C97" s="26"/>
      <c r="D97" s="26"/>
      <c r="E97" s="28"/>
      <c r="F97" s="26"/>
      <c r="G97" s="26"/>
      <c r="H97" s="99"/>
      <c r="I97" s="99"/>
    </row>
    <row r="98" spans="1:10" ht="77.5" hidden="1">
      <c r="A98" s="27" t="s">
        <v>332</v>
      </c>
      <c r="B98" s="19" t="s">
        <v>333</v>
      </c>
      <c r="C98" s="26"/>
      <c r="D98" s="26"/>
      <c r="E98" s="28"/>
      <c r="F98" s="26"/>
      <c r="G98" s="26"/>
      <c r="H98" s="99"/>
      <c r="I98" s="99"/>
    </row>
    <row r="99" spans="1:10" ht="21">
      <c r="A99" s="98"/>
      <c r="B99" s="1195" t="s">
        <v>335</v>
      </c>
      <c r="C99" s="1253"/>
      <c r="D99" s="1197"/>
      <c r="E99" s="1197"/>
      <c r="F99" s="1253"/>
      <c r="G99" s="1197"/>
      <c r="H99" s="29">
        <f>H100+H108+H114+H120+H127+H134</f>
        <v>22</v>
      </c>
      <c r="I99" s="29">
        <f>I100+I108+I114+I120+I127+I134</f>
        <v>22</v>
      </c>
      <c r="J99" s="29">
        <f>H99*100/I99</f>
        <v>100</v>
      </c>
    </row>
    <row r="100" spans="1:10" ht="40.4" customHeight="1">
      <c r="A100" s="135" t="s">
        <v>1505</v>
      </c>
      <c r="B100" s="1078" t="s">
        <v>130</v>
      </c>
      <c r="C100" s="1144"/>
      <c r="D100" s="1091"/>
      <c r="E100" s="1091"/>
      <c r="F100" s="1144"/>
      <c r="G100" s="1092"/>
      <c r="H100" s="29">
        <f>SUM(D101:D107)</f>
        <v>4</v>
      </c>
      <c r="I100" s="29">
        <f>COUNT(D101:D107)*2</f>
        <v>4</v>
      </c>
      <c r="J100" s="29">
        <f>H100*100/I100</f>
        <v>100</v>
      </c>
    </row>
    <row r="101" spans="1:10" ht="87">
      <c r="A101" s="18" t="s">
        <v>1507</v>
      </c>
      <c r="B101" s="36" t="s">
        <v>337</v>
      </c>
      <c r="C101" s="131" t="s">
        <v>2840</v>
      </c>
      <c r="D101" s="53">
        <v>2</v>
      </c>
      <c r="E101" s="28" t="s">
        <v>339</v>
      </c>
      <c r="F101" s="55" t="s">
        <v>1509</v>
      </c>
      <c r="G101" s="53"/>
      <c r="J101" s="29"/>
    </row>
    <row r="102" spans="1:10" ht="46.5">
      <c r="A102" s="18" t="s">
        <v>1510</v>
      </c>
      <c r="B102" s="36" t="s">
        <v>345</v>
      </c>
      <c r="C102" s="123" t="s">
        <v>2841</v>
      </c>
      <c r="D102" s="53">
        <v>2</v>
      </c>
      <c r="E102" s="28" t="s">
        <v>339</v>
      </c>
      <c r="F102" s="42" t="s">
        <v>2842</v>
      </c>
      <c r="G102" s="53"/>
      <c r="J102" s="29"/>
    </row>
    <row r="103" spans="1:10" ht="46.5" hidden="1">
      <c r="A103" s="27" t="s">
        <v>350</v>
      </c>
      <c r="B103" s="36" t="s">
        <v>351</v>
      </c>
      <c r="C103" s="26"/>
      <c r="D103" s="26"/>
      <c r="E103" s="28"/>
      <c r="F103" s="26"/>
      <c r="G103" s="26"/>
      <c r="H103" s="99"/>
      <c r="I103" s="99"/>
    </row>
    <row r="104" spans="1:10" ht="46.5" hidden="1">
      <c r="A104" s="27" t="s">
        <v>1513</v>
      </c>
      <c r="B104" s="36" t="s">
        <v>353</v>
      </c>
      <c r="C104" s="26"/>
      <c r="D104" s="26"/>
      <c r="E104" s="28"/>
      <c r="F104" s="26"/>
      <c r="G104" s="26"/>
      <c r="H104" s="99"/>
      <c r="I104" s="99"/>
    </row>
    <row r="105" spans="1:10" ht="62" hidden="1">
      <c r="A105" s="27" t="s">
        <v>354</v>
      </c>
      <c r="B105" s="36" t="s">
        <v>355</v>
      </c>
      <c r="C105" s="26"/>
      <c r="D105" s="26"/>
      <c r="E105" s="28"/>
      <c r="F105" s="26"/>
      <c r="G105" s="26"/>
      <c r="H105" s="99"/>
      <c r="I105" s="99"/>
    </row>
    <row r="106" spans="1:10" ht="62" hidden="1">
      <c r="A106" s="27" t="s">
        <v>1517</v>
      </c>
      <c r="B106" s="36" t="s">
        <v>361</v>
      </c>
      <c r="C106" s="26"/>
      <c r="D106" s="26"/>
      <c r="E106" s="28"/>
      <c r="F106" s="26"/>
      <c r="G106" s="26"/>
      <c r="H106" s="99"/>
      <c r="I106" s="99"/>
    </row>
    <row r="107" spans="1:10" ht="46.5" hidden="1">
      <c r="A107" s="27" t="s">
        <v>364</v>
      </c>
      <c r="B107" s="36" t="s">
        <v>365</v>
      </c>
      <c r="C107" s="26"/>
      <c r="D107" s="26"/>
      <c r="E107" s="28"/>
      <c r="F107" s="26"/>
      <c r="G107" s="26"/>
      <c r="H107" s="99"/>
      <c r="I107" s="99"/>
    </row>
    <row r="108" spans="1:10" ht="40.4" customHeight="1">
      <c r="A108" s="135" t="s">
        <v>1518</v>
      </c>
      <c r="B108" s="992" t="s">
        <v>2843</v>
      </c>
      <c r="C108" s="1165"/>
      <c r="D108" s="1001"/>
      <c r="E108" s="1001"/>
      <c r="F108" s="1165"/>
      <c r="G108" s="1002"/>
      <c r="H108" s="29">
        <f>SUM(D109:D113)</f>
        <v>2</v>
      </c>
      <c r="I108" s="29">
        <f>COUNT(D109:D113)*2</f>
        <v>2</v>
      </c>
      <c r="J108" s="29">
        <f>H108*100/I108</f>
        <v>100</v>
      </c>
    </row>
    <row r="109" spans="1:10" ht="43.5" hidden="1" customHeight="1">
      <c r="A109" s="27" t="s">
        <v>1520</v>
      </c>
      <c r="B109" s="224" t="s">
        <v>369</v>
      </c>
      <c r="C109" s="492"/>
      <c r="D109" s="491"/>
      <c r="E109" s="491"/>
      <c r="F109" s="492"/>
      <c r="G109" s="491"/>
      <c r="H109" s="107"/>
      <c r="I109" s="107"/>
    </row>
    <row r="110" spans="1:10" ht="77.5" hidden="1">
      <c r="A110" s="27" t="s">
        <v>380</v>
      </c>
      <c r="B110" s="44" t="s">
        <v>381</v>
      </c>
      <c r="C110" s="26"/>
      <c r="D110" s="26"/>
      <c r="E110" s="28"/>
      <c r="F110" s="26"/>
      <c r="G110" s="26"/>
      <c r="H110" s="99"/>
      <c r="I110" s="99"/>
    </row>
    <row r="111" spans="1:10" ht="62">
      <c r="A111" s="18" t="s">
        <v>1523</v>
      </c>
      <c r="B111" s="225" t="s">
        <v>383</v>
      </c>
      <c r="C111" s="131" t="s">
        <v>2844</v>
      </c>
      <c r="D111" s="156">
        <v>2</v>
      </c>
      <c r="E111" s="23" t="s">
        <v>339</v>
      </c>
      <c r="F111" s="123" t="s">
        <v>2845</v>
      </c>
      <c r="G111" s="156"/>
      <c r="J111" s="29"/>
    </row>
    <row r="112" spans="1:10" ht="46.5" hidden="1">
      <c r="A112" s="27" t="s">
        <v>1528</v>
      </c>
      <c r="B112" s="44" t="s">
        <v>391</v>
      </c>
      <c r="C112" s="7"/>
      <c r="D112" s="26"/>
      <c r="E112" s="28"/>
      <c r="F112" s="26"/>
      <c r="G112" s="26"/>
      <c r="H112" s="99"/>
      <c r="I112" s="99"/>
    </row>
    <row r="113" spans="1:10" ht="46.5" hidden="1">
      <c r="A113" s="27" t="s">
        <v>392</v>
      </c>
      <c r="B113" s="47" t="s">
        <v>393</v>
      </c>
      <c r="C113" s="26"/>
      <c r="D113" s="26"/>
      <c r="E113" s="28"/>
      <c r="F113" s="26"/>
      <c r="G113" s="26"/>
      <c r="H113" s="99"/>
      <c r="I113" s="99"/>
    </row>
    <row r="114" spans="1:10" ht="40.4" customHeight="1">
      <c r="A114" s="135" t="s">
        <v>1531</v>
      </c>
      <c r="B114" s="1078" t="s">
        <v>126</v>
      </c>
      <c r="C114" s="1144"/>
      <c r="D114" s="1091"/>
      <c r="E114" s="1091"/>
      <c r="F114" s="1144"/>
      <c r="G114" s="1092"/>
      <c r="H114" s="29">
        <f>SUM(D115:D119)</f>
        <v>10</v>
      </c>
      <c r="I114" s="29">
        <f>COUNT(D115:D119)*2</f>
        <v>10</v>
      </c>
      <c r="J114" s="29">
        <f>H114*100/I114</f>
        <v>100</v>
      </c>
    </row>
    <row r="115" spans="1:10" ht="46.5">
      <c r="A115" s="18" t="s">
        <v>1533</v>
      </c>
      <c r="B115" s="44" t="s">
        <v>395</v>
      </c>
      <c r="C115" s="42" t="s">
        <v>2846</v>
      </c>
      <c r="D115" s="53">
        <v>2</v>
      </c>
      <c r="E115" s="28" t="s">
        <v>339</v>
      </c>
      <c r="F115" s="30" t="s">
        <v>2847</v>
      </c>
      <c r="G115" s="53"/>
      <c r="J115" s="29"/>
    </row>
    <row r="116" spans="1:10" ht="116">
      <c r="A116" s="18"/>
      <c r="B116" s="44"/>
      <c r="C116" s="42" t="s">
        <v>2848</v>
      </c>
      <c r="D116" s="53">
        <v>2</v>
      </c>
      <c r="E116" s="28" t="s">
        <v>339</v>
      </c>
      <c r="F116" s="30" t="s">
        <v>2849</v>
      </c>
      <c r="G116" s="53"/>
      <c r="J116" s="29"/>
    </row>
    <row r="117" spans="1:10" ht="46.5">
      <c r="A117" s="18" t="s">
        <v>1540</v>
      </c>
      <c r="B117" s="44" t="s">
        <v>399</v>
      </c>
      <c r="C117" s="42" t="s">
        <v>1541</v>
      </c>
      <c r="D117" s="53">
        <v>2</v>
      </c>
      <c r="E117" s="28" t="s">
        <v>206</v>
      </c>
      <c r="F117" s="123" t="s">
        <v>2850</v>
      </c>
      <c r="G117" s="53"/>
      <c r="J117" s="29"/>
    </row>
    <row r="118" spans="1:10" ht="72.5">
      <c r="A118" s="18" t="s">
        <v>1543</v>
      </c>
      <c r="B118" s="44" t="s">
        <v>1544</v>
      </c>
      <c r="C118" s="30" t="s">
        <v>2851</v>
      </c>
      <c r="D118" s="53">
        <v>2</v>
      </c>
      <c r="E118" s="28" t="s">
        <v>1546</v>
      </c>
      <c r="F118" s="30" t="s">
        <v>2852</v>
      </c>
      <c r="G118" s="53"/>
      <c r="J118" s="29"/>
    </row>
    <row r="119" spans="1:10" ht="93">
      <c r="A119" s="18" t="s">
        <v>1554</v>
      </c>
      <c r="B119" s="44" t="s">
        <v>407</v>
      </c>
      <c r="C119" s="23" t="s">
        <v>2853</v>
      </c>
      <c r="D119" s="53">
        <v>2</v>
      </c>
      <c r="E119" s="28" t="s">
        <v>1546</v>
      </c>
      <c r="F119" s="30" t="s">
        <v>1549</v>
      </c>
      <c r="G119" s="53"/>
      <c r="J119" s="29"/>
    </row>
    <row r="120" spans="1:10" ht="40.4" customHeight="1">
      <c r="A120" s="135" t="s">
        <v>1557</v>
      </c>
      <c r="B120" s="1078" t="s">
        <v>124</v>
      </c>
      <c r="C120" s="1144"/>
      <c r="D120" s="1091"/>
      <c r="E120" s="1091"/>
      <c r="F120" s="1144"/>
      <c r="G120" s="1092"/>
      <c r="H120" s="29">
        <f>SUM(D121:D126)</f>
        <v>4</v>
      </c>
      <c r="I120" s="29">
        <f>COUNT(D121:D124)*2</f>
        <v>4</v>
      </c>
      <c r="J120" s="29">
        <f>H120*100/I120</f>
        <v>100</v>
      </c>
    </row>
    <row r="121" spans="1:10" ht="72.5">
      <c r="A121" s="18" t="s">
        <v>1559</v>
      </c>
      <c r="B121" s="224" t="s">
        <v>410</v>
      </c>
      <c r="C121" s="20" t="s">
        <v>2854</v>
      </c>
      <c r="D121" s="53">
        <v>2</v>
      </c>
      <c r="E121" s="28" t="s">
        <v>253</v>
      </c>
      <c r="F121" s="30" t="s">
        <v>2855</v>
      </c>
      <c r="G121" s="53"/>
      <c r="J121" s="29"/>
    </row>
    <row r="122" spans="1:10" ht="80.150000000000006" customHeight="1">
      <c r="A122" s="18"/>
      <c r="B122" s="224"/>
      <c r="C122" s="20" t="s">
        <v>2856</v>
      </c>
      <c r="D122" s="53">
        <v>2</v>
      </c>
      <c r="E122" s="28" t="s">
        <v>253</v>
      </c>
      <c r="F122" s="30" t="s">
        <v>2857</v>
      </c>
      <c r="G122" s="53"/>
      <c r="J122" s="29"/>
    </row>
    <row r="123" spans="1:10" ht="46.5" hidden="1">
      <c r="A123" s="27" t="s">
        <v>1563</v>
      </c>
      <c r="B123" s="224" t="s">
        <v>413</v>
      </c>
      <c r="C123" s="26"/>
      <c r="D123" s="26"/>
      <c r="E123" s="28"/>
      <c r="F123" s="26"/>
      <c r="G123" s="26"/>
      <c r="H123" s="99"/>
      <c r="I123" s="99"/>
    </row>
    <row r="124" spans="1:10" ht="31" hidden="1">
      <c r="A124" s="27" t="s">
        <v>1564</v>
      </c>
      <c r="B124" s="224" t="s">
        <v>416</v>
      </c>
      <c r="C124" s="26"/>
      <c r="D124" s="26"/>
      <c r="E124" s="28"/>
      <c r="F124" s="26"/>
      <c r="G124" s="26"/>
      <c r="H124" s="99"/>
      <c r="I124" s="99"/>
    </row>
    <row r="125" spans="1:10" ht="62" hidden="1">
      <c r="A125" s="27" t="s">
        <v>1565</v>
      </c>
      <c r="B125" s="224" t="s">
        <v>420</v>
      </c>
      <c r="C125" s="26"/>
      <c r="D125" s="26"/>
      <c r="E125" s="28"/>
      <c r="F125" s="26"/>
      <c r="G125" s="26"/>
      <c r="H125" s="99"/>
      <c r="I125" s="99"/>
    </row>
    <row r="126" spans="1:10" ht="46.5" hidden="1">
      <c r="A126" s="27" t="s">
        <v>1568</v>
      </c>
      <c r="B126" s="114" t="s">
        <v>425</v>
      </c>
      <c r="C126" s="26"/>
      <c r="D126" s="26"/>
      <c r="E126" s="28"/>
      <c r="F126" s="26"/>
      <c r="G126" s="26"/>
      <c r="H126" s="99"/>
      <c r="I126" s="99"/>
    </row>
    <row r="127" spans="1:10" ht="40.4" customHeight="1">
      <c r="A127" s="135" t="s">
        <v>1569</v>
      </c>
      <c r="B127" s="1078" t="s">
        <v>122</v>
      </c>
      <c r="C127" s="1144"/>
      <c r="D127" s="1091"/>
      <c r="E127" s="1091"/>
      <c r="F127" s="1144"/>
      <c r="G127" s="1092"/>
      <c r="H127" s="29">
        <f>SUM(D128:D133)</f>
        <v>2</v>
      </c>
      <c r="I127" s="29">
        <f>COUNT(D128:D133)*2</f>
        <v>2</v>
      </c>
      <c r="J127" s="29">
        <f>H127*100/I127</f>
        <v>100</v>
      </c>
    </row>
    <row r="128" spans="1:10" ht="77.5">
      <c r="A128" s="18" t="s">
        <v>427</v>
      </c>
      <c r="B128" s="44" t="s">
        <v>428</v>
      </c>
      <c r="C128" s="131" t="s">
        <v>2858</v>
      </c>
      <c r="D128" s="53">
        <v>2</v>
      </c>
      <c r="E128" s="28" t="s">
        <v>430</v>
      </c>
      <c r="F128" s="30" t="s">
        <v>2859</v>
      </c>
      <c r="G128" s="53"/>
      <c r="J128" s="29"/>
    </row>
    <row r="129" spans="1:9" ht="62" hidden="1">
      <c r="A129" s="27" t="s">
        <v>1573</v>
      </c>
      <c r="B129" s="224" t="s">
        <v>432</v>
      </c>
      <c r="C129" s="131"/>
      <c r="D129" s="53"/>
      <c r="E129" s="28"/>
      <c r="F129" s="30"/>
      <c r="G129" s="53"/>
      <c r="H129" s="107"/>
      <c r="I129" s="107"/>
    </row>
    <row r="130" spans="1:9" ht="46.5" hidden="1">
      <c r="A130" s="27" t="s">
        <v>1574</v>
      </c>
      <c r="B130" s="44" t="s">
        <v>435</v>
      </c>
      <c r="C130" s="131"/>
      <c r="D130" s="53"/>
      <c r="E130" s="28"/>
      <c r="F130" s="30"/>
      <c r="G130" s="53"/>
      <c r="H130" s="107"/>
      <c r="I130" s="107"/>
    </row>
    <row r="131" spans="1:9" ht="62" hidden="1">
      <c r="A131" s="27" t="s">
        <v>1575</v>
      </c>
      <c r="B131" s="224" t="s">
        <v>438</v>
      </c>
      <c r="C131" s="131"/>
      <c r="D131" s="53"/>
      <c r="E131" s="28"/>
      <c r="F131" s="30"/>
      <c r="G131" s="53"/>
      <c r="H131" s="107"/>
      <c r="I131" s="107"/>
    </row>
    <row r="132" spans="1:9" ht="77.5" hidden="1">
      <c r="A132" s="27" t="s">
        <v>2381</v>
      </c>
      <c r="B132" s="44" t="s">
        <v>442</v>
      </c>
      <c r="C132" s="28"/>
      <c r="D132" s="26"/>
      <c r="E132" s="28"/>
      <c r="F132" s="26"/>
      <c r="G132" s="26"/>
      <c r="H132" s="99"/>
      <c r="I132" s="99"/>
    </row>
    <row r="133" spans="1:9" ht="62" hidden="1">
      <c r="A133" s="27" t="s">
        <v>443</v>
      </c>
      <c r="B133" s="160" t="s">
        <v>444</v>
      </c>
      <c r="C133" s="26"/>
      <c r="D133" s="26"/>
      <c r="E133" s="28"/>
      <c r="F133" s="26"/>
      <c r="G133" s="26"/>
      <c r="H133" s="99"/>
      <c r="I133" s="99"/>
    </row>
    <row r="134" spans="1:9" hidden="1">
      <c r="A134" s="27" t="s">
        <v>2860</v>
      </c>
      <c r="B134" s="992" t="s">
        <v>2861</v>
      </c>
      <c r="C134" s="1009"/>
      <c r="D134" s="1009"/>
      <c r="E134" s="1009"/>
      <c r="F134" s="1009"/>
      <c r="G134" s="1009"/>
      <c r="H134" s="99">
        <f>SUM(D135:D145)</f>
        <v>0</v>
      </c>
      <c r="I134" s="99">
        <f>COUNT(D135:D145)*2</f>
        <v>0</v>
      </c>
    </row>
    <row r="135" spans="1:9" ht="58" hidden="1">
      <c r="A135" s="27" t="s">
        <v>2862</v>
      </c>
      <c r="B135" s="50" t="s">
        <v>2863</v>
      </c>
      <c r="C135" s="66"/>
      <c r="D135" s="66"/>
      <c r="E135" s="66"/>
      <c r="F135" s="66"/>
      <c r="G135" s="66"/>
      <c r="H135" s="99"/>
      <c r="I135" s="99"/>
    </row>
    <row r="136" spans="1:9" ht="29" hidden="1">
      <c r="A136" s="27" t="s">
        <v>2864</v>
      </c>
      <c r="B136" s="50" t="s">
        <v>2865</v>
      </c>
      <c r="C136" s="66"/>
      <c r="D136" s="66"/>
      <c r="E136" s="66"/>
      <c r="F136" s="66"/>
      <c r="G136" s="66"/>
      <c r="H136" s="99"/>
      <c r="I136" s="99"/>
    </row>
    <row r="137" spans="1:9" ht="58" hidden="1">
      <c r="A137" s="27" t="s">
        <v>2866</v>
      </c>
      <c r="B137" s="50" t="s">
        <v>2867</v>
      </c>
      <c r="C137" s="66"/>
      <c r="D137" s="66"/>
      <c r="E137" s="66"/>
      <c r="F137" s="66"/>
      <c r="G137" s="66"/>
      <c r="H137" s="99"/>
      <c r="I137" s="99"/>
    </row>
    <row r="138" spans="1:9" ht="101.5" hidden="1">
      <c r="A138" s="27" t="s">
        <v>2868</v>
      </c>
      <c r="B138" s="50" t="s">
        <v>2869</v>
      </c>
      <c r="C138" s="66"/>
      <c r="D138" s="50"/>
      <c r="E138" s="66"/>
      <c r="F138" s="66"/>
      <c r="G138" s="66"/>
      <c r="H138" s="99"/>
      <c r="I138" s="99"/>
    </row>
    <row r="139" spans="1:9" ht="87" hidden="1">
      <c r="A139" s="27" t="s">
        <v>2870</v>
      </c>
      <c r="B139" s="50" t="s">
        <v>2871</v>
      </c>
      <c r="C139" s="66"/>
      <c r="D139" s="66"/>
      <c r="E139" s="66"/>
      <c r="F139" s="66"/>
      <c r="G139" s="66"/>
      <c r="H139" s="99"/>
      <c r="I139" s="99"/>
    </row>
    <row r="140" spans="1:9" ht="29" hidden="1">
      <c r="A140" s="27" t="s">
        <v>2872</v>
      </c>
      <c r="B140" s="50" t="s">
        <v>2873</v>
      </c>
      <c r="C140" s="66"/>
      <c r="D140" s="66"/>
      <c r="E140" s="66"/>
      <c r="F140" s="66"/>
      <c r="G140" s="66"/>
      <c r="H140" s="99"/>
      <c r="I140" s="99"/>
    </row>
    <row r="141" spans="1:9" ht="72.5" hidden="1">
      <c r="A141" s="27" t="s">
        <v>2874</v>
      </c>
      <c r="B141" s="50" t="s">
        <v>2875</v>
      </c>
      <c r="C141" s="66"/>
      <c r="D141" s="66"/>
      <c r="E141" s="66"/>
      <c r="F141" s="66"/>
      <c r="G141" s="66"/>
      <c r="H141" s="99"/>
      <c r="I141" s="99"/>
    </row>
    <row r="142" spans="1:9" ht="87" hidden="1">
      <c r="A142" s="27" t="s">
        <v>2876</v>
      </c>
      <c r="B142" s="50" t="s">
        <v>2877</v>
      </c>
      <c r="C142" s="66"/>
      <c r="D142" s="66"/>
      <c r="E142" s="66"/>
      <c r="F142" s="66"/>
      <c r="G142" s="66"/>
      <c r="H142" s="99"/>
      <c r="I142" s="99"/>
    </row>
    <row r="143" spans="1:9" ht="58" hidden="1">
      <c r="A143" s="27" t="s">
        <v>2878</v>
      </c>
      <c r="B143" s="50" t="s">
        <v>2879</v>
      </c>
      <c r="C143" s="66"/>
      <c r="D143" s="66"/>
      <c r="E143" s="66"/>
      <c r="F143" s="66"/>
      <c r="G143" s="66"/>
      <c r="H143" s="99"/>
      <c r="I143" s="99"/>
    </row>
    <row r="144" spans="1:9" ht="72.5" hidden="1">
      <c r="A144" s="27" t="s">
        <v>2880</v>
      </c>
      <c r="B144" s="50" t="s">
        <v>2881</v>
      </c>
      <c r="C144" s="66"/>
      <c r="D144" s="66"/>
      <c r="E144" s="66"/>
      <c r="F144" s="66"/>
      <c r="G144" s="66"/>
      <c r="H144" s="99"/>
      <c r="I144" s="99"/>
    </row>
    <row r="145" spans="1:10" ht="58" hidden="1">
      <c r="A145" s="27" t="s">
        <v>2882</v>
      </c>
      <c r="B145" s="50" t="s">
        <v>2883</v>
      </c>
      <c r="C145" s="66"/>
      <c r="D145" s="66"/>
      <c r="E145" s="66"/>
      <c r="F145" s="66"/>
      <c r="G145" s="66"/>
      <c r="H145" s="99"/>
      <c r="I145" s="99"/>
    </row>
    <row r="146" spans="1:10" ht="21">
      <c r="A146" s="98"/>
      <c r="B146" s="1195" t="s">
        <v>445</v>
      </c>
      <c r="C146" s="1253"/>
      <c r="D146" s="1197"/>
      <c r="E146" s="1197"/>
      <c r="F146" s="1253"/>
      <c r="G146" s="1197"/>
      <c r="H146" s="29">
        <f>H147+H164+H171+H175+H182+H194+H208</f>
        <v>116</v>
      </c>
      <c r="I146" s="29">
        <f>I147+I164+I171+I175+I182+I194+I208</f>
        <v>116</v>
      </c>
      <c r="J146" s="29">
        <f>H146*100/I146</f>
        <v>100</v>
      </c>
    </row>
    <row r="147" spans="1:10" ht="40.4" customHeight="1">
      <c r="A147" s="117" t="s">
        <v>1576</v>
      </c>
      <c r="B147" s="1078" t="s">
        <v>120</v>
      </c>
      <c r="C147" s="1144"/>
      <c r="D147" s="1091"/>
      <c r="E147" s="1091"/>
      <c r="F147" s="1144"/>
      <c r="G147" s="1092"/>
      <c r="H147" s="29">
        <f>SUM(D148:D163)</f>
        <v>30</v>
      </c>
      <c r="I147" s="29">
        <f>COUNT(D148:D163)*2</f>
        <v>30</v>
      </c>
      <c r="J147" s="29">
        <f>H147*100/I147</f>
        <v>100</v>
      </c>
    </row>
    <row r="148" spans="1:10" ht="46.5">
      <c r="A148" s="18" t="s">
        <v>1577</v>
      </c>
      <c r="B148" s="320" t="s">
        <v>447</v>
      </c>
      <c r="C148" s="20" t="s">
        <v>2884</v>
      </c>
      <c r="D148" s="53">
        <v>2</v>
      </c>
      <c r="E148" s="28" t="s">
        <v>339</v>
      </c>
      <c r="F148" s="30" t="s">
        <v>2885</v>
      </c>
      <c r="G148" s="293"/>
      <c r="J148" s="29"/>
    </row>
    <row r="149" spans="1:10" ht="31" hidden="1">
      <c r="A149" s="27" t="s">
        <v>1580</v>
      </c>
      <c r="B149" s="54" t="s">
        <v>452</v>
      </c>
      <c r="C149" s="20"/>
      <c r="D149" s="53"/>
      <c r="E149" s="28"/>
      <c r="F149" s="30"/>
      <c r="G149" s="293"/>
      <c r="H149" s="99"/>
      <c r="I149" s="99"/>
    </row>
    <row r="150" spans="1:10" ht="46.5">
      <c r="A150" s="18" t="s">
        <v>1584</v>
      </c>
      <c r="B150" s="320" t="s">
        <v>457</v>
      </c>
      <c r="C150" s="42" t="s">
        <v>2886</v>
      </c>
      <c r="D150" s="53">
        <v>2</v>
      </c>
      <c r="E150" s="28" t="s">
        <v>339</v>
      </c>
      <c r="F150" s="30" t="s">
        <v>2887</v>
      </c>
      <c r="G150" s="293"/>
      <c r="J150" s="29"/>
    </row>
    <row r="151" spans="1:10" ht="43.5">
      <c r="A151" s="18"/>
      <c r="B151" s="320"/>
      <c r="C151" s="42" t="s">
        <v>2888</v>
      </c>
      <c r="D151" s="53">
        <v>2</v>
      </c>
      <c r="E151" s="28" t="s">
        <v>339</v>
      </c>
      <c r="F151" s="30" t="s">
        <v>2889</v>
      </c>
      <c r="G151" s="293"/>
      <c r="J151" s="29"/>
    </row>
    <row r="152" spans="1:10" ht="29">
      <c r="A152" s="18"/>
      <c r="B152" s="320"/>
      <c r="C152" s="42" t="s">
        <v>2890</v>
      </c>
      <c r="D152" s="53">
        <v>2</v>
      </c>
      <c r="E152" s="28" t="s">
        <v>339</v>
      </c>
      <c r="F152" s="30" t="s">
        <v>2891</v>
      </c>
      <c r="G152" s="293"/>
      <c r="J152" s="29"/>
    </row>
    <row r="153" spans="1:10" ht="29">
      <c r="A153" s="18"/>
      <c r="B153" s="320"/>
      <c r="C153" s="42" t="s">
        <v>2892</v>
      </c>
      <c r="D153" s="53">
        <v>2</v>
      </c>
      <c r="E153" s="28" t="s">
        <v>339</v>
      </c>
      <c r="F153" s="30" t="s">
        <v>2893</v>
      </c>
      <c r="G153" s="293"/>
      <c r="J153" s="29"/>
    </row>
    <row r="154" spans="1:10" ht="34.5" customHeight="1">
      <c r="A154" s="18"/>
      <c r="B154" s="320"/>
      <c r="C154" s="42" t="s">
        <v>2894</v>
      </c>
      <c r="D154" s="53">
        <v>2</v>
      </c>
      <c r="E154" s="28" t="s">
        <v>339</v>
      </c>
      <c r="F154" s="30" t="s">
        <v>2895</v>
      </c>
      <c r="G154" s="293"/>
      <c r="J154" s="29"/>
    </row>
    <row r="155" spans="1:10" ht="29.25" customHeight="1">
      <c r="A155" s="18"/>
      <c r="B155" s="320"/>
      <c r="C155" s="42" t="s">
        <v>2896</v>
      </c>
      <c r="D155" s="53">
        <v>2</v>
      </c>
      <c r="E155" s="28" t="s">
        <v>339</v>
      </c>
      <c r="F155" s="30" t="s">
        <v>2897</v>
      </c>
      <c r="G155" s="293"/>
      <c r="J155" s="29"/>
    </row>
    <row r="156" spans="1:10" ht="72.5">
      <c r="A156" s="18"/>
      <c r="B156" s="320"/>
      <c r="C156" s="316" t="s">
        <v>2898</v>
      </c>
      <c r="D156" s="53">
        <v>2</v>
      </c>
      <c r="E156" s="28" t="s">
        <v>339</v>
      </c>
      <c r="F156" s="30" t="s">
        <v>2899</v>
      </c>
      <c r="G156" s="293"/>
      <c r="J156" s="29"/>
    </row>
    <row r="157" spans="1:10" ht="94" customHeight="1">
      <c r="A157" s="18"/>
      <c r="B157" s="320"/>
      <c r="C157" s="42" t="s">
        <v>2900</v>
      </c>
      <c r="D157" s="53">
        <v>2</v>
      </c>
      <c r="E157" s="28" t="s">
        <v>339</v>
      </c>
      <c r="F157" s="30" t="s">
        <v>2901</v>
      </c>
      <c r="G157" s="293"/>
      <c r="J157" s="29"/>
    </row>
    <row r="158" spans="1:10" ht="49" customHeight="1">
      <c r="A158" s="18"/>
      <c r="B158" s="320"/>
      <c r="C158" s="42" t="s">
        <v>2902</v>
      </c>
      <c r="D158" s="53">
        <v>2</v>
      </c>
      <c r="E158" s="28" t="s">
        <v>339</v>
      </c>
      <c r="F158" s="30" t="s">
        <v>2903</v>
      </c>
      <c r="G158" s="293"/>
      <c r="J158" s="29"/>
    </row>
    <row r="159" spans="1:10" ht="43" customHeight="1">
      <c r="A159" s="18"/>
      <c r="B159" s="320"/>
      <c r="C159" s="42" t="s">
        <v>2904</v>
      </c>
      <c r="D159" s="53">
        <v>2</v>
      </c>
      <c r="E159" s="28" t="s">
        <v>339</v>
      </c>
      <c r="F159" s="30"/>
      <c r="G159" s="53"/>
      <c r="J159" s="29"/>
    </row>
    <row r="160" spans="1:10" ht="62">
      <c r="A160" s="18" t="s">
        <v>1599</v>
      </c>
      <c r="B160" s="320" t="s">
        <v>475</v>
      </c>
      <c r="C160" s="30" t="s">
        <v>2905</v>
      </c>
      <c r="D160" s="53">
        <v>2</v>
      </c>
      <c r="E160" s="28" t="s">
        <v>339</v>
      </c>
      <c r="F160" s="30" t="s">
        <v>2906</v>
      </c>
      <c r="G160" s="53"/>
      <c r="J160" s="29"/>
    </row>
    <row r="161" spans="1:10" ht="72.5">
      <c r="A161" s="18" t="s">
        <v>1602</v>
      </c>
      <c r="B161" s="320" t="s">
        <v>479</v>
      </c>
      <c r="C161" s="42" t="s">
        <v>1603</v>
      </c>
      <c r="D161" s="53">
        <v>2</v>
      </c>
      <c r="E161" s="28" t="s">
        <v>339</v>
      </c>
      <c r="F161" s="30" t="s">
        <v>2907</v>
      </c>
      <c r="G161" s="53"/>
      <c r="J161" s="29"/>
    </row>
    <row r="162" spans="1:10" ht="43.5" customHeight="1">
      <c r="A162" s="18" t="s">
        <v>1605</v>
      </c>
      <c r="B162" s="320" t="s">
        <v>483</v>
      </c>
      <c r="C162" s="42" t="s">
        <v>2908</v>
      </c>
      <c r="D162" s="53">
        <v>2</v>
      </c>
      <c r="E162" s="28" t="s">
        <v>339</v>
      </c>
      <c r="F162" s="30" t="s">
        <v>2909</v>
      </c>
      <c r="G162" s="53"/>
      <c r="J162" s="29"/>
    </row>
    <row r="163" spans="1:10" ht="93">
      <c r="A163" s="18" t="s">
        <v>1608</v>
      </c>
      <c r="B163" s="320" t="s">
        <v>488</v>
      </c>
      <c r="C163" s="42" t="s">
        <v>2910</v>
      </c>
      <c r="D163" s="53">
        <v>2</v>
      </c>
      <c r="E163" s="28" t="s">
        <v>339</v>
      </c>
      <c r="F163" s="42" t="s">
        <v>2911</v>
      </c>
      <c r="G163" s="53"/>
      <c r="J163" s="29"/>
    </row>
    <row r="164" spans="1:10" ht="40.4" customHeight="1">
      <c r="A164" s="117" t="s">
        <v>1613</v>
      </c>
      <c r="B164" s="1078" t="s">
        <v>118</v>
      </c>
      <c r="C164" s="1144"/>
      <c r="D164" s="1091"/>
      <c r="E164" s="1091"/>
      <c r="F164" s="1144"/>
      <c r="G164" s="1092"/>
      <c r="H164" s="29">
        <f>SUM(D165:D170)</f>
        <v>10</v>
      </c>
      <c r="I164" s="29">
        <f>COUNT(D165:D170)*2</f>
        <v>10</v>
      </c>
      <c r="J164" s="29">
        <f>H164*100/I164</f>
        <v>100</v>
      </c>
    </row>
    <row r="165" spans="1:10" ht="87">
      <c r="A165" s="18" t="s">
        <v>495</v>
      </c>
      <c r="B165" s="296" t="s">
        <v>496</v>
      </c>
      <c r="C165" s="23" t="s">
        <v>497</v>
      </c>
      <c r="D165" s="21">
        <v>2</v>
      </c>
      <c r="E165" s="28" t="s">
        <v>339</v>
      </c>
      <c r="F165" s="23" t="s">
        <v>1614</v>
      </c>
      <c r="G165" s="53"/>
      <c r="J165" s="29"/>
    </row>
    <row r="166" spans="1:10" ht="62" hidden="1">
      <c r="A166" s="27" t="s">
        <v>499</v>
      </c>
      <c r="B166" s="54" t="s">
        <v>500</v>
      </c>
      <c r="C166" s="26"/>
      <c r="D166" s="26"/>
      <c r="E166" s="28"/>
      <c r="F166" s="26"/>
      <c r="G166" s="26"/>
      <c r="H166" s="99"/>
      <c r="I166" s="99"/>
    </row>
    <row r="167" spans="1:10" ht="52.5" customHeight="1">
      <c r="A167" s="18" t="s">
        <v>1615</v>
      </c>
      <c r="B167" s="54" t="s">
        <v>502</v>
      </c>
      <c r="C167" s="131" t="s">
        <v>2912</v>
      </c>
      <c r="D167" s="21">
        <v>2</v>
      </c>
      <c r="E167" s="28" t="s">
        <v>339</v>
      </c>
      <c r="F167" s="42" t="s">
        <v>2913</v>
      </c>
      <c r="G167" s="53"/>
      <c r="J167" s="29"/>
    </row>
    <row r="168" spans="1:10" ht="67" customHeight="1">
      <c r="A168" s="18"/>
      <c r="B168" s="321"/>
      <c r="C168" s="131" t="s">
        <v>2914</v>
      </c>
      <c r="D168" s="21">
        <v>2</v>
      </c>
      <c r="E168" s="28" t="s">
        <v>269</v>
      </c>
      <c r="F168" s="42" t="s">
        <v>2915</v>
      </c>
      <c r="G168" s="53"/>
      <c r="J168" s="29"/>
    </row>
    <row r="169" spans="1:10" ht="47.25" customHeight="1">
      <c r="A169" s="18" t="s">
        <v>1618</v>
      </c>
      <c r="B169" s="290" t="s">
        <v>505</v>
      </c>
      <c r="C169" s="45" t="s">
        <v>2916</v>
      </c>
      <c r="D169" s="21">
        <v>2</v>
      </c>
      <c r="E169" s="28" t="s">
        <v>339</v>
      </c>
      <c r="F169" s="30" t="s">
        <v>2917</v>
      </c>
      <c r="G169" s="53"/>
      <c r="J169" s="29"/>
    </row>
    <row r="170" spans="1:10" ht="36" customHeight="1">
      <c r="A170" s="18"/>
      <c r="B170" s="160"/>
      <c r="C170" s="45" t="s">
        <v>2742</v>
      </c>
      <c r="D170" s="21">
        <v>2</v>
      </c>
      <c r="E170" s="28" t="s">
        <v>339</v>
      </c>
      <c r="F170" s="30" t="s">
        <v>2918</v>
      </c>
      <c r="G170" s="53"/>
      <c r="J170" s="29"/>
    </row>
    <row r="171" spans="1:10" ht="40.4" customHeight="1">
      <c r="A171" s="117" t="s">
        <v>1621</v>
      </c>
      <c r="B171" s="1078" t="s">
        <v>116</v>
      </c>
      <c r="C171" s="1144"/>
      <c r="D171" s="1091"/>
      <c r="E171" s="1091"/>
      <c r="F171" s="1144"/>
      <c r="G171" s="1092"/>
      <c r="H171" s="29">
        <f>SUM(D172:D174)</f>
        <v>6</v>
      </c>
      <c r="I171" s="29">
        <f>COUNT(D172:D174)*2</f>
        <v>6</v>
      </c>
      <c r="J171" s="29">
        <f>H171*100/I171</f>
        <v>100</v>
      </c>
    </row>
    <row r="172" spans="1:10" ht="43.5">
      <c r="A172" s="18" t="s">
        <v>1622</v>
      </c>
      <c r="B172" s="296" t="s">
        <v>509</v>
      </c>
      <c r="C172" s="42" t="s">
        <v>2919</v>
      </c>
      <c r="D172" s="156">
        <v>2</v>
      </c>
      <c r="E172" s="23" t="s">
        <v>377</v>
      </c>
      <c r="F172" s="30" t="s">
        <v>2920</v>
      </c>
      <c r="G172" s="53"/>
      <c r="J172" s="29"/>
    </row>
    <row r="173" spans="1:10" ht="87">
      <c r="A173" s="18" t="s">
        <v>1624</v>
      </c>
      <c r="B173" s="322" t="s">
        <v>513</v>
      </c>
      <c r="C173" s="57" t="s">
        <v>1625</v>
      </c>
      <c r="D173" s="21">
        <v>2</v>
      </c>
      <c r="E173" s="28" t="s">
        <v>339</v>
      </c>
      <c r="F173" s="23" t="s">
        <v>1626</v>
      </c>
      <c r="G173" s="53"/>
      <c r="J173" s="29"/>
    </row>
    <row r="174" spans="1:10" ht="87">
      <c r="A174" s="18" t="s">
        <v>1627</v>
      </c>
      <c r="B174" s="296" t="s">
        <v>517</v>
      </c>
      <c r="C174" s="23" t="s">
        <v>518</v>
      </c>
      <c r="D174" s="53">
        <v>2</v>
      </c>
      <c r="E174" s="28" t="s">
        <v>253</v>
      </c>
      <c r="F174" s="30" t="s">
        <v>2921</v>
      </c>
      <c r="G174" s="53"/>
      <c r="J174" s="29"/>
    </row>
    <row r="175" spans="1:10" ht="40.4" customHeight="1">
      <c r="A175" s="117" t="s">
        <v>1629</v>
      </c>
      <c r="B175" s="1078" t="s">
        <v>114</v>
      </c>
      <c r="C175" s="1144"/>
      <c r="D175" s="1091"/>
      <c r="E175" s="1091"/>
      <c r="F175" s="1144"/>
      <c r="G175" s="1092"/>
      <c r="H175" s="29">
        <f>SUM(D176:D181)</f>
        <v>10</v>
      </c>
      <c r="I175" s="29">
        <f>COUNT(D176:D181)*2</f>
        <v>10</v>
      </c>
      <c r="J175" s="29">
        <f>H175*100/I175</f>
        <v>100</v>
      </c>
    </row>
    <row r="176" spans="1:10" ht="46.5">
      <c r="A176" s="18" t="s">
        <v>1630</v>
      </c>
      <c r="B176" s="227" t="s">
        <v>520</v>
      </c>
      <c r="C176" s="42" t="s">
        <v>2922</v>
      </c>
      <c r="D176" s="53">
        <v>2</v>
      </c>
      <c r="E176" s="22" t="s">
        <v>375</v>
      </c>
      <c r="F176" s="30" t="s">
        <v>2923</v>
      </c>
      <c r="G176" s="53"/>
      <c r="J176" s="29"/>
    </row>
    <row r="177" spans="1:10" ht="15.5">
      <c r="A177" s="18"/>
      <c r="B177" s="227"/>
      <c r="C177" s="42" t="s">
        <v>2924</v>
      </c>
      <c r="D177" s="53">
        <v>2</v>
      </c>
      <c r="E177" s="22" t="s">
        <v>375</v>
      </c>
      <c r="F177" s="30" t="s">
        <v>2925</v>
      </c>
      <c r="G177" s="53"/>
      <c r="J177" s="29"/>
    </row>
    <row r="178" spans="1:10" ht="62" hidden="1">
      <c r="A178" s="27" t="s">
        <v>1635</v>
      </c>
      <c r="B178" s="227" t="s">
        <v>524</v>
      </c>
      <c r="C178" s="26"/>
      <c r="D178" s="26"/>
      <c r="E178" s="28"/>
      <c r="F178" s="26"/>
      <c r="G178" s="26"/>
      <c r="H178" s="99"/>
      <c r="I178" s="99"/>
    </row>
    <row r="179" spans="1:10" ht="46.5">
      <c r="A179" s="18" t="s">
        <v>1638</v>
      </c>
      <c r="B179" s="227" t="s">
        <v>527</v>
      </c>
      <c r="C179" s="42" t="s">
        <v>528</v>
      </c>
      <c r="D179" s="53">
        <v>2</v>
      </c>
      <c r="E179" s="28" t="s">
        <v>529</v>
      </c>
      <c r="F179" s="30" t="s">
        <v>2926</v>
      </c>
      <c r="G179" s="53"/>
      <c r="J179" s="29"/>
    </row>
    <row r="180" spans="1:10" ht="46.5">
      <c r="A180" s="18" t="s">
        <v>1641</v>
      </c>
      <c r="B180" s="227" t="s">
        <v>532</v>
      </c>
      <c r="C180" s="42" t="s">
        <v>2927</v>
      </c>
      <c r="D180" s="53">
        <v>2</v>
      </c>
      <c r="E180" s="28" t="s">
        <v>377</v>
      </c>
      <c r="F180" s="30" t="s">
        <v>2928</v>
      </c>
      <c r="G180" s="53"/>
      <c r="J180" s="29"/>
    </row>
    <row r="181" spans="1:10" ht="75" customHeight="1">
      <c r="A181" s="18" t="s">
        <v>1642</v>
      </c>
      <c r="B181" s="227" t="s">
        <v>535</v>
      </c>
      <c r="C181" s="42" t="s">
        <v>2929</v>
      </c>
      <c r="D181" s="53">
        <v>2</v>
      </c>
      <c r="E181" s="28" t="s">
        <v>253</v>
      </c>
      <c r="F181" s="30" t="s">
        <v>2930</v>
      </c>
      <c r="G181" s="53"/>
      <c r="J181" s="29"/>
    </row>
    <row r="182" spans="1:10" ht="40.4" customHeight="1">
      <c r="A182" s="117" t="s">
        <v>1647</v>
      </c>
      <c r="B182" s="1078" t="s">
        <v>112</v>
      </c>
      <c r="C182" s="1144"/>
      <c r="D182" s="1091"/>
      <c r="E182" s="1091"/>
      <c r="F182" s="1144"/>
      <c r="G182" s="1092"/>
      <c r="H182" s="29">
        <f>SUM(D183:D193)</f>
        <v>22</v>
      </c>
      <c r="I182" s="29">
        <f>COUNT(D183:D193)*2</f>
        <v>22</v>
      </c>
      <c r="J182" s="29">
        <f>H182*100/I182</f>
        <v>100</v>
      </c>
    </row>
    <row r="183" spans="1:10" ht="46.5">
      <c r="A183" s="18" t="s">
        <v>1649</v>
      </c>
      <c r="B183" s="227" t="s">
        <v>550</v>
      </c>
      <c r="C183" s="42" t="s">
        <v>2931</v>
      </c>
      <c r="D183" s="299">
        <v>2</v>
      </c>
      <c r="E183" s="28" t="s">
        <v>552</v>
      </c>
      <c r="F183" s="23" t="s">
        <v>2932</v>
      </c>
      <c r="G183" s="53"/>
      <c r="J183" s="29"/>
    </row>
    <row r="184" spans="1:10" ht="29">
      <c r="A184" s="18"/>
      <c r="B184" s="227"/>
      <c r="C184" s="42" t="s">
        <v>2933</v>
      </c>
      <c r="D184" s="299">
        <v>2</v>
      </c>
      <c r="E184" s="28" t="s">
        <v>552</v>
      </c>
      <c r="F184" s="57" t="s">
        <v>2934</v>
      </c>
      <c r="G184" s="53"/>
      <c r="J184" s="29"/>
    </row>
    <row r="185" spans="1:10" ht="145">
      <c r="A185" s="18"/>
      <c r="B185" s="227"/>
      <c r="C185" s="42" t="s">
        <v>2935</v>
      </c>
      <c r="D185" s="299">
        <v>2</v>
      </c>
      <c r="E185" s="28" t="s">
        <v>552</v>
      </c>
      <c r="F185" s="57" t="s">
        <v>2936</v>
      </c>
      <c r="G185" s="53"/>
      <c r="J185" s="29"/>
    </row>
    <row r="186" spans="1:10" ht="58">
      <c r="A186" s="18"/>
      <c r="B186" s="227"/>
      <c r="C186" s="42" t="s">
        <v>2937</v>
      </c>
      <c r="D186" s="299">
        <v>2</v>
      </c>
      <c r="E186" s="28" t="s">
        <v>552</v>
      </c>
      <c r="F186" s="57" t="s">
        <v>2938</v>
      </c>
      <c r="G186" s="53"/>
      <c r="J186" s="29"/>
    </row>
    <row r="187" spans="1:10" ht="43.5">
      <c r="A187" s="18"/>
      <c r="B187" s="227"/>
      <c r="C187" s="42" t="s">
        <v>2939</v>
      </c>
      <c r="D187" s="299">
        <v>2</v>
      </c>
      <c r="E187" s="28" t="s">
        <v>552</v>
      </c>
      <c r="F187" s="57" t="s">
        <v>2940</v>
      </c>
      <c r="G187" s="53"/>
      <c r="J187" s="29"/>
    </row>
    <row r="188" spans="1:10" ht="145">
      <c r="A188" s="18"/>
      <c r="C188" s="42" t="s">
        <v>2941</v>
      </c>
      <c r="D188" s="299">
        <v>2</v>
      </c>
      <c r="E188" s="28" t="s">
        <v>552</v>
      </c>
      <c r="F188" s="57" t="s">
        <v>2942</v>
      </c>
      <c r="G188" s="53"/>
      <c r="J188" s="29"/>
    </row>
    <row r="189" spans="1:10" ht="58">
      <c r="A189" s="18"/>
      <c r="B189" s="227"/>
      <c r="C189" s="42" t="s">
        <v>2943</v>
      </c>
      <c r="D189" s="299">
        <v>2</v>
      </c>
      <c r="E189" s="28" t="s">
        <v>552</v>
      </c>
      <c r="F189" s="57" t="s">
        <v>2944</v>
      </c>
      <c r="G189" s="53"/>
      <c r="J189" s="29"/>
    </row>
    <row r="190" spans="1:10" ht="46.5">
      <c r="A190" s="18" t="s">
        <v>1660</v>
      </c>
      <c r="B190" s="227" t="s">
        <v>571</v>
      </c>
      <c r="C190" s="42" t="s">
        <v>2945</v>
      </c>
      <c r="D190" s="299">
        <v>2</v>
      </c>
      <c r="E190" s="28" t="s">
        <v>552</v>
      </c>
      <c r="F190" s="42" t="s">
        <v>2946</v>
      </c>
      <c r="G190" s="53"/>
      <c r="J190" s="29"/>
    </row>
    <row r="191" spans="1:10" ht="29">
      <c r="A191" s="18"/>
      <c r="B191" s="227"/>
      <c r="C191" s="42" t="s">
        <v>2947</v>
      </c>
      <c r="D191" s="299">
        <v>2</v>
      </c>
      <c r="E191" s="28" t="s">
        <v>552</v>
      </c>
      <c r="F191" s="42" t="s">
        <v>2948</v>
      </c>
      <c r="G191" s="53"/>
      <c r="J191" s="29"/>
    </row>
    <row r="192" spans="1:10" ht="72.5">
      <c r="A192" s="18"/>
      <c r="B192" s="227"/>
      <c r="C192" s="42" t="s">
        <v>2448</v>
      </c>
      <c r="D192" s="299">
        <v>2</v>
      </c>
      <c r="E192" s="28" t="s">
        <v>552</v>
      </c>
      <c r="F192" s="42" t="s">
        <v>2949</v>
      </c>
      <c r="G192" s="53"/>
      <c r="J192" s="29"/>
    </row>
    <row r="193" spans="1:10" ht="62">
      <c r="A193" s="18" t="s">
        <v>1665</v>
      </c>
      <c r="B193" s="54" t="s">
        <v>578</v>
      </c>
      <c r="C193" s="30" t="s">
        <v>2950</v>
      </c>
      <c r="D193" s="299">
        <v>2</v>
      </c>
      <c r="E193" s="28" t="s">
        <v>552</v>
      </c>
      <c r="F193" s="30" t="s">
        <v>2951</v>
      </c>
      <c r="G193" s="53"/>
      <c r="J193" s="29"/>
    </row>
    <row r="194" spans="1:10" ht="40.4" customHeight="1">
      <c r="A194" s="117" t="s">
        <v>1669</v>
      </c>
      <c r="B194" s="1078" t="s">
        <v>110</v>
      </c>
      <c r="C194" s="1144"/>
      <c r="D194" s="1091"/>
      <c r="E194" s="1091"/>
      <c r="F194" s="1144"/>
      <c r="G194" s="1092"/>
      <c r="H194" s="29">
        <f>SUM(D195:D207)</f>
        <v>26</v>
      </c>
      <c r="I194" s="29">
        <f>COUNT(D195:D207)*2</f>
        <v>26</v>
      </c>
      <c r="J194" s="29">
        <f>H194*100/I194</f>
        <v>100</v>
      </c>
    </row>
    <row r="195" spans="1:10" ht="62">
      <c r="A195" s="18" t="s">
        <v>1670</v>
      </c>
      <c r="B195" s="227" t="s">
        <v>581</v>
      </c>
      <c r="C195" s="19" t="s">
        <v>582</v>
      </c>
      <c r="D195" s="299">
        <v>2</v>
      </c>
      <c r="E195" s="22" t="s">
        <v>339</v>
      </c>
      <c r="F195" s="42" t="s">
        <v>2952</v>
      </c>
      <c r="G195" s="53"/>
      <c r="J195" s="29"/>
    </row>
    <row r="196" spans="1:10" ht="62">
      <c r="A196" s="18" t="s">
        <v>1672</v>
      </c>
      <c r="B196" s="227" t="s">
        <v>586</v>
      </c>
      <c r="C196" s="316" t="s">
        <v>2953</v>
      </c>
      <c r="D196" s="299">
        <v>2</v>
      </c>
      <c r="E196" s="22" t="s">
        <v>339</v>
      </c>
      <c r="F196" s="42" t="s">
        <v>2954</v>
      </c>
      <c r="G196" s="53"/>
      <c r="J196" s="29"/>
    </row>
    <row r="197" spans="1:10" ht="101.5">
      <c r="A197" s="18"/>
      <c r="B197" s="227"/>
      <c r="C197" s="316" t="s">
        <v>2955</v>
      </c>
      <c r="D197" s="299">
        <v>2</v>
      </c>
      <c r="E197" s="22" t="s">
        <v>339</v>
      </c>
      <c r="F197" s="42" t="s">
        <v>2956</v>
      </c>
      <c r="G197" s="53"/>
      <c r="J197" s="29"/>
    </row>
    <row r="198" spans="1:10" ht="29">
      <c r="A198" s="18"/>
      <c r="B198" s="227"/>
      <c r="C198" s="316" t="s">
        <v>2957</v>
      </c>
      <c r="D198" s="299">
        <v>2</v>
      </c>
      <c r="E198" s="22" t="s">
        <v>339</v>
      </c>
      <c r="F198" s="42" t="s">
        <v>2958</v>
      </c>
      <c r="G198" s="53"/>
      <c r="J198" s="29"/>
    </row>
    <row r="199" spans="1:10" ht="29">
      <c r="A199" s="18"/>
      <c r="B199" s="227"/>
      <c r="C199" s="316" t="s">
        <v>2959</v>
      </c>
      <c r="D199" s="299">
        <v>2</v>
      </c>
      <c r="E199" s="22" t="s">
        <v>339</v>
      </c>
      <c r="F199" s="42" t="s">
        <v>2960</v>
      </c>
      <c r="G199" s="53"/>
      <c r="J199" s="29"/>
    </row>
    <row r="200" spans="1:10" ht="62">
      <c r="A200" s="18" t="s">
        <v>1687</v>
      </c>
      <c r="B200" s="227" t="s">
        <v>591</v>
      </c>
      <c r="C200" s="19" t="s">
        <v>2454</v>
      </c>
      <c r="D200" s="299">
        <v>2</v>
      </c>
      <c r="E200" s="22" t="s">
        <v>339</v>
      </c>
      <c r="F200" s="30" t="s">
        <v>2961</v>
      </c>
      <c r="G200" s="53"/>
      <c r="J200" s="29"/>
    </row>
    <row r="201" spans="1:10" ht="87">
      <c r="A201" s="18" t="s">
        <v>1690</v>
      </c>
      <c r="B201" s="227" t="s">
        <v>595</v>
      </c>
      <c r="C201" s="316" t="s">
        <v>2962</v>
      </c>
      <c r="D201" s="299">
        <v>2</v>
      </c>
      <c r="E201" s="22" t="s">
        <v>339</v>
      </c>
      <c r="F201" s="42" t="s">
        <v>2963</v>
      </c>
      <c r="G201" s="53"/>
      <c r="J201" s="29"/>
    </row>
    <row r="202" spans="1:10" ht="58">
      <c r="A202" s="18"/>
      <c r="B202" s="227"/>
      <c r="C202" s="316" t="s">
        <v>2964</v>
      </c>
      <c r="D202" s="299">
        <v>2</v>
      </c>
      <c r="E202" s="22" t="s">
        <v>339</v>
      </c>
      <c r="F202" s="42" t="s">
        <v>2965</v>
      </c>
      <c r="G202" s="53"/>
      <c r="J202" s="29"/>
    </row>
    <row r="203" spans="1:10" ht="72.5">
      <c r="A203" s="18" t="s">
        <v>1693</v>
      </c>
      <c r="B203" s="227" t="s">
        <v>600</v>
      </c>
      <c r="C203" s="19" t="s">
        <v>2966</v>
      </c>
      <c r="D203" s="299">
        <v>2</v>
      </c>
      <c r="E203" s="22" t="s">
        <v>339</v>
      </c>
      <c r="F203" s="23" t="s">
        <v>2967</v>
      </c>
      <c r="G203" s="53"/>
      <c r="J203" s="29"/>
    </row>
    <row r="204" spans="1:10" ht="72.5">
      <c r="A204" s="18" t="s">
        <v>603</v>
      </c>
      <c r="B204" s="227" t="s">
        <v>604</v>
      </c>
      <c r="C204" s="19" t="s">
        <v>605</v>
      </c>
      <c r="D204" s="299">
        <v>2</v>
      </c>
      <c r="E204" s="22" t="s">
        <v>339</v>
      </c>
      <c r="F204" s="23" t="s">
        <v>2968</v>
      </c>
      <c r="G204" s="53"/>
      <c r="J204" s="29"/>
    </row>
    <row r="205" spans="1:10" ht="31">
      <c r="A205" s="18"/>
      <c r="B205" s="227"/>
      <c r="C205" s="19" t="s">
        <v>2969</v>
      </c>
      <c r="D205" s="299">
        <v>2</v>
      </c>
      <c r="E205" s="22" t="s">
        <v>339</v>
      </c>
      <c r="F205" s="23" t="s">
        <v>2970</v>
      </c>
      <c r="G205" s="53"/>
      <c r="J205" s="29"/>
    </row>
    <row r="206" spans="1:10" ht="46.5">
      <c r="A206" s="18" t="s">
        <v>1697</v>
      </c>
      <c r="B206" s="227" t="s">
        <v>610</v>
      </c>
      <c r="C206" s="30" t="s">
        <v>2971</v>
      </c>
      <c r="D206" s="299">
        <v>2</v>
      </c>
      <c r="E206" s="22" t="s">
        <v>339</v>
      </c>
      <c r="F206" s="30" t="s">
        <v>2972</v>
      </c>
      <c r="G206" s="53"/>
      <c r="J206" s="29"/>
    </row>
    <row r="207" spans="1:10" ht="101.5">
      <c r="A207" s="98"/>
      <c r="B207" s="26"/>
      <c r="C207" s="30" t="s">
        <v>2461</v>
      </c>
      <c r="D207" s="299">
        <v>2</v>
      </c>
      <c r="E207" s="22" t="s">
        <v>339</v>
      </c>
      <c r="F207" s="42" t="s">
        <v>2973</v>
      </c>
      <c r="G207" s="53"/>
      <c r="J207" s="29"/>
    </row>
    <row r="208" spans="1:10" ht="41.15" customHeight="1">
      <c r="A208" s="323" t="s">
        <v>109</v>
      </c>
      <c r="B208" s="992" t="s">
        <v>108</v>
      </c>
      <c r="C208" s="1165"/>
      <c r="D208" s="1001"/>
      <c r="E208" s="1001"/>
      <c r="F208" s="1165"/>
      <c r="G208" s="1002"/>
      <c r="H208" s="29">
        <f>SUM(D209:D222)</f>
        <v>12</v>
      </c>
      <c r="I208" s="29">
        <f>COUNT(D209:D222)*2</f>
        <v>12</v>
      </c>
      <c r="J208" s="29">
        <f>H208*100/I208</f>
        <v>100</v>
      </c>
    </row>
    <row r="209" spans="1:10" ht="87">
      <c r="A209" s="98" t="s">
        <v>1702</v>
      </c>
      <c r="B209" s="42" t="s">
        <v>1703</v>
      </c>
      <c r="C209" s="50" t="s">
        <v>1704</v>
      </c>
      <c r="D209" s="324">
        <v>2</v>
      </c>
      <c r="E209" s="34" t="s">
        <v>538</v>
      </c>
      <c r="F209" s="50" t="s">
        <v>2974</v>
      </c>
      <c r="G209" s="932"/>
      <c r="J209" s="29"/>
    </row>
    <row r="210" spans="1:10" ht="87">
      <c r="A210" s="60" t="s">
        <v>1706</v>
      </c>
      <c r="B210" s="50" t="s">
        <v>1707</v>
      </c>
      <c r="C210" s="42" t="s">
        <v>1708</v>
      </c>
      <c r="D210" s="156">
        <v>2</v>
      </c>
      <c r="E210" s="59" t="s">
        <v>538</v>
      </c>
      <c r="F210" s="42" t="s">
        <v>2975</v>
      </c>
      <c r="G210" s="832"/>
      <c r="J210" s="29"/>
    </row>
    <row r="211" spans="1:10" ht="43.5" hidden="1">
      <c r="A211" s="27" t="s">
        <v>2976</v>
      </c>
      <c r="B211" s="42" t="s">
        <v>2977</v>
      </c>
      <c r="C211" s="42"/>
      <c r="D211" s="30"/>
      <c r="E211" s="59"/>
      <c r="F211" s="42"/>
      <c r="G211" s="325"/>
      <c r="H211" s="99"/>
      <c r="I211" s="99"/>
    </row>
    <row r="212" spans="1:10" ht="58" hidden="1">
      <c r="A212" s="27" t="s">
        <v>2978</v>
      </c>
      <c r="B212" s="42" t="s">
        <v>2979</v>
      </c>
      <c r="C212" s="42"/>
      <c r="D212" s="30"/>
      <c r="E212" s="59"/>
      <c r="F212" s="42"/>
      <c r="G212" s="325"/>
      <c r="H212" s="99"/>
      <c r="I212" s="99"/>
    </row>
    <row r="213" spans="1:10" ht="43.5" hidden="1">
      <c r="A213" s="27" t="s">
        <v>2980</v>
      </c>
      <c r="B213" s="42" t="s">
        <v>2981</v>
      </c>
      <c r="C213" s="42"/>
      <c r="D213" s="30"/>
      <c r="E213" s="59"/>
      <c r="F213" s="42"/>
      <c r="G213" s="325"/>
      <c r="H213" s="99"/>
      <c r="I213" s="99"/>
    </row>
    <row r="214" spans="1:10" ht="58" hidden="1">
      <c r="A214" s="27" t="s">
        <v>2982</v>
      </c>
      <c r="B214" s="42" t="s">
        <v>2983</v>
      </c>
      <c r="C214" s="42"/>
      <c r="D214" s="30"/>
      <c r="E214" s="59"/>
      <c r="F214" s="42"/>
      <c r="G214" s="325"/>
      <c r="H214" s="99"/>
      <c r="I214" s="99"/>
    </row>
    <row r="215" spans="1:10" ht="72.5" hidden="1">
      <c r="A215" s="27" t="s">
        <v>2984</v>
      </c>
      <c r="B215" s="42" t="s">
        <v>2985</v>
      </c>
      <c r="C215" s="42"/>
      <c r="D215" s="30"/>
      <c r="E215" s="59"/>
      <c r="F215" s="42"/>
      <c r="G215" s="325"/>
      <c r="H215" s="99"/>
      <c r="I215" s="99"/>
    </row>
    <row r="216" spans="1:10" ht="72.5" hidden="1">
      <c r="A216" s="27" t="s">
        <v>2986</v>
      </c>
      <c r="B216" s="42" t="s">
        <v>2987</v>
      </c>
      <c r="C216" s="42"/>
      <c r="D216" s="30"/>
      <c r="E216" s="59"/>
      <c r="F216" s="42"/>
      <c r="G216" s="325"/>
      <c r="H216" s="99"/>
      <c r="I216" s="99"/>
    </row>
    <row r="217" spans="1:10" ht="43.5">
      <c r="A217" s="18" t="s">
        <v>1710</v>
      </c>
      <c r="B217" s="91" t="s">
        <v>1711</v>
      </c>
      <c r="C217" s="30" t="s">
        <v>2988</v>
      </c>
      <c r="D217" s="53">
        <v>2</v>
      </c>
      <c r="E217" s="28" t="s">
        <v>253</v>
      </c>
      <c r="F217" s="42" t="s">
        <v>2989</v>
      </c>
      <c r="G217" s="53"/>
      <c r="J217" s="29"/>
    </row>
    <row r="218" spans="1:10" ht="87">
      <c r="A218" s="98"/>
      <c r="B218" s="26"/>
      <c r="C218" s="30" t="s">
        <v>2990</v>
      </c>
      <c r="D218" s="53">
        <v>2</v>
      </c>
      <c r="E218" s="28" t="s">
        <v>253</v>
      </c>
      <c r="F218" s="42" t="s">
        <v>2991</v>
      </c>
      <c r="G218" s="53"/>
      <c r="J218" s="29"/>
    </row>
    <row r="219" spans="1:10" ht="58">
      <c r="A219" s="98"/>
      <c r="B219" s="26"/>
      <c r="C219" s="158" t="s">
        <v>1714</v>
      </c>
      <c r="D219" s="220">
        <v>2</v>
      </c>
      <c r="E219" s="23" t="s">
        <v>538</v>
      </c>
      <c r="F219" s="42" t="s">
        <v>2992</v>
      </c>
      <c r="G219" s="53"/>
      <c r="J219" s="29"/>
    </row>
    <row r="220" spans="1:10" ht="29">
      <c r="A220" s="98"/>
      <c r="B220" s="26"/>
      <c r="C220" s="20" t="s">
        <v>1715</v>
      </c>
      <c r="D220" s="220">
        <v>2</v>
      </c>
      <c r="E220" s="23" t="s">
        <v>538</v>
      </c>
      <c r="F220" s="42" t="s">
        <v>1716</v>
      </c>
      <c r="G220" s="53"/>
      <c r="J220" s="29"/>
    </row>
    <row r="221" spans="1:10" ht="58" hidden="1">
      <c r="A221" s="27" t="s">
        <v>2993</v>
      </c>
      <c r="B221" s="42" t="s">
        <v>1719</v>
      </c>
      <c r="C221" s="20"/>
      <c r="D221" s="220"/>
      <c r="E221" s="23"/>
      <c r="F221" s="42"/>
      <c r="G221" s="53"/>
      <c r="H221" s="99"/>
      <c r="I221" s="99"/>
    </row>
    <row r="222" spans="1:10" ht="58" hidden="1">
      <c r="A222" s="124" t="s">
        <v>2994</v>
      </c>
      <c r="B222" s="42" t="s">
        <v>2995</v>
      </c>
      <c r="C222" s="20"/>
      <c r="D222" s="220"/>
      <c r="E222" s="23"/>
      <c r="F222" s="42"/>
      <c r="G222" s="53"/>
      <c r="H222" s="99"/>
      <c r="I222" s="99"/>
    </row>
    <row r="223" spans="1:10" ht="21">
      <c r="A223" s="98"/>
      <c r="B223" s="1195" t="s">
        <v>618</v>
      </c>
      <c r="C223" s="1253"/>
      <c r="D223" s="1197"/>
      <c r="E223" s="1197"/>
      <c r="F223" s="1253"/>
      <c r="G223" s="1197"/>
      <c r="H223" s="29">
        <f>H224+H230+H241+H247+H257+H266+H281+H262+H271+H274+H277+H285</f>
        <v>70</v>
      </c>
      <c r="I223" s="29">
        <f>I224+I230+I241+I247+I257+I266+I281+I262+I271+I274+I277+I285</f>
        <v>70</v>
      </c>
      <c r="J223" s="29">
        <f>H223*100/I223</f>
        <v>100</v>
      </c>
    </row>
    <row r="224" spans="1:10" ht="40.4" customHeight="1">
      <c r="A224" s="135" t="s">
        <v>1722</v>
      </c>
      <c r="B224" s="1078" t="s">
        <v>106</v>
      </c>
      <c r="C224" s="1144"/>
      <c r="D224" s="1091"/>
      <c r="E224" s="1091"/>
      <c r="F224" s="1144"/>
      <c r="G224" s="1092"/>
      <c r="H224" s="29">
        <f>SUM(D225:D229)</f>
        <v>10</v>
      </c>
      <c r="I224" s="29">
        <f>COUNT(D225:D229)*2</f>
        <v>10</v>
      </c>
      <c r="J224" s="29">
        <f>H224*100/I224</f>
        <v>100</v>
      </c>
    </row>
    <row r="225" spans="1:10" ht="46.5">
      <c r="A225" s="18" t="s">
        <v>1723</v>
      </c>
      <c r="B225" s="160" t="s">
        <v>620</v>
      </c>
      <c r="C225" s="23" t="s">
        <v>2996</v>
      </c>
      <c r="D225" s="53">
        <v>2</v>
      </c>
      <c r="E225" s="28" t="s">
        <v>538</v>
      </c>
      <c r="F225" s="30" t="s">
        <v>2997</v>
      </c>
      <c r="G225" s="53"/>
      <c r="J225" s="29"/>
    </row>
    <row r="226" spans="1:10" ht="72.5">
      <c r="A226" s="18"/>
      <c r="B226" s="160"/>
      <c r="C226" s="20" t="s">
        <v>2998</v>
      </c>
      <c r="D226" s="53">
        <v>2</v>
      </c>
      <c r="E226" s="28" t="s">
        <v>538</v>
      </c>
      <c r="F226" s="30" t="s">
        <v>2999</v>
      </c>
      <c r="G226" s="53"/>
      <c r="J226" s="29"/>
    </row>
    <row r="227" spans="1:10" ht="58">
      <c r="A227" s="18"/>
      <c r="B227" s="160"/>
      <c r="C227" s="23" t="s">
        <v>3000</v>
      </c>
      <c r="D227" s="53">
        <v>2</v>
      </c>
      <c r="E227" s="28" t="s">
        <v>538</v>
      </c>
      <c r="F227" s="30" t="s">
        <v>3001</v>
      </c>
      <c r="G227" s="53"/>
      <c r="J227" s="29"/>
    </row>
    <row r="228" spans="1:10" ht="101.5">
      <c r="A228" s="18" t="s">
        <v>1726</v>
      </c>
      <c r="B228" s="114" t="s">
        <v>625</v>
      </c>
      <c r="C228" s="23" t="s">
        <v>3002</v>
      </c>
      <c r="D228" s="53">
        <v>2</v>
      </c>
      <c r="E228" s="28" t="s">
        <v>627</v>
      </c>
      <c r="F228" s="42" t="s">
        <v>3003</v>
      </c>
      <c r="G228" s="53"/>
      <c r="J228" s="29"/>
    </row>
    <row r="229" spans="1:10" ht="58">
      <c r="A229" s="18" t="s">
        <v>1728</v>
      </c>
      <c r="B229" s="114" t="s">
        <v>629</v>
      </c>
      <c r="C229" s="42" t="s">
        <v>3004</v>
      </c>
      <c r="D229" s="53">
        <v>2</v>
      </c>
      <c r="E229" s="28" t="s">
        <v>377</v>
      </c>
      <c r="F229" s="30" t="s">
        <v>3005</v>
      </c>
      <c r="G229" s="53"/>
      <c r="J229" s="29"/>
    </row>
    <row r="230" spans="1:10" ht="40.4" customHeight="1">
      <c r="A230" s="135" t="s">
        <v>1731</v>
      </c>
      <c r="B230" s="1078" t="s">
        <v>104</v>
      </c>
      <c r="C230" s="1144"/>
      <c r="D230" s="1091"/>
      <c r="E230" s="1091"/>
      <c r="F230" s="1144"/>
      <c r="G230" s="1092"/>
      <c r="H230" s="29">
        <f>SUM(D231:D240)</f>
        <v>18</v>
      </c>
      <c r="I230" s="29">
        <f>COUNT(D231:D240)*2</f>
        <v>18</v>
      </c>
      <c r="J230" s="29">
        <f>H230*100/I230</f>
        <v>100</v>
      </c>
    </row>
    <row r="231" spans="1:10" ht="47.25" customHeight="1">
      <c r="A231" s="18" t="s">
        <v>631</v>
      </c>
      <c r="B231" s="114" t="s">
        <v>632</v>
      </c>
      <c r="C231" s="42" t="s">
        <v>633</v>
      </c>
      <c r="D231" s="21">
        <v>2</v>
      </c>
      <c r="E231" s="28" t="s">
        <v>538</v>
      </c>
      <c r="F231" s="42" t="s">
        <v>634</v>
      </c>
      <c r="G231" s="53"/>
      <c r="J231" s="29"/>
    </row>
    <row r="232" spans="1:10" ht="31.5" hidden="1" customHeight="1">
      <c r="A232" s="27" t="s">
        <v>635</v>
      </c>
      <c r="B232" s="160" t="s">
        <v>636</v>
      </c>
      <c r="C232" s="26"/>
      <c r="D232" s="26"/>
      <c r="E232" s="28"/>
      <c r="F232" s="26"/>
      <c r="G232" s="26"/>
      <c r="H232" s="99"/>
      <c r="I232" s="99"/>
    </row>
    <row r="233" spans="1:10" ht="45" customHeight="1">
      <c r="A233" s="18" t="s">
        <v>1733</v>
      </c>
      <c r="B233" s="114" t="s">
        <v>638</v>
      </c>
      <c r="C233" s="42" t="s">
        <v>3006</v>
      </c>
      <c r="D233" s="21">
        <v>2</v>
      </c>
      <c r="E233" s="28" t="s">
        <v>339</v>
      </c>
      <c r="F233" s="30" t="s">
        <v>3007</v>
      </c>
      <c r="G233" s="53"/>
      <c r="J233" s="29"/>
    </row>
    <row r="234" spans="1:10" ht="30" customHeight="1">
      <c r="A234" s="18"/>
      <c r="B234" s="114"/>
      <c r="C234" s="20" t="s">
        <v>3008</v>
      </c>
      <c r="D234" s="21">
        <v>2</v>
      </c>
      <c r="E234" s="28" t="s">
        <v>339</v>
      </c>
      <c r="F234" s="30" t="s">
        <v>3009</v>
      </c>
      <c r="G234" s="53"/>
      <c r="J234" s="29"/>
    </row>
    <row r="235" spans="1:10" ht="31.5" customHeight="1">
      <c r="A235" s="18" t="s">
        <v>1737</v>
      </c>
      <c r="B235" s="114" t="s">
        <v>642</v>
      </c>
      <c r="C235" s="23" t="s">
        <v>643</v>
      </c>
      <c r="D235" s="118">
        <v>2</v>
      </c>
      <c r="E235" s="23" t="s">
        <v>375</v>
      </c>
      <c r="F235" s="151" t="s">
        <v>3010</v>
      </c>
      <c r="G235" s="53"/>
      <c r="J235" s="29"/>
    </row>
    <row r="236" spans="1:10" ht="122.25" customHeight="1">
      <c r="A236" s="18" t="s">
        <v>1740</v>
      </c>
      <c r="B236" s="160" t="s">
        <v>648</v>
      </c>
      <c r="C236" s="30" t="s">
        <v>1741</v>
      </c>
      <c r="D236" s="21">
        <v>2</v>
      </c>
      <c r="E236" s="37" t="s">
        <v>538</v>
      </c>
      <c r="F236" s="23" t="s">
        <v>1742</v>
      </c>
      <c r="G236" s="53"/>
      <c r="J236" s="29"/>
    </row>
    <row r="237" spans="1:10" ht="47.25" customHeight="1">
      <c r="A237" s="18"/>
      <c r="B237" s="160"/>
      <c r="C237" s="30" t="s">
        <v>1743</v>
      </c>
      <c r="D237" s="21">
        <v>2</v>
      </c>
      <c r="E237" s="28" t="s">
        <v>651</v>
      </c>
      <c r="F237" s="30" t="s">
        <v>3011</v>
      </c>
      <c r="G237" s="53"/>
      <c r="J237" s="29"/>
    </row>
    <row r="238" spans="1:10" ht="45" customHeight="1">
      <c r="A238" s="18" t="s">
        <v>1745</v>
      </c>
      <c r="B238" s="30" t="s">
        <v>655</v>
      </c>
      <c r="C238" s="23" t="s">
        <v>1746</v>
      </c>
      <c r="D238" s="118">
        <v>2</v>
      </c>
      <c r="E238" s="23" t="s">
        <v>538</v>
      </c>
      <c r="F238" s="23" t="s">
        <v>659</v>
      </c>
      <c r="G238" s="53"/>
      <c r="J238" s="29"/>
    </row>
    <row r="239" spans="1:10" ht="63" customHeight="1">
      <c r="A239" s="18" t="s">
        <v>1748</v>
      </c>
      <c r="B239" s="114" t="s">
        <v>661</v>
      </c>
      <c r="C239" s="20" t="s">
        <v>662</v>
      </c>
      <c r="D239" s="21">
        <v>2</v>
      </c>
      <c r="E239" s="28" t="s">
        <v>375</v>
      </c>
      <c r="F239" s="23" t="s">
        <v>663</v>
      </c>
      <c r="G239" s="53"/>
      <c r="J239" s="29"/>
    </row>
    <row r="240" spans="1:10" ht="47.25" customHeight="1">
      <c r="A240" s="18" t="s">
        <v>1750</v>
      </c>
      <c r="B240" s="114" t="s">
        <v>665</v>
      </c>
      <c r="C240" s="30" t="s">
        <v>3012</v>
      </c>
      <c r="D240" s="21">
        <v>2</v>
      </c>
      <c r="E240" s="28" t="s">
        <v>377</v>
      </c>
      <c r="F240" s="30" t="s">
        <v>3013</v>
      </c>
      <c r="G240" s="53"/>
      <c r="J240" s="29"/>
    </row>
    <row r="241" spans="1:10" ht="40.4" customHeight="1">
      <c r="A241" s="135" t="s">
        <v>1751</v>
      </c>
      <c r="B241" s="1078" t="s">
        <v>102</v>
      </c>
      <c r="C241" s="1144"/>
      <c r="D241" s="1091"/>
      <c r="E241" s="1091"/>
      <c r="F241" s="1144"/>
      <c r="G241" s="1092"/>
      <c r="H241" s="29">
        <f>SUM(D242:D246)</f>
        <v>8</v>
      </c>
      <c r="I241" s="29">
        <f>COUNT(D242:D246)*2</f>
        <v>8</v>
      </c>
      <c r="J241" s="29">
        <f>H241*100/I241</f>
        <v>100</v>
      </c>
    </row>
    <row r="242" spans="1:10" ht="47.25" customHeight="1">
      <c r="A242" s="18" t="s">
        <v>1752</v>
      </c>
      <c r="B242" s="114" t="s">
        <v>668</v>
      </c>
      <c r="C242" s="131" t="s">
        <v>3014</v>
      </c>
      <c r="D242" s="299">
        <v>2</v>
      </c>
      <c r="E242" s="28" t="s">
        <v>339</v>
      </c>
      <c r="F242" s="42" t="s">
        <v>3015</v>
      </c>
      <c r="G242" s="53"/>
      <c r="J242" s="29"/>
    </row>
    <row r="243" spans="1:10" ht="52.5" customHeight="1">
      <c r="A243" s="18" t="s">
        <v>1755</v>
      </c>
      <c r="B243" s="114" t="s">
        <v>673</v>
      </c>
      <c r="C243" s="42" t="s">
        <v>3016</v>
      </c>
      <c r="D243" s="299">
        <v>2</v>
      </c>
      <c r="E243" s="28" t="s">
        <v>658</v>
      </c>
      <c r="F243" s="123" t="s">
        <v>3017</v>
      </c>
      <c r="G243" s="53"/>
      <c r="J243" s="29"/>
    </row>
    <row r="244" spans="1:10" ht="77.25" customHeight="1">
      <c r="A244" s="18" t="s">
        <v>675</v>
      </c>
      <c r="B244" s="114" t="s">
        <v>676</v>
      </c>
      <c r="C244" s="42" t="s">
        <v>3018</v>
      </c>
      <c r="D244" s="299">
        <v>2</v>
      </c>
      <c r="E244" s="22" t="s">
        <v>538</v>
      </c>
      <c r="F244" s="42" t="s">
        <v>3019</v>
      </c>
      <c r="G244" s="53"/>
      <c r="J244" s="29"/>
    </row>
    <row r="245" spans="1:10" ht="31.5" customHeight="1">
      <c r="A245" s="18" t="s">
        <v>1759</v>
      </c>
      <c r="B245" s="114" t="s">
        <v>682</v>
      </c>
      <c r="C245" s="42" t="s">
        <v>3020</v>
      </c>
      <c r="D245" s="299">
        <v>2</v>
      </c>
      <c r="E245" s="28" t="s">
        <v>339</v>
      </c>
      <c r="F245" s="30" t="s">
        <v>3021</v>
      </c>
      <c r="G245" s="53"/>
      <c r="J245" s="29"/>
    </row>
    <row r="246" spans="1:10" ht="31.5" hidden="1" customHeight="1">
      <c r="A246" s="27" t="s">
        <v>686</v>
      </c>
      <c r="B246" s="161" t="s">
        <v>687</v>
      </c>
      <c r="C246" s="42"/>
      <c r="D246" s="299"/>
      <c r="E246" s="28"/>
      <c r="F246" s="30"/>
      <c r="G246" s="53"/>
      <c r="H246" s="99"/>
      <c r="I246" s="99"/>
    </row>
    <row r="247" spans="1:10" ht="40.4" customHeight="1">
      <c r="A247" s="135" t="s">
        <v>1763</v>
      </c>
      <c r="B247" s="992" t="s">
        <v>100</v>
      </c>
      <c r="C247" s="1165"/>
      <c r="D247" s="1001"/>
      <c r="E247" s="1001"/>
      <c r="F247" s="1165"/>
      <c r="G247" s="1002"/>
      <c r="H247" s="29">
        <f>SUM(D248:D256)</f>
        <v>16</v>
      </c>
      <c r="I247" s="29">
        <f>COUNT(D248:D256)*2</f>
        <v>16</v>
      </c>
      <c r="J247" s="29">
        <f>H247*100/I247</f>
        <v>100</v>
      </c>
    </row>
    <row r="248" spans="1:10" ht="31.5" customHeight="1">
      <c r="A248" s="18" t="s">
        <v>689</v>
      </c>
      <c r="B248" s="51" t="s">
        <v>690</v>
      </c>
      <c r="C248" s="42" t="s">
        <v>3022</v>
      </c>
      <c r="D248" s="156">
        <v>2</v>
      </c>
      <c r="E248" s="23" t="s">
        <v>339</v>
      </c>
      <c r="F248" s="30" t="s">
        <v>3023</v>
      </c>
      <c r="G248" s="53"/>
      <c r="J248" s="29"/>
    </row>
    <row r="249" spans="1:10" ht="45" customHeight="1">
      <c r="A249" s="18" t="s">
        <v>1767</v>
      </c>
      <c r="B249" s="19" t="s">
        <v>694</v>
      </c>
      <c r="C249" s="42" t="s">
        <v>3024</v>
      </c>
      <c r="D249" s="53">
        <v>2</v>
      </c>
      <c r="E249" s="28" t="s">
        <v>339</v>
      </c>
      <c r="F249" s="42" t="s">
        <v>696</v>
      </c>
      <c r="G249" s="53"/>
      <c r="J249" s="29"/>
    </row>
    <row r="250" spans="1:10" ht="45" customHeight="1">
      <c r="A250" s="18"/>
      <c r="B250" s="19"/>
      <c r="C250" s="23" t="s">
        <v>697</v>
      </c>
      <c r="D250" s="53">
        <v>2</v>
      </c>
      <c r="E250" s="28" t="s">
        <v>339</v>
      </c>
      <c r="F250" s="23" t="s">
        <v>3025</v>
      </c>
      <c r="G250" s="53"/>
      <c r="J250" s="29"/>
    </row>
    <row r="251" spans="1:10" ht="31.5" customHeight="1">
      <c r="A251" s="18" t="s">
        <v>1770</v>
      </c>
      <c r="B251" s="19" t="s">
        <v>700</v>
      </c>
      <c r="C251" s="86" t="s">
        <v>701</v>
      </c>
      <c r="D251" s="53">
        <v>2</v>
      </c>
      <c r="E251" s="28" t="s">
        <v>339</v>
      </c>
      <c r="F251" s="30" t="s">
        <v>3026</v>
      </c>
      <c r="G251" s="53"/>
      <c r="J251" s="29"/>
    </row>
    <row r="252" spans="1:10" ht="31.5" customHeight="1">
      <c r="A252" s="18"/>
      <c r="B252" s="19"/>
      <c r="C252" s="42" t="s">
        <v>3027</v>
      </c>
      <c r="D252" s="53">
        <v>2</v>
      </c>
      <c r="E252" s="28" t="s">
        <v>339</v>
      </c>
      <c r="F252" s="42" t="s">
        <v>704</v>
      </c>
      <c r="G252" s="53"/>
      <c r="J252" s="29"/>
    </row>
    <row r="253" spans="1:10" ht="31.5" hidden="1" customHeight="1">
      <c r="A253" s="27" t="s">
        <v>705</v>
      </c>
      <c r="B253" s="19" t="s">
        <v>706</v>
      </c>
      <c r="C253" s="26"/>
      <c r="D253" s="26"/>
      <c r="E253" s="28"/>
      <c r="F253" s="26"/>
      <c r="G253" s="26"/>
      <c r="H253" s="99"/>
      <c r="I253" s="99"/>
    </row>
    <row r="254" spans="1:10" ht="108" customHeight="1">
      <c r="A254" s="18"/>
      <c r="B254" s="19"/>
      <c r="C254" s="30" t="s">
        <v>3028</v>
      </c>
      <c r="D254" s="53">
        <v>2</v>
      </c>
      <c r="E254" s="28"/>
      <c r="F254" s="30" t="s">
        <v>3029</v>
      </c>
      <c r="G254" s="26"/>
      <c r="J254" s="29"/>
    </row>
    <row r="255" spans="1:10" ht="31.5" customHeight="1">
      <c r="A255" s="18" t="s">
        <v>1775</v>
      </c>
      <c r="B255" s="19" t="s">
        <v>708</v>
      </c>
      <c r="C255" s="42" t="s">
        <v>3030</v>
      </c>
      <c r="D255" s="53">
        <v>2</v>
      </c>
      <c r="E255" s="28" t="s">
        <v>339</v>
      </c>
      <c r="F255" s="30" t="s">
        <v>3031</v>
      </c>
      <c r="G255" s="53"/>
      <c r="J255" s="29"/>
    </row>
    <row r="256" spans="1:10" ht="65.25" customHeight="1">
      <c r="A256" s="18" t="s">
        <v>710</v>
      </c>
      <c r="B256" s="19" t="s">
        <v>711</v>
      </c>
      <c r="C256" s="20" t="s">
        <v>712</v>
      </c>
      <c r="D256" s="21">
        <v>2</v>
      </c>
      <c r="E256" s="28" t="s">
        <v>339</v>
      </c>
      <c r="F256" s="23" t="s">
        <v>3032</v>
      </c>
      <c r="G256" s="53"/>
      <c r="J256" s="29"/>
    </row>
    <row r="257" spans="1:10" ht="40.4" customHeight="1">
      <c r="A257" s="135" t="s">
        <v>1779</v>
      </c>
      <c r="B257" s="992" t="s">
        <v>98</v>
      </c>
      <c r="C257" s="1165"/>
      <c r="D257" s="1001"/>
      <c r="E257" s="1001"/>
      <c r="F257" s="1165"/>
      <c r="G257" s="1002"/>
      <c r="H257" s="29">
        <f>SUM(D258:D261)</f>
        <v>8</v>
      </c>
      <c r="I257" s="29">
        <f>COUNT(D258:D261)*2</f>
        <v>8</v>
      </c>
      <c r="J257" s="29">
        <f>H257*100/I257</f>
        <v>100</v>
      </c>
    </row>
    <row r="258" spans="1:10" ht="47.25" customHeight="1">
      <c r="A258" s="18" t="s">
        <v>1780</v>
      </c>
      <c r="B258" s="19" t="s">
        <v>714</v>
      </c>
      <c r="C258" s="23" t="s">
        <v>715</v>
      </c>
      <c r="D258" s="53">
        <v>2</v>
      </c>
      <c r="E258" s="28" t="s">
        <v>377</v>
      </c>
      <c r="F258" s="30" t="s">
        <v>3033</v>
      </c>
      <c r="G258" s="53"/>
      <c r="J258" s="29"/>
    </row>
    <row r="259" spans="1:10" ht="47.25" customHeight="1">
      <c r="A259" s="18" t="s">
        <v>1783</v>
      </c>
      <c r="B259" s="19" t="s">
        <v>717</v>
      </c>
      <c r="C259" s="42" t="s">
        <v>3034</v>
      </c>
      <c r="D259" s="53">
        <v>2</v>
      </c>
      <c r="E259" s="28" t="s">
        <v>377</v>
      </c>
      <c r="F259" s="30" t="s">
        <v>3035</v>
      </c>
      <c r="G259" s="53"/>
      <c r="J259" s="29"/>
    </row>
    <row r="260" spans="1:10" ht="47.25" customHeight="1">
      <c r="A260" s="18"/>
      <c r="B260" s="19"/>
      <c r="C260" s="23" t="s">
        <v>3036</v>
      </c>
      <c r="D260" s="53">
        <v>2</v>
      </c>
      <c r="E260" s="28" t="s">
        <v>377</v>
      </c>
      <c r="F260" s="30" t="s">
        <v>3037</v>
      </c>
      <c r="G260" s="53"/>
      <c r="J260" s="29"/>
    </row>
    <row r="261" spans="1:10" ht="45" customHeight="1">
      <c r="A261" s="18" t="s">
        <v>2480</v>
      </c>
      <c r="B261" s="55" t="s">
        <v>722</v>
      </c>
      <c r="C261" s="23" t="s">
        <v>3038</v>
      </c>
      <c r="D261" s="53">
        <v>2</v>
      </c>
      <c r="E261" s="28" t="s">
        <v>339</v>
      </c>
      <c r="F261" s="123" t="s">
        <v>3039</v>
      </c>
      <c r="G261" s="53"/>
      <c r="J261" s="29"/>
    </row>
    <row r="262" spans="1:10" ht="40.4" hidden="1" customHeight="1">
      <c r="A262" s="162" t="s">
        <v>97</v>
      </c>
      <c r="B262" s="1078" t="s">
        <v>96</v>
      </c>
      <c r="C262" s="1091"/>
      <c r="D262" s="1091"/>
      <c r="E262" s="1091"/>
      <c r="F262" s="1091"/>
      <c r="G262" s="1092"/>
      <c r="H262" s="99">
        <f>SUM(D263:D265)</f>
        <v>0</v>
      </c>
      <c r="I262" s="99">
        <f>COUNT(D263:D265)*2</f>
        <v>0</v>
      </c>
    </row>
    <row r="263" spans="1:10" ht="47.25" hidden="1" customHeight="1">
      <c r="A263" s="68" t="s">
        <v>724</v>
      </c>
      <c r="B263" s="114" t="s">
        <v>725</v>
      </c>
      <c r="C263" s="26"/>
      <c r="D263" s="26"/>
      <c r="E263" s="28"/>
      <c r="F263" s="26"/>
      <c r="G263" s="26"/>
      <c r="H263" s="99"/>
      <c r="I263" s="99"/>
    </row>
    <row r="264" spans="1:10" ht="47.25" hidden="1" customHeight="1">
      <c r="A264" s="68" t="s">
        <v>726</v>
      </c>
      <c r="B264" s="114" t="s">
        <v>727</v>
      </c>
      <c r="C264" s="26"/>
      <c r="D264" s="26"/>
      <c r="E264" s="28"/>
      <c r="F264" s="26"/>
      <c r="G264" s="26"/>
      <c r="H264" s="99"/>
      <c r="I264" s="99"/>
    </row>
    <row r="265" spans="1:10" ht="60" hidden="1" customHeight="1">
      <c r="A265" s="68" t="s">
        <v>728</v>
      </c>
      <c r="B265" s="23" t="s">
        <v>729</v>
      </c>
      <c r="C265" s="7"/>
      <c r="D265" s="26"/>
      <c r="E265" s="28"/>
      <c r="F265" s="26"/>
      <c r="G265" s="26"/>
      <c r="H265" s="99"/>
      <c r="I265" s="99"/>
    </row>
    <row r="266" spans="1:10" ht="40.4" customHeight="1">
      <c r="A266" s="135" t="s">
        <v>1786</v>
      </c>
      <c r="B266" s="1078" t="s">
        <v>94</v>
      </c>
      <c r="C266" s="1144"/>
      <c r="D266" s="1091"/>
      <c r="E266" s="1091"/>
      <c r="F266" s="1144"/>
      <c r="G266" s="1092"/>
      <c r="H266" s="29">
        <f>SUM(D267:D270)</f>
        <v>8</v>
      </c>
      <c r="I266" s="29">
        <f>COUNT(D267:D270)*2</f>
        <v>8</v>
      </c>
      <c r="J266" s="29">
        <f>H266*100/I266</f>
        <v>100</v>
      </c>
    </row>
    <row r="267" spans="1:10" ht="45.75" customHeight="1">
      <c r="A267" s="18" t="s">
        <v>1787</v>
      </c>
      <c r="B267" s="114" t="s">
        <v>731</v>
      </c>
      <c r="C267" s="42" t="s">
        <v>3040</v>
      </c>
      <c r="D267" s="220">
        <v>2</v>
      </c>
      <c r="E267" s="28" t="s">
        <v>375</v>
      </c>
      <c r="F267" s="30" t="s">
        <v>3041</v>
      </c>
      <c r="G267" s="53"/>
      <c r="J267" s="29"/>
    </row>
    <row r="268" spans="1:10" ht="30.75" customHeight="1">
      <c r="A268" s="18"/>
      <c r="B268" s="114"/>
      <c r="C268" s="30" t="s">
        <v>3042</v>
      </c>
      <c r="D268" s="220">
        <v>2</v>
      </c>
      <c r="E268" s="28" t="s">
        <v>375</v>
      </c>
      <c r="F268" s="30" t="s">
        <v>3043</v>
      </c>
      <c r="G268" s="53"/>
      <c r="J268" s="29"/>
    </row>
    <row r="269" spans="1:10" ht="47.25" customHeight="1">
      <c r="A269" s="18" t="s">
        <v>1790</v>
      </c>
      <c r="B269" s="114" t="s">
        <v>734</v>
      </c>
      <c r="C269" s="30" t="s">
        <v>3044</v>
      </c>
      <c r="D269" s="220">
        <v>2</v>
      </c>
      <c r="E269" s="28" t="s">
        <v>375</v>
      </c>
      <c r="F269" s="30" t="s">
        <v>3045</v>
      </c>
      <c r="G269" s="53"/>
      <c r="J269" s="29"/>
    </row>
    <row r="270" spans="1:10" ht="75.75" customHeight="1">
      <c r="A270" s="18" t="s">
        <v>736</v>
      </c>
      <c r="B270" s="23" t="s">
        <v>737</v>
      </c>
      <c r="C270" s="42" t="s">
        <v>738</v>
      </c>
      <c r="D270" s="220">
        <v>2</v>
      </c>
      <c r="E270" s="28" t="s">
        <v>538</v>
      </c>
      <c r="F270" s="156" t="s">
        <v>3046</v>
      </c>
      <c r="G270" s="53"/>
      <c r="J270" s="29"/>
    </row>
    <row r="271" spans="1:10" ht="40.4" hidden="1" customHeight="1">
      <c r="A271" s="162" t="s">
        <v>93</v>
      </c>
      <c r="B271" s="1078" t="s">
        <v>92</v>
      </c>
      <c r="C271" s="1091"/>
      <c r="D271" s="1091"/>
      <c r="E271" s="1091"/>
      <c r="F271" s="1091"/>
      <c r="G271" s="1092"/>
      <c r="H271" s="99">
        <f>SUM(D272:D273)</f>
        <v>0</v>
      </c>
      <c r="I271" s="99">
        <f>COUNT(D272:D273)*2</f>
        <v>0</v>
      </c>
    </row>
    <row r="272" spans="1:10" ht="47.25" hidden="1" customHeight="1">
      <c r="A272" s="27" t="s">
        <v>739</v>
      </c>
      <c r="B272" s="114" t="s">
        <v>740</v>
      </c>
      <c r="C272" s="26"/>
      <c r="D272" s="26"/>
      <c r="E272" s="28"/>
      <c r="F272" s="26"/>
      <c r="G272" s="26"/>
      <c r="H272" s="99"/>
      <c r="I272" s="99"/>
    </row>
    <row r="273" spans="1:10" ht="47.25" hidden="1" customHeight="1">
      <c r="A273" s="27" t="s">
        <v>741</v>
      </c>
      <c r="B273" s="19" t="s">
        <v>742</v>
      </c>
      <c r="C273" s="26"/>
      <c r="D273" s="26"/>
      <c r="E273" s="28"/>
      <c r="F273" s="26"/>
      <c r="G273" s="26"/>
      <c r="H273" s="99"/>
      <c r="I273" s="99"/>
    </row>
    <row r="274" spans="1:10" ht="40.4" hidden="1" customHeight="1">
      <c r="A274" s="163" t="s">
        <v>91</v>
      </c>
      <c r="B274" s="1078" t="s">
        <v>90</v>
      </c>
      <c r="C274" s="1091"/>
      <c r="D274" s="1091"/>
      <c r="E274" s="1091"/>
      <c r="F274" s="1091"/>
      <c r="G274" s="1092"/>
      <c r="H274" s="99">
        <f>SUM(D275:D276)</f>
        <v>0</v>
      </c>
      <c r="I274" s="99">
        <f>COUNT(D275:D276)*2</f>
        <v>0</v>
      </c>
    </row>
    <row r="275" spans="1:10" ht="31.5" hidden="1" customHeight="1">
      <c r="A275" s="27" t="s">
        <v>743</v>
      </c>
      <c r="B275" s="114" t="s">
        <v>744</v>
      </c>
      <c r="C275" s="26"/>
      <c r="D275" s="26"/>
      <c r="E275" s="28"/>
      <c r="F275" s="26"/>
      <c r="G275" s="26"/>
      <c r="H275" s="99"/>
      <c r="I275" s="99"/>
    </row>
    <row r="276" spans="1:10" ht="47.25" hidden="1" customHeight="1">
      <c r="A276" s="27" t="s">
        <v>745</v>
      </c>
      <c r="B276" s="114" t="s">
        <v>746</v>
      </c>
      <c r="C276" s="26"/>
      <c r="D276" s="26"/>
      <c r="E276" s="28"/>
      <c r="F276" s="26"/>
      <c r="G276" s="26"/>
      <c r="H276" s="99"/>
      <c r="I276" s="99"/>
    </row>
    <row r="277" spans="1:10" ht="40.4" hidden="1" customHeight="1">
      <c r="A277" s="162" t="s">
        <v>1793</v>
      </c>
      <c r="B277" s="1078" t="s">
        <v>88</v>
      </c>
      <c r="C277" s="1091"/>
      <c r="D277" s="1091"/>
      <c r="E277" s="1091"/>
      <c r="F277" s="1091"/>
      <c r="G277" s="1092"/>
      <c r="H277" s="99">
        <f>SUM(D278:D280)</f>
        <v>0</v>
      </c>
      <c r="I277" s="99">
        <f>COUNT(D278:D280)*2</f>
        <v>0</v>
      </c>
    </row>
    <row r="278" spans="1:10" ht="47.25" hidden="1" customHeight="1">
      <c r="A278" s="27" t="s">
        <v>1795</v>
      </c>
      <c r="B278" s="114" t="s">
        <v>748</v>
      </c>
      <c r="C278" s="26"/>
      <c r="D278" s="26"/>
      <c r="E278" s="28"/>
      <c r="F278" s="26"/>
      <c r="G278" s="26"/>
      <c r="H278" s="99"/>
      <c r="I278" s="99"/>
    </row>
    <row r="279" spans="1:10" ht="47.25" hidden="1" customHeight="1">
      <c r="A279" s="27" t="s">
        <v>750</v>
      </c>
      <c r="B279" s="114" t="s">
        <v>751</v>
      </c>
      <c r="C279" s="26"/>
      <c r="D279" s="26"/>
      <c r="E279" s="28"/>
      <c r="F279" s="26"/>
      <c r="G279" s="26"/>
      <c r="H279" s="99"/>
      <c r="I279" s="99"/>
    </row>
    <row r="280" spans="1:10" ht="47.25" hidden="1" customHeight="1">
      <c r="A280" s="27" t="s">
        <v>1797</v>
      </c>
      <c r="B280" s="160" t="s">
        <v>753</v>
      </c>
      <c r="C280" s="26"/>
      <c r="D280" s="26"/>
      <c r="E280" s="28"/>
      <c r="F280" s="26"/>
      <c r="G280" s="26"/>
      <c r="H280" s="99"/>
      <c r="I280" s="99"/>
    </row>
    <row r="281" spans="1:10" ht="40.4" customHeight="1">
      <c r="A281" s="135" t="s">
        <v>1798</v>
      </c>
      <c r="B281" s="1078" t="s">
        <v>86</v>
      </c>
      <c r="C281" s="1144"/>
      <c r="D281" s="1091"/>
      <c r="E281" s="1091"/>
      <c r="F281" s="1144"/>
      <c r="G281" s="1092"/>
      <c r="H281" s="29">
        <f>SUM(D282:D284)</f>
        <v>2</v>
      </c>
      <c r="I281" s="29">
        <f>COUNT(D282:D284)*2</f>
        <v>2</v>
      </c>
      <c r="J281" s="29">
        <f>H281*100/I281</f>
        <v>100</v>
      </c>
    </row>
    <row r="282" spans="1:10" ht="57" hidden="1" customHeight="1">
      <c r="A282" s="27" t="s">
        <v>755</v>
      </c>
      <c r="B282" s="74" t="s">
        <v>756</v>
      </c>
      <c r="C282" s="74"/>
      <c r="D282" s="74"/>
      <c r="E282" s="74"/>
      <c r="F282" s="74"/>
      <c r="G282" s="74"/>
      <c r="H282" s="99"/>
      <c r="I282" s="99"/>
    </row>
    <row r="283" spans="1:10" ht="63" hidden="1" customHeight="1">
      <c r="A283" s="27" t="s">
        <v>758</v>
      </c>
      <c r="B283" s="74" t="s">
        <v>759</v>
      </c>
      <c r="C283" s="74"/>
      <c r="D283" s="74"/>
      <c r="E283" s="74"/>
      <c r="F283" s="74"/>
      <c r="G283" s="74"/>
      <c r="H283" s="99"/>
      <c r="I283" s="99"/>
    </row>
    <row r="284" spans="1:10" ht="63" customHeight="1">
      <c r="A284" s="18" t="s">
        <v>1805</v>
      </c>
      <c r="B284" s="114" t="s">
        <v>764</v>
      </c>
      <c r="C284" s="42" t="s">
        <v>765</v>
      </c>
      <c r="D284" s="53">
        <v>2</v>
      </c>
      <c r="E284" s="28" t="s">
        <v>339</v>
      </c>
      <c r="F284" s="42" t="s">
        <v>3047</v>
      </c>
      <c r="G284" s="53"/>
      <c r="J284" s="29"/>
    </row>
    <row r="285" spans="1:10" ht="63" hidden="1" customHeight="1">
      <c r="A285" s="162" t="s">
        <v>85</v>
      </c>
      <c r="B285" s="1078" t="s">
        <v>84</v>
      </c>
      <c r="C285" s="1091"/>
      <c r="D285" s="1091"/>
      <c r="E285" s="1091"/>
      <c r="F285" s="1091"/>
      <c r="G285" s="1092"/>
      <c r="H285" s="99">
        <f>SUM(D286:D287)</f>
        <v>0</v>
      </c>
      <c r="I285" s="99">
        <f>COUNT(D286:D287)</f>
        <v>0</v>
      </c>
    </row>
    <row r="286" spans="1:10" ht="63" hidden="1" customHeight="1">
      <c r="A286" s="27" t="s">
        <v>766</v>
      </c>
      <c r="B286" s="236" t="s">
        <v>767</v>
      </c>
      <c r="C286" s="50"/>
      <c r="D286" s="53"/>
      <c r="E286" s="28"/>
      <c r="F286" s="30"/>
      <c r="G286" s="53"/>
      <c r="H286" s="99"/>
      <c r="I286" s="99"/>
    </row>
    <row r="287" spans="1:10" ht="30" hidden="1" customHeight="1">
      <c r="A287" s="27" t="s">
        <v>770</v>
      </c>
      <c r="B287" s="236" t="s">
        <v>771</v>
      </c>
      <c r="C287" s="26"/>
      <c r="D287" s="26"/>
      <c r="E287" s="28"/>
      <c r="F287" s="26"/>
      <c r="G287" s="26"/>
      <c r="H287" s="99"/>
      <c r="I287" s="99"/>
    </row>
    <row r="288" spans="1:10" ht="18.75" customHeight="1">
      <c r="A288" s="98"/>
      <c r="B288" s="1195" t="s">
        <v>772</v>
      </c>
      <c r="C288" s="1253"/>
      <c r="D288" s="1197"/>
      <c r="E288" s="1197"/>
      <c r="F288" s="1253"/>
      <c r="G288" s="1197"/>
      <c r="H288" s="29">
        <f>H294+H297+H302+H308+H311+H315+H324+H342+H348+H352+H365+H378+H400+H412+H432+H289+H334+H338+H405+H439+H450+H457+H463</f>
        <v>168</v>
      </c>
      <c r="I288" s="29">
        <f>I294+I297+I302+I308+I311+I315+I324+I342+I348+I352+I365+I378+I400+I412+I432+I289+I334+I338+I405+I439+I450+I457+I463</f>
        <v>168</v>
      </c>
      <c r="J288" s="29">
        <f>H288*100/I288</f>
        <v>100</v>
      </c>
    </row>
    <row r="289" spans="1:10" ht="40.4" hidden="1" customHeight="1">
      <c r="A289" s="162" t="s">
        <v>1807</v>
      </c>
      <c r="B289" s="1078" t="s">
        <v>82</v>
      </c>
      <c r="C289" s="1091"/>
      <c r="D289" s="1091"/>
      <c r="E289" s="1091"/>
      <c r="F289" s="1091"/>
      <c r="G289" s="1092"/>
      <c r="H289" s="99">
        <f>SUM(D290:D293)</f>
        <v>0</v>
      </c>
      <c r="I289" s="99">
        <f>COUNT(D290:D293)*2</f>
        <v>0</v>
      </c>
    </row>
    <row r="290" spans="1:10" ht="31.5" hidden="1" customHeight="1">
      <c r="A290" s="27" t="s">
        <v>1808</v>
      </c>
      <c r="B290" s="19" t="s">
        <v>774</v>
      </c>
      <c r="C290" s="30"/>
      <c r="D290" s="26"/>
      <c r="E290" s="28"/>
      <c r="F290" s="26"/>
      <c r="G290" s="26"/>
      <c r="H290" s="99"/>
      <c r="I290" s="99"/>
    </row>
    <row r="291" spans="1:10" ht="63" hidden="1" customHeight="1">
      <c r="A291" s="27" t="s">
        <v>778</v>
      </c>
      <c r="B291" s="19" t="s">
        <v>779</v>
      </c>
      <c r="C291" s="114"/>
      <c r="D291" s="26"/>
      <c r="E291" s="28"/>
      <c r="F291" s="26"/>
      <c r="G291" s="26"/>
      <c r="H291" s="99"/>
      <c r="I291" s="99"/>
    </row>
    <row r="292" spans="1:10" ht="31.5" hidden="1" customHeight="1">
      <c r="A292" s="27" t="s">
        <v>1811</v>
      </c>
      <c r="B292" s="19" t="s">
        <v>781</v>
      </c>
      <c r="C292" s="26"/>
      <c r="D292" s="26"/>
      <c r="E292" s="28"/>
      <c r="F292" s="26"/>
      <c r="G292" s="26"/>
      <c r="H292" s="99"/>
      <c r="I292" s="99"/>
    </row>
    <row r="293" spans="1:10" ht="47.25" hidden="1" customHeight="1">
      <c r="A293" s="27" t="s">
        <v>1816</v>
      </c>
      <c r="B293" s="19" t="s">
        <v>793</v>
      </c>
      <c r="C293" s="26"/>
      <c r="D293" s="26"/>
      <c r="E293" s="28"/>
      <c r="F293" s="26"/>
      <c r="G293" s="26"/>
      <c r="H293" s="99"/>
      <c r="I293" s="99"/>
    </row>
    <row r="294" spans="1:10" ht="40.4" customHeight="1">
      <c r="A294" s="135" t="s">
        <v>1819</v>
      </c>
      <c r="B294" s="1078" t="s">
        <v>80</v>
      </c>
      <c r="C294" s="1144"/>
      <c r="D294" s="1091"/>
      <c r="E294" s="1091"/>
      <c r="F294" s="1144"/>
      <c r="G294" s="1092"/>
      <c r="H294" s="29">
        <f>SUM(D295:D296)</f>
        <v>2</v>
      </c>
      <c r="I294" s="29">
        <f>COUNT(D295:D296)*2</f>
        <v>2</v>
      </c>
      <c r="J294" s="29">
        <f>H294*100/I294</f>
        <v>100</v>
      </c>
    </row>
    <row r="295" spans="1:10" ht="45" customHeight="1">
      <c r="A295" s="18" t="s">
        <v>1820</v>
      </c>
      <c r="B295" s="114" t="s">
        <v>796</v>
      </c>
      <c r="C295" s="42" t="s">
        <v>3048</v>
      </c>
      <c r="D295" s="326">
        <v>2</v>
      </c>
      <c r="E295" s="25" t="s">
        <v>651</v>
      </c>
      <c r="F295" s="140" t="s">
        <v>3049</v>
      </c>
      <c r="G295" s="53"/>
      <c r="J295" s="29"/>
    </row>
    <row r="296" spans="1:10" ht="31.5" hidden="1" customHeight="1">
      <c r="A296" s="27" t="s">
        <v>1830</v>
      </c>
      <c r="B296" s="114" t="s">
        <v>802</v>
      </c>
      <c r="C296" s="26"/>
      <c r="D296" s="26"/>
      <c r="E296" s="28"/>
      <c r="F296" s="26"/>
      <c r="G296" s="26"/>
      <c r="H296" s="99"/>
      <c r="I296" s="99"/>
    </row>
    <row r="297" spans="1:10" ht="40.4" customHeight="1">
      <c r="A297" s="135" t="s">
        <v>1833</v>
      </c>
      <c r="B297" s="1078" t="s">
        <v>78</v>
      </c>
      <c r="C297" s="1144"/>
      <c r="D297" s="1091"/>
      <c r="E297" s="1091"/>
      <c r="F297" s="1144"/>
      <c r="G297" s="1092"/>
      <c r="H297" s="29">
        <f>SUM(D298:D301)</f>
        <v>2</v>
      </c>
      <c r="I297" s="29">
        <f>COUNT(D298:D301)*2</f>
        <v>2</v>
      </c>
      <c r="J297" s="29">
        <f>H297*100/I297</f>
        <v>100</v>
      </c>
    </row>
    <row r="298" spans="1:10" ht="78" customHeight="1">
      <c r="A298" s="18" t="s">
        <v>1835</v>
      </c>
      <c r="B298" s="114" t="s">
        <v>805</v>
      </c>
      <c r="C298" s="42" t="s">
        <v>3050</v>
      </c>
      <c r="D298" s="53">
        <v>2</v>
      </c>
      <c r="E298" s="25" t="s">
        <v>538</v>
      </c>
      <c r="F298" s="30" t="s">
        <v>3051</v>
      </c>
      <c r="G298" s="53"/>
      <c r="J298" s="29"/>
    </row>
    <row r="299" spans="1:10" ht="63" hidden="1" customHeight="1">
      <c r="A299" s="27" t="s">
        <v>1841</v>
      </c>
      <c r="B299" s="30" t="s">
        <v>810</v>
      </c>
      <c r="C299" s="114"/>
      <c r="D299" s="26"/>
      <c r="E299" s="28"/>
      <c r="F299" s="26"/>
      <c r="G299" s="26"/>
      <c r="H299" s="99"/>
      <c r="I299" s="99"/>
    </row>
    <row r="300" spans="1:10" ht="47.25" hidden="1" customHeight="1">
      <c r="A300" s="170"/>
      <c r="B300" s="114"/>
      <c r="C300" s="224"/>
      <c r="D300" s="26"/>
      <c r="E300" s="28"/>
      <c r="F300" s="26"/>
      <c r="G300" s="26"/>
      <c r="H300" s="99"/>
      <c r="I300" s="99"/>
    </row>
    <row r="301" spans="1:10" ht="47.25" hidden="1" customHeight="1">
      <c r="A301" s="27" t="s">
        <v>823</v>
      </c>
      <c r="B301" s="114" t="s">
        <v>824</v>
      </c>
      <c r="C301" s="26"/>
      <c r="D301" s="26"/>
      <c r="E301" s="28"/>
      <c r="F301" s="26"/>
      <c r="G301" s="26"/>
      <c r="H301" s="99"/>
      <c r="I301" s="99"/>
    </row>
    <row r="302" spans="1:10" ht="40.4" customHeight="1">
      <c r="A302" s="135" t="s">
        <v>1860</v>
      </c>
      <c r="B302" s="1078" t="s">
        <v>76</v>
      </c>
      <c r="C302" s="1144"/>
      <c r="D302" s="1091"/>
      <c r="E302" s="1091"/>
      <c r="F302" s="1144"/>
      <c r="G302" s="1092"/>
      <c r="H302" s="29">
        <f>SUM(D303:D307)</f>
        <v>6</v>
      </c>
      <c r="I302" s="29">
        <f>COUNT(D303:D307)*2</f>
        <v>6</v>
      </c>
      <c r="J302" s="29">
        <f>H302*100/I302</f>
        <v>100</v>
      </c>
    </row>
    <row r="303" spans="1:10" ht="45.75" customHeight="1">
      <c r="A303" s="18" t="s">
        <v>1861</v>
      </c>
      <c r="B303" s="19" t="s">
        <v>826</v>
      </c>
      <c r="C303" s="23" t="s">
        <v>827</v>
      </c>
      <c r="D303" s="21">
        <v>2</v>
      </c>
      <c r="E303" s="28" t="s">
        <v>377</v>
      </c>
      <c r="F303" s="23" t="s">
        <v>3052</v>
      </c>
      <c r="G303" s="53"/>
      <c r="J303" s="29"/>
    </row>
    <row r="304" spans="1:10" ht="45.75" hidden="1" customHeight="1">
      <c r="A304" s="27" t="s">
        <v>1863</v>
      </c>
      <c r="B304" s="23" t="s">
        <v>830</v>
      </c>
      <c r="C304" s="23"/>
      <c r="D304" s="21"/>
      <c r="E304" s="28"/>
      <c r="F304" s="23"/>
      <c r="G304" s="53"/>
      <c r="H304" s="107"/>
      <c r="I304" s="107"/>
    </row>
    <row r="305" spans="1:10" ht="47.25" customHeight="1">
      <c r="A305" s="18" t="s">
        <v>1865</v>
      </c>
      <c r="B305" s="19" t="s">
        <v>836</v>
      </c>
      <c r="C305" s="23" t="s">
        <v>837</v>
      </c>
      <c r="D305" s="21">
        <v>2</v>
      </c>
      <c r="E305" s="28" t="s">
        <v>538</v>
      </c>
      <c r="F305" s="23" t="s">
        <v>3053</v>
      </c>
      <c r="G305" s="53"/>
      <c r="J305" s="29"/>
    </row>
    <row r="306" spans="1:10" ht="15.75" hidden="1" customHeight="1">
      <c r="A306" s="27" t="s">
        <v>1867</v>
      </c>
      <c r="B306" s="19" t="s">
        <v>841</v>
      </c>
      <c r="C306" s="26"/>
      <c r="D306" s="26"/>
      <c r="E306" s="28"/>
      <c r="F306" s="26"/>
      <c r="G306" s="26"/>
      <c r="H306" s="99"/>
      <c r="I306" s="99"/>
    </row>
    <row r="307" spans="1:10" ht="40" customHeight="1">
      <c r="A307" s="18" t="s">
        <v>1868</v>
      </c>
      <c r="B307" s="19" t="s">
        <v>845</v>
      </c>
      <c r="C307" s="19" t="s">
        <v>846</v>
      </c>
      <c r="D307" s="21">
        <v>2</v>
      </c>
      <c r="E307" s="28" t="s">
        <v>651</v>
      </c>
      <c r="F307" s="23" t="s">
        <v>850</v>
      </c>
      <c r="G307" s="53"/>
      <c r="J307" s="29"/>
    </row>
    <row r="308" spans="1:10" ht="40.4" customHeight="1">
      <c r="A308" s="135" t="s">
        <v>1870</v>
      </c>
      <c r="B308" s="1078" t="s">
        <v>74</v>
      </c>
      <c r="C308" s="1373"/>
      <c r="D308" s="1091"/>
      <c r="E308" s="1091"/>
      <c r="F308" s="1144"/>
      <c r="G308" s="1092"/>
      <c r="H308" s="29">
        <f>SUM(D309:D310)</f>
        <v>4</v>
      </c>
      <c r="I308" s="29">
        <f>COUNT(D309:D310)*2</f>
        <v>4</v>
      </c>
      <c r="J308" s="29">
        <f>H308*100/I308</f>
        <v>100</v>
      </c>
    </row>
    <row r="309" spans="1:10" ht="56.15" customHeight="1">
      <c r="A309" s="18" t="s">
        <v>1872</v>
      </c>
      <c r="B309" s="23" t="s">
        <v>852</v>
      </c>
      <c r="C309" s="150" t="s">
        <v>853</v>
      </c>
      <c r="D309" s="53">
        <v>2</v>
      </c>
      <c r="E309" s="28" t="s">
        <v>377</v>
      </c>
      <c r="F309" s="30" t="s">
        <v>3054</v>
      </c>
      <c r="G309" s="53"/>
      <c r="J309" s="29"/>
    </row>
    <row r="310" spans="1:10" ht="30" customHeight="1">
      <c r="A310" s="18" t="s">
        <v>1874</v>
      </c>
      <c r="B310" s="23" t="s">
        <v>856</v>
      </c>
      <c r="C310" s="23" t="s">
        <v>2665</v>
      </c>
      <c r="D310" s="53">
        <v>2</v>
      </c>
      <c r="E310" s="28" t="s">
        <v>377</v>
      </c>
      <c r="F310" s="42" t="s">
        <v>3055</v>
      </c>
      <c r="G310" s="53"/>
      <c r="J310" s="29"/>
    </row>
    <row r="311" spans="1:10" ht="40.4" customHeight="1">
      <c r="A311" s="135" t="s">
        <v>1877</v>
      </c>
      <c r="B311" s="1078" t="s">
        <v>72</v>
      </c>
      <c r="C311" s="1144"/>
      <c r="D311" s="1091"/>
      <c r="E311" s="1091"/>
      <c r="F311" s="1144"/>
      <c r="G311" s="1092"/>
      <c r="H311" s="29">
        <f>SUM(D312:D314)</f>
        <v>6</v>
      </c>
      <c r="I311" s="29">
        <f>COUNT(D312:D314)*2</f>
        <v>6</v>
      </c>
      <c r="J311" s="29">
        <f>H311*100/I311</f>
        <v>100</v>
      </c>
    </row>
    <row r="312" spans="1:10" ht="30" customHeight="1">
      <c r="A312" s="18" t="s">
        <v>1879</v>
      </c>
      <c r="B312" s="30" t="s">
        <v>859</v>
      </c>
      <c r="C312" s="42" t="s">
        <v>3056</v>
      </c>
      <c r="D312" s="53">
        <v>2</v>
      </c>
      <c r="E312" s="28" t="s">
        <v>646</v>
      </c>
      <c r="F312" s="30" t="s">
        <v>3057</v>
      </c>
      <c r="G312" s="53"/>
      <c r="J312" s="29"/>
    </row>
    <row r="313" spans="1:10" ht="30" customHeight="1">
      <c r="A313" s="18" t="s">
        <v>1883</v>
      </c>
      <c r="B313" s="30" t="s">
        <v>862</v>
      </c>
      <c r="C313" s="23" t="s">
        <v>864</v>
      </c>
      <c r="D313" s="53">
        <v>2</v>
      </c>
      <c r="E313" s="28" t="s">
        <v>538</v>
      </c>
      <c r="F313" s="30" t="s">
        <v>3058</v>
      </c>
      <c r="G313" s="53"/>
      <c r="J313" s="29"/>
    </row>
    <row r="314" spans="1:10" ht="30" customHeight="1">
      <c r="A314" s="18"/>
      <c r="B314" s="30"/>
      <c r="C314" s="23" t="s">
        <v>3059</v>
      </c>
      <c r="D314" s="53">
        <v>2</v>
      </c>
      <c r="E314" s="28" t="s">
        <v>646</v>
      </c>
      <c r="F314" s="30" t="s">
        <v>3058</v>
      </c>
      <c r="G314" s="53"/>
      <c r="J314" s="29"/>
    </row>
    <row r="315" spans="1:10" ht="40.4" customHeight="1">
      <c r="A315" s="135" t="s">
        <v>1887</v>
      </c>
      <c r="B315" s="1078" t="s">
        <v>70</v>
      </c>
      <c r="C315" s="1144"/>
      <c r="D315" s="1091"/>
      <c r="E315" s="1091"/>
      <c r="F315" s="1144"/>
      <c r="G315" s="1092"/>
      <c r="H315" s="29">
        <f>SUM(D316:D323)</f>
        <v>14</v>
      </c>
      <c r="I315" s="29">
        <f>COUNT(D316:D323)*2</f>
        <v>14</v>
      </c>
      <c r="J315" s="29">
        <f>H315*100/I315</f>
        <v>100</v>
      </c>
    </row>
    <row r="316" spans="1:10" ht="60" customHeight="1">
      <c r="A316" s="18" t="s">
        <v>1889</v>
      </c>
      <c r="B316" s="19" t="s">
        <v>2771</v>
      </c>
      <c r="C316" s="23" t="s">
        <v>869</v>
      </c>
      <c r="D316" s="53">
        <v>2</v>
      </c>
      <c r="E316" s="147" t="s">
        <v>269</v>
      </c>
      <c r="F316" s="23" t="s">
        <v>2772</v>
      </c>
      <c r="G316" s="53"/>
      <c r="J316" s="29"/>
    </row>
    <row r="317" spans="1:10" ht="110.15" customHeight="1">
      <c r="A317" s="18"/>
      <c r="B317" s="19"/>
      <c r="C317" s="23" t="s">
        <v>1892</v>
      </c>
      <c r="D317" s="118">
        <v>2</v>
      </c>
      <c r="E317" s="23" t="s">
        <v>538</v>
      </c>
      <c r="F317" s="23" t="s">
        <v>1893</v>
      </c>
      <c r="G317" s="53"/>
      <c r="J317" s="29"/>
    </row>
    <row r="318" spans="1:10" ht="63" customHeight="1">
      <c r="A318" s="18" t="s">
        <v>1894</v>
      </c>
      <c r="B318" s="19" t="s">
        <v>876</v>
      </c>
      <c r="C318" s="19" t="s">
        <v>877</v>
      </c>
      <c r="D318" s="53">
        <v>2</v>
      </c>
      <c r="E318" s="147" t="s">
        <v>646</v>
      </c>
      <c r="F318" s="30" t="s">
        <v>3060</v>
      </c>
      <c r="G318" s="53"/>
      <c r="J318" s="29"/>
    </row>
    <row r="319" spans="1:10" ht="45" customHeight="1">
      <c r="A319" s="18"/>
      <c r="B319" s="19"/>
      <c r="C319" s="23" t="s">
        <v>878</v>
      </c>
      <c r="D319" s="53">
        <v>2</v>
      </c>
      <c r="E319" s="147" t="s">
        <v>651</v>
      </c>
      <c r="F319" s="30" t="s">
        <v>3061</v>
      </c>
      <c r="G319" s="53"/>
      <c r="J319" s="29"/>
    </row>
    <row r="320" spans="1:10" ht="75" customHeight="1">
      <c r="A320" s="18" t="s">
        <v>1896</v>
      </c>
      <c r="B320" s="19" t="s">
        <v>880</v>
      </c>
      <c r="C320" s="254" t="s">
        <v>881</v>
      </c>
      <c r="D320" s="21">
        <v>2</v>
      </c>
      <c r="E320" s="28" t="s">
        <v>377</v>
      </c>
      <c r="F320" s="23" t="s">
        <v>3062</v>
      </c>
      <c r="G320" s="53"/>
      <c r="J320" s="29"/>
    </row>
    <row r="321" spans="1:10" ht="63" customHeight="1">
      <c r="A321" s="18"/>
      <c r="B321" s="19"/>
      <c r="C321" s="23" t="s">
        <v>886</v>
      </c>
      <c r="D321" s="118">
        <v>2</v>
      </c>
      <c r="E321" s="23" t="s">
        <v>651</v>
      </c>
      <c r="F321" s="23" t="s">
        <v>3063</v>
      </c>
      <c r="G321" s="53"/>
      <c r="J321" s="29"/>
    </row>
    <row r="322" spans="1:10" ht="63" customHeight="1">
      <c r="A322" s="18" t="s">
        <v>1899</v>
      </c>
      <c r="B322" s="19" t="s">
        <v>888</v>
      </c>
      <c r="C322" s="20" t="s">
        <v>1900</v>
      </c>
      <c r="D322" s="21">
        <v>2</v>
      </c>
      <c r="E322" s="28" t="s">
        <v>538</v>
      </c>
      <c r="F322" s="23" t="s">
        <v>1901</v>
      </c>
      <c r="G322" s="53"/>
      <c r="J322" s="29"/>
    </row>
    <row r="323" spans="1:10" ht="31.5" hidden="1" customHeight="1">
      <c r="A323" s="27" t="s">
        <v>1902</v>
      </c>
      <c r="B323" s="19" t="s">
        <v>891</v>
      </c>
      <c r="C323" s="26"/>
      <c r="D323" s="26"/>
      <c r="E323" s="28"/>
      <c r="F323" s="26"/>
      <c r="G323" s="26"/>
      <c r="H323" s="99"/>
      <c r="I323" s="99"/>
    </row>
    <row r="324" spans="1:10" ht="40.4" customHeight="1">
      <c r="A324" s="135" t="s">
        <v>1903</v>
      </c>
      <c r="B324" s="1078" t="s">
        <v>68</v>
      </c>
      <c r="C324" s="1144"/>
      <c r="D324" s="1091"/>
      <c r="E324" s="1091"/>
      <c r="F324" s="1144"/>
      <c r="G324" s="1092"/>
      <c r="H324" s="29">
        <f>SUM(D325:D333)</f>
        <v>16</v>
      </c>
      <c r="I324" s="29">
        <f>COUNT(D325:D333)*2</f>
        <v>16</v>
      </c>
      <c r="J324" s="29">
        <f>H324*100/I324</f>
        <v>100</v>
      </c>
    </row>
    <row r="325" spans="1:10" ht="47.25" customHeight="1">
      <c r="A325" s="18" t="s">
        <v>1905</v>
      </c>
      <c r="B325" s="19" t="s">
        <v>895</v>
      </c>
      <c r="C325" s="30" t="s">
        <v>3064</v>
      </c>
      <c r="D325" s="53">
        <v>2</v>
      </c>
      <c r="E325" s="28" t="s">
        <v>646</v>
      </c>
      <c r="F325" s="42" t="s">
        <v>3065</v>
      </c>
      <c r="G325" s="53"/>
      <c r="J325" s="29"/>
    </row>
    <row r="326" spans="1:10" ht="47.25" customHeight="1">
      <c r="A326" s="18" t="s">
        <v>1908</v>
      </c>
      <c r="B326" s="19" t="s">
        <v>899</v>
      </c>
      <c r="C326" s="23" t="s">
        <v>3066</v>
      </c>
      <c r="D326" s="53">
        <v>2</v>
      </c>
      <c r="E326" s="28" t="s">
        <v>646</v>
      </c>
      <c r="F326" s="23" t="s">
        <v>901</v>
      </c>
      <c r="G326" s="53"/>
      <c r="J326" s="29"/>
    </row>
    <row r="327" spans="1:10" ht="31.5" hidden="1" customHeight="1">
      <c r="A327" s="27" t="s">
        <v>1910</v>
      </c>
      <c r="B327" s="19" t="s">
        <v>903</v>
      </c>
      <c r="C327" s="23"/>
      <c r="D327" s="26"/>
      <c r="E327" s="28"/>
      <c r="F327" s="23"/>
      <c r="G327" s="26"/>
      <c r="H327" s="99"/>
      <c r="I327" s="99"/>
    </row>
    <row r="328" spans="1:10" ht="144.75" customHeight="1">
      <c r="A328" s="18" t="s">
        <v>1911</v>
      </c>
      <c r="B328" s="51" t="s">
        <v>907</v>
      </c>
      <c r="C328" s="42" t="s">
        <v>3067</v>
      </c>
      <c r="D328" s="53">
        <v>2</v>
      </c>
      <c r="E328" s="28" t="s">
        <v>646</v>
      </c>
      <c r="F328" s="30" t="s">
        <v>3068</v>
      </c>
      <c r="G328" s="53"/>
      <c r="J328" s="29"/>
    </row>
    <row r="329" spans="1:10" ht="88" customHeight="1">
      <c r="A329" s="18"/>
      <c r="B329" s="51"/>
      <c r="C329" s="42" t="s">
        <v>3069</v>
      </c>
      <c r="D329" s="53">
        <v>2</v>
      </c>
      <c r="E329" s="28" t="s">
        <v>646</v>
      </c>
      <c r="F329" s="30" t="s">
        <v>3070</v>
      </c>
      <c r="G329" s="53"/>
      <c r="J329" s="29"/>
    </row>
    <row r="330" spans="1:10" ht="31" customHeight="1">
      <c r="A330" s="18" t="s">
        <v>1916</v>
      </c>
      <c r="B330" s="19" t="s">
        <v>911</v>
      </c>
      <c r="C330" s="42" t="s">
        <v>1917</v>
      </c>
      <c r="D330" s="53">
        <v>2</v>
      </c>
      <c r="E330" s="28" t="s">
        <v>367</v>
      </c>
      <c r="F330" s="42" t="s">
        <v>3071</v>
      </c>
      <c r="G330" s="53"/>
      <c r="J330" s="29"/>
    </row>
    <row r="331" spans="1:10" ht="45" customHeight="1">
      <c r="A331" s="18" t="s">
        <v>1919</v>
      </c>
      <c r="B331" s="19" t="s">
        <v>915</v>
      </c>
      <c r="C331" s="42" t="s">
        <v>1920</v>
      </c>
      <c r="D331" s="53">
        <v>2</v>
      </c>
      <c r="E331" s="28" t="s">
        <v>646</v>
      </c>
      <c r="F331" s="30" t="s">
        <v>3072</v>
      </c>
      <c r="G331" s="53"/>
      <c r="J331" s="29"/>
    </row>
    <row r="332" spans="1:10" ht="30" customHeight="1">
      <c r="A332" s="18"/>
      <c r="B332" s="19"/>
      <c r="C332" s="30" t="s">
        <v>918</v>
      </c>
      <c r="D332" s="53">
        <v>2</v>
      </c>
      <c r="E332" s="28" t="s">
        <v>646</v>
      </c>
      <c r="F332" s="30" t="s">
        <v>3073</v>
      </c>
      <c r="G332" s="53"/>
      <c r="J332" s="29"/>
    </row>
    <row r="333" spans="1:10" ht="47.25" customHeight="1">
      <c r="A333" s="18" t="s">
        <v>1923</v>
      </c>
      <c r="B333" s="19" t="s">
        <v>920</v>
      </c>
      <c r="C333" s="69" t="s">
        <v>2524</v>
      </c>
      <c r="D333" s="53">
        <v>2</v>
      </c>
      <c r="E333" s="28" t="s">
        <v>646</v>
      </c>
      <c r="F333" s="30" t="s">
        <v>3074</v>
      </c>
      <c r="G333" s="53"/>
      <c r="J333" s="29"/>
    </row>
    <row r="334" spans="1:10" ht="40.4" hidden="1" customHeight="1">
      <c r="A334" s="162" t="s">
        <v>1924</v>
      </c>
      <c r="B334" s="1078" t="s">
        <v>66</v>
      </c>
      <c r="C334" s="1091"/>
      <c r="D334" s="1091"/>
      <c r="E334" s="1091"/>
      <c r="F334" s="1091"/>
      <c r="G334" s="1092"/>
      <c r="H334" s="99">
        <f>SUM(D335:D337)</f>
        <v>0</v>
      </c>
      <c r="I334" s="99">
        <f>COUNT(D335:D337)*2</f>
        <v>0</v>
      </c>
    </row>
    <row r="335" spans="1:10" ht="31.5" hidden="1" customHeight="1">
      <c r="A335" s="27" t="s">
        <v>1925</v>
      </c>
      <c r="B335" s="19" t="s">
        <v>923</v>
      </c>
      <c r="C335" s="26"/>
      <c r="D335" s="26"/>
      <c r="E335" s="28"/>
      <c r="F335" s="26"/>
      <c r="G335" s="26"/>
      <c r="H335" s="99"/>
      <c r="I335" s="99"/>
    </row>
    <row r="336" spans="1:10" ht="47.25" hidden="1" customHeight="1">
      <c r="A336" s="27" t="s">
        <v>1926</v>
      </c>
      <c r="B336" s="19" t="s">
        <v>930</v>
      </c>
      <c r="C336" s="26"/>
      <c r="D336" s="26"/>
      <c r="E336" s="28"/>
      <c r="F336" s="26"/>
      <c r="G336" s="26"/>
      <c r="H336" s="99"/>
      <c r="I336" s="99"/>
    </row>
    <row r="337" spans="1:10" ht="31.5" hidden="1" customHeight="1">
      <c r="A337" s="27" t="s">
        <v>1927</v>
      </c>
      <c r="B337" s="19" t="s">
        <v>937</v>
      </c>
      <c r="C337" s="26"/>
      <c r="D337" s="26"/>
      <c r="E337" s="28"/>
      <c r="F337" s="26"/>
      <c r="G337" s="26"/>
      <c r="H337" s="99"/>
      <c r="I337" s="99"/>
    </row>
    <row r="338" spans="1:10" ht="40.4" hidden="1" customHeight="1">
      <c r="A338" s="162" t="s">
        <v>1928</v>
      </c>
      <c r="B338" s="1078" t="s">
        <v>64</v>
      </c>
      <c r="C338" s="1091"/>
      <c r="D338" s="1091"/>
      <c r="E338" s="1091"/>
      <c r="F338" s="1091"/>
      <c r="G338" s="1092"/>
      <c r="H338" s="99">
        <f>SUM(D339:D341)</f>
        <v>0</v>
      </c>
      <c r="I338" s="99">
        <f>COUNT(D339:D341)*2</f>
        <v>0</v>
      </c>
    </row>
    <row r="339" spans="1:10" ht="60" hidden="1" customHeight="1">
      <c r="A339" s="27" t="s">
        <v>1929</v>
      </c>
      <c r="B339" s="30" t="s">
        <v>941</v>
      </c>
      <c r="C339" s="26"/>
      <c r="D339" s="26"/>
      <c r="E339" s="28"/>
      <c r="F339" s="26"/>
      <c r="G339" s="26"/>
      <c r="H339" s="99"/>
      <c r="I339" s="99"/>
    </row>
    <row r="340" spans="1:10" ht="45" hidden="1" customHeight="1">
      <c r="A340" s="27" t="s">
        <v>942</v>
      </c>
      <c r="B340" s="30" t="s">
        <v>943</v>
      </c>
      <c r="C340" s="26"/>
      <c r="D340" s="26"/>
      <c r="E340" s="28"/>
      <c r="F340" s="26"/>
      <c r="G340" s="26"/>
      <c r="H340" s="99"/>
      <c r="I340" s="99"/>
    </row>
    <row r="341" spans="1:10" ht="78.75" hidden="1" customHeight="1">
      <c r="A341" s="27" t="s">
        <v>1930</v>
      </c>
      <c r="B341" s="114" t="s">
        <v>945</v>
      </c>
      <c r="C341" s="26"/>
      <c r="D341" s="26"/>
      <c r="E341" s="28"/>
      <c r="F341" s="26"/>
      <c r="G341" s="26"/>
      <c r="H341" s="99"/>
      <c r="I341" s="99"/>
    </row>
    <row r="342" spans="1:10" ht="40.4" customHeight="1">
      <c r="A342" s="135" t="s">
        <v>2529</v>
      </c>
      <c r="B342" s="1078" t="s">
        <v>62</v>
      </c>
      <c r="C342" s="1144"/>
      <c r="D342" s="1091"/>
      <c r="E342" s="1091"/>
      <c r="F342" s="1144"/>
      <c r="G342" s="1092"/>
      <c r="H342" s="29">
        <f>SUM(D343:D347)</f>
        <v>2</v>
      </c>
      <c r="I342" s="29">
        <f>COUNT(D343:D347)*2</f>
        <v>2</v>
      </c>
      <c r="J342" s="29">
        <f>H342*100/I342</f>
        <v>100</v>
      </c>
    </row>
    <row r="343" spans="1:10" ht="31.5" hidden="1" customHeight="1">
      <c r="A343" s="27" t="s">
        <v>1932</v>
      </c>
      <c r="B343" s="19" t="s">
        <v>947</v>
      </c>
      <c r="C343" s="26"/>
      <c r="D343" s="26"/>
      <c r="E343" s="28"/>
      <c r="F343" s="26"/>
      <c r="G343" s="26"/>
      <c r="H343" s="99"/>
      <c r="I343" s="99"/>
    </row>
    <row r="344" spans="1:10" ht="31.5" hidden="1" customHeight="1">
      <c r="A344" s="27" t="s">
        <v>1933</v>
      </c>
      <c r="B344" s="19" t="s">
        <v>954</v>
      </c>
      <c r="C344" s="26"/>
      <c r="D344" s="26"/>
      <c r="E344" s="28"/>
      <c r="F344" s="26"/>
      <c r="G344" s="26"/>
      <c r="H344" s="99"/>
      <c r="I344" s="99"/>
    </row>
    <row r="345" spans="1:10" ht="65.25" customHeight="1">
      <c r="A345" s="18" t="s">
        <v>2530</v>
      </c>
      <c r="B345" s="19" t="s">
        <v>960</v>
      </c>
      <c r="C345" s="23" t="s">
        <v>3075</v>
      </c>
      <c r="D345" s="53">
        <v>2</v>
      </c>
      <c r="E345" s="37" t="s">
        <v>538</v>
      </c>
      <c r="F345" s="30" t="s">
        <v>3076</v>
      </c>
      <c r="G345" s="53"/>
      <c r="J345" s="29"/>
    </row>
    <row r="346" spans="1:10" ht="63" hidden="1" customHeight="1">
      <c r="A346" s="27" t="s">
        <v>1934</v>
      </c>
      <c r="B346" s="51" t="s">
        <v>968</v>
      </c>
      <c r="C346" s="26"/>
      <c r="D346" s="26"/>
      <c r="E346" s="28"/>
      <c r="F346" s="26"/>
      <c r="G346" s="26"/>
      <c r="H346" s="99"/>
      <c r="I346" s="99"/>
    </row>
    <row r="347" spans="1:10" ht="31.5" hidden="1" customHeight="1">
      <c r="A347" s="27" t="s">
        <v>1936</v>
      </c>
      <c r="B347" s="19" t="s">
        <v>979</v>
      </c>
      <c r="C347" s="26"/>
      <c r="D347" s="26"/>
      <c r="E347" s="28"/>
      <c r="F347" s="26"/>
      <c r="G347" s="26"/>
      <c r="H347" s="99"/>
      <c r="I347" s="99"/>
    </row>
    <row r="348" spans="1:10" ht="40.4" customHeight="1">
      <c r="A348" s="135" t="s">
        <v>1937</v>
      </c>
      <c r="B348" s="1078" t="s">
        <v>60</v>
      </c>
      <c r="C348" s="1144"/>
      <c r="D348" s="1091"/>
      <c r="E348" s="1091"/>
      <c r="F348" s="1144"/>
      <c r="G348" s="1092"/>
      <c r="H348" s="29">
        <f>SUM(D349:D351)</f>
        <v>4</v>
      </c>
      <c r="I348" s="29">
        <f>COUNT(D349:D351)*2</f>
        <v>4</v>
      </c>
      <c r="J348" s="29">
        <f>H348*100/I348</f>
        <v>100</v>
      </c>
    </row>
    <row r="349" spans="1:10" ht="31.5" customHeight="1">
      <c r="A349" s="18" t="s">
        <v>1938</v>
      </c>
      <c r="B349" s="114" t="s">
        <v>988</v>
      </c>
      <c r="C349" s="23" t="s">
        <v>989</v>
      </c>
      <c r="D349" s="53">
        <v>2</v>
      </c>
      <c r="E349" s="28" t="s">
        <v>339</v>
      </c>
      <c r="F349" s="30" t="s">
        <v>3077</v>
      </c>
      <c r="G349" s="53"/>
      <c r="J349" s="29"/>
    </row>
    <row r="350" spans="1:10" ht="31.5" hidden="1" customHeight="1">
      <c r="A350" s="27" t="s">
        <v>990</v>
      </c>
      <c r="B350" s="114" t="s">
        <v>991</v>
      </c>
      <c r="C350" s="26"/>
      <c r="D350" s="26"/>
      <c r="E350" s="28"/>
      <c r="F350" s="26"/>
      <c r="G350" s="26"/>
      <c r="H350" s="99"/>
      <c r="I350" s="99"/>
    </row>
    <row r="351" spans="1:10" ht="45" customHeight="1">
      <c r="A351" s="18" t="s">
        <v>1939</v>
      </c>
      <c r="B351" s="114" t="s">
        <v>993</v>
      </c>
      <c r="C351" s="42" t="s">
        <v>3078</v>
      </c>
      <c r="D351" s="53">
        <v>2</v>
      </c>
      <c r="E351" s="28" t="s">
        <v>538</v>
      </c>
      <c r="F351" s="30" t="s">
        <v>3079</v>
      </c>
      <c r="G351" s="53"/>
      <c r="J351" s="29"/>
    </row>
    <row r="352" spans="1:10" ht="40.4" customHeight="1">
      <c r="A352" s="135" t="s">
        <v>1942</v>
      </c>
      <c r="B352" s="1078" t="s">
        <v>58</v>
      </c>
      <c r="C352" s="1144"/>
      <c r="D352" s="1091"/>
      <c r="E352" s="1091"/>
      <c r="F352" s="1144"/>
      <c r="G352" s="1092"/>
      <c r="H352" s="29">
        <f>SUM(D353:D364)</f>
        <v>10</v>
      </c>
      <c r="I352" s="29">
        <f>COUNT(D353:D364)*2</f>
        <v>10</v>
      </c>
      <c r="J352" s="29">
        <f>H352*100/I352</f>
        <v>100</v>
      </c>
    </row>
    <row r="353" spans="1:10" ht="31.5" hidden="1" customHeight="1">
      <c r="A353" s="27" t="s">
        <v>995</v>
      </c>
      <c r="B353" s="114" t="s">
        <v>996</v>
      </c>
      <c r="C353" s="26"/>
      <c r="D353" s="26"/>
      <c r="E353" s="28"/>
      <c r="F353" s="26"/>
      <c r="G353" s="26"/>
      <c r="H353" s="99"/>
      <c r="I353" s="99"/>
    </row>
    <row r="354" spans="1:10" ht="31.5" hidden="1" customHeight="1">
      <c r="A354" s="27" t="s">
        <v>997</v>
      </c>
      <c r="B354" s="114" t="s">
        <v>998</v>
      </c>
      <c r="C354" s="26"/>
      <c r="D354" s="26"/>
      <c r="E354" s="28"/>
      <c r="F354" s="26"/>
      <c r="G354" s="26"/>
      <c r="H354" s="99"/>
      <c r="I354" s="99"/>
    </row>
    <row r="355" spans="1:10" ht="31.5" hidden="1" customHeight="1">
      <c r="A355" s="27" t="s">
        <v>999</v>
      </c>
      <c r="B355" s="114" t="s">
        <v>1000</v>
      </c>
      <c r="C355" s="26"/>
      <c r="D355" s="26"/>
      <c r="E355" s="28"/>
      <c r="F355" s="26"/>
      <c r="G355" s="26"/>
      <c r="H355" s="99"/>
      <c r="I355" s="99"/>
    </row>
    <row r="356" spans="1:10" ht="31.5" hidden="1" customHeight="1">
      <c r="A356" s="27" t="s">
        <v>1001</v>
      </c>
      <c r="B356" s="114" t="s">
        <v>1002</v>
      </c>
      <c r="C356" s="26"/>
      <c r="D356" s="26"/>
      <c r="E356" s="28"/>
      <c r="F356" s="26"/>
      <c r="G356" s="26"/>
      <c r="H356" s="99"/>
      <c r="I356" s="99"/>
    </row>
    <row r="357" spans="1:10" ht="47.25" hidden="1" customHeight="1">
      <c r="A357" s="27" t="s">
        <v>1943</v>
      </c>
      <c r="B357" s="114" t="s">
        <v>1004</v>
      </c>
      <c r="C357" s="26"/>
      <c r="D357" s="26"/>
      <c r="E357" s="28"/>
      <c r="F357" s="26"/>
      <c r="G357" s="26"/>
      <c r="H357" s="99"/>
      <c r="I357" s="99"/>
    </row>
    <row r="358" spans="1:10" ht="31.5" hidden="1" customHeight="1">
      <c r="A358" s="27" t="s">
        <v>1005</v>
      </c>
      <c r="B358" s="114" t="s">
        <v>1006</v>
      </c>
      <c r="C358" s="26"/>
      <c r="D358" s="26"/>
      <c r="E358" s="28"/>
      <c r="F358" s="26"/>
      <c r="G358" s="26"/>
      <c r="H358" s="99"/>
      <c r="I358" s="99"/>
    </row>
    <row r="359" spans="1:10" ht="31.5" hidden="1" customHeight="1">
      <c r="A359" s="27" t="s">
        <v>1007</v>
      </c>
      <c r="B359" s="114" t="s">
        <v>1008</v>
      </c>
      <c r="C359" s="26"/>
      <c r="D359" s="26"/>
      <c r="E359" s="28"/>
      <c r="F359" s="26"/>
      <c r="G359" s="26"/>
      <c r="H359" s="99"/>
      <c r="I359" s="99"/>
    </row>
    <row r="360" spans="1:10" ht="66" customHeight="1">
      <c r="A360" s="18" t="s">
        <v>1009</v>
      </c>
      <c r="B360" s="19" t="s">
        <v>1010</v>
      </c>
      <c r="C360" s="140" t="s">
        <v>3080</v>
      </c>
      <c r="D360" s="299">
        <v>2</v>
      </c>
      <c r="E360" s="28" t="s">
        <v>651</v>
      </c>
      <c r="F360" s="327" t="s">
        <v>3081</v>
      </c>
      <c r="G360" s="53"/>
      <c r="J360" s="29"/>
    </row>
    <row r="361" spans="1:10" ht="31.5" customHeight="1">
      <c r="A361" s="18" t="s">
        <v>1012</v>
      </c>
      <c r="B361" s="19" t="s">
        <v>1013</v>
      </c>
      <c r="C361" s="20" t="s">
        <v>1014</v>
      </c>
      <c r="D361" s="21">
        <v>2</v>
      </c>
      <c r="E361" s="28" t="s">
        <v>646</v>
      </c>
      <c r="F361" s="23" t="s">
        <v>3082</v>
      </c>
      <c r="G361" s="53"/>
      <c r="J361" s="29"/>
    </row>
    <row r="362" spans="1:10" ht="30" customHeight="1">
      <c r="A362" s="18"/>
      <c r="B362" s="19"/>
      <c r="C362" s="20" t="s">
        <v>1015</v>
      </c>
      <c r="D362" s="21">
        <v>2</v>
      </c>
      <c r="E362" s="28" t="s">
        <v>269</v>
      </c>
      <c r="F362" s="23" t="s">
        <v>3083</v>
      </c>
      <c r="G362" s="53"/>
      <c r="J362" s="29"/>
    </row>
    <row r="363" spans="1:10" ht="77.150000000000006" customHeight="1">
      <c r="A363" s="18"/>
      <c r="B363" s="19"/>
      <c r="C363" s="20" t="s">
        <v>1944</v>
      </c>
      <c r="D363" s="21">
        <v>2</v>
      </c>
      <c r="E363" s="28" t="s">
        <v>646</v>
      </c>
      <c r="F363" s="23" t="s">
        <v>3084</v>
      </c>
      <c r="G363" s="53"/>
      <c r="J363" s="29"/>
    </row>
    <row r="364" spans="1:10" ht="60" customHeight="1">
      <c r="A364" s="18" t="s">
        <v>1019</v>
      </c>
      <c r="B364" s="19" t="s">
        <v>1020</v>
      </c>
      <c r="C364" s="42" t="s">
        <v>1021</v>
      </c>
      <c r="D364" s="299">
        <v>2</v>
      </c>
      <c r="E364" s="28" t="s">
        <v>646</v>
      </c>
      <c r="F364" s="30" t="s">
        <v>3085</v>
      </c>
      <c r="G364" s="53"/>
      <c r="J364" s="29"/>
    </row>
    <row r="365" spans="1:10" ht="40.4" customHeight="1">
      <c r="A365" s="135" t="s">
        <v>57</v>
      </c>
      <c r="B365" s="1078" t="s">
        <v>56</v>
      </c>
      <c r="C365" s="1144"/>
      <c r="D365" s="1091"/>
      <c r="E365" s="1091"/>
      <c r="F365" s="1144"/>
      <c r="G365" s="1092"/>
      <c r="H365" s="29">
        <f>SUM(D366:D377)</f>
        <v>24</v>
      </c>
      <c r="I365" s="29">
        <f>COUNT(D366:D377)*2</f>
        <v>24</v>
      </c>
      <c r="J365" s="29">
        <f>H365*100/I365</f>
        <v>100</v>
      </c>
    </row>
    <row r="366" spans="1:10" ht="43.5" customHeight="1">
      <c r="A366" s="18" t="s">
        <v>1022</v>
      </c>
      <c r="B366" s="114" t="s">
        <v>1023</v>
      </c>
      <c r="C366" s="42" t="s">
        <v>3086</v>
      </c>
      <c r="D366" s="53">
        <v>2</v>
      </c>
      <c r="E366" s="28" t="s">
        <v>651</v>
      </c>
      <c r="F366" s="42" t="s">
        <v>3087</v>
      </c>
      <c r="G366" s="53"/>
      <c r="J366" s="29"/>
    </row>
    <row r="367" spans="1:10" ht="109.5" customHeight="1">
      <c r="A367" s="18"/>
      <c r="B367" s="114"/>
      <c r="C367" s="42" t="s">
        <v>3088</v>
      </c>
      <c r="D367" s="53">
        <v>2</v>
      </c>
      <c r="E367" s="28" t="s">
        <v>651</v>
      </c>
      <c r="F367" s="42" t="s">
        <v>3089</v>
      </c>
      <c r="G367" s="53"/>
      <c r="J367" s="29"/>
    </row>
    <row r="368" spans="1:10" ht="45" customHeight="1">
      <c r="A368" s="18" t="s">
        <v>1024</v>
      </c>
      <c r="B368" s="114" t="s">
        <v>1025</v>
      </c>
      <c r="C368" s="42" t="s">
        <v>3090</v>
      </c>
      <c r="D368" s="53">
        <v>2</v>
      </c>
      <c r="E368" s="28" t="s">
        <v>646</v>
      </c>
      <c r="F368" s="23" t="s">
        <v>3091</v>
      </c>
      <c r="G368" s="53"/>
      <c r="J368" s="29"/>
    </row>
    <row r="369" spans="1:10" ht="70" customHeight="1">
      <c r="A369" s="18"/>
      <c r="B369" s="114"/>
      <c r="C369" s="42" t="s">
        <v>3092</v>
      </c>
      <c r="D369" s="53">
        <v>2</v>
      </c>
      <c r="E369" s="28" t="s">
        <v>646</v>
      </c>
      <c r="F369" s="23" t="s">
        <v>3093</v>
      </c>
      <c r="G369" s="53"/>
      <c r="J369" s="29"/>
    </row>
    <row r="370" spans="1:10" ht="70" customHeight="1">
      <c r="A370" s="18"/>
      <c r="B370" s="114"/>
      <c r="C370" s="42" t="s">
        <v>3094</v>
      </c>
      <c r="D370" s="53">
        <v>2</v>
      </c>
      <c r="E370" s="28" t="s">
        <v>646</v>
      </c>
      <c r="F370" s="23" t="s">
        <v>3095</v>
      </c>
      <c r="G370" s="53"/>
      <c r="J370" s="29"/>
    </row>
    <row r="371" spans="1:10" ht="45" customHeight="1">
      <c r="A371" s="18"/>
      <c r="B371" s="114"/>
      <c r="C371" s="42" t="s">
        <v>3096</v>
      </c>
      <c r="D371" s="53">
        <v>2</v>
      </c>
      <c r="E371" s="28" t="s">
        <v>651</v>
      </c>
      <c r="F371" s="30" t="s">
        <v>3097</v>
      </c>
      <c r="G371" s="53"/>
      <c r="J371" s="29"/>
    </row>
    <row r="372" spans="1:10" ht="45" customHeight="1">
      <c r="A372" s="18"/>
      <c r="B372" s="114"/>
      <c r="C372" s="42" t="s">
        <v>3098</v>
      </c>
      <c r="D372" s="53">
        <v>2</v>
      </c>
      <c r="E372" s="28" t="s">
        <v>646</v>
      </c>
      <c r="F372" s="30" t="s">
        <v>3099</v>
      </c>
      <c r="G372" s="53"/>
      <c r="J372" s="29"/>
    </row>
    <row r="373" spans="1:10" ht="75" customHeight="1">
      <c r="A373" s="18"/>
      <c r="B373" s="114"/>
      <c r="C373" s="42" t="s">
        <v>3100</v>
      </c>
      <c r="D373" s="53">
        <v>2</v>
      </c>
      <c r="E373" s="28" t="s">
        <v>651</v>
      </c>
      <c r="F373" s="30" t="s">
        <v>3101</v>
      </c>
      <c r="G373" s="53"/>
      <c r="J373" s="29"/>
    </row>
    <row r="374" spans="1:10" ht="45" customHeight="1">
      <c r="A374" s="18"/>
      <c r="B374" s="114"/>
      <c r="C374" s="42" t="s">
        <v>3102</v>
      </c>
      <c r="D374" s="53">
        <v>2</v>
      </c>
      <c r="E374" s="28" t="s">
        <v>651</v>
      </c>
      <c r="F374" s="30" t="s">
        <v>3103</v>
      </c>
      <c r="G374" s="53"/>
      <c r="J374" s="29"/>
    </row>
    <row r="375" spans="1:10" ht="45" customHeight="1">
      <c r="A375" s="18"/>
      <c r="B375" s="114"/>
      <c r="C375" s="328" t="s">
        <v>3104</v>
      </c>
      <c r="D375" s="53">
        <v>2</v>
      </c>
      <c r="E375" s="28" t="s">
        <v>646</v>
      </c>
      <c r="F375" s="30" t="s">
        <v>3105</v>
      </c>
      <c r="G375" s="53"/>
      <c r="J375" s="29"/>
    </row>
    <row r="376" spans="1:10" ht="77.150000000000006" customHeight="1">
      <c r="A376" s="18"/>
      <c r="B376" s="114"/>
      <c r="C376" s="328" t="s">
        <v>3106</v>
      </c>
      <c r="D376" s="53">
        <v>2</v>
      </c>
      <c r="E376" s="28" t="s">
        <v>646</v>
      </c>
      <c r="F376" s="30" t="s">
        <v>3107</v>
      </c>
      <c r="G376" s="53"/>
      <c r="J376" s="29"/>
    </row>
    <row r="377" spans="1:10" ht="71.25" customHeight="1">
      <c r="A377" s="18" t="s">
        <v>1026</v>
      </c>
      <c r="B377" s="114" t="s">
        <v>3108</v>
      </c>
      <c r="C377" s="328" t="s">
        <v>3109</v>
      </c>
      <c r="D377" s="53">
        <v>2</v>
      </c>
      <c r="E377" s="28" t="s">
        <v>651</v>
      </c>
      <c r="F377" s="30" t="s">
        <v>3110</v>
      </c>
      <c r="G377" s="53"/>
      <c r="J377" s="29"/>
    </row>
    <row r="378" spans="1:10" ht="40.4" customHeight="1">
      <c r="A378" s="135" t="s">
        <v>1950</v>
      </c>
      <c r="B378" s="1078" t="s">
        <v>54</v>
      </c>
      <c r="C378" s="1144"/>
      <c r="D378" s="1091"/>
      <c r="E378" s="1091"/>
      <c r="F378" s="1144"/>
      <c r="G378" s="1092"/>
      <c r="H378" s="29">
        <f>SUM(D379:D399)</f>
        <v>42</v>
      </c>
      <c r="I378" s="29">
        <f>COUNT(D379:D399)*2</f>
        <v>42</v>
      </c>
      <c r="J378" s="29">
        <f>H378*100/I378</f>
        <v>100</v>
      </c>
    </row>
    <row r="379" spans="1:10" ht="60" customHeight="1">
      <c r="A379" s="18" t="s">
        <v>1952</v>
      </c>
      <c r="B379" s="114" t="s">
        <v>1029</v>
      </c>
      <c r="C379" s="131" t="s">
        <v>3111</v>
      </c>
      <c r="D379" s="299">
        <v>2</v>
      </c>
      <c r="E379" s="28" t="s">
        <v>651</v>
      </c>
      <c r="F379" s="131" t="s">
        <v>3112</v>
      </c>
      <c r="G379" s="53"/>
      <c r="J379" s="29"/>
    </row>
    <row r="380" spans="1:10" ht="117" customHeight="1">
      <c r="A380" s="18"/>
      <c r="B380" s="114"/>
      <c r="C380" s="131" t="s">
        <v>3113</v>
      </c>
      <c r="D380" s="299">
        <v>2</v>
      </c>
      <c r="E380" s="28" t="s">
        <v>658</v>
      </c>
      <c r="F380" s="131" t="s">
        <v>3114</v>
      </c>
      <c r="G380" s="53"/>
      <c r="J380" s="29"/>
    </row>
    <row r="381" spans="1:10" ht="43" customHeight="1">
      <c r="A381" s="18"/>
      <c r="B381" s="114"/>
      <c r="C381" s="131" t="s">
        <v>3115</v>
      </c>
      <c r="D381" s="299">
        <v>2</v>
      </c>
      <c r="E381" s="28" t="s">
        <v>651</v>
      </c>
      <c r="F381" s="131" t="s">
        <v>3116</v>
      </c>
      <c r="G381" s="53"/>
      <c r="J381" s="29"/>
    </row>
    <row r="382" spans="1:10" ht="37" customHeight="1">
      <c r="A382" s="18"/>
      <c r="B382" s="114"/>
      <c r="C382" s="131" t="s">
        <v>3117</v>
      </c>
      <c r="D382" s="53">
        <v>2</v>
      </c>
      <c r="E382" s="28" t="s">
        <v>651</v>
      </c>
      <c r="F382" s="131" t="s">
        <v>3118</v>
      </c>
      <c r="G382" s="53"/>
      <c r="J382" s="29"/>
    </row>
    <row r="383" spans="1:10" ht="43" customHeight="1">
      <c r="A383" s="18"/>
      <c r="B383" s="114"/>
      <c r="C383" s="131" t="s">
        <v>3119</v>
      </c>
      <c r="D383" s="53">
        <v>2</v>
      </c>
      <c r="E383" s="28" t="s">
        <v>651</v>
      </c>
      <c r="F383" s="140" t="s">
        <v>3120</v>
      </c>
      <c r="G383" s="53"/>
      <c r="J383" s="29"/>
    </row>
    <row r="384" spans="1:10" ht="31.5" customHeight="1">
      <c r="A384" s="18" t="s">
        <v>1034</v>
      </c>
      <c r="B384" s="114" t="s">
        <v>1035</v>
      </c>
      <c r="C384" s="131" t="s">
        <v>3121</v>
      </c>
      <c r="D384" s="299">
        <v>2</v>
      </c>
      <c r="E384" s="28" t="s">
        <v>651</v>
      </c>
      <c r="F384" s="90" t="s">
        <v>3122</v>
      </c>
      <c r="G384" s="53"/>
      <c r="J384" s="29"/>
    </row>
    <row r="385" spans="1:10" ht="31.5" customHeight="1">
      <c r="A385" s="18"/>
      <c r="B385" s="114"/>
      <c r="C385" s="131" t="s">
        <v>3123</v>
      </c>
      <c r="D385" s="299">
        <v>2</v>
      </c>
      <c r="E385" s="28" t="s">
        <v>651</v>
      </c>
      <c r="F385" s="90" t="s">
        <v>3124</v>
      </c>
      <c r="G385" s="53"/>
      <c r="J385" s="29"/>
    </row>
    <row r="386" spans="1:10" ht="51" customHeight="1">
      <c r="A386" s="18"/>
      <c r="B386" s="114"/>
      <c r="C386" s="131" t="s">
        <v>3125</v>
      </c>
      <c r="D386" s="299">
        <v>2</v>
      </c>
      <c r="E386" s="28" t="s">
        <v>651</v>
      </c>
      <c r="F386" s="90" t="s">
        <v>3126</v>
      </c>
      <c r="G386" s="53"/>
      <c r="J386" s="29"/>
    </row>
    <row r="387" spans="1:10" ht="31.5" customHeight="1">
      <c r="A387" s="18"/>
      <c r="B387" s="114"/>
      <c r="C387" s="131" t="s">
        <v>3127</v>
      </c>
      <c r="D387" s="299">
        <v>2</v>
      </c>
      <c r="E387" s="28" t="s">
        <v>651</v>
      </c>
      <c r="F387" s="90" t="s">
        <v>3128</v>
      </c>
      <c r="G387" s="53"/>
      <c r="J387" s="29"/>
    </row>
    <row r="388" spans="1:10" ht="31.5" customHeight="1">
      <c r="A388" s="18"/>
      <c r="B388" s="114"/>
      <c r="C388" s="131" t="s">
        <v>3129</v>
      </c>
      <c r="D388" s="299">
        <v>2</v>
      </c>
      <c r="E388" s="28" t="s">
        <v>538</v>
      </c>
      <c r="F388" s="90" t="s">
        <v>3130</v>
      </c>
      <c r="G388" s="53"/>
      <c r="J388" s="29"/>
    </row>
    <row r="389" spans="1:10" ht="31.5" customHeight="1">
      <c r="A389" s="18"/>
      <c r="B389" s="114"/>
      <c r="C389" s="131" t="s">
        <v>3131</v>
      </c>
      <c r="D389" s="299">
        <v>2</v>
      </c>
      <c r="E389" s="28" t="s">
        <v>538</v>
      </c>
      <c r="F389" s="90" t="s">
        <v>3132</v>
      </c>
      <c r="G389" s="53"/>
      <c r="J389" s="29"/>
    </row>
    <row r="390" spans="1:10" ht="117" customHeight="1">
      <c r="A390" s="18"/>
      <c r="B390" s="114"/>
      <c r="C390" s="131" t="s">
        <v>3133</v>
      </c>
      <c r="D390" s="299">
        <v>2</v>
      </c>
      <c r="E390" s="28" t="s">
        <v>651</v>
      </c>
      <c r="F390" s="90" t="s">
        <v>3134</v>
      </c>
      <c r="G390" s="53"/>
      <c r="J390" s="29"/>
    </row>
    <row r="391" spans="1:10" ht="91" customHeight="1">
      <c r="A391" s="18"/>
      <c r="B391" s="114"/>
      <c r="C391" s="131" t="s">
        <v>3135</v>
      </c>
      <c r="D391" s="299">
        <v>2</v>
      </c>
      <c r="E391" s="28" t="s">
        <v>269</v>
      </c>
      <c r="F391" s="140" t="s">
        <v>3136</v>
      </c>
      <c r="G391" s="53"/>
      <c r="J391" s="29"/>
    </row>
    <row r="392" spans="1:10" ht="46" customHeight="1">
      <c r="A392" s="18" t="s">
        <v>1036</v>
      </c>
      <c r="B392" s="114" t="s">
        <v>1037</v>
      </c>
      <c r="C392" s="131" t="s">
        <v>3137</v>
      </c>
      <c r="D392" s="299">
        <v>2</v>
      </c>
      <c r="E392" s="28" t="s">
        <v>651</v>
      </c>
      <c r="F392" s="131" t="s">
        <v>3138</v>
      </c>
      <c r="G392" s="53"/>
      <c r="J392" s="29"/>
    </row>
    <row r="393" spans="1:10" ht="93.75" customHeight="1">
      <c r="A393" s="18"/>
      <c r="B393" s="114"/>
      <c r="C393" s="131" t="s">
        <v>3139</v>
      </c>
      <c r="D393" s="299">
        <v>2</v>
      </c>
      <c r="E393" s="28" t="s">
        <v>651</v>
      </c>
      <c r="F393" s="131" t="s">
        <v>3140</v>
      </c>
      <c r="G393" s="53"/>
      <c r="J393" s="29"/>
    </row>
    <row r="394" spans="1:10" ht="57" customHeight="1">
      <c r="A394" s="18"/>
      <c r="B394" s="114"/>
      <c r="C394" s="90" t="s">
        <v>3141</v>
      </c>
      <c r="D394" s="299">
        <v>2</v>
      </c>
      <c r="E394" s="28" t="s">
        <v>651</v>
      </c>
      <c r="F394" s="90" t="s">
        <v>3142</v>
      </c>
      <c r="G394" s="53"/>
      <c r="J394" s="29"/>
    </row>
    <row r="395" spans="1:10" ht="156" customHeight="1">
      <c r="A395" s="18"/>
      <c r="B395" s="114"/>
      <c r="C395" s="90" t="s">
        <v>3143</v>
      </c>
      <c r="D395" s="299">
        <v>2</v>
      </c>
      <c r="E395" s="28" t="s">
        <v>651</v>
      </c>
      <c r="F395" s="123" t="s">
        <v>3144</v>
      </c>
      <c r="G395" s="156"/>
      <c r="J395" s="29"/>
    </row>
    <row r="396" spans="1:10" ht="72" customHeight="1">
      <c r="A396" s="18"/>
      <c r="B396" s="114"/>
      <c r="C396" s="131" t="s">
        <v>3145</v>
      </c>
      <c r="D396" s="299">
        <v>2</v>
      </c>
      <c r="E396" s="28" t="s">
        <v>651</v>
      </c>
      <c r="F396" s="131" t="s">
        <v>3146</v>
      </c>
      <c r="G396" s="156"/>
      <c r="J396" s="29"/>
    </row>
    <row r="397" spans="1:10" ht="63.75" customHeight="1">
      <c r="A397" s="18" t="s">
        <v>1038</v>
      </c>
      <c r="B397" s="114" t="s">
        <v>1039</v>
      </c>
      <c r="C397" s="131" t="s">
        <v>3147</v>
      </c>
      <c r="D397" s="299">
        <v>2</v>
      </c>
      <c r="E397" s="28" t="s">
        <v>651</v>
      </c>
      <c r="F397" s="90" t="s">
        <v>3148</v>
      </c>
      <c r="G397" s="53"/>
      <c r="J397" s="29"/>
    </row>
    <row r="398" spans="1:10" ht="99" customHeight="1">
      <c r="A398" s="18"/>
      <c r="B398" s="227"/>
      <c r="C398" s="131" t="s">
        <v>3149</v>
      </c>
      <c r="D398" s="299">
        <v>2</v>
      </c>
      <c r="E398" s="28" t="s">
        <v>651</v>
      </c>
      <c r="F398" s="329" t="s">
        <v>3150</v>
      </c>
      <c r="G398" s="53"/>
      <c r="J398" s="29"/>
    </row>
    <row r="399" spans="1:10" ht="78.75" customHeight="1">
      <c r="A399" s="18"/>
      <c r="B399" s="114"/>
      <c r="C399" s="42" t="s">
        <v>3151</v>
      </c>
      <c r="D399" s="299">
        <v>2</v>
      </c>
      <c r="E399" s="28" t="s">
        <v>651</v>
      </c>
      <c r="F399" s="30" t="s">
        <v>3152</v>
      </c>
      <c r="G399" s="53"/>
      <c r="J399" s="29"/>
    </row>
    <row r="400" spans="1:10" ht="40.4" customHeight="1">
      <c r="A400" s="135" t="s">
        <v>1957</v>
      </c>
      <c r="B400" s="1078" t="s">
        <v>52</v>
      </c>
      <c r="C400" s="1144"/>
      <c r="D400" s="1091"/>
      <c r="E400" s="1091"/>
      <c r="F400" s="1144"/>
      <c r="G400" s="1092"/>
      <c r="H400" s="29">
        <f>SUM(D401:D403)</f>
        <v>2</v>
      </c>
      <c r="I400" s="29">
        <f>COUNT(D401:D403)*2</f>
        <v>2</v>
      </c>
      <c r="J400" s="29">
        <f>H400*100/I400</f>
        <v>100</v>
      </c>
    </row>
    <row r="401" spans="1:10" ht="57" hidden="1" customHeight="1">
      <c r="A401" s="27" t="s">
        <v>2538</v>
      </c>
      <c r="B401" s="19" t="s">
        <v>1041</v>
      </c>
      <c r="C401" s="23"/>
      <c r="D401" s="53"/>
      <c r="E401" s="28"/>
      <c r="F401" s="26"/>
      <c r="G401" s="490"/>
      <c r="H401" s="99"/>
      <c r="I401" s="99"/>
    </row>
    <row r="402" spans="1:10" ht="75" customHeight="1">
      <c r="A402" s="18" t="s">
        <v>1958</v>
      </c>
      <c r="B402" s="19" t="s">
        <v>1045</v>
      </c>
      <c r="C402" s="42" t="s">
        <v>2541</v>
      </c>
      <c r="D402" s="53">
        <v>2</v>
      </c>
      <c r="E402" s="300" t="s">
        <v>646</v>
      </c>
      <c r="F402" s="131" t="s">
        <v>3153</v>
      </c>
      <c r="G402" s="53"/>
      <c r="J402" s="29"/>
    </row>
    <row r="403" spans="1:10" ht="63" hidden="1" customHeight="1">
      <c r="A403" s="27" t="s">
        <v>1052</v>
      </c>
      <c r="B403" s="19" t="s">
        <v>1057</v>
      </c>
      <c r="C403" s="26"/>
      <c r="D403" s="26"/>
      <c r="E403" s="28"/>
      <c r="F403" s="26"/>
      <c r="G403" s="26"/>
      <c r="H403" s="99"/>
      <c r="I403" s="99"/>
    </row>
    <row r="404" spans="1:10" ht="30.75" customHeight="1">
      <c r="A404" s="18"/>
      <c r="B404" s="1083" t="s">
        <v>4376</v>
      </c>
      <c r="C404" s="1009"/>
      <c r="D404" s="1009"/>
      <c r="E404" s="1009"/>
      <c r="F404" s="1009"/>
      <c r="G404" s="1009"/>
      <c r="J404" s="29"/>
    </row>
    <row r="405" spans="1:10" ht="40.4" hidden="1" customHeight="1">
      <c r="A405" s="162" t="s">
        <v>51</v>
      </c>
      <c r="B405" s="1078" t="s">
        <v>50</v>
      </c>
      <c r="C405" s="1091"/>
      <c r="D405" s="1091"/>
      <c r="E405" s="1091"/>
      <c r="F405" s="1091"/>
      <c r="G405" s="1092"/>
      <c r="H405" s="99">
        <f>SUM(D406:D411)</f>
        <v>0</v>
      </c>
      <c r="I405" s="99">
        <f>COUNT(D406:D411)*2</f>
        <v>0</v>
      </c>
    </row>
    <row r="406" spans="1:10" ht="47.25" hidden="1" customHeight="1">
      <c r="A406" s="27" t="s">
        <v>1058</v>
      </c>
      <c r="B406" s="114" t="s">
        <v>1059</v>
      </c>
      <c r="C406" s="114"/>
      <c r="D406" s="26"/>
      <c r="E406" s="28"/>
      <c r="F406" s="26"/>
      <c r="G406" s="26"/>
      <c r="H406" s="99"/>
      <c r="I406" s="99"/>
    </row>
    <row r="407" spans="1:10" ht="63" hidden="1" customHeight="1">
      <c r="A407" s="27" t="s">
        <v>1060</v>
      </c>
      <c r="B407" s="114" t="s">
        <v>1061</v>
      </c>
      <c r="C407" s="26"/>
      <c r="D407" s="26"/>
      <c r="E407" s="28"/>
      <c r="F407" s="26"/>
      <c r="G407" s="26"/>
      <c r="H407" s="99"/>
      <c r="I407" s="99"/>
    </row>
    <row r="408" spans="1:10" ht="47.25" hidden="1" customHeight="1">
      <c r="A408" s="27" t="s">
        <v>1062</v>
      </c>
      <c r="B408" s="114" t="s">
        <v>1063</v>
      </c>
      <c r="C408" s="26"/>
      <c r="D408" s="26"/>
      <c r="E408" s="28"/>
      <c r="F408" s="26"/>
      <c r="G408" s="26"/>
      <c r="H408" s="99"/>
      <c r="I408" s="99"/>
    </row>
    <row r="409" spans="1:10" ht="63" hidden="1" customHeight="1">
      <c r="A409" s="27" t="s">
        <v>1064</v>
      </c>
      <c r="B409" s="114" t="s">
        <v>1065</v>
      </c>
      <c r="C409" s="26"/>
      <c r="D409" s="26"/>
      <c r="E409" s="28"/>
      <c r="F409" s="26"/>
      <c r="G409" s="26"/>
      <c r="H409" s="99"/>
      <c r="I409" s="99"/>
    </row>
    <row r="410" spans="1:10" ht="47.25" hidden="1" customHeight="1">
      <c r="A410" s="27" t="s">
        <v>1066</v>
      </c>
      <c r="B410" s="114" t="s">
        <v>1067</v>
      </c>
      <c r="C410" s="26"/>
      <c r="D410" s="26"/>
      <c r="E410" s="28"/>
      <c r="F410" s="26"/>
      <c r="G410" s="26"/>
      <c r="H410" s="99"/>
      <c r="I410" s="99"/>
    </row>
    <row r="411" spans="1:10" ht="56.25" hidden="1" customHeight="1">
      <c r="A411" s="27" t="s">
        <v>1068</v>
      </c>
      <c r="B411" s="30" t="s">
        <v>1069</v>
      </c>
      <c r="C411" s="26"/>
      <c r="D411" s="26"/>
      <c r="E411" s="28"/>
      <c r="F411" s="26"/>
      <c r="G411" s="26"/>
      <c r="H411" s="99"/>
      <c r="I411" s="99"/>
    </row>
    <row r="412" spans="1:10" ht="40.4" customHeight="1">
      <c r="A412" s="135" t="s">
        <v>49</v>
      </c>
      <c r="B412" s="1078" t="s">
        <v>48</v>
      </c>
      <c r="C412" s="1144"/>
      <c r="D412" s="1091"/>
      <c r="E412" s="1091"/>
      <c r="F412" s="1144"/>
      <c r="G412" s="1092"/>
      <c r="H412" s="29">
        <f>SUM(D413:D431)</f>
        <v>28</v>
      </c>
      <c r="I412" s="29">
        <f>COUNT(D413:D431)*2</f>
        <v>28</v>
      </c>
      <c r="J412" s="29">
        <f>H412*100/I412</f>
        <v>100</v>
      </c>
    </row>
    <row r="413" spans="1:10" ht="78.75" hidden="1" customHeight="1">
      <c r="A413" s="27" t="s">
        <v>3154</v>
      </c>
      <c r="B413" s="645" t="s">
        <v>3155</v>
      </c>
      <c r="C413" s="26"/>
      <c r="D413" s="26"/>
      <c r="E413" s="28"/>
      <c r="F413" s="26"/>
      <c r="G413" s="26"/>
      <c r="H413" s="99"/>
      <c r="I413" s="99"/>
    </row>
    <row r="414" spans="1:10" ht="78.75" hidden="1" customHeight="1">
      <c r="A414" s="27" t="s">
        <v>3156</v>
      </c>
      <c r="B414" s="645" t="s">
        <v>3157</v>
      </c>
      <c r="C414" s="26"/>
      <c r="D414" s="26"/>
      <c r="E414" s="28"/>
      <c r="F414" s="26"/>
      <c r="G414" s="26"/>
      <c r="H414" s="99"/>
      <c r="I414" s="99"/>
    </row>
    <row r="415" spans="1:10" ht="78.75" customHeight="1">
      <c r="A415" s="18" t="s">
        <v>3158</v>
      </c>
      <c r="B415" s="330" t="s">
        <v>3159</v>
      </c>
      <c r="C415" s="172" t="s">
        <v>1989</v>
      </c>
      <c r="D415" s="58">
        <v>2</v>
      </c>
      <c r="E415" s="59" t="s">
        <v>206</v>
      </c>
      <c r="F415" s="171" t="s">
        <v>1990</v>
      </c>
      <c r="G415" s="53"/>
      <c r="J415" s="29"/>
    </row>
    <row r="416" spans="1:10" ht="78.75" customHeight="1">
      <c r="A416" s="18"/>
      <c r="B416" s="330"/>
      <c r="C416" s="172" t="s">
        <v>1991</v>
      </c>
      <c r="D416" s="58">
        <v>2</v>
      </c>
      <c r="E416" s="59" t="s">
        <v>206</v>
      </c>
      <c r="F416" s="171" t="s">
        <v>1990</v>
      </c>
      <c r="G416" s="53"/>
      <c r="J416" s="29"/>
    </row>
    <row r="417" spans="1:10" ht="78.75" customHeight="1">
      <c r="A417" s="18"/>
      <c r="B417" s="330"/>
      <c r="C417" s="172" t="s">
        <v>1992</v>
      </c>
      <c r="D417" s="58">
        <v>2</v>
      </c>
      <c r="E417" s="59" t="s">
        <v>206</v>
      </c>
      <c r="F417" s="171" t="s">
        <v>1990</v>
      </c>
      <c r="G417" s="53"/>
      <c r="J417" s="29"/>
    </row>
    <row r="418" spans="1:10" ht="78.75" customHeight="1">
      <c r="A418" s="18"/>
      <c r="B418" s="330"/>
      <c r="C418" s="172" t="s">
        <v>1993</v>
      </c>
      <c r="D418" s="58">
        <v>2</v>
      </c>
      <c r="E418" s="59" t="s">
        <v>206</v>
      </c>
      <c r="F418" s="171" t="s">
        <v>1990</v>
      </c>
      <c r="G418" s="53"/>
      <c r="J418" s="29"/>
    </row>
    <row r="419" spans="1:10" ht="92.25" customHeight="1">
      <c r="A419" s="18" t="s">
        <v>1074</v>
      </c>
      <c r="B419" s="114" t="s">
        <v>1072</v>
      </c>
      <c r="C419" s="42" t="s">
        <v>3160</v>
      </c>
      <c r="D419" s="53">
        <v>2</v>
      </c>
      <c r="E419" s="28" t="s">
        <v>538</v>
      </c>
      <c r="F419" s="30" t="s">
        <v>3161</v>
      </c>
      <c r="G419" s="53"/>
      <c r="J419" s="29"/>
    </row>
    <row r="420" spans="1:10" ht="84" customHeight="1">
      <c r="A420" s="18"/>
      <c r="B420" s="114"/>
      <c r="C420" s="42" t="s">
        <v>3162</v>
      </c>
      <c r="D420" s="53">
        <v>2</v>
      </c>
      <c r="E420" s="28" t="s">
        <v>538</v>
      </c>
      <c r="F420" s="30" t="s">
        <v>3163</v>
      </c>
      <c r="G420" s="53"/>
      <c r="J420" s="29"/>
    </row>
    <row r="421" spans="1:10" ht="74.900000000000006" customHeight="1">
      <c r="A421" s="18"/>
      <c r="B421" s="114"/>
      <c r="C421" s="42" t="s">
        <v>3164</v>
      </c>
      <c r="D421" s="53">
        <v>2</v>
      </c>
      <c r="E421" s="28" t="s">
        <v>538</v>
      </c>
      <c r="F421" s="30" t="s">
        <v>3165</v>
      </c>
      <c r="G421" s="53"/>
      <c r="J421" s="29"/>
    </row>
    <row r="422" spans="1:10" ht="45" customHeight="1">
      <c r="A422" s="18"/>
      <c r="B422" s="114"/>
      <c r="C422" s="42" t="s">
        <v>3166</v>
      </c>
      <c r="D422" s="53">
        <v>2</v>
      </c>
      <c r="E422" s="28" t="s">
        <v>538</v>
      </c>
      <c r="F422" s="30" t="s">
        <v>3167</v>
      </c>
      <c r="G422" s="53"/>
      <c r="J422" s="29"/>
    </row>
    <row r="423" spans="1:10" ht="86.15" customHeight="1">
      <c r="A423" s="18" t="s">
        <v>3168</v>
      </c>
      <c r="B423" s="331" t="s">
        <v>3169</v>
      </c>
      <c r="C423" s="332" t="s">
        <v>3170</v>
      </c>
      <c r="D423" s="53">
        <v>2</v>
      </c>
      <c r="E423" s="28" t="s">
        <v>538</v>
      </c>
      <c r="F423" s="23" t="s">
        <v>3171</v>
      </c>
      <c r="G423" s="53"/>
      <c r="J423" s="29"/>
    </row>
    <row r="424" spans="1:10" ht="63" customHeight="1">
      <c r="A424" s="18" t="s">
        <v>3172</v>
      </c>
      <c r="B424" s="331" t="s">
        <v>2005</v>
      </c>
      <c r="C424" s="332" t="s">
        <v>3173</v>
      </c>
      <c r="D424" s="53">
        <v>2</v>
      </c>
      <c r="E424" s="28" t="s">
        <v>538</v>
      </c>
      <c r="F424" s="30" t="s">
        <v>3174</v>
      </c>
      <c r="G424" s="53"/>
      <c r="J424" s="29"/>
    </row>
    <row r="425" spans="1:10" ht="30" customHeight="1">
      <c r="A425" s="18"/>
      <c r="B425" s="160"/>
      <c r="C425" s="332" t="s">
        <v>3175</v>
      </c>
      <c r="D425" s="53">
        <v>2</v>
      </c>
      <c r="E425" s="28" t="s">
        <v>538</v>
      </c>
      <c r="F425" s="30" t="s">
        <v>3176</v>
      </c>
      <c r="G425" s="53"/>
      <c r="J425" s="29"/>
    </row>
    <row r="426" spans="1:10" ht="62">
      <c r="A426" s="18" t="s">
        <v>3177</v>
      </c>
      <c r="B426" s="74" t="s">
        <v>2017</v>
      </c>
      <c r="C426" s="173" t="s">
        <v>2018</v>
      </c>
      <c r="D426" s="58">
        <v>2</v>
      </c>
      <c r="E426" s="55" t="s">
        <v>538</v>
      </c>
      <c r="F426" s="55" t="s">
        <v>2019</v>
      </c>
      <c r="G426" s="53"/>
      <c r="J426" s="29"/>
    </row>
    <row r="427" spans="1:10" ht="43.5">
      <c r="A427" s="18"/>
      <c r="B427" s="74"/>
      <c r="C427" s="173" t="s">
        <v>2020</v>
      </c>
      <c r="D427" s="58">
        <v>2</v>
      </c>
      <c r="E427" s="55" t="s">
        <v>538</v>
      </c>
      <c r="F427" s="55" t="s">
        <v>2019</v>
      </c>
      <c r="G427" s="53"/>
      <c r="J427" s="29"/>
    </row>
    <row r="428" spans="1:10" ht="77.5" hidden="1">
      <c r="A428" s="27" t="s">
        <v>3178</v>
      </c>
      <c r="B428" s="645" t="s">
        <v>2022</v>
      </c>
      <c r="C428" s="26"/>
      <c r="D428" s="26"/>
      <c r="E428" s="26"/>
      <c r="F428" s="26"/>
      <c r="G428" s="53"/>
      <c r="H428" s="99"/>
      <c r="I428" s="99"/>
    </row>
    <row r="429" spans="1:10" ht="124.5" hidden="1" customHeight="1">
      <c r="A429" s="27" t="s">
        <v>3179</v>
      </c>
      <c r="B429" s="331" t="s">
        <v>2030</v>
      </c>
      <c r="C429" s="333"/>
      <c r="D429" s="293"/>
      <c r="E429" s="59"/>
      <c r="F429" s="310"/>
      <c r="G429" s="293"/>
      <c r="H429" s="7"/>
      <c r="I429" s="7"/>
    </row>
    <row r="430" spans="1:10" ht="48" customHeight="1">
      <c r="A430" s="18" t="s">
        <v>2033</v>
      </c>
      <c r="B430" s="331" t="s">
        <v>2034</v>
      </c>
      <c r="C430" s="334" t="s">
        <v>3180</v>
      </c>
      <c r="D430" s="335">
        <v>2</v>
      </c>
      <c r="E430" s="59" t="s">
        <v>538</v>
      </c>
      <c r="F430" s="55" t="s">
        <v>3181</v>
      </c>
      <c r="G430" s="53"/>
      <c r="J430" s="29"/>
    </row>
    <row r="431" spans="1:10" ht="48.75" hidden="1" customHeight="1">
      <c r="A431" s="27" t="s">
        <v>3182</v>
      </c>
      <c r="B431" s="645" t="s">
        <v>2042</v>
      </c>
      <c r="C431" s="334"/>
      <c r="D431" s="335"/>
      <c r="E431" s="59"/>
      <c r="F431" s="55"/>
      <c r="G431" s="53"/>
      <c r="H431" s="99"/>
      <c r="I431" s="99"/>
    </row>
    <row r="432" spans="1:10" ht="40.4" customHeight="1">
      <c r="A432" s="135" t="s">
        <v>47</v>
      </c>
      <c r="B432" s="1078" t="s">
        <v>46</v>
      </c>
      <c r="C432" s="1144"/>
      <c r="D432" s="1091"/>
      <c r="E432" s="1091"/>
      <c r="F432" s="1144"/>
      <c r="G432" s="1092"/>
      <c r="H432" s="29">
        <f>SUM(D433:D438)</f>
        <v>6</v>
      </c>
      <c r="I432" s="29">
        <f>COUNT(D433:D438)*2</f>
        <v>6</v>
      </c>
      <c r="J432" s="29">
        <f>H432*100/I432</f>
        <v>100</v>
      </c>
    </row>
    <row r="433" spans="1:10" ht="45" customHeight="1">
      <c r="A433" s="18" t="s">
        <v>1075</v>
      </c>
      <c r="B433" s="23" t="s">
        <v>2046</v>
      </c>
      <c r="C433" s="42" t="s">
        <v>3183</v>
      </c>
      <c r="D433" s="53">
        <v>2</v>
      </c>
      <c r="E433" s="28" t="s">
        <v>538</v>
      </c>
      <c r="F433" s="30" t="s">
        <v>3184</v>
      </c>
      <c r="G433" s="53"/>
      <c r="J433" s="29"/>
    </row>
    <row r="434" spans="1:10" ht="30" customHeight="1">
      <c r="A434" s="18" t="s">
        <v>1076</v>
      </c>
      <c r="B434" s="23" t="s">
        <v>2055</v>
      </c>
      <c r="C434" s="140" t="s">
        <v>2554</v>
      </c>
      <c r="D434" s="53">
        <v>2</v>
      </c>
      <c r="E434" s="28" t="s">
        <v>430</v>
      </c>
      <c r="F434" s="30" t="s">
        <v>3185</v>
      </c>
      <c r="G434" s="53"/>
      <c r="J434" s="29"/>
    </row>
    <row r="435" spans="1:10" ht="47.25" hidden="1" customHeight="1">
      <c r="A435" s="27" t="s">
        <v>1077</v>
      </c>
      <c r="B435" s="23" t="s">
        <v>2058</v>
      </c>
      <c r="C435" s="26"/>
      <c r="D435" s="26"/>
      <c r="E435" s="28"/>
      <c r="F435" s="26"/>
      <c r="G435" s="26"/>
      <c r="H435" s="99"/>
      <c r="I435" s="99"/>
    </row>
    <row r="436" spans="1:10" ht="31.5" hidden="1" customHeight="1">
      <c r="A436" s="27" t="s">
        <v>1078</v>
      </c>
      <c r="B436" s="23" t="s">
        <v>2064</v>
      </c>
      <c r="C436" s="26"/>
      <c r="D436" s="26"/>
      <c r="E436" s="28"/>
      <c r="F436" s="26"/>
      <c r="G436" s="26"/>
      <c r="H436" s="99"/>
      <c r="I436" s="99"/>
    </row>
    <row r="437" spans="1:10" ht="31.5" customHeight="1">
      <c r="A437" s="18" t="s">
        <v>1079</v>
      </c>
      <c r="B437" s="23" t="s">
        <v>5882</v>
      </c>
      <c r="C437" s="42" t="s">
        <v>3186</v>
      </c>
      <c r="D437" s="53">
        <v>2</v>
      </c>
      <c r="E437" s="28" t="s">
        <v>538</v>
      </c>
      <c r="F437" s="30" t="s">
        <v>3187</v>
      </c>
      <c r="G437" s="53"/>
      <c r="J437" s="29"/>
    </row>
    <row r="438" spans="1:10" ht="47.25" hidden="1" customHeight="1">
      <c r="A438" s="27" t="s">
        <v>5880</v>
      </c>
      <c r="B438" s="116" t="s">
        <v>1080</v>
      </c>
      <c r="C438" s="26"/>
      <c r="D438" s="26"/>
      <c r="E438" s="28"/>
      <c r="F438" s="26"/>
      <c r="G438" s="26"/>
      <c r="H438" s="99"/>
      <c r="I438" s="99"/>
    </row>
    <row r="439" spans="1:10" ht="40.4" hidden="1" customHeight="1">
      <c r="A439" s="162" t="s">
        <v>45</v>
      </c>
      <c r="B439" s="1078" t="s">
        <v>44</v>
      </c>
      <c r="C439" s="1091"/>
      <c r="D439" s="1091"/>
      <c r="E439" s="1091"/>
      <c r="F439" s="1091"/>
      <c r="G439" s="1092"/>
      <c r="H439" s="99">
        <f>SUM(D440:D449)</f>
        <v>0</v>
      </c>
      <c r="I439" s="99">
        <f>COUNT(D440:D449)*2</f>
        <v>0</v>
      </c>
    </row>
    <row r="440" spans="1:10" ht="31.5" hidden="1" customHeight="1">
      <c r="A440" s="27" t="s">
        <v>1081</v>
      </c>
      <c r="B440" s="19" t="s">
        <v>1082</v>
      </c>
      <c r="C440" s="26"/>
      <c r="D440" s="26"/>
      <c r="E440" s="28"/>
      <c r="F440" s="26"/>
      <c r="G440" s="26"/>
      <c r="H440" s="99"/>
      <c r="I440" s="99"/>
    </row>
    <row r="441" spans="1:10" ht="60" hidden="1" customHeight="1">
      <c r="A441" s="27" t="s">
        <v>1083</v>
      </c>
      <c r="B441" s="550" t="s">
        <v>3188</v>
      </c>
      <c r="C441" s="26"/>
      <c r="D441" s="26"/>
      <c r="E441" s="28"/>
      <c r="F441" s="26"/>
      <c r="G441" s="26"/>
      <c r="H441" s="99"/>
      <c r="I441" s="99"/>
    </row>
    <row r="442" spans="1:10" ht="31.5" hidden="1" customHeight="1">
      <c r="A442" s="27" t="s">
        <v>1085</v>
      </c>
      <c r="B442" s="19" t="s">
        <v>1086</v>
      </c>
      <c r="C442" s="26"/>
      <c r="D442" s="26"/>
      <c r="E442" s="28"/>
      <c r="F442" s="26"/>
      <c r="G442" s="26"/>
      <c r="H442" s="99"/>
      <c r="I442" s="99"/>
    </row>
    <row r="443" spans="1:10" ht="47.25" hidden="1" customHeight="1">
      <c r="A443" s="27" t="s">
        <v>1087</v>
      </c>
      <c r="B443" s="114" t="s">
        <v>5883</v>
      </c>
      <c r="C443" s="26"/>
      <c r="D443" s="26"/>
      <c r="E443" s="28"/>
      <c r="F443" s="26"/>
      <c r="G443" s="26"/>
      <c r="H443" s="99"/>
      <c r="I443" s="99"/>
    </row>
    <row r="444" spans="1:10" ht="47.25" hidden="1" customHeight="1">
      <c r="A444" s="68" t="s">
        <v>1088</v>
      </c>
      <c r="B444" s="114" t="s">
        <v>5884</v>
      </c>
      <c r="C444" s="26"/>
      <c r="D444" s="26"/>
      <c r="E444" s="28"/>
      <c r="F444" s="26"/>
      <c r="G444" s="26"/>
      <c r="H444" s="99"/>
      <c r="I444" s="99"/>
    </row>
    <row r="445" spans="1:10" ht="47.25" hidden="1" customHeight="1">
      <c r="A445" s="68" t="s">
        <v>1090</v>
      </c>
      <c r="B445" s="19" t="s">
        <v>5885</v>
      </c>
      <c r="C445" s="26"/>
      <c r="D445" s="26"/>
      <c r="E445" s="28"/>
      <c r="F445" s="26"/>
      <c r="G445" s="26"/>
      <c r="H445" s="99"/>
      <c r="I445" s="99"/>
    </row>
    <row r="446" spans="1:10" ht="31.5" hidden="1" customHeight="1">
      <c r="A446" s="68" t="s">
        <v>1092</v>
      </c>
      <c r="B446" s="74" t="s">
        <v>3189</v>
      </c>
      <c r="C446" s="26"/>
      <c r="D446" s="26"/>
      <c r="E446" s="28"/>
      <c r="F446" s="26"/>
      <c r="G446" s="26"/>
      <c r="H446" s="99"/>
      <c r="I446" s="99"/>
    </row>
    <row r="447" spans="1:10" ht="31.5" hidden="1" customHeight="1">
      <c r="A447" s="68" t="s">
        <v>3190</v>
      </c>
      <c r="B447" s="19" t="s">
        <v>1091</v>
      </c>
      <c r="C447" s="26"/>
      <c r="D447" s="26"/>
      <c r="E447" s="28"/>
      <c r="F447" s="26"/>
      <c r="G447" s="26"/>
      <c r="H447" s="99"/>
      <c r="I447" s="99"/>
    </row>
    <row r="448" spans="1:10" ht="31.5" hidden="1" customHeight="1">
      <c r="A448" s="68" t="s">
        <v>3191</v>
      </c>
      <c r="B448" s="19" t="s">
        <v>1093</v>
      </c>
      <c r="C448" s="26"/>
      <c r="D448" s="26"/>
      <c r="E448" s="28"/>
      <c r="F448" s="26"/>
      <c r="G448" s="26"/>
      <c r="H448" s="99"/>
      <c r="I448" s="99"/>
    </row>
    <row r="449" spans="1:9" ht="31.5" hidden="1" customHeight="1">
      <c r="A449" s="27" t="s">
        <v>3192</v>
      </c>
      <c r="B449" s="331" t="s">
        <v>3193</v>
      </c>
      <c r="C449" s="26"/>
      <c r="D449" s="26"/>
      <c r="E449" s="28"/>
      <c r="F449" s="26"/>
      <c r="G449" s="26"/>
      <c r="H449" s="99"/>
      <c r="I449" s="99"/>
    </row>
    <row r="450" spans="1:9" ht="40.4" hidden="1" customHeight="1">
      <c r="A450" s="162" t="s">
        <v>43</v>
      </c>
      <c r="B450" s="1078" t="s">
        <v>42</v>
      </c>
      <c r="C450" s="1091"/>
      <c r="D450" s="1091"/>
      <c r="E450" s="1091"/>
      <c r="F450" s="1091"/>
      <c r="G450" s="1092"/>
      <c r="H450" s="99">
        <f>SUM(D451:D456)</f>
        <v>0</v>
      </c>
      <c r="I450" s="99">
        <f>COUNT(D451:D456)*2</f>
        <v>0</v>
      </c>
    </row>
    <row r="451" spans="1:9" ht="31.5" hidden="1" customHeight="1">
      <c r="A451" s="27" t="s">
        <v>1094</v>
      </c>
      <c r="B451" s="114" t="s">
        <v>1095</v>
      </c>
      <c r="C451" s="26"/>
      <c r="D451" s="26"/>
      <c r="E451" s="28"/>
      <c r="F451" s="26"/>
      <c r="G451" s="26"/>
      <c r="H451" s="99"/>
      <c r="I451" s="99"/>
    </row>
    <row r="452" spans="1:9" ht="31.5" hidden="1" customHeight="1">
      <c r="A452" s="27" t="s">
        <v>1096</v>
      </c>
      <c r="B452" s="114" t="s">
        <v>1097</v>
      </c>
      <c r="C452" s="26"/>
      <c r="D452" s="26"/>
      <c r="E452" s="28"/>
      <c r="F452" s="26"/>
      <c r="G452" s="26"/>
      <c r="H452" s="99"/>
      <c r="I452" s="99"/>
    </row>
    <row r="453" spans="1:9" ht="31.5" hidden="1" customHeight="1">
      <c r="A453" s="27" t="s">
        <v>1098</v>
      </c>
      <c r="B453" s="114" t="s">
        <v>1099</v>
      </c>
      <c r="C453" s="26"/>
      <c r="D453" s="26"/>
      <c r="E453" s="28"/>
      <c r="F453" s="26"/>
      <c r="G453" s="26"/>
      <c r="H453" s="99"/>
      <c r="I453" s="99"/>
    </row>
    <row r="454" spans="1:9" ht="31.5" hidden="1" customHeight="1">
      <c r="A454" s="27" t="s">
        <v>1100</v>
      </c>
      <c r="B454" s="114" t="s">
        <v>1101</v>
      </c>
      <c r="C454" s="26"/>
      <c r="D454" s="26"/>
      <c r="E454" s="28"/>
      <c r="F454" s="26"/>
      <c r="G454" s="26"/>
      <c r="H454" s="99"/>
      <c r="I454" s="99"/>
    </row>
    <row r="455" spans="1:9" ht="31.5" hidden="1" customHeight="1">
      <c r="A455" s="27" t="s">
        <v>1102</v>
      </c>
      <c r="B455" s="114" t="s">
        <v>1103</v>
      </c>
      <c r="C455" s="26"/>
      <c r="D455" s="26"/>
      <c r="E455" s="28"/>
      <c r="F455" s="26"/>
      <c r="G455" s="26"/>
      <c r="H455" s="99"/>
      <c r="I455" s="99"/>
    </row>
    <row r="456" spans="1:9" ht="31.5" hidden="1" customHeight="1">
      <c r="A456" s="27" t="s">
        <v>1104</v>
      </c>
      <c r="B456" s="114" t="s">
        <v>1105</v>
      </c>
      <c r="C456" s="26"/>
      <c r="D456" s="26"/>
      <c r="E456" s="28"/>
      <c r="F456" s="26"/>
      <c r="G456" s="26"/>
      <c r="H456" s="99"/>
      <c r="I456" s="99"/>
    </row>
    <row r="457" spans="1:9" ht="40.4" hidden="1" customHeight="1">
      <c r="A457" s="162" t="s">
        <v>41</v>
      </c>
      <c r="B457" s="1078" t="s">
        <v>40</v>
      </c>
      <c r="C457" s="1091"/>
      <c r="D457" s="1091"/>
      <c r="E457" s="1091"/>
      <c r="F457" s="1091"/>
      <c r="G457" s="1092"/>
      <c r="H457" s="99">
        <f>SUM(D458:D461)</f>
        <v>0</v>
      </c>
      <c r="I457" s="99">
        <f>COUNT(D458:D461)*2</f>
        <v>0</v>
      </c>
    </row>
    <row r="458" spans="1:9" ht="31.5" hidden="1" customHeight="1">
      <c r="A458" s="27" t="s">
        <v>1106</v>
      </c>
      <c r="B458" s="114" t="s">
        <v>1107</v>
      </c>
      <c r="C458" s="26"/>
      <c r="D458" s="26"/>
      <c r="E458" s="28"/>
      <c r="F458" s="26"/>
      <c r="G458" s="26"/>
      <c r="H458" s="99"/>
      <c r="I458" s="99"/>
    </row>
    <row r="459" spans="1:9" ht="31.5" hidden="1" customHeight="1">
      <c r="A459" s="27" t="s">
        <v>1108</v>
      </c>
      <c r="B459" s="114" t="s">
        <v>1109</v>
      </c>
      <c r="C459" s="26"/>
      <c r="D459" s="26"/>
      <c r="E459" s="28"/>
      <c r="F459" s="26"/>
      <c r="G459" s="26"/>
      <c r="H459" s="99"/>
      <c r="I459" s="99"/>
    </row>
    <row r="460" spans="1:9" ht="31.5" hidden="1" customHeight="1">
      <c r="A460" s="27" t="s">
        <v>1110</v>
      </c>
      <c r="B460" s="114" t="s">
        <v>1111</v>
      </c>
      <c r="C460" s="26"/>
      <c r="D460" s="26"/>
      <c r="E460" s="28"/>
      <c r="F460" s="26"/>
      <c r="G460" s="26"/>
      <c r="H460" s="99"/>
      <c r="I460" s="99"/>
    </row>
    <row r="461" spans="1:9" ht="31.5" hidden="1" customHeight="1">
      <c r="A461" s="27" t="s">
        <v>1112</v>
      </c>
      <c r="B461" s="114" t="s">
        <v>1113</v>
      </c>
      <c r="C461" s="26"/>
      <c r="D461" s="26"/>
      <c r="E461" s="28"/>
      <c r="F461" s="26"/>
      <c r="G461" s="26"/>
      <c r="H461" s="99"/>
      <c r="I461" s="99"/>
    </row>
    <row r="462" spans="1:9" ht="31.5" hidden="1" customHeight="1">
      <c r="A462" s="27"/>
      <c r="B462" s="1008" t="s">
        <v>6194</v>
      </c>
      <c r="C462" s="1009"/>
      <c r="D462" s="1009"/>
      <c r="E462" s="1009"/>
      <c r="F462" s="1009"/>
      <c r="G462" s="1009"/>
      <c r="H462" s="99"/>
      <c r="I462" s="99"/>
    </row>
    <row r="463" spans="1:9" ht="40.4" hidden="1" customHeight="1">
      <c r="A463" s="162" t="s">
        <v>39</v>
      </c>
      <c r="B463" s="1078" t="s">
        <v>38</v>
      </c>
      <c r="C463" s="1091"/>
      <c r="D463" s="1091"/>
      <c r="E463" s="1091"/>
      <c r="F463" s="1091"/>
      <c r="G463" s="1092"/>
      <c r="H463" s="99">
        <f>SUM(D464:D473)</f>
        <v>0</v>
      </c>
      <c r="I463" s="99">
        <f>COUNT(D464:D473)*2</f>
        <v>0</v>
      </c>
    </row>
    <row r="464" spans="1:9" ht="47.25" hidden="1" customHeight="1">
      <c r="A464" s="27" t="s">
        <v>1114</v>
      </c>
      <c r="B464" s="114" t="s">
        <v>1115</v>
      </c>
      <c r="C464" s="26"/>
      <c r="D464" s="26"/>
      <c r="E464" s="28"/>
      <c r="F464" s="26"/>
      <c r="G464" s="26"/>
      <c r="H464" s="99"/>
      <c r="I464" s="99"/>
    </row>
    <row r="465" spans="1:10" ht="47.25" hidden="1" customHeight="1">
      <c r="A465" s="27" t="s">
        <v>1116</v>
      </c>
      <c r="B465" s="114" t="s">
        <v>1117</v>
      </c>
      <c r="C465" s="26"/>
      <c r="D465" s="26"/>
      <c r="E465" s="28"/>
      <c r="F465" s="26"/>
      <c r="G465" s="26"/>
      <c r="H465" s="99"/>
      <c r="I465" s="99"/>
    </row>
    <row r="466" spans="1:10" ht="47.25" hidden="1" customHeight="1">
      <c r="A466" s="27" t="s">
        <v>1118</v>
      </c>
      <c r="B466" s="114" t="s">
        <v>1119</v>
      </c>
      <c r="C466" s="26"/>
      <c r="D466" s="26"/>
      <c r="E466" s="28"/>
      <c r="F466" s="26"/>
      <c r="G466" s="26"/>
      <c r="H466" s="99"/>
      <c r="I466" s="99"/>
    </row>
    <row r="467" spans="1:10" ht="47.25" hidden="1" customHeight="1">
      <c r="A467" s="27" t="s">
        <v>1120</v>
      </c>
      <c r="B467" s="114" t="s">
        <v>1121</v>
      </c>
      <c r="C467" s="26"/>
      <c r="D467" s="26"/>
      <c r="E467" s="28"/>
      <c r="F467" s="26"/>
      <c r="G467" s="26"/>
      <c r="H467" s="99"/>
      <c r="I467" s="99"/>
    </row>
    <row r="468" spans="1:10" ht="47.25" hidden="1" customHeight="1">
      <c r="A468" s="27" t="s">
        <v>1122</v>
      </c>
      <c r="B468" s="114" t="s">
        <v>1123</v>
      </c>
      <c r="C468" s="26"/>
      <c r="D468" s="26"/>
      <c r="E468" s="28"/>
      <c r="F468" s="26"/>
      <c r="G468" s="26"/>
      <c r="H468" s="99"/>
      <c r="I468" s="99"/>
    </row>
    <row r="469" spans="1:10" ht="47.25" hidden="1" customHeight="1">
      <c r="A469" s="27" t="s">
        <v>1124</v>
      </c>
      <c r="B469" s="114" t="s">
        <v>1125</v>
      </c>
      <c r="C469" s="26"/>
      <c r="D469" s="26"/>
      <c r="E469" s="28"/>
      <c r="F469" s="26"/>
      <c r="G469" s="26"/>
      <c r="H469" s="99"/>
      <c r="I469" s="99"/>
    </row>
    <row r="470" spans="1:10" ht="47.25" hidden="1" customHeight="1">
      <c r="A470" s="27" t="s">
        <v>1126</v>
      </c>
      <c r="B470" s="114" t="s">
        <v>1127</v>
      </c>
      <c r="C470" s="26"/>
      <c r="D470" s="26"/>
      <c r="E470" s="28"/>
      <c r="F470" s="26"/>
      <c r="G470" s="26"/>
      <c r="H470" s="99"/>
      <c r="I470" s="99"/>
    </row>
    <row r="471" spans="1:10" ht="78.75" hidden="1" customHeight="1">
      <c r="A471" s="27" t="s">
        <v>1128</v>
      </c>
      <c r="B471" s="114" t="s">
        <v>1129</v>
      </c>
      <c r="C471" s="26"/>
      <c r="D471" s="26"/>
      <c r="E471" s="28"/>
      <c r="F471" s="26"/>
      <c r="G471" s="26"/>
      <c r="H471" s="99"/>
      <c r="I471" s="99"/>
    </row>
    <row r="472" spans="1:10" ht="31.5" hidden="1" customHeight="1">
      <c r="A472" s="27" t="s">
        <v>1130</v>
      </c>
      <c r="B472" s="114" t="s">
        <v>1131</v>
      </c>
      <c r="C472" s="26"/>
      <c r="D472" s="26"/>
      <c r="E472" s="28"/>
      <c r="F472" s="26"/>
      <c r="G472" s="26"/>
      <c r="H472" s="99"/>
      <c r="I472" s="99"/>
    </row>
    <row r="473" spans="1:10" ht="47.25" hidden="1" customHeight="1">
      <c r="A473" s="27" t="s">
        <v>1132</v>
      </c>
      <c r="B473" s="114" t="s">
        <v>1133</v>
      </c>
      <c r="C473" s="26"/>
      <c r="D473" s="26"/>
      <c r="E473" s="28"/>
      <c r="F473" s="26"/>
      <c r="G473" s="26"/>
      <c r="H473" s="99"/>
      <c r="I473" s="99"/>
    </row>
    <row r="474" spans="1:10" ht="18.75" customHeight="1">
      <c r="A474" s="304"/>
      <c r="B474" s="1195" t="s">
        <v>1134</v>
      </c>
      <c r="C474" s="1253"/>
      <c r="D474" s="1197"/>
      <c r="E474" s="1197"/>
      <c r="F474" s="1253"/>
      <c r="G474" s="1197"/>
      <c r="H474" s="29">
        <f>H475+H482+H495+H504+H520+H536</f>
        <v>126</v>
      </c>
      <c r="I474" s="29">
        <f>I475+I482+I495+I504+I520+I536</f>
        <v>126</v>
      </c>
      <c r="J474" s="29">
        <f>H474*100/I474</f>
        <v>100</v>
      </c>
    </row>
    <row r="475" spans="1:10" ht="40.4" customHeight="1">
      <c r="A475" s="135" t="s">
        <v>2083</v>
      </c>
      <c r="B475" s="1078" t="s">
        <v>36</v>
      </c>
      <c r="C475" s="1144"/>
      <c r="D475" s="1091"/>
      <c r="E475" s="1091"/>
      <c r="F475" s="1144"/>
      <c r="G475" s="1092"/>
      <c r="H475" s="29">
        <f>SUM(D476:D481)</f>
        <v>10</v>
      </c>
      <c r="I475" s="29">
        <f>COUNT(D476:D481)*2</f>
        <v>10</v>
      </c>
      <c r="J475" s="29">
        <f>H475*100/I475</f>
        <v>100</v>
      </c>
    </row>
    <row r="476" spans="1:10" ht="31.5" hidden="1" customHeight="1">
      <c r="A476" s="79" t="s">
        <v>1135</v>
      </c>
      <c r="B476" s="114" t="s">
        <v>1136</v>
      </c>
      <c r="C476" s="66"/>
      <c r="D476" s="66"/>
      <c r="E476" s="22"/>
      <c r="F476" s="66"/>
      <c r="G476" s="66"/>
      <c r="H476" s="99"/>
      <c r="I476" s="99"/>
    </row>
    <row r="477" spans="1:10" ht="47.25" customHeight="1">
      <c r="A477" s="182" t="s">
        <v>2086</v>
      </c>
      <c r="B477" s="114" t="s">
        <v>1138</v>
      </c>
      <c r="C477" s="20" t="s">
        <v>1139</v>
      </c>
      <c r="D477" s="148">
        <v>2</v>
      </c>
      <c r="E477" s="22" t="s">
        <v>538</v>
      </c>
      <c r="F477" s="20" t="s">
        <v>1140</v>
      </c>
      <c r="G477" s="183"/>
      <c r="J477" s="29"/>
    </row>
    <row r="478" spans="1:10" ht="66" customHeight="1">
      <c r="A478" s="182" t="s">
        <v>1141</v>
      </c>
      <c r="B478" s="114" t="s">
        <v>1142</v>
      </c>
      <c r="C478" s="20" t="s">
        <v>2565</v>
      </c>
      <c r="D478" s="148">
        <v>2</v>
      </c>
      <c r="E478" s="22" t="s">
        <v>538</v>
      </c>
      <c r="F478" s="20" t="s">
        <v>2566</v>
      </c>
      <c r="G478" s="183"/>
      <c r="J478" s="29"/>
    </row>
    <row r="479" spans="1:10" ht="31.5" customHeight="1">
      <c r="A479" s="182" t="s">
        <v>2091</v>
      </c>
      <c r="B479" s="114" t="s">
        <v>3194</v>
      </c>
      <c r="C479" s="23" t="s">
        <v>3195</v>
      </c>
      <c r="D479" s="148">
        <v>2</v>
      </c>
      <c r="E479" s="22" t="s">
        <v>538</v>
      </c>
      <c r="F479" s="20" t="s">
        <v>3196</v>
      </c>
      <c r="G479" s="183"/>
      <c r="J479" s="29"/>
    </row>
    <row r="480" spans="1:10" ht="47.25" customHeight="1">
      <c r="A480" s="182" t="s">
        <v>2095</v>
      </c>
      <c r="B480" s="114" t="s">
        <v>1149</v>
      </c>
      <c r="C480" s="158" t="s">
        <v>1150</v>
      </c>
      <c r="D480" s="148">
        <v>2</v>
      </c>
      <c r="E480" s="22" t="s">
        <v>538</v>
      </c>
      <c r="F480" s="30" t="s">
        <v>1151</v>
      </c>
      <c r="G480" s="183"/>
      <c r="J480" s="29"/>
    </row>
    <row r="481" spans="1:10" ht="31.5" customHeight="1">
      <c r="A481" s="182" t="s">
        <v>1152</v>
      </c>
      <c r="B481" s="184" t="s">
        <v>1153</v>
      </c>
      <c r="C481" s="20" t="s">
        <v>1154</v>
      </c>
      <c r="D481" s="148">
        <v>2</v>
      </c>
      <c r="E481" s="22" t="s">
        <v>538</v>
      </c>
      <c r="F481" s="42" t="s">
        <v>3197</v>
      </c>
      <c r="G481" s="183"/>
      <c r="J481" s="29"/>
    </row>
    <row r="482" spans="1:10" ht="40.4" customHeight="1">
      <c r="A482" s="135" t="s">
        <v>2098</v>
      </c>
      <c r="B482" s="1078" t="s">
        <v>34</v>
      </c>
      <c r="C482" s="1144"/>
      <c r="D482" s="1091"/>
      <c r="E482" s="1091"/>
      <c r="F482" s="1144"/>
      <c r="G482" s="1092"/>
      <c r="H482" s="29">
        <f>SUM(D483:D494)</f>
        <v>24</v>
      </c>
      <c r="I482" s="29">
        <f>COUNT(D483:D494)*2</f>
        <v>24</v>
      </c>
      <c r="J482" s="29">
        <f>H482*100/I482</f>
        <v>100</v>
      </c>
    </row>
    <row r="483" spans="1:10" ht="31.5" customHeight="1">
      <c r="A483" s="182" t="s">
        <v>2100</v>
      </c>
      <c r="B483" s="114" t="s">
        <v>1156</v>
      </c>
      <c r="C483" s="23" t="s">
        <v>2101</v>
      </c>
      <c r="D483" s="148">
        <v>2</v>
      </c>
      <c r="E483" s="22" t="s">
        <v>339</v>
      </c>
      <c r="F483" s="42" t="s">
        <v>2102</v>
      </c>
      <c r="G483" s="299"/>
      <c r="J483" s="29"/>
    </row>
    <row r="484" spans="1:10" ht="51" customHeight="1">
      <c r="A484" s="182"/>
      <c r="B484" s="114"/>
      <c r="C484" s="23" t="s">
        <v>1161</v>
      </c>
      <c r="D484" s="148">
        <v>2</v>
      </c>
      <c r="E484" s="22" t="s">
        <v>377</v>
      </c>
      <c r="F484" s="42" t="s">
        <v>3198</v>
      </c>
      <c r="G484" s="299"/>
      <c r="J484" s="29"/>
    </row>
    <row r="485" spans="1:10" ht="30" customHeight="1">
      <c r="A485" s="182"/>
      <c r="B485" s="114"/>
      <c r="C485" s="23" t="s">
        <v>1165</v>
      </c>
      <c r="D485" s="299">
        <v>2</v>
      </c>
      <c r="E485" s="22" t="s">
        <v>339</v>
      </c>
      <c r="F485" s="42" t="s">
        <v>1166</v>
      </c>
      <c r="G485" s="299"/>
      <c r="J485" s="29"/>
    </row>
    <row r="486" spans="1:10" ht="28.5" customHeight="1">
      <c r="A486" s="182"/>
      <c r="B486" s="114"/>
      <c r="C486" s="20" t="s">
        <v>2782</v>
      </c>
      <c r="D486" s="299">
        <v>2</v>
      </c>
      <c r="E486" s="22" t="s">
        <v>339</v>
      </c>
      <c r="F486" s="42" t="s">
        <v>3199</v>
      </c>
      <c r="G486" s="299"/>
      <c r="J486" s="29"/>
    </row>
    <row r="487" spans="1:10" ht="58.5" customHeight="1">
      <c r="A487" s="182"/>
      <c r="B487" s="114"/>
      <c r="C487" s="20" t="s">
        <v>2783</v>
      </c>
      <c r="D487" s="299">
        <v>2</v>
      </c>
      <c r="E487" s="22" t="s">
        <v>339</v>
      </c>
      <c r="F487" s="42" t="s">
        <v>3200</v>
      </c>
      <c r="G487" s="299"/>
      <c r="J487" s="29"/>
    </row>
    <row r="488" spans="1:10" ht="153.75" customHeight="1">
      <c r="A488" s="182" t="s">
        <v>2106</v>
      </c>
      <c r="B488" s="114" t="s">
        <v>1168</v>
      </c>
      <c r="C488" s="30" t="s">
        <v>3201</v>
      </c>
      <c r="D488" s="299">
        <v>2</v>
      </c>
      <c r="E488" s="25" t="s">
        <v>1814</v>
      </c>
      <c r="F488" s="123" t="s">
        <v>3202</v>
      </c>
      <c r="G488" s="299"/>
      <c r="J488" s="29"/>
    </row>
    <row r="489" spans="1:10" ht="108.75" customHeight="1">
      <c r="A489" s="182"/>
      <c r="B489" s="114"/>
      <c r="C489" s="316" t="s">
        <v>3203</v>
      </c>
      <c r="D489" s="299">
        <v>2</v>
      </c>
      <c r="E489" s="22" t="s">
        <v>269</v>
      </c>
      <c r="F489" s="316" t="s">
        <v>3204</v>
      </c>
      <c r="G489" s="299"/>
      <c r="J489" s="29"/>
    </row>
    <row r="490" spans="1:10" ht="108.75" customHeight="1">
      <c r="A490" s="182"/>
      <c r="B490" s="114"/>
      <c r="C490" s="316" t="s">
        <v>3205</v>
      </c>
      <c r="D490" s="299">
        <v>2</v>
      </c>
      <c r="E490" s="22" t="s">
        <v>269</v>
      </c>
      <c r="F490" s="316" t="s">
        <v>3206</v>
      </c>
      <c r="G490" s="299"/>
      <c r="J490" s="29"/>
    </row>
    <row r="491" spans="1:10" ht="30" customHeight="1">
      <c r="A491" s="182"/>
      <c r="B491" s="114"/>
      <c r="C491" s="23" t="s">
        <v>1171</v>
      </c>
      <c r="D491" s="299">
        <v>2</v>
      </c>
      <c r="E491" s="22" t="s">
        <v>418</v>
      </c>
      <c r="F491" s="20" t="s">
        <v>3207</v>
      </c>
      <c r="G491" s="299"/>
      <c r="J491" s="29"/>
    </row>
    <row r="492" spans="1:10" ht="31.5" customHeight="1">
      <c r="A492" s="182" t="s">
        <v>2110</v>
      </c>
      <c r="B492" s="114" t="s">
        <v>1173</v>
      </c>
      <c r="C492" s="23" t="s">
        <v>1174</v>
      </c>
      <c r="D492" s="299">
        <v>2</v>
      </c>
      <c r="E492" s="22" t="s">
        <v>339</v>
      </c>
      <c r="F492" s="20" t="s">
        <v>3208</v>
      </c>
      <c r="G492" s="299"/>
      <c r="J492" s="29"/>
    </row>
    <row r="493" spans="1:10" ht="71.25" customHeight="1">
      <c r="A493" s="182"/>
      <c r="B493" s="114"/>
      <c r="C493" s="30" t="s">
        <v>2569</v>
      </c>
      <c r="D493" s="299">
        <v>2</v>
      </c>
      <c r="E493" s="22" t="s">
        <v>377</v>
      </c>
      <c r="F493" s="20" t="s">
        <v>2570</v>
      </c>
      <c r="G493" s="299"/>
      <c r="J493" s="29"/>
    </row>
    <row r="494" spans="1:10" ht="62.25" customHeight="1">
      <c r="A494" s="182"/>
      <c r="B494" s="114"/>
      <c r="C494" s="30" t="s">
        <v>3209</v>
      </c>
      <c r="D494" s="299">
        <v>2</v>
      </c>
      <c r="E494" s="22" t="s">
        <v>377</v>
      </c>
      <c r="F494" s="20" t="s">
        <v>3210</v>
      </c>
      <c r="G494" s="299"/>
      <c r="J494" s="29"/>
    </row>
    <row r="495" spans="1:10" ht="40.4" customHeight="1">
      <c r="A495" s="135" t="s">
        <v>2116</v>
      </c>
      <c r="B495" s="1078" t="s">
        <v>32</v>
      </c>
      <c r="C495" s="1144"/>
      <c r="D495" s="1091"/>
      <c r="E495" s="1091"/>
      <c r="F495" s="1144"/>
      <c r="G495" s="1092"/>
      <c r="H495" s="29">
        <f>SUM(D496:D503)</f>
        <v>16</v>
      </c>
      <c r="I495" s="29">
        <f>COUNT(D496:D503)*2</f>
        <v>16</v>
      </c>
      <c r="J495" s="29">
        <f>H495*100/I495</f>
        <v>100</v>
      </c>
    </row>
    <row r="496" spans="1:10" ht="47.25" customHeight="1">
      <c r="A496" s="182" t="s">
        <v>2118</v>
      </c>
      <c r="B496" s="191" t="s">
        <v>3211</v>
      </c>
      <c r="C496" s="42" t="s">
        <v>3212</v>
      </c>
      <c r="D496" s="299">
        <v>2</v>
      </c>
      <c r="E496" s="22" t="s">
        <v>377</v>
      </c>
      <c r="F496" s="42" t="s">
        <v>3213</v>
      </c>
      <c r="G496" s="183"/>
      <c r="J496" s="29"/>
    </row>
    <row r="497" spans="1:10" ht="15.75" customHeight="1">
      <c r="A497" s="182"/>
      <c r="B497" s="191"/>
      <c r="C497" s="42" t="s">
        <v>1180</v>
      </c>
      <c r="D497" s="299">
        <v>2</v>
      </c>
      <c r="E497" s="22" t="s">
        <v>377</v>
      </c>
      <c r="F497" s="42" t="s">
        <v>3213</v>
      </c>
      <c r="G497" s="183"/>
      <c r="J497" s="29"/>
    </row>
    <row r="498" spans="1:10" ht="30" customHeight="1">
      <c r="A498" s="182"/>
      <c r="B498" s="191"/>
      <c r="C498" s="42" t="s">
        <v>3214</v>
      </c>
      <c r="D498" s="299">
        <v>2</v>
      </c>
      <c r="E498" s="22" t="s">
        <v>377</v>
      </c>
      <c r="F498" s="42" t="s">
        <v>3213</v>
      </c>
      <c r="G498" s="183"/>
      <c r="J498" s="29"/>
    </row>
    <row r="499" spans="1:10" ht="39" customHeight="1">
      <c r="A499" s="182"/>
      <c r="B499" s="191"/>
      <c r="C499" s="20" t="s">
        <v>1181</v>
      </c>
      <c r="D499" s="299">
        <v>2</v>
      </c>
      <c r="E499" s="22" t="s">
        <v>377</v>
      </c>
      <c r="F499" s="20" t="s">
        <v>3215</v>
      </c>
      <c r="G499" s="183"/>
      <c r="J499" s="29"/>
    </row>
    <row r="500" spans="1:10" ht="39" customHeight="1">
      <c r="A500" s="182"/>
      <c r="B500" s="191"/>
      <c r="C500" s="20" t="s">
        <v>3216</v>
      </c>
      <c r="D500" s="299">
        <v>2</v>
      </c>
      <c r="E500" s="22" t="s">
        <v>377</v>
      </c>
      <c r="F500" s="42" t="s">
        <v>3213</v>
      </c>
      <c r="G500" s="183"/>
      <c r="J500" s="29"/>
    </row>
    <row r="501" spans="1:10" ht="45" customHeight="1">
      <c r="A501" s="182" t="s">
        <v>2130</v>
      </c>
      <c r="B501" s="114" t="s">
        <v>1183</v>
      </c>
      <c r="C501" s="20" t="s">
        <v>1184</v>
      </c>
      <c r="D501" s="299">
        <v>2</v>
      </c>
      <c r="E501" s="22" t="s">
        <v>1814</v>
      </c>
      <c r="F501" s="42" t="s">
        <v>3217</v>
      </c>
      <c r="G501" s="183"/>
      <c r="J501" s="29"/>
    </row>
    <row r="502" spans="1:10" ht="59.15" customHeight="1">
      <c r="A502" s="182"/>
      <c r="B502" s="114"/>
      <c r="C502" s="20" t="s">
        <v>1185</v>
      </c>
      <c r="D502" s="299">
        <v>2</v>
      </c>
      <c r="E502" s="22" t="s">
        <v>418</v>
      </c>
      <c r="F502" s="42" t="s">
        <v>3218</v>
      </c>
      <c r="G502" s="183"/>
      <c r="J502" s="29"/>
    </row>
    <row r="503" spans="1:10" ht="63" customHeight="1">
      <c r="A503" s="182"/>
      <c r="B503" s="114"/>
      <c r="C503" s="30" t="s">
        <v>3219</v>
      </c>
      <c r="D503" s="53">
        <v>2</v>
      </c>
      <c r="E503" s="28" t="s">
        <v>418</v>
      </c>
      <c r="F503" s="42" t="s">
        <v>3218</v>
      </c>
      <c r="G503" s="183"/>
      <c r="J503" s="29"/>
    </row>
    <row r="504" spans="1:10" ht="40.4" customHeight="1">
      <c r="A504" s="135" t="s">
        <v>2133</v>
      </c>
      <c r="B504" s="1078" t="s">
        <v>3220</v>
      </c>
      <c r="C504" s="1144"/>
      <c r="D504" s="1091"/>
      <c r="E504" s="1091"/>
      <c r="F504" s="1144"/>
      <c r="G504" s="1092"/>
      <c r="H504" s="29">
        <f>SUM(D505:D519)</f>
        <v>30</v>
      </c>
      <c r="I504" s="29">
        <f>COUNT(D505:D519)*2</f>
        <v>30</v>
      </c>
      <c r="J504" s="29">
        <f>H504*100/I504</f>
        <v>100</v>
      </c>
    </row>
    <row r="505" spans="1:10" ht="86.25" customHeight="1">
      <c r="A505" s="182" t="s">
        <v>2135</v>
      </c>
      <c r="B505" s="42" t="s">
        <v>3221</v>
      </c>
      <c r="C505" s="20" t="s">
        <v>1188</v>
      </c>
      <c r="D505" s="148">
        <v>2</v>
      </c>
      <c r="E505" s="22" t="s">
        <v>269</v>
      </c>
      <c r="F505" s="42" t="s">
        <v>3222</v>
      </c>
      <c r="G505" s="183"/>
      <c r="J505" s="29"/>
    </row>
    <row r="506" spans="1:10" ht="102.65" customHeight="1">
      <c r="A506" s="182"/>
      <c r="B506" s="42"/>
      <c r="C506" s="20" t="s">
        <v>3223</v>
      </c>
      <c r="D506" s="148">
        <v>2</v>
      </c>
      <c r="E506" s="22" t="s">
        <v>269</v>
      </c>
      <c r="F506" s="42" t="s">
        <v>3224</v>
      </c>
      <c r="G506" s="183"/>
      <c r="J506" s="29"/>
    </row>
    <row r="507" spans="1:10" ht="48" customHeight="1">
      <c r="A507" s="182"/>
      <c r="B507" s="42"/>
      <c r="C507" s="20" t="s">
        <v>1196</v>
      </c>
      <c r="D507" s="148">
        <v>2</v>
      </c>
      <c r="E507" s="22" t="s">
        <v>269</v>
      </c>
      <c r="F507" s="42" t="s">
        <v>3225</v>
      </c>
      <c r="G507" s="183"/>
      <c r="J507" s="29"/>
    </row>
    <row r="508" spans="1:10" ht="30" customHeight="1">
      <c r="A508" s="182"/>
      <c r="B508" s="42"/>
      <c r="C508" s="120" t="s">
        <v>3226</v>
      </c>
      <c r="D508" s="148">
        <v>2</v>
      </c>
      <c r="E508" s="22" t="s">
        <v>269</v>
      </c>
      <c r="F508" s="42" t="s">
        <v>3227</v>
      </c>
      <c r="G508" s="336"/>
      <c r="J508" s="29"/>
    </row>
    <row r="509" spans="1:10" ht="75" customHeight="1">
      <c r="A509" s="182" t="s">
        <v>2141</v>
      </c>
      <c r="B509" s="42" t="s">
        <v>3228</v>
      </c>
      <c r="C509" s="76" t="s">
        <v>2143</v>
      </c>
      <c r="D509" s="148">
        <v>2</v>
      </c>
      <c r="E509" s="301" t="s">
        <v>377</v>
      </c>
      <c r="F509" s="30" t="s">
        <v>3229</v>
      </c>
      <c r="G509" s="53"/>
      <c r="J509" s="29"/>
    </row>
    <row r="510" spans="1:10" ht="60" customHeight="1">
      <c r="A510" s="182"/>
      <c r="B510" s="42"/>
      <c r="C510" s="23" t="s">
        <v>3230</v>
      </c>
      <c r="D510" s="148">
        <v>2</v>
      </c>
      <c r="E510" s="301" t="s">
        <v>377</v>
      </c>
      <c r="F510" s="30" t="s">
        <v>3231</v>
      </c>
      <c r="G510" s="53"/>
      <c r="J510" s="29"/>
    </row>
    <row r="511" spans="1:10" ht="45" customHeight="1">
      <c r="A511" s="182"/>
      <c r="B511" s="42"/>
      <c r="C511" s="42" t="s">
        <v>3232</v>
      </c>
      <c r="D511" s="148">
        <v>2</v>
      </c>
      <c r="E511" s="301" t="s">
        <v>377</v>
      </c>
      <c r="F511" s="30" t="s">
        <v>3233</v>
      </c>
      <c r="G511" s="53"/>
      <c r="J511" s="29"/>
    </row>
    <row r="512" spans="1:10" ht="45" customHeight="1">
      <c r="A512" s="182"/>
      <c r="B512" s="42"/>
      <c r="C512" s="20" t="s">
        <v>3234</v>
      </c>
      <c r="D512" s="148">
        <v>2</v>
      </c>
      <c r="E512" s="301" t="s">
        <v>377</v>
      </c>
      <c r="F512" s="30" t="s">
        <v>3235</v>
      </c>
      <c r="G512" s="53"/>
      <c r="J512" s="29"/>
    </row>
    <row r="513" spans="1:10" ht="45" customHeight="1">
      <c r="A513" s="182"/>
      <c r="B513" s="42"/>
      <c r="C513" s="42" t="s">
        <v>3236</v>
      </c>
      <c r="D513" s="148">
        <v>2</v>
      </c>
      <c r="E513" s="301" t="s">
        <v>377</v>
      </c>
      <c r="F513" s="30" t="s">
        <v>3237</v>
      </c>
      <c r="G513" s="53"/>
      <c r="J513" s="29"/>
    </row>
    <row r="514" spans="1:10" ht="45" customHeight="1">
      <c r="A514" s="182"/>
      <c r="B514" s="42"/>
      <c r="C514" s="23" t="s">
        <v>2792</v>
      </c>
      <c r="D514" s="148">
        <v>2</v>
      </c>
      <c r="E514" s="301" t="s">
        <v>377</v>
      </c>
      <c r="F514" s="30" t="s">
        <v>2793</v>
      </c>
      <c r="G514" s="83"/>
      <c r="J514" s="29"/>
    </row>
    <row r="515" spans="1:10" ht="45" customHeight="1">
      <c r="A515" s="182"/>
      <c r="B515" s="42"/>
      <c r="C515" s="42" t="s">
        <v>3238</v>
      </c>
      <c r="D515" s="148">
        <v>2</v>
      </c>
      <c r="E515" s="22" t="s">
        <v>1814</v>
      </c>
      <c r="F515" s="20" t="s">
        <v>3239</v>
      </c>
      <c r="G515" s="83"/>
      <c r="J515" s="29"/>
    </row>
    <row r="516" spans="1:10" ht="126" customHeight="1">
      <c r="A516" s="182"/>
      <c r="B516" s="42"/>
      <c r="C516" s="42" t="s">
        <v>3240</v>
      </c>
      <c r="D516" s="148">
        <v>2</v>
      </c>
      <c r="E516" s="22" t="s">
        <v>1814</v>
      </c>
      <c r="F516" s="20" t="s">
        <v>3241</v>
      </c>
      <c r="G516" s="83"/>
      <c r="J516" s="29"/>
    </row>
    <row r="517" spans="1:10" ht="61" customHeight="1">
      <c r="A517" s="182"/>
      <c r="B517" s="42"/>
      <c r="C517" s="42" t="s">
        <v>3242</v>
      </c>
      <c r="D517" s="148">
        <v>2</v>
      </c>
      <c r="E517" s="22" t="s">
        <v>1814</v>
      </c>
      <c r="F517" s="42" t="s">
        <v>3243</v>
      </c>
      <c r="G517" s="183"/>
      <c r="J517" s="29"/>
    </row>
    <row r="518" spans="1:10" ht="45" customHeight="1">
      <c r="A518" s="182"/>
      <c r="B518" s="42"/>
      <c r="C518" s="42" t="s">
        <v>2796</v>
      </c>
      <c r="D518" s="148">
        <v>2</v>
      </c>
      <c r="E518" s="22" t="s">
        <v>1814</v>
      </c>
      <c r="F518" s="42" t="s">
        <v>3244</v>
      </c>
      <c r="G518" s="183"/>
      <c r="J518" s="29"/>
    </row>
    <row r="519" spans="1:10" ht="45" customHeight="1">
      <c r="A519" s="182"/>
      <c r="B519" s="42"/>
      <c r="C519" s="42" t="s">
        <v>2797</v>
      </c>
      <c r="D519" s="148">
        <v>2</v>
      </c>
      <c r="E519" s="22" t="s">
        <v>658</v>
      </c>
      <c r="F519" s="42" t="s">
        <v>2148</v>
      </c>
      <c r="G519" s="183"/>
      <c r="J519" s="29"/>
    </row>
    <row r="520" spans="1:10" ht="40.4" customHeight="1">
      <c r="A520" s="135" t="s">
        <v>2149</v>
      </c>
      <c r="B520" s="1078" t="s">
        <v>28</v>
      </c>
      <c r="C520" s="1144"/>
      <c r="D520" s="1091"/>
      <c r="E520" s="1091"/>
      <c r="F520" s="1144"/>
      <c r="G520" s="1092"/>
      <c r="H520" s="29">
        <f>SUM(D521:D535)</f>
        <v>28</v>
      </c>
      <c r="I520" s="29">
        <f>COUNT(D521:D535)*2</f>
        <v>28</v>
      </c>
      <c r="J520" s="29">
        <f>H520*100/I520</f>
        <v>100</v>
      </c>
    </row>
    <row r="521" spans="1:10" ht="66" customHeight="1">
      <c r="A521" s="182" t="s">
        <v>2150</v>
      </c>
      <c r="B521" s="23" t="s">
        <v>3245</v>
      </c>
      <c r="C521" s="42" t="s">
        <v>2151</v>
      </c>
      <c r="D521" s="299">
        <v>2</v>
      </c>
      <c r="E521" s="22" t="s">
        <v>339</v>
      </c>
      <c r="F521" s="42" t="s">
        <v>3246</v>
      </c>
      <c r="G521" s="299"/>
      <c r="J521" s="29"/>
    </row>
    <row r="522" spans="1:10" ht="75.75" customHeight="1">
      <c r="A522" s="182"/>
      <c r="B522" s="30"/>
      <c r="C522" s="42" t="s">
        <v>3247</v>
      </c>
      <c r="D522" s="299">
        <v>2</v>
      </c>
      <c r="E522" s="22" t="s">
        <v>339</v>
      </c>
      <c r="F522" s="42" t="s">
        <v>3248</v>
      </c>
      <c r="G522" s="299"/>
      <c r="J522" s="29"/>
    </row>
    <row r="523" spans="1:10" ht="45" customHeight="1">
      <c r="A523" s="182" t="s">
        <v>2152</v>
      </c>
      <c r="B523" s="42" t="s">
        <v>1212</v>
      </c>
      <c r="C523" s="23" t="s">
        <v>1213</v>
      </c>
      <c r="D523" s="299">
        <v>2</v>
      </c>
      <c r="E523" s="22" t="s">
        <v>377</v>
      </c>
      <c r="F523" s="20" t="s">
        <v>3249</v>
      </c>
      <c r="G523" s="299"/>
      <c r="J523" s="29"/>
    </row>
    <row r="524" spans="1:10" ht="45" customHeight="1">
      <c r="A524" s="182"/>
      <c r="B524" s="42"/>
      <c r="C524" s="23" t="s">
        <v>1215</v>
      </c>
      <c r="D524" s="299">
        <v>2</v>
      </c>
      <c r="E524" s="22" t="s">
        <v>377</v>
      </c>
      <c r="F524" s="20" t="s">
        <v>2576</v>
      </c>
      <c r="G524" s="299"/>
      <c r="J524" s="29"/>
    </row>
    <row r="525" spans="1:10" ht="45" customHeight="1">
      <c r="A525" s="182" t="s">
        <v>2156</v>
      </c>
      <c r="B525" s="42" t="s">
        <v>1218</v>
      </c>
      <c r="C525" s="23" t="s">
        <v>2158</v>
      </c>
      <c r="D525" s="122">
        <v>2</v>
      </c>
      <c r="E525" s="71" t="s">
        <v>538</v>
      </c>
      <c r="F525" s="23" t="s">
        <v>3250</v>
      </c>
      <c r="G525" s="299"/>
      <c r="J525" s="29"/>
    </row>
    <row r="526" spans="1:10" ht="45" customHeight="1">
      <c r="A526" s="182"/>
      <c r="B526" s="42"/>
      <c r="C526" s="30" t="s">
        <v>3251</v>
      </c>
      <c r="D526" s="337">
        <v>2</v>
      </c>
      <c r="E526" s="273" t="s">
        <v>269</v>
      </c>
      <c r="F526" s="30" t="s">
        <v>3252</v>
      </c>
      <c r="G526" s="299"/>
      <c r="J526" s="29"/>
    </row>
    <row r="527" spans="1:10" ht="41.15" customHeight="1">
      <c r="A527" s="182"/>
      <c r="B527" s="42"/>
      <c r="C527" s="23" t="s">
        <v>2160</v>
      </c>
      <c r="D527" s="299">
        <v>2</v>
      </c>
      <c r="E527" s="22" t="s">
        <v>538</v>
      </c>
      <c r="F527" s="45" t="s">
        <v>3253</v>
      </c>
      <c r="G527" s="299"/>
      <c r="J527" s="29"/>
    </row>
    <row r="528" spans="1:10" ht="45" customHeight="1">
      <c r="A528" s="182"/>
      <c r="B528" s="42"/>
      <c r="C528" s="23" t="s">
        <v>1222</v>
      </c>
      <c r="D528" s="299">
        <v>2</v>
      </c>
      <c r="E528" s="22" t="s">
        <v>377</v>
      </c>
      <c r="F528" s="45" t="s">
        <v>2799</v>
      </c>
      <c r="G528" s="299"/>
      <c r="J528" s="29"/>
    </row>
    <row r="529" spans="1:10" ht="30" customHeight="1">
      <c r="A529" s="182"/>
      <c r="B529" s="42"/>
      <c r="C529" s="23" t="s">
        <v>3254</v>
      </c>
      <c r="D529" s="299">
        <v>2</v>
      </c>
      <c r="E529" s="22" t="s">
        <v>377</v>
      </c>
      <c r="F529" s="45" t="s">
        <v>3255</v>
      </c>
      <c r="G529" s="299"/>
      <c r="J529" s="29"/>
    </row>
    <row r="530" spans="1:10" ht="30" customHeight="1">
      <c r="A530" s="182"/>
      <c r="B530" s="42"/>
      <c r="C530" s="23" t="s">
        <v>3256</v>
      </c>
      <c r="D530" s="299">
        <v>2</v>
      </c>
      <c r="E530" s="22" t="s">
        <v>538</v>
      </c>
      <c r="F530" s="45" t="s">
        <v>3257</v>
      </c>
      <c r="G530" s="299"/>
      <c r="J530" s="29"/>
    </row>
    <row r="531" spans="1:10" ht="30" customHeight="1">
      <c r="A531" s="182"/>
      <c r="B531" s="42"/>
      <c r="C531" s="23" t="s">
        <v>3258</v>
      </c>
      <c r="D531" s="299">
        <v>2</v>
      </c>
      <c r="E531" s="22" t="s">
        <v>339</v>
      </c>
      <c r="F531" s="45" t="s">
        <v>3259</v>
      </c>
      <c r="G531" s="299"/>
      <c r="J531" s="29"/>
    </row>
    <row r="532" spans="1:10" ht="65.25" customHeight="1">
      <c r="A532" s="182"/>
      <c r="B532" s="42"/>
      <c r="C532" s="23" t="s">
        <v>3260</v>
      </c>
      <c r="D532" s="299">
        <v>2</v>
      </c>
      <c r="E532" s="22" t="s">
        <v>658</v>
      </c>
      <c r="F532" s="45" t="s">
        <v>3261</v>
      </c>
      <c r="G532" s="299"/>
      <c r="J532" s="29"/>
    </row>
    <row r="533" spans="1:10" ht="65.25" hidden="1" customHeight="1">
      <c r="A533" s="79" t="s">
        <v>2163</v>
      </c>
      <c r="B533" s="30" t="s">
        <v>1227</v>
      </c>
      <c r="C533" s="23"/>
      <c r="D533" s="299"/>
      <c r="E533" s="22"/>
      <c r="F533" s="45"/>
      <c r="G533" s="299"/>
      <c r="H533" s="99"/>
      <c r="I533" s="99"/>
    </row>
    <row r="534" spans="1:10" ht="71.150000000000006" customHeight="1">
      <c r="A534" s="182" t="s">
        <v>1230</v>
      </c>
      <c r="B534" s="30" t="s">
        <v>1231</v>
      </c>
      <c r="C534" s="42" t="s">
        <v>3262</v>
      </c>
      <c r="D534" s="299">
        <v>2</v>
      </c>
      <c r="E534" s="22" t="s">
        <v>377</v>
      </c>
      <c r="F534" s="45" t="s">
        <v>3263</v>
      </c>
      <c r="G534" s="299"/>
      <c r="J534" s="29"/>
    </row>
    <row r="535" spans="1:10" ht="30" customHeight="1">
      <c r="A535" s="182"/>
      <c r="B535" s="30"/>
      <c r="C535" s="42" t="s">
        <v>3264</v>
      </c>
      <c r="D535" s="299">
        <v>2</v>
      </c>
      <c r="E535" s="22" t="s">
        <v>538</v>
      </c>
      <c r="F535" s="42" t="s">
        <v>3265</v>
      </c>
      <c r="G535" s="299"/>
      <c r="J535" s="29"/>
    </row>
    <row r="536" spans="1:10" ht="40.4" customHeight="1">
      <c r="A536" s="135" t="s">
        <v>2166</v>
      </c>
      <c r="B536" s="1078" t="s">
        <v>26</v>
      </c>
      <c r="C536" s="1144"/>
      <c r="D536" s="1091"/>
      <c r="E536" s="1091"/>
      <c r="F536" s="1144"/>
      <c r="G536" s="1092"/>
      <c r="H536" s="29">
        <f>SUM(D537:D545)</f>
        <v>18</v>
      </c>
      <c r="I536" s="29">
        <f>COUNT(D537:D545)*2</f>
        <v>18</v>
      </c>
      <c r="J536" s="29">
        <f>H536*100/I536</f>
        <v>100</v>
      </c>
    </row>
    <row r="537" spans="1:10" ht="45" customHeight="1">
      <c r="A537" s="182" t="s">
        <v>2168</v>
      </c>
      <c r="B537" s="191" t="s">
        <v>1233</v>
      </c>
      <c r="C537" s="20" t="s">
        <v>2170</v>
      </c>
      <c r="D537" s="21">
        <v>2</v>
      </c>
      <c r="E537" s="28" t="s">
        <v>339</v>
      </c>
      <c r="F537" s="42" t="s">
        <v>3266</v>
      </c>
      <c r="G537" s="299"/>
      <c r="J537" s="29"/>
    </row>
    <row r="538" spans="1:10" ht="45" customHeight="1">
      <c r="A538" s="182"/>
      <c r="B538" s="191"/>
      <c r="C538" s="42" t="s">
        <v>2171</v>
      </c>
      <c r="D538" s="21">
        <v>2</v>
      </c>
      <c r="E538" s="28" t="s">
        <v>377</v>
      </c>
      <c r="F538" s="25" t="s">
        <v>6316</v>
      </c>
      <c r="G538" s="299"/>
      <c r="J538" s="29"/>
    </row>
    <row r="539" spans="1:10" ht="45" customHeight="1">
      <c r="A539" s="182"/>
      <c r="B539" s="191"/>
      <c r="C539" s="42" t="s">
        <v>2172</v>
      </c>
      <c r="D539" s="21">
        <v>2</v>
      </c>
      <c r="E539" s="28" t="s">
        <v>339</v>
      </c>
      <c r="F539" s="25" t="s">
        <v>6315</v>
      </c>
      <c r="G539" s="299"/>
      <c r="J539" s="29"/>
    </row>
    <row r="540" spans="1:10" ht="45" customHeight="1">
      <c r="A540" s="182"/>
      <c r="B540" s="191"/>
      <c r="C540" s="20" t="s">
        <v>1235</v>
      </c>
      <c r="D540" s="21">
        <v>2</v>
      </c>
      <c r="E540" s="28" t="s">
        <v>339</v>
      </c>
      <c r="F540" s="42" t="s">
        <v>3267</v>
      </c>
      <c r="G540" s="299"/>
      <c r="J540" s="29"/>
    </row>
    <row r="541" spans="1:10" ht="31.5" customHeight="1">
      <c r="A541" s="182" t="s">
        <v>2173</v>
      </c>
      <c r="B541" s="191" t="s">
        <v>1238</v>
      </c>
      <c r="C541" s="20" t="s">
        <v>6311</v>
      </c>
      <c r="D541" s="21">
        <v>2</v>
      </c>
      <c r="E541" s="28" t="s">
        <v>339</v>
      </c>
      <c r="F541" s="30" t="s">
        <v>6310</v>
      </c>
      <c r="G541" s="299"/>
      <c r="J541" s="29"/>
    </row>
    <row r="542" spans="1:10" ht="30" customHeight="1">
      <c r="A542" s="182"/>
      <c r="B542" s="191"/>
      <c r="C542" s="20" t="s">
        <v>2175</v>
      </c>
      <c r="D542" s="21">
        <v>2</v>
      </c>
      <c r="E542" s="28" t="s">
        <v>377</v>
      </c>
      <c r="F542" s="30" t="s">
        <v>2176</v>
      </c>
      <c r="G542" s="299"/>
      <c r="J542" s="29"/>
    </row>
    <row r="543" spans="1:10" ht="30" customHeight="1">
      <c r="A543" s="182"/>
      <c r="B543" s="191"/>
      <c r="C543" s="23" t="s">
        <v>6309</v>
      </c>
      <c r="D543" s="21">
        <v>2</v>
      </c>
      <c r="E543" s="28" t="s">
        <v>339</v>
      </c>
      <c r="F543" s="30" t="s">
        <v>2177</v>
      </c>
      <c r="G543" s="299"/>
      <c r="J543" s="29"/>
    </row>
    <row r="544" spans="1:10" ht="31.5" customHeight="1">
      <c r="A544" s="182" t="s">
        <v>2178</v>
      </c>
      <c r="B544" s="191" t="s">
        <v>1246</v>
      </c>
      <c r="C544" s="30" t="s">
        <v>1247</v>
      </c>
      <c r="D544" s="148">
        <v>2</v>
      </c>
      <c r="E544" s="303" t="s">
        <v>418</v>
      </c>
      <c r="F544" s="20" t="s">
        <v>3268</v>
      </c>
      <c r="G544" s="299"/>
      <c r="J544" s="29"/>
    </row>
    <row r="545" spans="1:10" ht="31.5" customHeight="1">
      <c r="A545" s="182"/>
      <c r="B545" s="191"/>
      <c r="C545" s="30" t="s">
        <v>1248</v>
      </c>
      <c r="D545" s="148">
        <v>2</v>
      </c>
      <c r="E545" s="303" t="s">
        <v>269</v>
      </c>
      <c r="F545" s="177" t="s">
        <v>3269</v>
      </c>
      <c r="G545" s="299"/>
      <c r="J545" s="29"/>
    </row>
    <row r="546" spans="1:10" ht="18.75" customHeight="1">
      <c r="A546" s="98"/>
      <c r="B546" s="1195" t="s">
        <v>2181</v>
      </c>
      <c r="C546" s="1253"/>
      <c r="D546" s="1197"/>
      <c r="E546" s="1197"/>
      <c r="F546" s="1253"/>
      <c r="G546" s="1197"/>
      <c r="H546" s="29">
        <f>H547+H554+H558+H571+H575+H582+H590+H600+H550+H593</f>
        <v>58</v>
      </c>
      <c r="I546" s="29">
        <f>I547+I554+I558+I571+I575+I582+I590+I600+I550+I593</f>
        <v>58</v>
      </c>
      <c r="J546" s="29">
        <f>H546*100/I546</f>
        <v>100</v>
      </c>
    </row>
    <row r="547" spans="1:10" ht="40.4" customHeight="1">
      <c r="A547" s="117" t="s">
        <v>25</v>
      </c>
      <c r="B547" s="1078" t="s">
        <v>24</v>
      </c>
      <c r="C547" s="1144"/>
      <c r="D547" s="1091"/>
      <c r="E547" s="1091"/>
      <c r="F547" s="1144"/>
      <c r="G547" s="1092"/>
      <c r="H547" s="29">
        <f>SUM(D548:D549)</f>
        <v>2</v>
      </c>
      <c r="I547" s="29">
        <f>COUNT(D548:D549)*2</f>
        <v>2</v>
      </c>
      <c r="J547" s="29">
        <f>H547*100/I547</f>
        <v>100</v>
      </c>
    </row>
    <row r="548" spans="1:10" ht="46.5" customHeight="1">
      <c r="A548" s="43" t="s">
        <v>1252</v>
      </c>
      <c r="B548" s="114" t="s">
        <v>1253</v>
      </c>
      <c r="C548" s="30" t="s">
        <v>3270</v>
      </c>
      <c r="D548" s="53">
        <v>2</v>
      </c>
      <c r="E548" s="28" t="s">
        <v>538</v>
      </c>
      <c r="F548" s="30" t="s">
        <v>3271</v>
      </c>
      <c r="G548" s="53"/>
      <c r="J548" s="29"/>
    </row>
    <row r="549" spans="1:10" ht="30" hidden="1" customHeight="1">
      <c r="A549" s="68" t="s">
        <v>1255</v>
      </c>
      <c r="B549" s="30" t="s">
        <v>1256</v>
      </c>
      <c r="C549" s="26"/>
      <c r="D549" s="26"/>
      <c r="E549" s="28"/>
      <c r="F549" s="26"/>
      <c r="G549" s="26"/>
      <c r="H549" s="99"/>
      <c r="I549" s="99"/>
    </row>
    <row r="550" spans="1:10" ht="40.4" hidden="1" customHeight="1">
      <c r="A550" s="162" t="s">
        <v>23</v>
      </c>
      <c r="B550" s="1078" t="s">
        <v>22</v>
      </c>
      <c r="C550" s="1091"/>
      <c r="D550" s="1091"/>
      <c r="E550" s="1091"/>
      <c r="F550" s="1091"/>
      <c r="G550" s="1092"/>
      <c r="H550" s="99">
        <f>SUM(D551:D553)</f>
        <v>0</v>
      </c>
      <c r="I550" s="99">
        <f>COUNT(D551:D553)*2</f>
        <v>0</v>
      </c>
    </row>
    <row r="551" spans="1:10" ht="31.5" hidden="1" customHeight="1">
      <c r="A551" s="68" t="s">
        <v>1257</v>
      </c>
      <c r="B551" s="191" t="s">
        <v>1258</v>
      </c>
      <c r="C551" s="26"/>
      <c r="D551" s="26"/>
      <c r="E551" s="28"/>
      <c r="F551" s="26"/>
      <c r="G551" s="26"/>
      <c r="H551" s="99"/>
      <c r="I551" s="99"/>
    </row>
    <row r="552" spans="1:10" ht="31.5" hidden="1" customHeight="1">
      <c r="A552" s="68" t="s">
        <v>1259</v>
      </c>
      <c r="B552" s="191" t="s">
        <v>1260</v>
      </c>
      <c r="C552" s="26"/>
      <c r="D552" s="26"/>
      <c r="E552" s="28"/>
      <c r="F552" s="26"/>
      <c r="G552" s="26"/>
      <c r="H552" s="99"/>
      <c r="I552" s="99"/>
    </row>
    <row r="553" spans="1:10" ht="31.5" hidden="1" customHeight="1">
      <c r="A553" s="68" t="s">
        <v>1261</v>
      </c>
      <c r="B553" s="191" t="s">
        <v>1262</v>
      </c>
      <c r="C553" s="26"/>
      <c r="D553" s="26"/>
      <c r="E553" s="28"/>
      <c r="F553" s="26"/>
      <c r="G553" s="26"/>
      <c r="H553" s="99"/>
      <c r="I553" s="99"/>
    </row>
    <row r="554" spans="1:10" ht="40.4" customHeight="1">
      <c r="A554" s="135" t="s">
        <v>2191</v>
      </c>
      <c r="B554" s="1078" t="s">
        <v>20</v>
      </c>
      <c r="C554" s="1144"/>
      <c r="D554" s="1091"/>
      <c r="E554" s="1091"/>
      <c r="F554" s="1144"/>
      <c r="G554" s="1092"/>
      <c r="H554" s="29">
        <f>SUM(D555:D557)</f>
        <v>4</v>
      </c>
      <c r="I554" s="29">
        <f>COUNT(D555:D557)*2</f>
        <v>4</v>
      </c>
      <c r="J554" s="29">
        <f>H554*100/I554</f>
        <v>100</v>
      </c>
    </row>
    <row r="555" spans="1:10" ht="60" customHeight="1">
      <c r="A555" s="18" t="s">
        <v>2193</v>
      </c>
      <c r="B555" s="191" t="s">
        <v>1264</v>
      </c>
      <c r="C555" s="20" t="s">
        <v>3272</v>
      </c>
      <c r="D555" s="21">
        <v>2</v>
      </c>
      <c r="E555" s="28" t="s">
        <v>538</v>
      </c>
      <c r="F555" s="23" t="s">
        <v>3273</v>
      </c>
      <c r="G555" s="53"/>
      <c r="J555" s="29"/>
    </row>
    <row r="556" spans="1:10" ht="46.5" hidden="1">
      <c r="A556" s="27" t="s">
        <v>2197</v>
      </c>
      <c r="B556" s="191" t="s">
        <v>1268</v>
      </c>
      <c r="C556" s="74" t="s">
        <v>1272</v>
      </c>
      <c r="D556" s="21"/>
      <c r="E556" s="28" t="s">
        <v>538</v>
      </c>
      <c r="F556" s="74" t="s">
        <v>1273</v>
      </c>
      <c r="G556" s="26"/>
      <c r="H556" s="99"/>
      <c r="I556" s="99"/>
    </row>
    <row r="557" spans="1:10" ht="47.25" customHeight="1">
      <c r="A557" s="18" t="s">
        <v>2199</v>
      </c>
      <c r="B557" s="114" t="s">
        <v>1271</v>
      </c>
      <c r="C557" s="191" t="s">
        <v>1272</v>
      </c>
      <c r="D557" s="53">
        <v>2</v>
      </c>
      <c r="E557" s="28" t="s">
        <v>538</v>
      </c>
      <c r="F557" s="191" t="s">
        <v>1273</v>
      </c>
      <c r="G557" s="53"/>
      <c r="J557" s="29"/>
    </row>
    <row r="558" spans="1:10" ht="40.4" customHeight="1">
      <c r="A558" s="135" t="s">
        <v>2202</v>
      </c>
      <c r="B558" s="1078" t="s">
        <v>18</v>
      </c>
      <c r="C558" s="1144"/>
      <c r="D558" s="1091"/>
      <c r="E558" s="1091"/>
      <c r="F558" s="1144"/>
      <c r="G558" s="1092"/>
      <c r="H558" s="29">
        <f>SUM(D559:D570)</f>
        <v>24</v>
      </c>
      <c r="I558" s="29">
        <f>COUNT(D559:D570)*2</f>
        <v>24</v>
      </c>
      <c r="J558" s="29">
        <f>H558*100/I558</f>
        <v>100</v>
      </c>
    </row>
    <row r="559" spans="1:10" ht="45" customHeight="1">
      <c r="A559" s="18" t="s">
        <v>2204</v>
      </c>
      <c r="B559" s="191" t="s">
        <v>1275</v>
      </c>
      <c r="C559" s="123" t="s">
        <v>1276</v>
      </c>
      <c r="D559" s="53">
        <v>2</v>
      </c>
      <c r="E559" s="28" t="s">
        <v>646</v>
      </c>
      <c r="F559" s="42" t="s">
        <v>3274</v>
      </c>
      <c r="G559" s="53"/>
      <c r="J559" s="29"/>
    </row>
    <row r="560" spans="1:10" ht="45" customHeight="1">
      <c r="A560" s="18"/>
      <c r="B560" s="191"/>
      <c r="C560" s="23" t="s">
        <v>1277</v>
      </c>
      <c r="D560" s="53">
        <v>2</v>
      </c>
      <c r="E560" s="28" t="s">
        <v>375</v>
      </c>
      <c r="F560" s="42" t="s">
        <v>3275</v>
      </c>
      <c r="G560" s="53"/>
      <c r="J560" s="29"/>
    </row>
    <row r="561" spans="1:10" ht="70" customHeight="1">
      <c r="A561" s="18" t="s">
        <v>2207</v>
      </c>
      <c r="B561" s="191" t="s">
        <v>1279</v>
      </c>
      <c r="C561" s="118" t="s">
        <v>2208</v>
      </c>
      <c r="D561" s="53">
        <v>2</v>
      </c>
      <c r="E561" s="28" t="s">
        <v>646</v>
      </c>
      <c r="F561" s="30" t="s">
        <v>3276</v>
      </c>
      <c r="G561" s="440"/>
      <c r="J561" s="29"/>
    </row>
    <row r="562" spans="1:10" ht="100" customHeight="1">
      <c r="A562" s="18"/>
      <c r="B562" s="191"/>
      <c r="C562" s="118" t="s">
        <v>2210</v>
      </c>
      <c r="D562" s="53">
        <v>2</v>
      </c>
      <c r="E562" s="28" t="s">
        <v>646</v>
      </c>
      <c r="F562" s="30" t="s">
        <v>3276</v>
      </c>
      <c r="G562" s="440"/>
      <c r="J562" s="29"/>
    </row>
    <row r="563" spans="1:10" ht="47.15" customHeight="1">
      <c r="A563" s="18"/>
      <c r="B563" s="191"/>
      <c r="C563" s="118" t="s">
        <v>2212</v>
      </c>
      <c r="D563" s="53">
        <v>2</v>
      </c>
      <c r="E563" s="28" t="s">
        <v>646</v>
      </c>
      <c r="F563" s="30" t="s">
        <v>3276</v>
      </c>
      <c r="G563" s="53"/>
      <c r="J563" s="29"/>
    </row>
    <row r="564" spans="1:10" ht="47.25" customHeight="1">
      <c r="A564" s="18"/>
      <c r="B564" s="191"/>
      <c r="C564" s="118" t="s">
        <v>2214</v>
      </c>
      <c r="D564" s="53">
        <v>2</v>
      </c>
      <c r="E564" s="28" t="s">
        <v>646</v>
      </c>
      <c r="F564" s="30" t="s">
        <v>3276</v>
      </c>
      <c r="G564" s="53"/>
      <c r="J564" s="29"/>
    </row>
    <row r="565" spans="1:10" ht="47.25" customHeight="1">
      <c r="A565" s="18"/>
      <c r="B565" s="191"/>
      <c r="C565" s="118" t="s">
        <v>2216</v>
      </c>
      <c r="D565" s="53">
        <v>2</v>
      </c>
      <c r="E565" s="28" t="s">
        <v>646</v>
      </c>
      <c r="F565" s="30" t="s">
        <v>3276</v>
      </c>
      <c r="G565" s="53"/>
      <c r="J565" s="29"/>
    </row>
    <row r="566" spans="1:10" ht="47.25" customHeight="1">
      <c r="A566" s="18"/>
      <c r="B566" s="191"/>
      <c r="C566" s="118" t="s">
        <v>2218</v>
      </c>
      <c r="D566" s="53">
        <v>2</v>
      </c>
      <c r="E566" s="28" t="s">
        <v>646</v>
      </c>
      <c r="F566" s="30" t="s">
        <v>3276</v>
      </c>
      <c r="G566" s="53"/>
      <c r="J566" s="29"/>
    </row>
    <row r="567" spans="1:10" ht="47.25" customHeight="1">
      <c r="A567" s="18"/>
      <c r="B567" s="191"/>
      <c r="C567" s="118" t="s">
        <v>2220</v>
      </c>
      <c r="D567" s="53">
        <v>2</v>
      </c>
      <c r="E567" s="28" t="s">
        <v>646</v>
      </c>
      <c r="F567" s="30" t="s">
        <v>3276</v>
      </c>
      <c r="G567" s="53"/>
      <c r="J567" s="29"/>
    </row>
    <row r="568" spans="1:10" ht="74.150000000000006" customHeight="1">
      <c r="A568" s="18"/>
      <c r="B568" s="191"/>
      <c r="C568" s="118" t="s">
        <v>2222</v>
      </c>
      <c r="D568" s="53">
        <v>2</v>
      </c>
      <c r="E568" s="28" t="s">
        <v>646</v>
      </c>
      <c r="F568" s="30" t="s">
        <v>3276</v>
      </c>
      <c r="G568" s="53"/>
      <c r="J568" s="29"/>
    </row>
    <row r="569" spans="1:10" ht="31.5" customHeight="1">
      <c r="A569" s="18" t="s">
        <v>2224</v>
      </c>
      <c r="B569" s="191" t="s">
        <v>1294</v>
      </c>
      <c r="C569" s="42" t="s">
        <v>2600</v>
      </c>
      <c r="D569" s="53">
        <v>2</v>
      </c>
      <c r="E569" s="28" t="s">
        <v>538</v>
      </c>
      <c r="F569" s="42" t="s">
        <v>3277</v>
      </c>
      <c r="G569" s="53"/>
      <c r="J569" s="29"/>
    </row>
    <row r="570" spans="1:10" ht="31.5" customHeight="1">
      <c r="A570" s="18" t="s">
        <v>2228</v>
      </c>
      <c r="B570" s="191" t="s">
        <v>1297</v>
      </c>
      <c r="C570" s="42" t="s">
        <v>3278</v>
      </c>
      <c r="D570" s="53">
        <v>2</v>
      </c>
      <c r="E570" s="28" t="s">
        <v>339</v>
      </c>
      <c r="F570" s="42" t="s">
        <v>3279</v>
      </c>
      <c r="G570" s="53"/>
      <c r="J570" s="29"/>
    </row>
    <row r="571" spans="1:10" ht="40.4" customHeight="1">
      <c r="A571" s="135" t="s">
        <v>2235</v>
      </c>
      <c r="B571" s="1078" t="s">
        <v>16</v>
      </c>
      <c r="C571" s="1144"/>
      <c r="D571" s="1091"/>
      <c r="E571" s="1091"/>
      <c r="F571" s="1144"/>
      <c r="G571" s="1092"/>
      <c r="H571" s="29">
        <f>SUM(D572:D574)</f>
        <v>6</v>
      </c>
      <c r="I571" s="29">
        <f>COUNT(B572:G575)*2</f>
        <v>6</v>
      </c>
      <c r="J571" s="29">
        <f>H571*100/I571</f>
        <v>100</v>
      </c>
    </row>
    <row r="572" spans="1:10" ht="60" customHeight="1">
      <c r="A572" s="18" t="s">
        <v>2237</v>
      </c>
      <c r="B572" s="191" t="s">
        <v>1302</v>
      </c>
      <c r="C572" s="42" t="s">
        <v>1303</v>
      </c>
      <c r="D572" s="21">
        <v>2</v>
      </c>
      <c r="E572" s="28" t="s">
        <v>538</v>
      </c>
      <c r="F572" s="23" t="s">
        <v>2239</v>
      </c>
      <c r="G572" s="21"/>
      <c r="J572" s="29"/>
    </row>
    <row r="573" spans="1:10" ht="47.25" customHeight="1">
      <c r="A573" s="18" t="s">
        <v>2240</v>
      </c>
      <c r="B573" s="191" t="s">
        <v>1305</v>
      </c>
      <c r="C573" s="20" t="s">
        <v>1306</v>
      </c>
      <c r="D573" s="21">
        <v>2</v>
      </c>
      <c r="E573" s="28" t="s">
        <v>538</v>
      </c>
      <c r="F573" s="23" t="s">
        <v>2241</v>
      </c>
      <c r="G573" s="21"/>
      <c r="J573" s="29"/>
    </row>
    <row r="574" spans="1:10" ht="45" customHeight="1">
      <c r="A574" s="18" t="s">
        <v>1307</v>
      </c>
      <c r="B574" s="191" t="s">
        <v>1308</v>
      </c>
      <c r="C574" s="23" t="s">
        <v>2242</v>
      </c>
      <c r="D574" s="21">
        <v>2</v>
      </c>
      <c r="E574" s="28" t="s">
        <v>538</v>
      </c>
      <c r="F574" s="23" t="s">
        <v>2243</v>
      </c>
      <c r="G574" s="21"/>
      <c r="J574" s="29"/>
    </row>
    <row r="575" spans="1:10" ht="40.4" customHeight="1">
      <c r="A575" s="135" t="s">
        <v>2244</v>
      </c>
      <c r="B575" s="1078" t="s">
        <v>14</v>
      </c>
      <c r="C575" s="1144"/>
      <c r="D575" s="1091"/>
      <c r="E575" s="1091"/>
      <c r="F575" s="1144"/>
      <c r="G575" s="1092"/>
      <c r="H575" s="29">
        <f>SUM(D576:D581)</f>
        <v>10</v>
      </c>
      <c r="I575" s="29">
        <f>COUNT(D576:D581)*2</f>
        <v>10</v>
      </c>
      <c r="J575" s="29">
        <f>H575*100/I575</f>
        <v>100</v>
      </c>
    </row>
    <row r="576" spans="1:10" ht="45" customHeight="1">
      <c r="A576" s="18" t="s">
        <v>2245</v>
      </c>
      <c r="B576" s="19" t="s">
        <v>1311</v>
      </c>
      <c r="C576" s="20" t="s">
        <v>1312</v>
      </c>
      <c r="D576" s="53">
        <v>2</v>
      </c>
      <c r="E576" s="28" t="s">
        <v>651</v>
      </c>
      <c r="F576" s="338" t="s">
        <v>2246</v>
      </c>
      <c r="G576" s="53"/>
      <c r="J576" s="29"/>
    </row>
    <row r="577" spans="1:10" ht="31.5" hidden="1" customHeight="1">
      <c r="A577" s="27" t="s">
        <v>1313</v>
      </c>
      <c r="B577" s="19" t="s">
        <v>1314</v>
      </c>
      <c r="C577" s="50"/>
      <c r="D577" s="26"/>
      <c r="E577" s="28"/>
      <c r="F577" s="26"/>
      <c r="G577" s="26"/>
      <c r="H577" s="99"/>
      <c r="I577" s="99"/>
    </row>
    <row r="578" spans="1:10" ht="31.5" customHeight="1">
      <c r="A578" s="18"/>
      <c r="B578" s="19"/>
      <c r="C578" s="223" t="s">
        <v>3280</v>
      </c>
      <c r="D578" s="53">
        <v>2</v>
      </c>
      <c r="E578" s="28" t="s">
        <v>646</v>
      </c>
      <c r="F578" s="26" t="s">
        <v>3281</v>
      </c>
      <c r="G578" s="26"/>
      <c r="J578" s="29"/>
    </row>
    <row r="579" spans="1:10" ht="47.25" customHeight="1">
      <c r="A579" s="18" t="s">
        <v>1318</v>
      </c>
      <c r="B579" s="51" t="s">
        <v>1319</v>
      </c>
      <c r="C579" s="123" t="s">
        <v>1320</v>
      </c>
      <c r="D579" s="53">
        <v>2</v>
      </c>
      <c r="E579" s="28" t="s">
        <v>651</v>
      </c>
      <c r="F579" s="30" t="s">
        <v>2254</v>
      </c>
      <c r="G579" s="53"/>
      <c r="J579" s="29"/>
    </row>
    <row r="580" spans="1:10" ht="47.25" customHeight="1">
      <c r="A580" s="18" t="s">
        <v>2255</v>
      </c>
      <c r="B580" s="19" t="s">
        <v>1322</v>
      </c>
      <c r="C580" s="42" t="s">
        <v>1323</v>
      </c>
      <c r="D580" s="53">
        <v>2</v>
      </c>
      <c r="E580" s="28" t="s">
        <v>651</v>
      </c>
      <c r="F580" s="30" t="s">
        <v>3282</v>
      </c>
      <c r="G580" s="53"/>
      <c r="J580" s="29"/>
    </row>
    <row r="581" spans="1:10" ht="66" customHeight="1">
      <c r="A581" s="18" t="s">
        <v>2257</v>
      </c>
      <c r="B581" s="19" t="s">
        <v>2258</v>
      </c>
      <c r="C581" s="20" t="s">
        <v>2259</v>
      </c>
      <c r="D581" s="21">
        <v>2</v>
      </c>
      <c r="E581" s="28" t="s">
        <v>651</v>
      </c>
      <c r="F581" s="23" t="s">
        <v>2260</v>
      </c>
      <c r="G581" s="21"/>
      <c r="J581" s="29"/>
    </row>
    <row r="582" spans="1:10" ht="40.4" customHeight="1">
      <c r="A582" s="135" t="s">
        <v>2261</v>
      </c>
      <c r="B582" s="996" t="s">
        <v>1327</v>
      </c>
      <c r="C582" s="1166"/>
      <c r="D582" s="997"/>
      <c r="E582" s="997"/>
      <c r="F582" s="1166"/>
      <c r="G582" s="1079"/>
      <c r="H582" s="29">
        <f>SUM(D583:D589)</f>
        <v>6</v>
      </c>
      <c r="I582" s="29">
        <f>COUNT(D583:D589)*2</f>
        <v>6</v>
      </c>
      <c r="J582" s="29">
        <f>H582*100/I582</f>
        <v>100</v>
      </c>
    </row>
    <row r="583" spans="1:10" ht="33.75" hidden="1" customHeight="1">
      <c r="A583" s="27" t="s">
        <v>1328</v>
      </c>
      <c r="B583" s="50" t="s">
        <v>1329</v>
      </c>
      <c r="C583" s="50" t="s">
        <v>1330</v>
      </c>
      <c r="D583" s="90"/>
      <c r="E583" s="26" t="s">
        <v>538</v>
      </c>
      <c r="F583" s="91" t="s">
        <v>1331</v>
      </c>
      <c r="G583" s="26"/>
      <c r="H583" s="99"/>
      <c r="I583" s="99"/>
    </row>
    <row r="584" spans="1:10" ht="63" hidden="1" customHeight="1">
      <c r="A584" s="27" t="s">
        <v>1332</v>
      </c>
      <c r="B584" s="50" t="s">
        <v>1333</v>
      </c>
      <c r="C584" s="50" t="s">
        <v>1334</v>
      </c>
      <c r="D584" s="90"/>
      <c r="E584" s="26" t="s">
        <v>538</v>
      </c>
      <c r="F584" s="91" t="s">
        <v>3283</v>
      </c>
      <c r="G584" s="53"/>
      <c r="H584" s="99"/>
      <c r="I584" s="99"/>
    </row>
    <row r="585" spans="1:10" ht="47.25" hidden="1" customHeight="1">
      <c r="A585" s="27" t="s">
        <v>1336</v>
      </c>
      <c r="B585" s="50" t="s">
        <v>1337</v>
      </c>
      <c r="C585" s="50" t="s">
        <v>1338</v>
      </c>
      <c r="D585" s="90"/>
      <c r="E585" s="26" t="s">
        <v>538</v>
      </c>
      <c r="F585" s="91" t="s">
        <v>1339</v>
      </c>
      <c r="G585" s="53"/>
      <c r="H585" s="99"/>
      <c r="I585" s="99"/>
    </row>
    <row r="586" spans="1:10" ht="47.25" customHeight="1">
      <c r="A586" s="63" t="s">
        <v>1340</v>
      </c>
      <c r="B586" s="50" t="s">
        <v>1341</v>
      </c>
      <c r="C586" s="42" t="s">
        <v>1342</v>
      </c>
      <c r="D586" s="193">
        <v>2</v>
      </c>
      <c r="E586" s="26" t="s">
        <v>538</v>
      </c>
      <c r="F586" s="339" t="s">
        <v>1343</v>
      </c>
      <c r="G586" s="53"/>
      <c r="J586" s="29"/>
    </row>
    <row r="587" spans="1:10" ht="47.25" customHeight="1">
      <c r="A587" s="63" t="s">
        <v>1344</v>
      </c>
      <c r="B587" s="50" t="s">
        <v>1345</v>
      </c>
      <c r="C587" s="42" t="s">
        <v>1346</v>
      </c>
      <c r="D587" s="193">
        <v>2</v>
      </c>
      <c r="E587" s="26" t="s">
        <v>538</v>
      </c>
      <c r="F587" s="339" t="s">
        <v>1347</v>
      </c>
      <c r="G587" s="53"/>
      <c r="J587" s="29"/>
    </row>
    <row r="588" spans="1:10" ht="47.25" hidden="1" customHeight="1">
      <c r="A588" s="27" t="s">
        <v>1348</v>
      </c>
      <c r="B588" s="50" t="s">
        <v>1349</v>
      </c>
      <c r="C588" s="50" t="s">
        <v>1350</v>
      </c>
      <c r="D588" s="90"/>
      <c r="E588" s="26" t="s">
        <v>538</v>
      </c>
      <c r="F588" s="91" t="s">
        <v>1351</v>
      </c>
      <c r="G588" s="53"/>
      <c r="H588" s="99"/>
      <c r="I588" s="99"/>
    </row>
    <row r="589" spans="1:10" ht="31.5" customHeight="1">
      <c r="A589" s="63" t="s">
        <v>1352</v>
      </c>
      <c r="B589" s="50" t="s">
        <v>1353</v>
      </c>
      <c r="C589" s="50" t="s">
        <v>1354</v>
      </c>
      <c r="D589" s="90">
        <v>2</v>
      </c>
      <c r="E589" s="26" t="s">
        <v>538</v>
      </c>
      <c r="F589" s="91" t="s">
        <v>3284</v>
      </c>
      <c r="G589" s="53"/>
      <c r="J589" s="29"/>
    </row>
    <row r="590" spans="1:10" ht="40.4" customHeight="1">
      <c r="A590" s="135" t="s">
        <v>2264</v>
      </c>
      <c r="B590" s="1078" t="s">
        <v>11</v>
      </c>
      <c r="C590" s="1144"/>
      <c r="D590" s="1091"/>
      <c r="E590" s="1091"/>
      <c r="F590" s="1144"/>
      <c r="G590" s="1092"/>
      <c r="H590" s="29">
        <f>SUM(D591:D592)</f>
        <v>4</v>
      </c>
      <c r="I590" s="29">
        <f>COUNT(D591:D592)*2</f>
        <v>4</v>
      </c>
      <c r="J590" s="29">
        <f>H590*100/I590</f>
        <v>100</v>
      </c>
    </row>
    <row r="591" spans="1:10" ht="31.5" customHeight="1">
      <c r="A591" s="18" t="s">
        <v>2266</v>
      </c>
      <c r="B591" s="191" t="s">
        <v>1357</v>
      </c>
      <c r="C591" s="23" t="s">
        <v>1358</v>
      </c>
      <c r="D591" s="21">
        <v>2</v>
      </c>
      <c r="E591" s="28" t="s">
        <v>269</v>
      </c>
      <c r="F591" s="23" t="s">
        <v>1359</v>
      </c>
      <c r="G591" s="53"/>
      <c r="J591" s="29"/>
    </row>
    <row r="592" spans="1:10" ht="31.5" customHeight="1">
      <c r="A592" s="18" t="s">
        <v>2268</v>
      </c>
      <c r="B592" s="191" t="s">
        <v>1363</v>
      </c>
      <c r="C592" s="23" t="s">
        <v>2270</v>
      </c>
      <c r="D592" s="21">
        <v>2</v>
      </c>
      <c r="E592" s="34" t="s">
        <v>538</v>
      </c>
      <c r="F592" s="23" t="s">
        <v>1364</v>
      </c>
      <c r="G592" s="53"/>
      <c r="J592" s="29"/>
    </row>
    <row r="593" spans="1:10" ht="31.5" hidden="1" customHeight="1">
      <c r="A593" s="92" t="s">
        <v>10</v>
      </c>
      <c r="B593" s="993" t="s">
        <v>1365</v>
      </c>
      <c r="C593" s="994"/>
      <c r="D593" s="994"/>
      <c r="E593" s="994"/>
      <c r="F593" s="994"/>
      <c r="G593" s="998"/>
      <c r="H593" s="99">
        <f>SUM(D594:D599)</f>
        <v>0</v>
      </c>
      <c r="I593" s="99">
        <f>COUNT(D594:D599)*2</f>
        <v>0</v>
      </c>
    </row>
    <row r="594" spans="1:10" ht="31.5" hidden="1" customHeight="1">
      <c r="A594" s="92" t="s">
        <v>1366</v>
      </c>
      <c r="B594" s="50" t="s">
        <v>1367</v>
      </c>
      <c r="C594" s="50"/>
      <c r="D594" s="50"/>
      <c r="E594" s="50"/>
      <c r="F594" s="50"/>
      <c r="G594" s="50"/>
      <c r="H594" s="99"/>
      <c r="I594" s="99"/>
    </row>
    <row r="595" spans="1:10" ht="31.5" hidden="1" customHeight="1">
      <c r="A595" s="92" t="s">
        <v>1368</v>
      </c>
      <c r="B595" s="50" t="s">
        <v>1369</v>
      </c>
      <c r="C595" s="50"/>
      <c r="D595" s="50"/>
      <c r="E595" s="50"/>
      <c r="F595" s="50"/>
      <c r="G595" s="50"/>
      <c r="H595" s="99"/>
      <c r="I595" s="99"/>
    </row>
    <row r="596" spans="1:10" ht="31.5" hidden="1" customHeight="1">
      <c r="A596" s="92" t="s">
        <v>1370</v>
      </c>
      <c r="B596" s="50" t="s">
        <v>1371</v>
      </c>
      <c r="C596" s="50"/>
      <c r="D596" s="50"/>
      <c r="E596" s="50"/>
      <c r="F596" s="50"/>
      <c r="G596" s="50"/>
      <c r="H596" s="99"/>
      <c r="I596" s="99"/>
    </row>
    <row r="597" spans="1:10" ht="31.5" hidden="1" customHeight="1">
      <c r="A597" s="92" t="s">
        <v>1372</v>
      </c>
      <c r="B597" s="50" t="s">
        <v>1373</v>
      </c>
      <c r="C597" s="50"/>
      <c r="D597" s="50"/>
      <c r="E597" s="50"/>
      <c r="F597" s="50"/>
      <c r="G597" s="50"/>
      <c r="H597" s="99"/>
      <c r="I597" s="99"/>
    </row>
    <row r="598" spans="1:10" ht="31.5" hidden="1" customHeight="1">
      <c r="A598" s="92" t="s">
        <v>1374</v>
      </c>
      <c r="B598" s="50" t="s">
        <v>1375</v>
      </c>
      <c r="C598" s="50"/>
      <c r="D598" s="50"/>
      <c r="E598" s="50"/>
      <c r="F598" s="50"/>
      <c r="G598" s="50"/>
      <c r="H598" s="99"/>
      <c r="I598" s="99"/>
    </row>
    <row r="599" spans="1:10" ht="31.5" hidden="1" customHeight="1">
      <c r="A599" s="92" t="s">
        <v>1376</v>
      </c>
      <c r="B599" s="50" t="s">
        <v>1377</v>
      </c>
      <c r="C599" s="50"/>
      <c r="D599" s="50"/>
      <c r="E599" s="50"/>
      <c r="F599" s="50"/>
      <c r="G599" s="50"/>
      <c r="H599" s="99"/>
      <c r="I599" s="99"/>
    </row>
    <row r="600" spans="1:10" ht="31.5" customHeight="1">
      <c r="A600" s="60" t="s">
        <v>1378</v>
      </c>
      <c r="B600" s="993" t="s">
        <v>8</v>
      </c>
      <c r="C600" s="1367"/>
      <c r="D600" s="994"/>
      <c r="E600" s="994"/>
      <c r="F600" s="1367"/>
      <c r="G600" s="998"/>
      <c r="H600" s="29">
        <f>SUM(D601:D610)</f>
        <v>2</v>
      </c>
      <c r="I600" s="29">
        <f>COUNT(D601:D610)*2</f>
        <v>2</v>
      </c>
      <c r="J600" s="29">
        <f>H600*100/I600</f>
        <v>100</v>
      </c>
    </row>
    <row r="601" spans="1:10" ht="31.5" hidden="1" customHeight="1">
      <c r="A601" s="92" t="s">
        <v>1379</v>
      </c>
      <c r="B601" s="50" t="s">
        <v>1380</v>
      </c>
      <c r="C601" s="340"/>
      <c r="D601" s="276"/>
      <c r="E601" s="276"/>
      <c r="F601" s="340"/>
      <c r="G601" s="276"/>
      <c r="H601" s="99"/>
      <c r="I601" s="99"/>
    </row>
    <row r="602" spans="1:10" ht="31.5" hidden="1" customHeight="1">
      <c r="A602" s="92" t="s">
        <v>1381</v>
      </c>
      <c r="B602" s="50" t="s">
        <v>1382</v>
      </c>
      <c r="C602" s="340"/>
      <c r="D602" s="276"/>
      <c r="E602" s="276"/>
      <c r="F602" s="340"/>
      <c r="G602" s="276"/>
      <c r="H602" s="99"/>
      <c r="I602" s="99"/>
    </row>
    <row r="603" spans="1:10" ht="31.5" hidden="1" customHeight="1">
      <c r="A603" s="92" t="s">
        <v>1383</v>
      </c>
      <c r="B603" s="50" t="s">
        <v>1384</v>
      </c>
      <c r="C603" s="340"/>
      <c r="D603" s="276"/>
      <c r="E603" s="276"/>
      <c r="F603" s="340"/>
      <c r="G603" s="276"/>
      <c r="H603" s="99"/>
      <c r="I603" s="99"/>
    </row>
    <row r="604" spans="1:10" ht="31.5" hidden="1" customHeight="1">
      <c r="A604" s="92" t="s">
        <v>1385</v>
      </c>
      <c r="B604" s="50" t="s">
        <v>1386</v>
      </c>
      <c r="C604" s="340"/>
      <c r="D604" s="276"/>
      <c r="E604" s="276"/>
      <c r="F604" s="340"/>
      <c r="G604" s="276"/>
      <c r="H604" s="99"/>
      <c r="I604" s="99"/>
    </row>
    <row r="605" spans="1:10" ht="31.5" hidden="1" customHeight="1">
      <c r="A605" s="92" t="s">
        <v>1387</v>
      </c>
      <c r="B605" s="50" t="s">
        <v>1388</v>
      </c>
      <c r="C605" s="340"/>
      <c r="D605" s="276"/>
      <c r="E605" s="276"/>
      <c r="F605" s="340"/>
      <c r="G605" s="276"/>
      <c r="H605" s="99"/>
      <c r="I605" s="99"/>
    </row>
    <row r="606" spans="1:10" ht="87" customHeight="1">
      <c r="A606" s="60" t="s">
        <v>1389</v>
      </c>
      <c r="B606" s="50" t="s">
        <v>2271</v>
      </c>
      <c r="C606" s="42" t="s">
        <v>1391</v>
      </c>
      <c r="D606" s="94">
        <v>2</v>
      </c>
      <c r="E606" s="34" t="s">
        <v>538</v>
      </c>
      <c r="F606" s="42" t="s">
        <v>2272</v>
      </c>
      <c r="G606" s="21"/>
      <c r="J606" s="29"/>
    </row>
    <row r="607" spans="1:10" ht="87" hidden="1" customHeight="1">
      <c r="A607" s="27" t="s">
        <v>1393</v>
      </c>
      <c r="B607" s="50" t="s">
        <v>1394</v>
      </c>
      <c r="C607" s="42"/>
      <c r="D607" s="21"/>
      <c r="E607" s="28"/>
      <c r="F607" s="42"/>
      <c r="G607" s="21"/>
      <c r="H607" s="99"/>
      <c r="I607" s="99"/>
    </row>
    <row r="608" spans="1:10" ht="87" hidden="1" customHeight="1">
      <c r="A608" s="27" t="s">
        <v>1395</v>
      </c>
      <c r="B608" s="50" t="s">
        <v>1396</v>
      </c>
      <c r="C608" s="42"/>
      <c r="D608" s="21"/>
      <c r="E608" s="28"/>
      <c r="F608" s="42"/>
      <c r="G608" s="21"/>
      <c r="H608" s="99"/>
      <c r="I608" s="99"/>
    </row>
    <row r="609" spans="1:10" ht="87" hidden="1" customHeight="1">
      <c r="A609" s="27" t="s">
        <v>1397</v>
      </c>
      <c r="B609" s="50" t="s">
        <v>3285</v>
      </c>
      <c r="C609" s="42"/>
      <c r="D609" s="21"/>
      <c r="E609" s="28"/>
      <c r="F609" s="42"/>
      <c r="G609" s="21"/>
      <c r="H609" s="99"/>
      <c r="I609" s="99"/>
    </row>
    <row r="610" spans="1:10" ht="87" hidden="1" customHeight="1">
      <c r="A610" s="27" t="s">
        <v>1399</v>
      </c>
      <c r="B610" s="50" t="s">
        <v>1400</v>
      </c>
      <c r="C610" s="42"/>
      <c r="D610" s="21"/>
      <c r="E610" s="28"/>
      <c r="F610" s="42"/>
      <c r="G610" s="21"/>
      <c r="H610" s="99"/>
      <c r="I610" s="99"/>
    </row>
    <row r="611" spans="1:10" ht="18.75" customHeight="1">
      <c r="A611" s="98"/>
      <c r="B611" s="1195" t="s">
        <v>1401</v>
      </c>
      <c r="C611" s="1253"/>
      <c r="D611" s="1197"/>
      <c r="E611" s="1197"/>
      <c r="F611" s="1253"/>
      <c r="G611" s="1197"/>
      <c r="H611" s="29">
        <f>H612+H616+H622+H629</f>
        <v>24</v>
      </c>
      <c r="I611" s="29">
        <f>I612+I616+I622+I629</f>
        <v>24</v>
      </c>
      <c r="J611" s="29">
        <f>H611*100/I611</f>
        <v>100</v>
      </c>
    </row>
    <row r="612" spans="1:10" ht="40.4" customHeight="1">
      <c r="A612" s="117" t="s">
        <v>2274</v>
      </c>
      <c r="B612" s="1078" t="s">
        <v>6</v>
      </c>
      <c r="C612" s="1144"/>
      <c r="D612" s="1091"/>
      <c r="E612" s="1091"/>
      <c r="F612" s="1144"/>
      <c r="G612" s="1092"/>
      <c r="H612" s="29">
        <f>SUM(D613:D615)</f>
        <v>4</v>
      </c>
      <c r="I612" s="29">
        <f>COUNT(D613:D615)*2</f>
        <v>4</v>
      </c>
      <c r="J612" s="29">
        <f>H612*100/I612</f>
        <v>100</v>
      </c>
    </row>
    <row r="613" spans="1:10" ht="30" customHeight="1">
      <c r="A613" s="18" t="s">
        <v>2275</v>
      </c>
      <c r="B613" s="30" t="s">
        <v>1403</v>
      </c>
      <c r="C613" s="30" t="s">
        <v>3286</v>
      </c>
      <c r="D613" s="299">
        <v>2</v>
      </c>
      <c r="E613" s="22" t="s">
        <v>646</v>
      </c>
      <c r="F613" s="42" t="s">
        <v>3287</v>
      </c>
      <c r="G613" s="299"/>
      <c r="J613" s="29"/>
    </row>
    <row r="614" spans="1:10" ht="49.5" customHeight="1">
      <c r="A614" s="18"/>
      <c r="B614" s="30"/>
      <c r="C614" s="30" t="s">
        <v>3288</v>
      </c>
      <c r="D614" s="299">
        <v>2</v>
      </c>
      <c r="E614" s="22" t="s">
        <v>646</v>
      </c>
      <c r="F614" s="42" t="s">
        <v>3289</v>
      </c>
      <c r="G614" s="299"/>
      <c r="J614" s="29"/>
    </row>
    <row r="615" spans="1:10" ht="30" hidden="1" customHeight="1">
      <c r="A615" s="27" t="s">
        <v>2279</v>
      </c>
      <c r="B615" s="30" t="s">
        <v>2608</v>
      </c>
      <c r="C615" s="66"/>
      <c r="D615" s="66"/>
      <c r="E615" s="22"/>
      <c r="F615" s="66"/>
      <c r="G615" s="66"/>
      <c r="H615" s="99"/>
      <c r="I615" s="99"/>
    </row>
    <row r="616" spans="1:10" ht="40.4" customHeight="1">
      <c r="A616" s="117" t="s">
        <v>2281</v>
      </c>
      <c r="B616" s="1078" t="s">
        <v>4</v>
      </c>
      <c r="C616" s="1144"/>
      <c r="D616" s="1091"/>
      <c r="E616" s="1091"/>
      <c r="F616" s="1144"/>
      <c r="G616" s="1092"/>
      <c r="H616" s="29">
        <f>SUM(D617:D621)</f>
        <v>8</v>
      </c>
      <c r="I616" s="29">
        <f>COUNT(D617:D621)*2</f>
        <v>8</v>
      </c>
      <c r="J616" s="29">
        <f>H616*100/I616</f>
        <v>100</v>
      </c>
    </row>
    <row r="617" spans="1:10" ht="58" customHeight="1">
      <c r="A617" s="18" t="s">
        <v>2282</v>
      </c>
      <c r="B617" s="30" t="s">
        <v>1417</v>
      </c>
      <c r="C617" s="30" t="s">
        <v>3290</v>
      </c>
      <c r="D617" s="299">
        <v>2</v>
      </c>
      <c r="E617" s="22" t="s">
        <v>646</v>
      </c>
      <c r="F617" s="42" t="s">
        <v>3291</v>
      </c>
      <c r="G617" s="299"/>
      <c r="J617" s="29"/>
    </row>
    <row r="618" spans="1:10" ht="59.15" customHeight="1">
      <c r="A618" s="18"/>
      <c r="B618" s="30"/>
      <c r="C618" s="42" t="s">
        <v>3292</v>
      </c>
      <c r="D618" s="299">
        <v>2</v>
      </c>
      <c r="E618" s="22" t="s">
        <v>646</v>
      </c>
      <c r="F618" s="42" t="s">
        <v>3293</v>
      </c>
      <c r="G618" s="299"/>
      <c r="J618" s="29"/>
    </row>
    <row r="619" spans="1:10" ht="30" customHeight="1">
      <c r="A619" s="18"/>
      <c r="B619" s="30"/>
      <c r="C619" s="42" t="s">
        <v>3294</v>
      </c>
      <c r="D619" s="299">
        <v>2</v>
      </c>
      <c r="E619" s="22" t="s">
        <v>646</v>
      </c>
      <c r="F619" s="42" t="s">
        <v>3295</v>
      </c>
      <c r="G619" s="299"/>
      <c r="J619" s="29"/>
    </row>
    <row r="620" spans="1:10" ht="30" customHeight="1">
      <c r="A620" s="18"/>
      <c r="B620" s="30"/>
      <c r="C620" s="50" t="s">
        <v>3296</v>
      </c>
      <c r="D620" s="299">
        <v>2</v>
      </c>
      <c r="E620" s="22" t="s">
        <v>646</v>
      </c>
      <c r="F620" s="42"/>
      <c r="G620" s="299"/>
      <c r="J620" s="29"/>
    </row>
    <row r="621" spans="1:10" ht="45" hidden="1" customHeight="1">
      <c r="A621" s="27" t="s">
        <v>1425</v>
      </c>
      <c r="B621" s="30" t="s">
        <v>2613</v>
      </c>
      <c r="C621" s="66"/>
      <c r="D621" s="66"/>
      <c r="E621" s="22"/>
      <c r="F621" s="66"/>
      <c r="G621" s="66"/>
      <c r="H621" s="99"/>
      <c r="I621" s="99"/>
    </row>
    <row r="622" spans="1:10" ht="40.4" customHeight="1">
      <c r="A622" s="117" t="s">
        <v>2288</v>
      </c>
      <c r="B622" s="1078" t="s">
        <v>2</v>
      </c>
      <c r="C622" s="1144"/>
      <c r="D622" s="1091"/>
      <c r="E622" s="1091"/>
      <c r="F622" s="1144"/>
      <c r="G622" s="1092"/>
      <c r="H622" s="29">
        <f>SUM(D623:D628)</f>
        <v>10</v>
      </c>
      <c r="I622" s="29">
        <f>COUNT(D623:D628)*2</f>
        <v>10</v>
      </c>
      <c r="J622" s="29">
        <f>H622*100/I622</f>
        <v>100</v>
      </c>
    </row>
    <row r="623" spans="1:10" ht="45" customHeight="1">
      <c r="A623" s="18" t="s">
        <v>2289</v>
      </c>
      <c r="B623" s="30" t="s">
        <v>1428</v>
      </c>
      <c r="C623" s="23" t="s">
        <v>3297</v>
      </c>
      <c r="D623" s="299">
        <v>2</v>
      </c>
      <c r="E623" s="22" t="s">
        <v>646</v>
      </c>
      <c r="F623" s="42" t="s">
        <v>3298</v>
      </c>
      <c r="G623" s="183"/>
      <c r="J623" s="29"/>
    </row>
    <row r="624" spans="1:10" ht="30" customHeight="1">
      <c r="A624" s="18"/>
      <c r="B624" s="30"/>
      <c r="C624" s="30" t="s">
        <v>1429</v>
      </c>
      <c r="D624" s="299">
        <v>2</v>
      </c>
      <c r="E624" s="22" t="s">
        <v>646</v>
      </c>
      <c r="F624" s="42" t="s">
        <v>3299</v>
      </c>
      <c r="G624" s="183"/>
      <c r="J624" s="29"/>
    </row>
    <row r="625" spans="1:10" ht="30" customHeight="1">
      <c r="A625" s="18"/>
      <c r="B625" s="30"/>
      <c r="C625" s="120" t="s">
        <v>3300</v>
      </c>
      <c r="D625" s="299">
        <v>2</v>
      </c>
      <c r="E625" s="22" t="s">
        <v>646</v>
      </c>
      <c r="F625" s="42" t="s">
        <v>3301</v>
      </c>
      <c r="G625" s="183"/>
      <c r="J625" s="29"/>
    </row>
    <row r="626" spans="1:10" ht="45" customHeight="1">
      <c r="A626" s="18"/>
      <c r="B626" s="30"/>
      <c r="C626" s="120" t="s">
        <v>3302</v>
      </c>
      <c r="D626" s="299">
        <v>2</v>
      </c>
      <c r="E626" s="22" t="s">
        <v>646</v>
      </c>
      <c r="F626" s="42" t="s">
        <v>3303</v>
      </c>
      <c r="G626" s="183"/>
      <c r="J626" s="29"/>
    </row>
    <row r="627" spans="1:10" ht="45" customHeight="1">
      <c r="A627" s="18"/>
      <c r="C627" s="50" t="s">
        <v>3304</v>
      </c>
      <c r="D627" s="299">
        <v>2</v>
      </c>
      <c r="E627" s="22" t="s">
        <v>646</v>
      </c>
      <c r="F627" s="50" t="s">
        <v>3305</v>
      </c>
      <c r="G627" s="66"/>
      <c r="J627" s="29"/>
    </row>
    <row r="628" spans="1:10" ht="45" hidden="1" customHeight="1">
      <c r="A628" s="27" t="s">
        <v>1432</v>
      </c>
      <c r="B628" s="30" t="s">
        <v>2619</v>
      </c>
      <c r="C628" s="26"/>
      <c r="D628" s="26"/>
      <c r="E628" s="26"/>
      <c r="F628" s="26"/>
      <c r="G628" s="66"/>
      <c r="H628" s="107"/>
      <c r="I628" s="107"/>
    </row>
    <row r="629" spans="1:10" ht="40.4" customHeight="1">
      <c r="A629" s="117" t="s">
        <v>2305</v>
      </c>
      <c r="B629" s="1080" t="s">
        <v>2306</v>
      </c>
      <c r="C629" s="1162"/>
      <c r="D629" s="1080"/>
      <c r="E629" s="1080"/>
      <c r="F629" s="1162"/>
      <c r="G629" s="1080"/>
      <c r="H629" s="29">
        <f>SUM(D630:D631)</f>
        <v>2</v>
      </c>
      <c r="I629" s="29">
        <f>COUNT(D630:D631)*2</f>
        <v>2</v>
      </c>
      <c r="J629" s="29">
        <f>H629*100/I629</f>
        <v>100</v>
      </c>
    </row>
    <row r="630" spans="1:10" ht="43.5">
      <c r="A630" s="18" t="s">
        <v>2307</v>
      </c>
      <c r="B630" s="30" t="s">
        <v>1435</v>
      </c>
      <c r="C630" s="20" t="s">
        <v>3306</v>
      </c>
      <c r="D630" s="299">
        <v>2</v>
      </c>
      <c r="E630" s="22" t="s">
        <v>646</v>
      </c>
      <c r="F630" s="42" t="s">
        <v>3307</v>
      </c>
      <c r="G630" s="267"/>
      <c r="J630" s="29"/>
    </row>
    <row r="631" spans="1:10" ht="43.5" hidden="1">
      <c r="A631" s="341" t="s">
        <v>1440</v>
      </c>
      <c r="B631" s="30" t="s">
        <v>2623</v>
      </c>
      <c r="C631" s="66"/>
      <c r="D631" s="66"/>
      <c r="E631" s="22"/>
      <c r="F631" s="66"/>
      <c r="G631" s="66"/>
      <c r="H631" s="99"/>
      <c r="I631" s="99"/>
    </row>
    <row r="632" spans="1:10">
      <c r="A632" s="342"/>
      <c r="B632" s="123"/>
      <c r="C632"/>
      <c r="D632"/>
      <c r="E632" s="295"/>
      <c r="F632"/>
      <c r="G632"/>
      <c r="J632" s="29"/>
    </row>
    <row r="633" spans="1:10">
      <c r="A633" s="343"/>
      <c r="B633" s="111"/>
      <c r="C633" s="344"/>
      <c r="D633" s="344"/>
      <c r="E633" s="344"/>
      <c r="F633"/>
      <c r="G633"/>
      <c r="J633" s="29"/>
    </row>
    <row r="634" spans="1:10">
      <c r="A634" s="342"/>
      <c r="B634" s="212"/>
      <c r="C634" s="449"/>
      <c r="D634" s="449"/>
      <c r="E634" s="449"/>
      <c r="F634" s="449"/>
      <c r="G634" s="449"/>
      <c r="J634" s="29"/>
    </row>
    <row r="635" spans="1:10">
      <c r="A635" s="912"/>
      <c r="B635" s="692"/>
      <c r="C635" s="913"/>
      <c r="D635" s="913"/>
      <c r="E635" s="913"/>
      <c r="F635" s="913"/>
      <c r="G635" s="726"/>
      <c r="J635" s="29"/>
    </row>
    <row r="636" spans="1:10">
      <c r="A636" s="914"/>
      <c r="B636" s="693"/>
      <c r="C636" s="692"/>
      <c r="D636" s="693"/>
      <c r="E636" s="693"/>
      <c r="F636" s="692"/>
      <c r="G636" s="502"/>
      <c r="J636" s="29"/>
    </row>
    <row r="637" spans="1:10">
      <c r="A637" s="914"/>
      <c r="B637" s="693" t="s">
        <v>1443</v>
      </c>
      <c r="C637" s="692" t="s">
        <v>2313</v>
      </c>
      <c r="D637" s="693" t="s">
        <v>1445</v>
      </c>
      <c r="E637" s="693">
        <f>H2</f>
        <v>10</v>
      </c>
      <c r="F637" s="692"/>
      <c r="G637" s="502"/>
      <c r="J637" s="29"/>
    </row>
    <row r="638" spans="1:10">
      <c r="A638" s="914" t="s">
        <v>174</v>
      </c>
      <c r="B638" s="693">
        <f>IF(E637=0,0,H43)</f>
        <v>18</v>
      </c>
      <c r="C638" s="693">
        <f>IF(E637=0,0,I43)</f>
        <v>18</v>
      </c>
      <c r="D638" s="915">
        <f>IF(E637=0,0,B638/C638)</f>
        <v>1</v>
      </c>
      <c r="E638" s="693"/>
      <c r="F638" s="692"/>
      <c r="G638" s="502"/>
      <c r="J638" s="29"/>
    </row>
    <row r="639" spans="1:10">
      <c r="A639" s="898" t="s">
        <v>176</v>
      </c>
      <c r="B639" s="899">
        <f>IF(E637=0,0,H99)</f>
        <v>22</v>
      </c>
      <c r="C639" s="899">
        <f>IF(E637=0,0,I99)</f>
        <v>22</v>
      </c>
      <c r="D639" s="916">
        <f>IF(E637=0,0,B639/C639)</f>
        <v>1</v>
      </c>
      <c r="E639" s="899"/>
      <c r="F639" s="894"/>
      <c r="G639" s="502"/>
      <c r="J639" s="29"/>
    </row>
    <row r="640" spans="1:10">
      <c r="A640" s="898" t="s">
        <v>178</v>
      </c>
      <c r="B640" s="899">
        <f>IF(E637=0,0,H146)</f>
        <v>116</v>
      </c>
      <c r="C640" s="899">
        <f>IF(E637=0,0,I146)</f>
        <v>116</v>
      </c>
      <c r="D640" s="916">
        <f>IF(E637=0,0,B640/C640)</f>
        <v>1</v>
      </c>
      <c r="E640" s="899"/>
      <c r="F640" s="894"/>
      <c r="G640" s="502"/>
      <c r="J640" s="29"/>
    </row>
    <row r="641" spans="1:10">
      <c r="A641" s="898" t="s">
        <v>180</v>
      </c>
      <c r="B641" s="694">
        <f>IF(E637=0,0,H223)</f>
        <v>70</v>
      </c>
      <c r="C641" s="694">
        <f>IF(E637=0,0,I223)</f>
        <v>70</v>
      </c>
      <c r="D641" s="916">
        <f>IF(E637=0,0,B641/C641)</f>
        <v>1</v>
      </c>
      <c r="E641" s="899"/>
      <c r="F641" s="894"/>
      <c r="G641" s="502"/>
      <c r="J641" s="29"/>
    </row>
    <row r="642" spans="1:10">
      <c r="A642" s="898" t="s">
        <v>182</v>
      </c>
      <c r="B642" s="694">
        <f>IF(E637=0,0,H288)</f>
        <v>168</v>
      </c>
      <c r="C642" s="694">
        <f>IF(E637=0,0,I288)</f>
        <v>168</v>
      </c>
      <c r="D642" s="916">
        <f>IF(E637=0,0,B642/C642)</f>
        <v>1</v>
      </c>
      <c r="E642" s="899"/>
      <c r="F642" s="894"/>
      <c r="G642" s="502"/>
      <c r="J642" s="29"/>
    </row>
    <row r="643" spans="1:10">
      <c r="A643" s="898" t="s">
        <v>184</v>
      </c>
      <c r="B643" s="694">
        <f>IF(E637=0,0,H474)</f>
        <v>126</v>
      </c>
      <c r="C643" s="694">
        <f>IF(E637=0,0,I474)</f>
        <v>126</v>
      </c>
      <c r="D643" s="916">
        <f>IF(E637=0,0,B643/C643)</f>
        <v>1</v>
      </c>
      <c r="E643" s="899"/>
      <c r="F643" s="894"/>
      <c r="G643" s="502"/>
      <c r="J643" s="29"/>
    </row>
    <row r="644" spans="1:10">
      <c r="A644" s="898" t="s">
        <v>185</v>
      </c>
      <c r="B644" s="694">
        <f>IF(E637=0,0,H546)</f>
        <v>58</v>
      </c>
      <c r="C644" s="694">
        <f>IF(E637=0,0,I546)</f>
        <v>58</v>
      </c>
      <c r="D644" s="916">
        <f>IF( E637=0,0,B644/C644)</f>
        <v>1</v>
      </c>
      <c r="E644" s="899"/>
      <c r="F644" s="894"/>
      <c r="G644" s="502"/>
      <c r="J644" s="29"/>
    </row>
    <row r="645" spans="1:10">
      <c r="A645" s="898" t="s">
        <v>187</v>
      </c>
      <c r="B645" s="694">
        <f>IF(E637=0,0,H611)</f>
        <v>24</v>
      </c>
      <c r="C645" s="694">
        <f>IF(E637=0,0,I611)</f>
        <v>24</v>
      </c>
      <c r="D645" s="916">
        <f>IF(E637=0,0,(B645/C645))</f>
        <v>1</v>
      </c>
      <c r="E645" s="899"/>
      <c r="F645" s="894"/>
      <c r="G645" s="502"/>
      <c r="J645" s="29"/>
    </row>
    <row r="646" spans="1:10">
      <c r="A646" s="898" t="s">
        <v>1446</v>
      </c>
      <c r="B646" s="899">
        <f>IF(E637=0,0,SUM(B638:B645))</f>
        <v>602</v>
      </c>
      <c r="C646" s="899">
        <f>IF(E637=0,0,SUM(C638:C645))</f>
        <v>602</v>
      </c>
      <c r="D646" s="916">
        <f>IF(E637=0,0,(B646/C646))</f>
        <v>1</v>
      </c>
      <c r="E646" s="899"/>
      <c r="F646" s="894"/>
      <c r="G646" s="502"/>
      <c r="J646" s="29"/>
    </row>
    <row r="647" spans="1:10">
      <c r="A647" s="898"/>
      <c r="B647" s="899"/>
      <c r="C647" s="894"/>
      <c r="D647" s="899"/>
      <c r="E647" s="899"/>
      <c r="F647" s="894"/>
      <c r="G647" s="502"/>
      <c r="J647" s="29"/>
    </row>
    <row r="648" spans="1:10">
      <c r="A648" s="914">
        <v>0</v>
      </c>
      <c r="B648" s="693"/>
      <c r="C648" s="692"/>
      <c r="D648" s="693"/>
      <c r="E648" s="693"/>
      <c r="F648" s="692"/>
      <c r="G648" s="502"/>
      <c r="J648" s="29"/>
    </row>
    <row r="649" spans="1:10">
      <c r="A649" s="914">
        <v>1</v>
      </c>
      <c r="B649" s="693"/>
      <c r="C649" s="692"/>
      <c r="D649" s="693"/>
      <c r="E649" s="693"/>
      <c r="F649" s="692"/>
      <c r="G649" s="502"/>
      <c r="J649" s="29"/>
    </row>
    <row r="650" spans="1:10">
      <c r="A650" s="914">
        <v>2</v>
      </c>
      <c r="B650" s="693"/>
      <c r="C650" s="692"/>
      <c r="D650" s="693"/>
      <c r="E650" s="693"/>
      <c r="F650" s="692"/>
      <c r="G650" s="502"/>
      <c r="J650" s="29"/>
    </row>
    <row r="651" spans="1:10">
      <c r="B651" s="29"/>
      <c r="C651" s="212"/>
      <c r="D651" s="29"/>
      <c r="E651" s="29"/>
      <c r="F651" s="212"/>
      <c r="G651" s="29"/>
      <c r="J651" s="29"/>
    </row>
    <row r="652" spans="1:10">
      <c r="B652" s="29"/>
      <c r="C652" s="212"/>
      <c r="D652" s="29"/>
      <c r="E652" s="29"/>
      <c r="F652" s="212"/>
      <c r="G652" s="37"/>
      <c r="J652" s="29"/>
    </row>
    <row r="653" spans="1:10">
      <c r="A653" s="314"/>
      <c r="B653" s="99"/>
      <c r="C653" s="202"/>
      <c r="D653" s="99"/>
      <c r="E653" s="99"/>
      <c r="F653" s="202"/>
      <c r="G653" s="37"/>
      <c r="J653" s="29"/>
    </row>
    <row r="654" spans="1:10">
      <c r="A654" s="314"/>
      <c r="B654" s="99"/>
      <c r="C654" s="202"/>
      <c r="D654" s="99"/>
      <c r="E654" s="99"/>
      <c r="F654" s="202"/>
      <c r="G654" s="37"/>
      <c r="J654" s="29"/>
    </row>
    <row r="655" spans="1:10">
      <c r="A655" s="314"/>
      <c r="B655" s="99"/>
      <c r="C655" s="202"/>
      <c r="D655" s="99"/>
      <c r="E655" s="99"/>
      <c r="F655" s="202"/>
      <c r="G655" s="37"/>
      <c r="J655" s="29"/>
    </row>
    <row r="656" spans="1:10">
      <c r="A656" s="314"/>
      <c r="B656" s="99"/>
      <c r="C656" s="202"/>
      <c r="D656" s="99"/>
      <c r="E656" s="99"/>
      <c r="F656" s="202"/>
      <c r="G656" s="37"/>
      <c r="J656" s="29"/>
    </row>
    <row r="657" spans="1:10">
      <c r="A657" s="314"/>
      <c r="B657" s="99"/>
      <c r="C657" s="202"/>
      <c r="D657" s="99"/>
      <c r="E657" s="99"/>
      <c r="F657" s="202"/>
      <c r="G657" s="37"/>
      <c r="J657" s="29"/>
    </row>
    <row r="658" spans="1:10">
      <c r="A658" s="314"/>
      <c r="B658" s="99"/>
      <c r="C658" s="202"/>
      <c r="D658" s="99"/>
      <c r="E658" s="99"/>
      <c r="F658" s="202"/>
      <c r="G658" s="37"/>
    </row>
    <row r="659" spans="1:10">
      <c r="A659" s="198"/>
      <c r="B659" s="107"/>
      <c r="C659" s="111"/>
      <c r="D659" s="107"/>
      <c r="E659" s="107"/>
      <c r="F659" s="150"/>
      <c r="G659" s="37"/>
    </row>
    <row r="660" spans="1:10">
      <c r="A660" s="198"/>
      <c r="B660" s="107"/>
      <c r="C660" s="111"/>
      <c r="D660" s="107"/>
      <c r="E660" s="107"/>
      <c r="F660" s="150"/>
      <c r="G660" s="37"/>
    </row>
    <row r="661" spans="1:10">
      <c r="A661" s="198"/>
      <c r="B661" s="107"/>
      <c r="C661" s="111"/>
      <c r="D661" s="107"/>
      <c r="E661" s="107"/>
      <c r="F661" s="150"/>
      <c r="G661" s="37"/>
    </row>
    <row r="662" spans="1:10">
      <c r="A662" s="198"/>
      <c r="B662" s="107"/>
      <c r="C662" s="111"/>
      <c r="D662" s="107"/>
      <c r="E662" s="107"/>
      <c r="F662" s="150"/>
      <c r="G662" s="37"/>
    </row>
    <row r="663" spans="1:10">
      <c r="A663" s="198"/>
      <c r="B663" s="107"/>
      <c r="C663" s="111"/>
      <c r="D663" s="107"/>
      <c r="E663" s="107"/>
      <c r="F663" s="150"/>
      <c r="G663" s="37"/>
    </row>
    <row r="664" spans="1:10">
      <c r="A664" s="205"/>
      <c r="B664" s="37"/>
      <c r="C664" s="150"/>
      <c r="D664" s="37"/>
      <c r="F664" s="150"/>
      <c r="G664" s="37"/>
    </row>
    <row r="665" spans="1:10">
      <c r="A665" s="205"/>
      <c r="B665" s="37"/>
      <c r="C665" s="150"/>
      <c r="D665" s="37"/>
      <c r="F665" s="150"/>
      <c r="G665" s="37"/>
    </row>
    <row r="666" spans="1:10">
      <c r="B666" s="29"/>
      <c r="C666" s="212"/>
      <c r="D666" s="29"/>
      <c r="E666" s="29"/>
      <c r="F666" s="212"/>
    </row>
  </sheetData>
  <protectedRanges>
    <protectedRange sqref="D589" name="Range1"/>
  </protectedRanges>
  <autoFilter ref="A42:G631">
    <filterColumn colId="0">
      <colorFilter dxfId="13"/>
    </filterColumn>
  </autoFilter>
  <mergeCells count="125">
    <mergeCell ref="H2:I2"/>
    <mergeCell ref="A2:G2"/>
    <mergeCell ref="G1:I1"/>
    <mergeCell ref="A1:F1"/>
    <mergeCell ref="B19:I19"/>
    <mergeCell ref="B20:I20"/>
    <mergeCell ref="B21:I21"/>
    <mergeCell ref="B22:I22"/>
    <mergeCell ref="B23:I23"/>
    <mergeCell ref="A5:B5"/>
    <mergeCell ref="C5:E5"/>
    <mergeCell ref="G5:I5"/>
    <mergeCell ref="A6:B6"/>
    <mergeCell ref="C6:E6"/>
    <mergeCell ref="G6:I6"/>
    <mergeCell ref="A3:I3"/>
    <mergeCell ref="A4:B4"/>
    <mergeCell ref="C4:E4"/>
    <mergeCell ref="G4:I4"/>
    <mergeCell ref="B24:I24"/>
    <mergeCell ref="A7:I7"/>
    <mergeCell ref="A8:C8"/>
    <mergeCell ref="D8:I8"/>
    <mergeCell ref="D9:I16"/>
    <mergeCell ref="A17:I17"/>
    <mergeCell ref="B18:I18"/>
    <mergeCell ref="B31:I31"/>
    <mergeCell ref="B32:I32"/>
    <mergeCell ref="B33:I33"/>
    <mergeCell ref="B34:I34"/>
    <mergeCell ref="B35:I35"/>
    <mergeCell ref="B36:I36"/>
    <mergeCell ref="B25:I25"/>
    <mergeCell ref="B26:I26"/>
    <mergeCell ref="B27:I27"/>
    <mergeCell ref="B28:I28"/>
    <mergeCell ref="B29:I29"/>
    <mergeCell ref="B30:I30"/>
    <mergeCell ref="B70:G70"/>
    <mergeCell ref="B74:G74"/>
    <mergeCell ref="B87:G87"/>
    <mergeCell ref="B96:G96"/>
    <mergeCell ref="B99:G99"/>
    <mergeCell ref="B100:G100"/>
    <mergeCell ref="B37:I37"/>
    <mergeCell ref="A38:I40"/>
    <mergeCell ref="A41:G41"/>
    <mergeCell ref="B43:G43"/>
    <mergeCell ref="B44:G44"/>
    <mergeCell ref="B63:G63"/>
    <mergeCell ref="B147:G147"/>
    <mergeCell ref="B164:G164"/>
    <mergeCell ref="B171:G171"/>
    <mergeCell ref="B175:G175"/>
    <mergeCell ref="B182:G182"/>
    <mergeCell ref="B194:G194"/>
    <mergeCell ref="B108:G108"/>
    <mergeCell ref="B114:G114"/>
    <mergeCell ref="B120:G120"/>
    <mergeCell ref="B127:G127"/>
    <mergeCell ref="B134:G134"/>
    <mergeCell ref="B146:G146"/>
    <mergeCell ref="B257:G257"/>
    <mergeCell ref="B262:G262"/>
    <mergeCell ref="B266:G266"/>
    <mergeCell ref="B271:G271"/>
    <mergeCell ref="B274:G274"/>
    <mergeCell ref="B277:G277"/>
    <mergeCell ref="B208:G208"/>
    <mergeCell ref="B223:G223"/>
    <mergeCell ref="B224:G224"/>
    <mergeCell ref="B230:G230"/>
    <mergeCell ref="B241:G241"/>
    <mergeCell ref="B247:G247"/>
    <mergeCell ref="B302:G302"/>
    <mergeCell ref="B308:G308"/>
    <mergeCell ref="B311:G311"/>
    <mergeCell ref="B315:G315"/>
    <mergeCell ref="B324:G324"/>
    <mergeCell ref="B334:G334"/>
    <mergeCell ref="B281:G281"/>
    <mergeCell ref="B285:G285"/>
    <mergeCell ref="B288:G288"/>
    <mergeCell ref="B289:G289"/>
    <mergeCell ref="B294:G294"/>
    <mergeCell ref="B297:G297"/>
    <mergeCell ref="B400:G400"/>
    <mergeCell ref="B405:G405"/>
    <mergeCell ref="B412:G412"/>
    <mergeCell ref="B432:G432"/>
    <mergeCell ref="B439:G439"/>
    <mergeCell ref="B450:G450"/>
    <mergeCell ref="B338:G338"/>
    <mergeCell ref="B342:G342"/>
    <mergeCell ref="B348:G348"/>
    <mergeCell ref="B352:G352"/>
    <mergeCell ref="B365:G365"/>
    <mergeCell ref="B378:G378"/>
    <mergeCell ref="B404:G404"/>
    <mergeCell ref="B504:G504"/>
    <mergeCell ref="B520:G520"/>
    <mergeCell ref="B536:G536"/>
    <mergeCell ref="B546:G546"/>
    <mergeCell ref="B547:G547"/>
    <mergeCell ref="B550:G550"/>
    <mergeCell ref="B457:G457"/>
    <mergeCell ref="B463:G463"/>
    <mergeCell ref="B474:G474"/>
    <mergeCell ref="B475:G475"/>
    <mergeCell ref="B482:G482"/>
    <mergeCell ref="B495:G495"/>
    <mergeCell ref="B462:G462"/>
    <mergeCell ref="B629:G629"/>
    <mergeCell ref="B593:G593"/>
    <mergeCell ref="B600:G600"/>
    <mergeCell ref="B611:G611"/>
    <mergeCell ref="B612:G612"/>
    <mergeCell ref="B616:G616"/>
    <mergeCell ref="B622:G622"/>
    <mergeCell ref="B554:G554"/>
    <mergeCell ref="B558:G558"/>
    <mergeCell ref="B571:G571"/>
    <mergeCell ref="B575:G575"/>
    <mergeCell ref="B582:G582"/>
    <mergeCell ref="B590:G590"/>
  </mergeCells>
  <dataValidations count="2">
    <dataValidation type="list" allowBlank="1" showInputMessage="1" showErrorMessage="1" sqref="D405:D461 D647:D1048576 D629:D635 D3:D403 D463:D627">
      <formula1>$A$648:$A$650</formula1>
    </dataValidation>
    <dataValidation type="list" allowBlank="1" showInputMessage="1" showErrorMessage="1" sqref="D404 D462">
      <formula1>$A$803:$A$805</formula1>
    </dataValidation>
  </dataValidations>
  <pageMargins left="0.70866141732283472" right="0.70866141732283472" top="0.74803149606299213" bottom="0.74803149606299213" header="0.31496062992125984" footer="0.31496062992125984"/>
  <pageSetup paperSize="9" scale="51" orientation="portrait" r:id="rId1"/>
  <headerFooter>
    <oddHeader>&amp;LChecklist No 8 &amp;COperation Theatre &amp;RVersion - NHSRC /NQAS2016</oddHeader>
    <oddFooter>Page &amp;P</oddFooter>
  </headerFooter>
  <colBreaks count="1" manualBreakCount="1">
    <brk id="10"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I773"/>
  <sheetViews>
    <sheetView topLeftCell="A1048406" zoomScale="87" zoomScaleNormal="87" zoomScalePageLayoutView="69" workbookViewId="0">
      <selection activeCell="A42" sqref="A42:G1048442"/>
    </sheetView>
  </sheetViews>
  <sheetFormatPr defaultColWidth="9.1796875" defaultRowHeight="14.5"/>
  <cols>
    <col min="1" max="1" width="22.7265625" style="206" customWidth="1"/>
    <col min="2" max="2" width="30.26953125" style="7" customWidth="1"/>
    <col min="3" max="3" width="27.26953125" style="7" customWidth="1"/>
    <col min="4" max="4" width="8.453125" style="381" customWidth="1"/>
    <col min="5" max="5" width="10.453125" style="37" customWidth="1"/>
    <col min="6" max="6" width="30.54296875" style="7" customWidth="1"/>
    <col min="7" max="7" width="27.54296875" style="7" customWidth="1"/>
    <col min="8" max="8" width="7.7265625" style="29" customWidth="1"/>
    <col min="9" max="9" width="7.1796875" style="29" customWidth="1"/>
    <col min="10" max="16384" width="9.1796875" style="7"/>
  </cols>
  <sheetData>
    <row r="1" spans="1:9" ht="53.25" customHeight="1">
      <c r="A1" s="1040" t="s">
        <v>160</v>
      </c>
      <c r="B1" s="1041"/>
      <c r="C1" s="1041"/>
      <c r="D1" s="1041"/>
      <c r="E1" s="1041"/>
      <c r="F1" s="1041"/>
      <c r="G1" s="1115" t="s">
        <v>8497</v>
      </c>
      <c r="H1" s="1116"/>
      <c r="I1" s="1117"/>
    </row>
    <row r="2" spans="1:9" ht="33.5">
      <c r="A2" s="1040" t="s">
        <v>3408</v>
      </c>
      <c r="B2" s="1041"/>
      <c r="C2" s="1041"/>
      <c r="D2" s="1041"/>
      <c r="E2" s="1041"/>
      <c r="F2" s="1041"/>
      <c r="G2" s="1041"/>
      <c r="H2" s="1139">
        <v>11</v>
      </c>
      <c r="I2" s="1140"/>
    </row>
    <row r="3" spans="1:9" ht="28.5">
      <c r="A3" s="1074" t="s">
        <v>164</v>
      </c>
      <c r="B3" s="1074"/>
      <c r="C3" s="1074"/>
      <c r="D3" s="1074"/>
      <c r="E3" s="1074"/>
      <c r="F3" s="1074"/>
      <c r="G3" s="1074"/>
      <c r="H3" s="1141"/>
      <c r="I3" s="1141"/>
    </row>
    <row r="4" spans="1:9" ht="28.5">
      <c r="A4" s="1142" t="s">
        <v>165</v>
      </c>
      <c r="B4" s="1142"/>
      <c r="C4" s="1018"/>
      <c r="D4" s="1018"/>
      <c r="E4" s="1018"/>
      <c r="F4" s="8" t="s">
        <v>166</v>
      </c>
      <c r="G4" s="1018"/>
      <c r="H4" s="1138"/>
      <c r="I4" s="1138"/>
    </row>
    <row r="5" spans="1:9" ht="28.5">
      <c r="A5" s="1062" t="s">
        <v>167</v>
      </c>
      <c r="B5" s="1063"/>
      <c r="C5" s="1064"/>
      <c r="D5" s="1064"/>
      <c r="E5" s="1064"/>
      <c r="F5" s="9" t="s">
        <v>168</v>
      </c>
      <c r="G5" s="1018"/>
      <c r="H5" s="1138"/>
      <c r="I5" s="1138"/>
    </row>
    <row r="6" spans="1:9" ht="42">
      <c r="A6" s="1066" t="s">
        <v>169</v>
      </c>
      <c r="B6" s="1066"/>
      <c r="C6" s="1067"/>
      <c r="D6" s="1067"/>
      <c r="E6" s="1067"/>
      <c r="F6" s="9" t="s">
        <v>170</v>
      </c>
      <c r="G6" s="1018"/>
      <c r="H6" s="1138"/>
      <c r="I6" s="1138"/>
    </row>
    <row r="7" spans="1:9" ht="33.5">
      <c r="A7" s="1285" t="s">
        <v>3409</v>
      </c>
      <c r="B7" s="1286"/>
      <c r="C7" s="1286"/>
      <c r="D7" s="1286"/>
      <c r="E7" s="1286"/>
      <c r="F7" s="1286"/>
      <c r="G7" s="1286"/>
      <c r="H7" s="1286"/>
      <c r="I7" s="1286"/>
    </row>
    <row r="8" spans="1:9" ht="33.65" customHeight="1">
      <c r="A8" s="1232" t="s">
        <v>172</v>
      </c>
      <c r="B8" s="1232"/>
      <c r="C8" s="1232"/>
      <c r="D8" s="1124" t="s">
        <v>3410</v>
      </c>
      <c r="E8" s="1124"/>
      <c r="F8" s="1124"/>
      <c r="G8" s="1124"/>
      <c r="H8" s="1125"/>
      <c r="I8" s="1125"/>
    </row>
    <row r="9" spans="1:9" ht="33.65" customHeight="1">
      <c r="A9" s="103" t="s">
        <v>174</v>
      </c>
      <c r="B9" s="283" t="s">
        <v>175</v>
      </c>
      <c r="C9" s="284">
        <f>'PP Unit'!D749</f>
        <v>1</v>
      </c>
      <c r="D9" s="1126">
        <f>D757</f>
        <v>1</v>
      </c>
      <c r="E9" s="1127"/>
      <c r="F9" s="1127"/>
      <c r="G9" s="1127"/>
      <c r="H9" s="1128"/>
      <c r="I9" s="1129"/>
    </row>
    <row r="10" spans="1:9" ht="33.65" customHeight="1">
      <c r="A10" s="103" t="s">
        <v>176</v>
      </c>
      <c r="B10" s="283" t="s">
        <v>177</v>
      </c>
      <c r="C10" s="284">
        <f>'PP Unit'!D750</f>
        <v>1</v>
      </c>
      <c r="D10" s="1130"/>
      <c r="E10" s="1131"/>
      <c r="F10" s="1131"/>
      <c r="G10" s="1131"/>
      <c r="H10" s="1132"/>
      <c r="I10" s="1133"/>
    </row>
    <row r="11" spans="1:9" ht="33.65" customHeight="1">
      <c r="A11" s="103" t="s">
        <v>178</v>
      </c>
      <c r="B11" s="283" t="s">
        <v>179</v>
      </c>
      <c r="C11" s="284">
        <f>'PP Unit'!D751</f>
        <v>1</v>
      </c>
      <c r="D11" s="1130"/>
      <c r="E11" s="1131"/>
      <c r="F11" s="1131"/>
      <c r="G11" s="1131"/>
      <c r="H11" s="1132"/>
      <c r="I11" s="1133"/>
    </row>
    <row r="12" spans="1:9" ht="33.65" customHeight="1">
      <c r="A12" s="103" t="s">
        <v>180</v>
      </c>
      <c r="B12" s="283" t="s">
        <v>181</v>
      </c>
      <c r="C12" s="284">
        <f>'PP Unit'!D752</f>
        <v>1</v>
      </c>
      <c r="D12" s="1130"/>
      <c r="E12" s="1131"/>
      <c r="F12" s="1131"/>
      <c r="G12" s="1131"/>
      <c r="H12" s="1132"/>
      <c r="I12" s="1133"/>
    </row>
    <row r="13" spans="1:9" ht="33.65" customHeight="1">
      <c r="A13" s="103" t="s">
        <v>182</v>
      </c>
      <c r="B13" s="283" t="s">
        <v>183</v>
      </c>
      <c r="C13" s="284">
        <f>'PP Unit'!D753</f>
        <v>1</v>
      </c>
      <c r="D13" s="1130"/>
      <c r="E13" s="1131"/>
      <c r="F13" s="1131"/>
      <c r="G13" s="1131"/>
      <c r="H13" s="1132"/>
      <c r="I13" s="1133"/>
    </row>
    <row r="14" spans="1:9" ht="33.65" customHeight="1">
      <c r="A14" s="103" t="s">
        <v>184</v>
      </c>
      <c r="B14" s="283" t="s">
        <v>146</v>
      </c>
      <c r="C14" s="284">
        <f>'PP Unit'!D754</f>
        <v>1</v>
      </c>
      <c r="D14" s="1130"/>
      <c r="E14" s="1131"/>
      <c r="F14" s="1131"/>
      <c r="G14" s="1131"/>
      <c r="H14" s="1132"/>
      <c r="I14" s="1133"/>
    </row>
    <row r="15" spans="1:9" ht="33.65" customHeight="1">
      <c r="A15" s="103" t="s">
        <v>185</v>
      </c>
      <c r="B15" s="283" t="s">
        <v>1451</v>
      </c>
      <c r="C15" s="284">
        <f>'PP Unit'!D755</f>
        <v>1</v>
      </c>
      <c r="D15" s="1130"/>
      <c r="E15" s="1131"/>
      <c r="F15" s="1131"/>
      <c r="G15" s="1131"/>
      <c r="H15" s="1132"/>
      <c r="I15" s="1133"/>
    </row>
    <row r="16" spans="1:9" ht="33.65" customHeight="1">
      <c r="A16" s="103" t="s">
        <v>187</v>
      </c>
      <c r="B16" s="283" t="s">
        <v>188</v>
      </c>
      <c r="C16" s="284">
        <f>'PP Unit'!D756</f>
        <v>1</v>
      </c>
      <c r="D16" s="1134"/>
      <c r="E16" s="1135"/>
      <c r="F16" s="1135"/>
      <c r="G16" s="1135"/>
      <c r="H16" s="1136"/>
      <c r="I16" s="1137"/>
    </row>
    <row r="17" spans="1:9" ht="33.65" customHeight="1">
      <c r="A17" s="1111"/>
      <c r="B17" s="1112"/>
      <c r="C17" s="1112"/>
      <c r="D17" s="1112"/>
      <c r="E17" s="1112"/>
      <c r="F17" s="1112"/>
      <c r="G17" s="1112"/>
      <c r="H17" s="1113"/>
      <c r="I17" s="1114"/>
    </row>
    <row r="18" spans="1:9" ht="33.65" customHeight="1">
      <c r="A18" s="12"/>
      <c r="B18" s="1030" t="s">
        <v>189</v>
      </c>
      <c r="C18" s="1030"/>
      <c r="D18" s="1030"/>
      <c r="E18" s="1030"/>
      <c r="F18" s="1030"/>
      <c r="G18" s="1030"/>
      <c r="H18" s="1263"/>
      <c r="I18" s="1263"/>
    </row>
    <row r="19" spans="1:9" ht="33.65" customHeight="1">
      <c r="A19" s="13">
        <v>1</v>
      </c>
      <c r="B19" s="1010"/>
      <c r="C19" s="1010"/>
      <c r="D19" s="1010"/>
      <c r="E19" s="1010"/>
      <c r="F19" s="1010"/>
      <c r="G19" s="1010"/>
      <c r="H19" s="1262"/>
      <c r="I19" s="1262"/>
    </row>
    <row r="20" spans="1:9" ht="33.65" customHeight="1">
      <c r="A20" s="13">
        <v>2</v>
      </c>
      <c r="B20" s="1010"/>
      <c r="C20" s="1010"/>
      <c r="D20" s="1010"/>
      <c r="E20" s="1010"/>
      <c r="F20" s="1010"/>
      <c r="G20" s="1010"/>
      <c r="H20" s="1262"/>
      <c r="I20" s="1262"/>
    </row>
    <row r="21" spans="1:9" ht="33.65" customHeight="1">
      <c r="A21" s="13">
        <v>3</v>
      </c>
      <c r="B21" s="1010"/>
      <c r="C21" s="1010"/>
      <c r="D21" s="1010"/>
      <c r="E21" s="1010"/>
      <c r="F21" s="1010"/>
      <c r="G21" s="1010"/>
      <c r="H21" s="1262"/>
      <c r="I21" s="1262"/>
    </row>
    <row r="22" spans="1:9" ht="33.65" customHeight="1">
      <c r="A22" s="13">
        <v>4</v>
      </c>
      <c r="B22" s="1010"/>
      <c r="C22" s="1010"/>
      <c r="D22" s="1010"/>
      <c r="E22" s="1010"/>
      <c r="F22" s="1010"/>
      <c r="G22" s="1010"/>
      <c r="H22" s="1262"/>
      <c r="I22" s="1262"/>
    </row>
    <row r="23" spans="1:9" ht="33.65" customHeight="1">
      <c r="A23" s="13">
        <v>5</v>
      </c>
      <c r="B23" s="1010"/>
      <c r="C23" s="1010"/>
      <c r="D23" s="1010"/>
      <c r="E23" s="1010"/>
      <c r="F23" s="1010"/>
      <c r="G23" s="1010"/>
      <c r="H23" s="1262"/>
      <c r="I23" s="1262"/>
    </row>
    <row r="24" spans="1:9" ht="33.65" customHeight="1">
      <c r="A24" s="12"/>
      <c r="B24" s="1106" t="s">
        <v>190</v>
      </c>
      <c r="C24" s="1107"/>
      <c r="D24" s="1107"/>
      <c r="E24" s="1107"/>
      <c r="F24" s="1107"/>
      <c r="G24" s="1107"/>
      <c r="H24" s="1108"/>
      <c r="I24" s="1109"/>
    </row>
    <row r="25" spans="1:9" ht="33.65" customHeight="1">
      <c r="A25" s="13">
        <v>1</v>
      </c>
      <c r="B25" s="1010"/>
      <c r="C25" s="1010"/>
      <c r="D25" s="1010"/>
      <c r="E25" s="1010"/>
      <c r="F25" s="1010"/>
      <c r="G25" s="1010"/>
      <c r="H25" s="1262"/>
      <c r="I25" s="1262"/>
    </row>
    <row r="26" spans="1:9" ht="33.65" customHeight="1">
      <c r="A26" s="13">
        <v>2</v>
      </c>
      <c r="B26" s="1010"/>
      <c r="C26" s="1010"/>
      <c r="D26" s="1010"/>
      <c r="E26" s="1010"/>
      <c r="F26" s="1010"/>
      <c r="G26" s="1010"/>
      <c r="H26" s="1262"/>
      <c r="I26" s="1262"/>
    </row>
    <row r="27" spans="1:9" ht="33.65" customHeight="1">
      <c r="A27" s="13">
        <v>3</v>
      </c>
      <c r="B27" s="1010"/>
      <c r="C27" s="1010"/>
      <c r="D27" s="1010"/>
      <c r="E27" s="1010"/>
      <c r="F27" s="1010"/>
      <c r="G27" s="1010"/>
      <c r="H27" s="1262"/>
      <c r="I27" s="1262"/>
    </row>
    <row r="28" spans="1:9" ht="33.65" customHeight="1">
      <c r="A28" s="13">
        <v>4</v>
      </c>
      <c r="B28" s="1093"/>
      <c r="C28" s="1094"/>
      <c r="D28" s="1094"/>
      <c r="E28" s="1094"/>
      <c r="F28" s="1094"/>
      <c r="G28" s="1094"/>
      <c r="H28" s="1095"/>
      <c r="I28" s="1096"/>
    </row>
    <row r="29" spans="1:9" ht="33.65" customHeight="1">
      <c r="A29" s="13">
        <v>5</v>
      </c>
      <c r="B29" s="1093"/>
      <c r="C29" s="1094"/>
      <c r="D29" s="1094"/>
      <c r="E29" s="1094"/>
      <c r="F29" s="1094"/>
      <c r="G29" s="1094"/>
      <c r="H29" s="1095"/>
      <c r="I29" s="1096"/>
    </row>
    <row r="30" spans="1:9" ht="33.65" customHeight="1">
      <c r="A30" s="12"/>
      <c r="B30" s="1030" t="s">
        <v>191</v>
      </c>
      <c r="C30" s="1030"/>
      <c r="D30" s="1030"/>
      <c r="E30" s="1030"/>
      <c r="F30" s="1030"/>
      <c r="G30" s="1030"/>
      <c r="H30" s="1263"/>
      <c r="I30" s="1263"/>
    </row>
    <row r="31" spans="1:9" ht="33.65" customHeight="1">
      <c r="A31" s="13">
        <v>1</v>
      </c>
      <c r="B31" s="1010"/>
      <c r="C31" s="1010"/>
      <c r="D31" s="1010"/>
      <c r="E31" s="1010"/>
      <c r="F31" s="1010"/>
      <c r="G31" s="1010"/>
      <c r="H31" s="1262"/>
      <c r="I31" s="1262"/>
    </row>
    <row r="32" spans="1:9" ht="33.65" customHeight="1">
      <c r="A32" s="13">
        <v>2</v>
      </c>
      <c r="B32" s="1010"/>
      <c r="C32" s="1010"/>
      <c r="D32" s="1010"/>
      <c r="E32" s="1010"/>
      <c r="F32" s="1010"/>
      <c r="G32" s="1010"/>
      <c r="H32" s="1262"/>
      <c r="I32" s="1262"/>
    </row>
    <row r="33" spans="1:9" ht="33.65" customHeight="1">
      <c r="A33" s="13">
        <v>3</v>
      </c>
      <c r="B33" s="1010"/>
      <c r="C33" s="1010"/>
      <c r="D33" s="1010"/>
      <c r="E33" s="1010"/>
      <c r="F33" s="1010"/>
      <c r="G33" s="1010"/>
      <c r="H33" s="1262"/>
      <c r="I33" s="1262"/>
    </row>
    <row r="34" spans="1:9" ht="33.65" customHeight="1">
      <c r="A34" s="13">
        <v>4</v>
      </c>
      <c r="B34" s="1010"/>
      <c r="C34" s="1010"/>
      <c r="D34" s="1010"/>
      <c r="E34" s="1010"/>
      <c r="F34" s="1010"/>
      <c r="G34" s="1010"/>
      <c r="H34" s="1262"/>
      <c r="I34" s="1262"/>
    </row>
    <row r="35" spans="1:9" ht="33.65" customHeight="1">
      <c r="A35" s="13">
        <v>5</v>
      </c>
      <c r="B35" s="1093"/>
      <c r="C35" s="1094"/>
      <c r="D35" s="1094"/>
      <c r="E35" s="1094"/>
      <c r="F35" s="1094"/>
      <c r="G35" s="1094"/>
      <c r="H35" s="1095"/>
      <c r="I35" s="1096"/>
    </row>
    <row r="36" spans="1:9" ht="33.65" customHeight="1">
      <c r="A36" s="12"/>
      <c r="B36" s="1097" t="s">
        <v>192</v>
      </c>
      <c r="C36" s="1098"/>
      <c r="D36" s="1098"/>
      <c r="E36" s="1098"/>
      <c r="F36" s="1098"/>
      <c r="G36" s="1098"/>
      <c r="H36" s="1099"/>
      <c r="I36" s="1100"/>
    </row>
    <row r="37" spans="1:9" ht="33.65" customHeight="1">
      <c r="A37" s="12"/>
      <c r="B37" s="1024" t="s">
        <v>193</v>
      </c>
      <c r="C37" s="1024"/>
      <c r="D37" s="1024"/>
      <c r="E37" s="1024"/>
      <c r="F37" s="1024"/>
      <c r="G37" s="1024"/>
      <c r="H37" s="1264"/>
      <c r="I37" s="1264"/>
    </row>
    <row r="38" spans="1:9" ht="33.65" customHeight="1">
      <c r="A38" s="1027"/>
      <c r="B38" s="1027"/>
      <c r="C38" s="1027"/>
      <c r="D38" s="1027"/>
      <c r="E38" s="1027"/>
      <c r="F38" s="1027"/>
      <c r="G38" s="1027"/>
      <c r="H38" s="1105"/>
      <c r="I38" s="1105"/>
    </row>
    <row r="39" spans="1:9" ht="33.65" customHeight="1">
      <c r="A39" s="1027"/>
      <c r="B39" s="1027"/>
      <c r="C39" s="1027"/>
      <c r="D39" s="1027"/>
      <c r="E39" s="1027"/>
      <c r="F39" s="1027"/>
      <c r="G39" s="1027"/>
      <c r="H39" s="1105"/>
      <c r="I39" s="1105"/>
    </row>
    <row r="40" spans="1:9" ht="33.65" customHeight="1">
      <c r="A40" s="1027"/>
      <c r="B40" s="1027"/>
      <c r="C40" s="1027"/>
      <c r="D40" s="1027"/>
      <c r="E40" s="1027"/>
      <c r="F40" s="1027"/>
      <c r="G40" s="1027"/>
      <c r="H40" s="1105"/>
      <c r="I40" s="1105"/>
    </row>
    <row r="41" spans="1:9" ht="26">
      <c r="A41" s="1482" t="s">
        <v>3411</v>
      </c>
      <c r="B41" s="1483"/>
      <c r="C41" s="1483"/>
      <c r="D41" s="1483"/>
      <c r="E41" s="1483"/>
      <c r="F41" s="1483"/>
      <c r="G41" s="1484"/>
    </row>
    <row r="42" spans="1:9" ht="43.5">
      <c r="A42" s="285" t="s">
        <v>1453</v>
      </c>
      <c r="B42" s="209" t="s">
        <v>2686</v>
      </c>
      <c r="C42" s="210" t="s">
        <v>197</v>
      </c>
      <c r="D42" s="210" t="s">
        <v>198</v>
      </c>
      <c r="E42" s="211" t="s">
        <v>199</v>
      </c>
      <c r="F42" s="210" t="s">
        <v>3412</v>
      </c>
      <c r="G42" s="285" t="s">
        <v>201</v>
      </c>
    </row>
    <row r="43" spans="1:9" ht="21">
      <c r="A43" s="181"/>
      <c r="B43" s="1195" t="s">
        <v>202</v>
      </c>
      <c r="C43" s="1197"/>
      <c r="D43" s="1197"/>
      <c r="E43" s="1197"/>
      <c r="F43" s="1197"/>
      <c r="G43" s="1199"/>
      <c r="H43" s="29">
        <f>H44+H64+H77+H81+H94+H103</f>
        <v>28</v>
      </c>
      <c r="I43" s="29">
        <f>I44+I64+I77+I81+I94+I103</f>
        <v>28</v>
      </c>
    </row>
    <row r="44" spans="1:9" ht="40.15" customHeight="1">
      <c r="A44" s="117" t="s">
        <v>1456</v>
      </c>
      <c r="B44" s="1078" t="s">
        <v>142</v>
      </c>
      <c r="C44" s="1091"/>
      <c r="D44" s="1091"/>
      <c r="E44" s="1091"/>
      <c r="F44" s="1091"/>
      <c r="G44" s="1092"/>
      <c r="H44" s="29">
        <f>SUM(D45:D63)</f>
        <v>4</v>
      </c>
      <c r="I44" s="29">
        <f>COUNT(D45:D63)*2</f>
        <v>4</v>
      </c>
    </row>
    <row r="45" spans="1:9" ht="31" hidden="1">
      <c r="A45" s="27" t="s">
        <v>1458</v>
      </c>
      <c r="B45" s="19" t="s">
        <v>204</v>
      </c>
      <c r="C45" s="26"/>
      <c r="D45" s="523"/>
      <c r="E45" s="28"/>
      <c r="F45" s="26"/>
      <c r="G45" s="26"/>
      <c r="H45" s="99"/>
      <c r="I45" s="99"/>
    </row>
    <row r="46" spans="1:9" ht="31" hidden="1">
      <c r="A46" s="27" t="s">
        <v>1459</v>
      </c>
      <c r="B46" s="19" t="s">
        <v>209</v>
      </c>
      <c r="C46" s="26"/>
      <c r="D46" s="523"/>
      <c r="E46" s="28"/>
      <c r="F46" s="26"/>
      <c r="G46" s="26"/>
      <c r="H46" s="99"/>
      <c r="I46" s="99"/>
    </row>
    <row r="47" spans="1:9" ht="31" hidden="1">
      <c r="A47" s="27" t="s">
        <v>1460</v>
      </c>
      <c r="B47" s="19" t="s">
        <v>213</v>
      </c>
      <c r="C47" s="26"/>
      <c r="D47" s="523"/>
      <c r="E47" s="28"/>
      <c r="F47" s="26"/>
      <c r="G47" s="26"/>
      <c r="H47" s="99"/>
      <c r="I47" s="99"/>
    </row>
    <row r="48" spans="1:9" ht="31" hidden="1">
      <c r="A48" s="27" t="s">
        <v>1461</v>
      </c>
      <c r="B48" s="19" t="s">
        <v>1462</v>
      </c>
      <c r="C48" s="26"/>
      <c r="D48" s="523"/>
      <c r="E48" s="28"/>
      <c r="F48" s="26"/>
      <c r="G48" s="26"/>
      <c r="H48" s="99"/>
      <c r="I48" s="99"/>
    </row>
    <row r="49" spans="1:9" ht="31" hidden="1">
      <c r="A49" s="27" t="s">
        <v>1463</v>
      </c>
      <c r="B49" s="19" t="s">
        <v>221</v>
      </c>
      <c r="C49" s="26"/>
      <c r="D49" s="523"/>
      <c r="E49" s="28"/>
      <c r="F49" s="26"/>
      <c r="G49" s="26"/>
      <c r="H49" s="99"/>
      <c r="I49" s="99"/>
    </row>
    <row r="50" spans="1:9" ht="31" hidden="1">
      <c r="A50" s="27" t="s">
        <v>1464</v>
      </c>
      <c r="B50" s="19" t="s">
        <v>225</v>
      </c>
      <c r="C50" s="26"/>
      <c r="D50" s="523"/>
      <c r="E50" s="28"/>
      <c r="F50" s="26"/>
      <c r="G50" s="26"/>
      <c r="H50" s="99"/>
      <c r="I50" s="99"/>
    </row>
    <row r="51" spans="1:9" ht="31" hidden="1">
      <c r="A51" s="27" t="s">
        <v>1465</v>
      </c>
      <c r="B51" s="19" t="s">
        <v>229</v>
      </c>
      <c r="C51" s="26"/>
      <c r="D51" s="523"/>
      <c r="E51" s="28"/>
      <c r="F51" s="26"/>
      <c r="G51" s="26"/>
      <c r="H51" s="99"/>
      <c r="I51" s="99"/>
    </row>
    <row r="52" spans="1:9" ht="31" hidden="1">
      <c r="A52" s="27" t="s">
        <v>232</v>
      </c>
      <c r="B52" s="19" t="s">
        <v>233</v>
      </c>
      <c r="C52" s="26"/>
      <c r="D52" s="523"/>
      <c r="E52" s="28"/>
      <c r="F52" s="26"/>
      <c r="G52" s="26"/>
      <c r="H52" s="99"/>
      <c r="I52" s="99"/>
    </row>
    <row r="53" spans="1:9" ht="31" hidden="1">
      <c r="A53" s="27" t="s">
        <v>1466</v>
      </c>
      <c r="B53" s="19" t="s">
        <v>235</v>
      </c>
      <c r="C53" s="26"/>
      <c r="D53" s="523"/>
      <c r="E53" s="28"/>
      <c r="F53" s="26"/>
      <c r="G53" s="26"/>
      <c r="H53" s="99"/>
      <c r="I53" s="99"/>
    </row>
    <row r="54" spans="1:9" ht="31" hidden="1">
      <c r="A54" s="27" t="s">
        <v>238</v>
      </c>
      <c r="B54" s="19" t="s">
        <v>239</v>
      </c>
      <c r="C54" s="26"/>
      <c r="D54" s="523"/>
      <c r="E54" s="28"/>
      <c r="F54" s="26"/>
      <c r="G54" s="26"/>
      <c r="H54" s="99"/>
      <c r="I54" s="99"/>
    </row>
    <row r="55" spans="1:9" ht="31" hidden="1">
      <c r="A55" s="27" t="s">
        <v>240</v>
      </c>
      <c r="B55" s="19" t="s">
        <v>241</v>
      </c>
      <c r="C55" s="26"/>
      <c r="D55" s="523"/>
      <c r="E55" s="28"/>
      <c r="F55" s="26"/>
      <c r="G55" s="26"/>
      <c r="H55" s="99"/>
      <c r="I55" s="99"/>
    </row>
    <row r="56" spans="1:9" ht="31" hidden="1">
      <c r="A56" s="27" t="s">
        <v>242</v>
      </c>
      <c r="B56" s="19" t="s">
        <v>243</v>
      </c>
      <c r="C56" s="26"/>
      <c r="D56" s="523"/>
      <c r="E56" s="28"/>
      <c r="F56" s="26"/>
      <c r="G56" s="26"/>
      <c r="H56" s="99"/>
      <c r="I56" s="99"/>
    </row>
    <row r="57" spans="1:9" ht="31" hidden="1">
      <c r="A57" s="27" t="s">
        <v>1467</v>
      </c>
      <c r="B57" s="19" t="s">
        <v>245</v>
      </c>
      <c r="C57" s="26"/>
      <c r="D57" s="523"/>
      <c r="E57" s="28"/>
      <c r="F57" s="26"/>
      <c r="G57" s="26"/>
      <c r="H57" s="99"/>
      <c r="I57" s="99"/>
    </row>
    <row r="58" spans="1:9" ht="31">
      <c r="A58" s="18" t="s">
        <v>1468</v>
      </c>
      <c r="B58" s="19" t="s">
        <v>251</v>
      </c>
      <c r="C58" s="30" t="s">
        <v>6339</v>
      </c>
      <c r="D58" s="601">
        <v>2</v>
      </c>
      <c r="E58" s="28" t="s">
        <v>538</v>
      </c>
      <c r="F58" s="26" t="s">
        <v>6340</v>
      </c>
      <c r="G58" s="53"/>
    </row>
    <row r="59" spans="1:9" ht="43.5">
      <c r="A59" s="18"/>
      <c r="B59" s="19"/>
      <c r="C59" s="30" t="s">
        <v>3413</v>
      </c>
      <c r="D59" s="601">
        <v>2</v>
      </c>
      <c r="E59" s="28" t="s">
        <v>538</v>
      </c>
      <c r="F59" s="30" t="s">
        <v>3414</v>
      </c>
      <c r="G59" s="53"/>
    </row>
    <row r="60" spans="1:9" ht="30" hidden="1" customHeight="1">
      <c r="A60" s="27" t="s">
        <v>254</v>
      </c>
      <c r="B60" s="19" t="s">
        <v>255</v>
      </c>
      <c r="C60" s="26"/>
      <c r="D60" s="523"/>
      <c r="E60" s="28"/>
      <c r="F60" s="26"/>
      <c r="G60" s="26"/>
      <c r="H60" s="99"/>
      <c r="I60" s="99"/>
    </row>
    <row r="61" spans="1:9" ht="31" hidden="1">
      <c r="A61" s="27" t="s">
        <v>1471</v>
      </c>
      <c r="B61" s="19" t="s">
        <v>257</v>
      </c>
      <c r="C61" s="26"/>
      <c r="D61" s="523"/>
      <c r="E61" s="28"/>
      <c r="F61" s="26"/>
      <c r="G61" s="26"/>
      <c r="H61" s="99"/>
      <c r="I61" s="99"/>
    </row>
    <row r="62" spans="1:9" ht="31" hidden="1">
      <c r="A62" s="27" t="s">
        <v>260</v>
      </c>
      <c r="B62" s="19" t="s">
        <v>261</v>
      </c>
      <c r="C62" s="26"/>
      <c r="D62" s="523"/>
      <c r="E62" s="28"/>
      <c r="F62" s="26"/>
      <c r="G62" s="26"/>
      <c r="H62" s="99"/>
      <c r="I62" s="99"/>
    </row>
    <row r="63" spans="1:9" ht="31" hidden="1">
      <c r="A63" s="27" t="s">
        <v>262</v>
      </c>
      <c r="B63" s="19" t="s">
        <v>263</v>
      </c>
      <c r="C63" s="26"/>
      <c r="D63" s="523"/>
      <c r="E63" s="28"/>
      <c r="F63" s="26"/>
      <c r="G63" s="26"/>
      <c r="H63" s="99"/>
      <c r="I63" s="99"/>
    </row>
    <row r="64" spans="1:9" ht="18.5">
      <c r="A64" s="117" t="s">
        <v>141</v>
      </c>
      <c r="B64" s="1078" t="s">
        <v>140</v>
      </c>
      <c r="C64" s="1091"/>
      <c r="D64" s="1091"/>
      <c r="E64" s="1091"/>
      <c r="F64" s="1091"/>
      <c r="G64" s="1092"/>
      <c r="H64" s="29">
        <f>SUM(D65:D76)</f>
        <v>22</v>
      </c>
      <c r="I64" s="29">
        <f>COUNT(D65:D76)*2</f>
        <v>22</v>
      </c>
    </row>
    <row r="65" spans="1:9" ht="43.5">
      <c r="A65" s="18" t="s">
        <v>264</v>
      </c>
      <c r="B65" s="114" t="s">
        <v>265</v>
      </c>
      <c r="C65" s="50" t="s">
        <v>3415</v>
      </c>
      <c r="D65" s="601">
        <v>2</v>
      </c>
      <c r="E65" s="28" t="s">
        <v>269</v>
      </c>
      <c r="F65" s="25" t="s">
        <v>6341</v>
      </c>
      <c r="G65" s="53"/>
    </row>
    <row r="66" spans="1:9" ht="29">
      <c r="A66" s="18"/>
      <c r="B66" s="114"/>
      <c r="C66" s="50" t="s">
        <v>3416</v>
      </c>
      <c r="D66" s="601">
        <v>2</v>
      </c>
      <c r="E66" s="28" t="s">
        <v>269</v>
      </c>
      <c r="F66" s="50" t="s">
        <v>3417</v>
      </c>
      <c r="G66" s="53"/>
    </row>
    <row r="67" spans="1:9" ht="29">
      <c r="A67" s="18"/>
      <c r="B67" s="114"/>
      <c r="C67" s="50" t="s">
        <v>3418</v>
      </c>
      <c r="D67" s="601">
        <v>2</v>
      </c>
      <c r="E67" s="28" t="s">
        <v>269</v>
      </c>
      <c r="F67" s="50" t="s">
        <v>3419</v>
      </c>
      <c r="G67" s="53"/>
    </row>
    <row r="68" spans="1:9" ht="29">
      <c r="A68" s="18"/>
      <c r="B68" s="114"/>
      <c r="C68" s="25" t="s">
        <v>6342</v>
      </c>
      <c r="D68" s="601">
        <v>2</v>
      </c>
      <c r="E68" s="28" t="s">
        <v>269</v>
      </c>
      <c r="F68" s="30" t="s">
        <v>3420</v>
      </c>
      <c r="G68" s="53"/>
    </row>
    <row r="69" spans="1:9" ht="43.5">
      <c r="A69" s="18"/>
      <c r="B69" s="114"/>
      <c r="C69" s="50" t="s">
        <v>3421</v>
      </c>
      <c r="D69" s="601">
        <v>2</v>
      </c>
      <c r="E69" s="28" t="s">
        <v>269</v>
      </c>
      <c r="F69" s="50" t="s">
        <v>3422</v>
      </c>
      <c r="G69" s="53"/>
    </row>
    <row r="70" spans="1:9" ht="43.5">
      <c r="A70" s="18"/>
      <c r="B70" s="114"/>
      <c r="C70" s="50" t="s">
        <v>3423</v>
      </c>
      <c r="D70" s="601">
        <v>2</v>
      </c>
      <c r="E70" s="28" t="s">
        <v>269</v>
      </c>
      <c r="F70" s="26"/>
      <c r="G70" s="53"/>
    </row>
    <row r="71" spans="1:9" ht="29">
      <c r="A71" s="18"/>
      <c r="B71" s="114"/>
      <c r="C71" s="50" t="s">
        <v>3424</v>
      </c>
      <c r="D71" s="601">
        <v>2</v>
      </c>
      <c r="E71" s="28" t="s">
        <v>269</v>
      </c>
      <c r="F71" s="30" t="s">
        <v>3425</v>
      </c>
      <c r="G71" s="53"/>
    </row>
    <row r="72" spans="1:9" ht="43.5">
      <c r="A72" s="18" t="s">
        <v>266</v>
      </c>
      <c r="B72" s="114" t="s">
        <v>267</v>
      </c>
      <c r="C72" s="30" t="s">
        <v>3426</v>
      </c>
      <c r="D72" s="601">
        <v>2</v>
      </c>
      <c r="E72" s="28" t="s">
        <v>269</v>
      </c>
      <c r="F72" s="26"/>
      <c r="G72" s="53"/>
    </row>
    <row r="73" spans="1:9" ht="31">
      <c r="A73" s="18" t="s">
        <v>270</v>
      </c>
      <c r="B73" s="114" t="s">
        <v>271</v>
      </c>
      <c r="C73" s="30" t="s">
        <v>3427</v>
      </c>
      <c r="D73" s="601">
        <v>2</v>
      </c>
      <c r="E73" s="28" t="s">
        <v>269</v>
      </c>
      <c r="F73" s="26"/>
      <c r="G73" s="53"/>
    </row>
    <row r="74" spans="1:9" ht="31" hidden="1">
      <c r="A74" s="27" t="s">
        <v>272</v>
      </c>
      <c r="B74" s="114" t="s">
        <v>273</v>
      </c>
      <c r="C74" s="26"/>
      <c r="D74" s="523"/>
      <c r="E74" s="28"/>
      <c r="F74" s="26"/>
      <c r="G74" s="26"/>
      <c r="H74" s="99"/>
      <c r="I74" s="99"/>
    </row>
    <row r="75" spans="1:9" ht="31">
      <c r="A75" s="18" t="s">
        <v>275</v>
      </c>
      <c r="B75" s="114" t="s">
        <v>276</v>
      </c>
      <c r="C75" s="50" t="s">
        <v>3428</v>
      </c>
      <c r="D75" s="601">
        <v>2</v>
      </c>
      <c r="E75" s="28" t="s">
        <v>269</v>
      </c>
      <c r="F75" s="26"/>
      <c r="G75" s="53"/>
    </row>
    <row r="76" spans="1:9" ht="29">
      <c r="A76" s="18"/>
      <c r="B76" s="114"/>
      <c r="C76" s="50" t="s">
        <v>3429</v>
      </c>
      <c r="D76" s="601">
        <v>2</v>
      </c>
      <c r="E76" s="28" t="s">
        <v>269</v>
      </c>
      <c r="F76" s="26"/>
      <c r="G76" s="53"/>
    </row>
    <row r="77" spans="1:9" ht="18.5">
      <c r="A77" s="117" t="s">
        <v>277</v>
      </c>
      <c r="B77" s="1078" t="s">
        <v>138</v>
      </c>
      <c r="C77" s="1091"/>
      <c r="D77" s="1091"/>
      <c r="E77" s="1091"/>
      <c r="F77" s="1091"/>
      <c r="G77" s="1092"/>
      <c r="H77" s="29">
        <f>SUM(D78:D80)</f>
        <v>2</v>
      </c>
      <c r="I77" s="29">
        <f>COUNT(D78:D80)*2</f>
        <v>2</v>
      </c>
    </row>
    <row r="78" spans="1:9" ht="31" hidden="1">
      <c r="A78" s="27" t="s">
        <v>1492</v>
      </c>
      <c r="B78" s="114" t="s">
        <v>279</v>
      </c>
      <c r="C78" s="26"/>
      <c r="D78" s="523"/>
      <c r="E78" s="28"/>
      <c r="F78" s="26"/>
      <c r="G78" s="26"/>
      <c r="H78" s="99"/>
      <c r="I78" s="99"/>
    </row>
    <row r="79" spans="1:9" ht="72.5">
      <c r="A79" s="18" t="s">
        <v>1493</v>
      </c>
      <c r="B79" s="114" t="s">
        <v>284</v>
      </c>
      <c r="C79" s="50" t="s">
        <v>2834</v>
      </c>
      <c r="D79" s="601">
        <v>2</v>
      </c>
      <c r="E79" s="28" t="s">
        <v>269</v>
      </c>
      <c r="F79" s="30" t="s">
        <v>6343</v>
      </c>
      <c r="G79" s="53"/>
    </row>
    <row r="80" spans="1:9" ht="46.5" hidden="1">
      <c r="A80" s="27" t="s">
        <v>1496</v>
      </c>
      <c r="B80" s="114" t="s">
        <v>288</v>
      </c>
      <c r="C80" s="26"/>
      <c r="D80" s="523"/>
      <c r="E80" s="28"/>
      <c r="F80" s="26"/>
      <c r="G80" s="26"/>
      <c r="H80" s="99"/>
      <c r="I80" s="99"/>
    </row>
    <row r="81" spans="1:9" ht="40.15" hidden="1" customHeight="1">
      <c r="A81" s="124" t="s">
        <v>137</v>
      </c>
      <c r="B81" s="1078" t="s">
        <v>136</v>
      </c>
      <c r="C81" s="1091"/>
      <c r="D81" s="1091"/>
      <c r="E81" s="1091"/>
      <c r="F81" s="1091"/>
      <c r="G81" s="1092"/>
      <c r="H81" s="99">
        <f>SUM(D82:D93)</f>
        <v>0</v>
      </c>
      <c r="I81" s="99">
        <f>COUNT(D82:D93)*2</f>
        <v>0</v>
      </c>
    </row>
    <row r="82" spans="1:9" ht="62" hidden="1">
      <c r="A82" s="27" t="s">
        <v>290</v>
      </c>
      <c r="B82" s="19" t="s">
        <v>291</v>
      </c>
      <c r="C82" s="26"/>
      <c r="D82" s="523"/>
      <c r="E82" s="28"/>
      <c r="F82" s="26"/>
      <c r="G82" s="26"/>
      <c r="H82" s="99"/>
      <c r="I82" s="99"/>
    </row>
    <row r="83" spans="1:9" ht="62" hidden="1">
      <c r="A83" s="27" t="s">
        <v>292</v>
      </c>
      <c r="B83" s="19" t="s">
        <v>293</v>
      </c>
      <c r="C83" s="26"/>
      <c r="D83" s="523"/>
      <c r="E83" s="28"/>
      <c r="F83" s="26"/>
      <c r="G83" s="26"/>
      <c r="H83" s="99"/>
      <c r="I83" s="99"/>
    </row>
    <row r="84" spans="1:9" ht="62" hidden="1">
      <c r="A84" s="27" t="s">
        <v>294</v>
      </c>
      <c r="B84" s="19" t="s">
        <v>295</v>
      </c>
      <c r="C84" s="26"/>
      <c r="D84" s="523"/>
      <c r="E84" s="28"/>
      <c r="F84" s="26"/>
      <c r="G84" s="26"/>
      <c r="H84" s="99"/>
      <c r="I84" s="99"/>
    </row>
    <row r="85" spans="1:9" ht="46.5" hidden="1">
      <c r="A85" s="27" t="s">
        <v>296</v>
      </c>
      <c r="B85" s="19" t="s">
        <v>297</v>
      </c>
      <c r="C85" s="26"/>
      <c r="D85" s="523"/>
      <c r="E85" s="28"/>
      <c r="F85" s="26"/>
      <c r="G85" s="26"/>
      <c r="H85" s="99"/>
      <c r="I85" s="99"/>
    </row>
    <row r="86" spans="1:9" ht="62" hidden="1">
      <c r="A86" s="27" t="s">
        <v>298</v>
      </c>
      <c r="B86" s="19" t="s">
        <v>1498</v>
      </c>
      <c r="C86" s="26"/>
      <c r="D86" s="523"/>
      <c r="E86" s="28"/>
      <c r="F86" s="26"/>
      <c r="G86" s="26"/>
      <c r="H86" s="99"/>
      <c r="I86" s="99"/>
    </row>
    <row r="87" spans="1:9" ht="46.5" hidden="1">
      <c r="A87" s="27" t="s">
        <v>300</v>
      </c>
      <c r="B87" s="19" t="s">
        <v>301</v>
      </c>
      <c r="C87" s="26"/>
      <c r="D87" s="523"/>
      <c r="E87" s="28"/>
      <c r="F87" s="26"/>
      <c r="G87" s="26"/>
      <c r="H87" s="99"/>
      <c r="I87" s="99"/>
    </row>
    <row r="88" spans="1:9" ht="62" hidden="1">
      <c r="A88" s="27" t="s">
        <v>302</v>
      </c>
      <c r="B88" s="19" t="s">
        <v>303</v>
      </c>
      <c r="C88" s="26"/>
      <c r="D88" s="523"/>
      <c r="E88" s="28"/>
      <c r="F88" s="26"/>
      <c r="G88" s="26"/>
      <c r="H88" s="99"/>
      <c r="I88" s="99"/>
    </row>
    <row r="89" spans="1:9" ht="108.5" hidden="1">
      <c r="A89" s="27" t="s">
        <v>304</v>
      </c>
      <c r="B89" s="19" t="s">
        <v>305</v>
      </c>
      <c r="C89" s="26"/>
      <c r="D89" s="523"/>
      <c r="E89" s="28"/>
      <c r="F89" s="26"/>
      <c r="G89" s="26"/>
      <c r="H89" s="99"/>
      <c r="I89" s="99"/>
    </row>
    <row r="90" spans="1:9" ht="62" hidden="1">
      <c r="A90" s="27" t="s">
        <v>306</v>
      </c>
      <c r="B90" s="19" t="s">
        <v>307</v>
      </c>
      <c r="C90" s="26"/>
      <c r="D90" s="523"/>
      <c r="E90" s="28"/>
      <c r="F90" s="26"/>
      <c r="G90" s="26"/>
      <c r="H90" s="99"/>
      <c r="I90" s="99"/>
    </row>
    <row r="91" spans="1:9" ht="46.5" hidden="1">
      <c r="A91" s="27" t="s">
        <v>308</v>
      </c>
      <c r="B91" s="19" t="s">
        <v>309</v>
      </c>
      <c r="C91" s="26"/>
      <c r="D91" s="523"/>
      <c r="E91" s="28"/>
      <c r="F91" s="26"/>
      <c r="G91" s="26"/>
      <c r="H91" s="99"/>
      <c r="I91" s="99"/>
    </row>
    <row r="92" spans="1:9" ht="43.5" hidden="1">
      <c r="A92" s="27" t="s">
        <v>310</v>
      </c>
      <c r="B92" s="23" t="s">
        <v>311</v>
      </c>
      <c r="C92" s="26"/>
      <c r="D92" s="523"/>
      <c r="E92" s="28"/>
      <c r="F92" s="26"/>
      <c r="G92" s="26"/>
      <c r="H92" s="99"/>
      <c r="I92" s="99"/>
    </row>
    <row r="93" spans="1:9" ht="43.5" hidden="1">
      <c r="A93" s="27" t="s">
        <v>5841</v>
      </c>
      <c r="B93" s="23" t="s">
        <v>5842</v>
      </c>
      <c r="C93" s="30"/>
      <c r="D93" s="52"/>
      <c r="E93" s="28"/>
      <c r="F93" s="26"/>
      <c r="G93" s="465"/>
      <c r="H93" s="99"/>
      <c r="I93" s="99"/>
    </row>
    <row r="94" spans="1:9" ht="40.15" hidden="1" customHeight="1">
      <c r="A94" s="124" t="s">
        <v>1499</v>
      </c>
      <c r="B94" s="1078" t="s">
        <v>134</v>
      </c>
      <c r="C94" s="1091"/>
      <c r="D94" s="1091"/>
      <c r="E94" s="1091"/>
      <c r="F94" s="1091"/>
      <c r="G94" s="1092"/>
      <c r="H94" s="99">
        <f>SUM(D95:D102)</f>
        <v>0</v>
      </c>
      <c r="I94" s="99">
        <f>COUNT(D95:D102)*2</f>
        <v>0</v>
      </c>
    </row>
    <row r="95" spans="1:9" ht="31" hidden="1">
      <c r="A95" s="27" t="s">
        <v>312</v>
      </c>
      <c r="B95" s="19" t="s">
        <v>313</v>
      </c>
      <c r="C95" s="26"/>
      <c r="D95" s="523"/>
      <c r="E95" s="28"/>
      <c r="F95" s="26"/>
      <c r="G95" s="26"/>
      <c r="H95" s="99"/>
      <c r="I95" s="99"/>
    </row>
    <row r="96" spans="1:9" ht="31" hidden="1">
      <c r="A96" s="27" t="s">
        <v>314</v>
      </c>
      <c r="B96" s="19" t="s">
        <v>315</v>
      </c>
      <c r="C96" s="26"/>
      <c r="D96" s="523"/>
      <c r="E96" s="28"/>
      <c r="F96" s="26"/>
      <c r="G96" s="26"/>
      <c r="H96" s="99"/>
      <c r="I96" s="99"/>
    </row>
    <row r="97" spans="1:9" ht="31" hidden="1">
      <c r="A97" s="27" t="s">
        <v>1501</v>
      </c>
      <c r="B97" s="19" t="s">
        <v>317</v>
      </c>
      <c r="C97" s="26"/>
      <c r="D97" s="523"/>
      <c r="E97" s="28"/>
      <c r="F97" s="26"/>
      <c r="G97" s="26"/>
      <c r="H97" s="99"/>
      <c r="I97" s="99"/>
    </row>
    <row r="98" spans="1:9" ht="31" hidden="1">
      <c r="A98" s="27" t="s">
        <v>319</v>
      </c>
      <c r="B98" s="19" t="s">
        <v>320</v>
      </c>
      <c r="C98" s="26"/>
      <c r="D98" s="523"/>
      <c r="E98" s="28"/>
      <c r="F98" s="26"/>
      <c r="G98" s="26"/>
      <c r="H98" s="99"/>
      <c r="I98" s="99"/>
    </row>
    <row r="99" spans="1:9" ht="31" hidden="1">
      <c r="A99" s="27" t="s">
        <v>321</v>
      </c>
      <c r="B99" s="19" t="s">
        <v>322</v>
      </c>
      <c r="C99" s="26"/>
      <c r="D99" s="523"/>
      <c r="E99" s="28"/>
      <c r="F99" s="26"/>
      <c r="G99" s="26"/>
      <c r="H99" s="99"/>
      <c r="I99" s="99"/>
    </row>
    <row r="100" spans="1:9" ht="31" hidden="1">
      <c r="A100" s="27" t="s">
        <v>323</v>
      </c>
      <c r="B100" s="19" t="s">
        <v>324</v>
      </c>
      <c r="C100" s="26"/>
      <c r="D100" s="523"/>
      <c r="E100" s="28"/>
      <c r="F100" s="26"/>
      <c r="G100" s="26"/>
      <c r="H100" s="99"/>
      <c r="I100" s="99"/>
    </row>
    <row r="101" spans="1:9" ht="31" hidden="1">
      <c r="A101" s="27" t="s">
        <v>1502</v>
      </c>
      <c r="B101" s="19" t="s">
        <v>326</v>
      </c>
      <c r="C101" s="26"/>
      <c r="D101" s="523"/>
      <c r="E101" s="28"/>
      <c r="F101" s="26"/>
      <c r="G101" s="26"/>
      <c r="H101" s="99"/>
      <c r="I101" s="99"/>
    </row>
    <row r="102" spans="1:9" ht="31" hidden="1">
      <c r="A102" s="27" t="s">
        <v>2838</v>
      </c>
      <c r="B102" s="19" t="s">
        <v>2839</v>
      </c>
      <c r="C102" s="23"/>
      <c r="D102" s="520"/>
      <c r="E102" s="22"/>
      <c r="F102" s="28"/>
      <c r="G102" s="466"/>
      <c r="H102" s="99"/>
      <c r="I102" s="99"/>
    </row>
    <row r="103" spans="1:9" ht="40.15" hidden="1" customHeight="1">
      <c r="A103" s="124" t="s">
        <v>1503</v>
      </c>
      <c r="B103" s="992" t="s">
        <v>132</v>
      </c>
      <c r="C103" s="1001"/>
      <c r="D103" s="1001"/>
      <c r="E103" s="1001"/>
      <c r="F103" s="1001"/>
      <c r="G103" s="1002"/>
      <c r="H103" s="99">
        <f>SUM(D104:D105)</f>
        <v>0</v>
      </c>
      <c r="I103" s="99">
        <f>COUNT(D104:D105)*2</f>
        <v>0</v>
      </c>
    </row>
    <row r="104" spans="1:9" ht="62" hidden="1">
      <c r="A104" s="27" t="s">
        <v>1504</v>
      </c>
      <c r="B104" s="19" t="s">
        <v>329</v>
      </c>
      <c r="C104" s="26"/>
      <c r="D104" s="523"/>
      <c r="E104" s="28"/>
      <c r="F104" s="26"/>
      <c r="G104" s="26"/>
      <c r="H104" s="99"/>
      <c r="I104" s="99"/>
    </row>
    <row r="105" spans="1:9" ht="77.5" hidden="1">
      <c r="A105" s="27" t="s">
        <v>332</v>
      </c>
      <c r="B105" s="19" t="s">
        <v>333</v>
      </c>
      <c r="C105" s="26"/>
      <c r="D105" s="523"/>
      <c r="E105" s="28"/>
      <c r="F105" s="26"/>
      <c r="G105" s="26"/>
      <c r="H105" s="99"/>
      <c r="I105" s="99"/>
    </row>
    <row r="106" spans="1:9" ht="21">
      <c r="A106" s="98"/>
      <c r="B106" s="1195" t="s">
        <v>335</v>
      </c>
      <c r="C106" s="1197"/>
      <c r="D106" s="1197"/>
      <c r="E106" s="1197"/>
      <c r="F106" s="1197"/>
      <c r="G106" s="1199"/>
      <c r="H106" s="29">
        <f>H107+H120+H129+H138+H146+H155</f>
        <v>70</v>
      </c>
      <c r="I106" s="29">
        <f>I107+I120+I129+I138+I146+I155</f>
        <v>70</v>
      </c>
    </row>
    <row r="107" spans="1:9" ht="18.5">
      <c r="A107" s="135" t="s">
        <v>1505</v>
      </c>
      <c r="B107" s="1078" t="s">
        <v>130</v>
      </c>
      <c r="C107" s="1091"/>
      <c r="D107" s="1091"/>
      <c r="E107" s="1091"/>
      <c r="F107" s="1091"/>
      <c r="G107" s="1092"/>
      <c r="H107" s="29">
        <f>SUM(D108:D119)</f>
        <v>16</v>
      </c>
      <c r="I107" s="29">
        <f>COUNT(D108:D119)*2</f>
        <v>16</v>
      </c>
    </row>
    <row r="108" spans="1:9" ht="31">
      <c r="A108" s="18" t="s">
        <v>1507</v>
      </c>
      <c r="B108" s="36" t="s">
        <v>337</v>
      </c>
      <c r="C108" s="219" t="s">
        <v>2349</v>
      </c>
      <c r="D108" s="601">
        <v>2</v>
      </c>
      <c r="E108" s="28" t="s">
        <v>339</v>
      </c>
      <c r="F108" s="50" t="s">
        <v>2350</v>
      </c>
      <c r="G108" s="53"/>
    </row>
    <row r="109" spans="1:9" ht="31">
      <c r="A109" s="18"/>
      <c r="B109" s="36"/>
      <c r="C109" s="224" t="s">
        <v>3430</v>
      </c>
      <c r="D109" s="601">
        <v>2</v>
      </c>
      <c r="E109" s="28" t="s">
        <v>339</v>
      </c>
      <c r="F109" s="26"/>
      <c r="G109" s="53"/>
    </row>
    <row r="110" spans="1:9" ht="46.5">
      <c r="A110" s="18" t="s">
        <v>1510</v>
      </c>
      <c r="B110" s="36" t="s">
        <v>345</v>
      </c>
      <c r="C110" s="219" t="s">
        <v>3431</v>
      </c>
      <c r="D110" s="601">
        <v>2</v>
      </c>
      <c r="E110" s="28" t="s">
        <v>339</v>
      </c>
      <c r="F110" s="26"/>
      <c r="G110" s="53"/>
    </row>
    <row r="111" spans="1:9" ht="29">
      <c r="A111" s="18"/>
      <c r="B111" s="36"/>
      <c r="C111" s="219" t="s">
        <v>3432</v>
      </c>
      <c r="D111" s="601">
        <v>2</v>
      </c>
      <c r="E111" s="28" t="s">
        <v>339</v>
      </c>
      <c r="F111" s="26"/>
      <c r="G111" s="53"/>
    </row>
    <row r="112" spans="1:9" ht="29">
      <c r="A112" s="18"/>
      <c r="B112" s="36"/>
      <c r="C112" s="219" t="s">
        <v>3433</v>
      </c>
      <c r="D112" s="601">
        <v>2</v>
      </c>
      <c r="E112" s="28" t="s">
        <v>339</v>
      </c>
      <c r="F112" s="26"/>
      <c r="G112" s="53"/>
    </row>
    <row r="113" spans="1:9" ht="46.5" hidden="1">
      <c r="A113" s="27" t="s">
        <v>350</v>
      </c>
      <c r="B113" s="36" t="s">
        <v>351</v>
      </c>
      <c r="C113" s="26"/>
      <c r="D113" s="523"/>
      <c r="E113" s="28"/>
      <c r="F113" s="26"/>
      <c r="G113" s="26"/>
      <c r="H113" s="99"/>
      <c r="I113" s="99"/>
    </row>
    <row r="114" spans="1:9" ht="46.5" hidden="1">
      <c r="A114" s="27" t="s">
        <v>1513</v>
      </c>
      <c r="B114" s="36" t="s">
        <v>353</v>
      </c>
      <c r="C114" s="26"/>
      <c r="D114" s="523"/>
      <c r="E114" s="28"/>
      <c r="F114" s="26"/>
      <c r="G114" s="26"/>
      <c r="H114" s="99"/>
      <c r="I114" s="99"/>
    </row>
    <row r="115" spans="1:9" ht="62">
      <c r="A115" s="18" t="s">
        <v>354</v>
      </c>
      <c r="B115" s="36" t="s">
        <v>355</v>
      </c>
      <c r="C115" s="50" t="s">
        <v>3434</v>
      </c>
      <c r="D115" s="601">
        <v>2</v>
      </c>
      <c r="E115" s="28" t="s">
        <v>339</v>
      </c>
      <c r="F115" s="50" t="s">
        <v>3435</v>
      </c>
      <c r="G115" s="53"/>
    </row>
    <row r="116" spans="1:9" ht="43.5">
      <c r="A116" s="18"/>
      <c r="B116" s="36"/>
      <c r="C116" s="123" t="s">
        <v>3436</v>
      </c>
      <c r="D116" s="601">
        <v>2</v>
      </c>
      <c r="E116" s="28" t="s">
        <v>339</v>
      </c>
      <c r="F116" s="50" t="s">
        <v>3437</v>
      </c>
      <c r="G116" s="53"/>
    </row>
    <row r="117" spans="1:9" ht="46.5">
      <c r="A117" s="18" t="s">
        <v>1515</v>
      </c>
      <c r="B117" s="36" t="s">
        <v>358</v>
      </c>
      <c r="C117" s="40" t="s">
        <v>359</v>
      </c>
      <c r="D117" s="601">
        <v>2</v>
      </c>
      <c r="E117" s="28" t="s">
        <v>339</v>
      </c>
      <c r="F117" s="26"/>
      <c r="G117" s="53"/>
    </row>
    <row r="118" spans="1:9" ht="62" hidden="1">
      <c r="A118" s="27" t="s">
        <v>1517</v>
      </c>
      <c r="B118" s="36" t="s">
        <v>361</v>
      </c>
      <c r="C118" s="26"/>
      <c r="D118" s="523"/>
      <c r="E118" s="28"/>
      <c r="F118" s="26"/>
      <c r="G118" s="26"/>
      <c r="H118" s="99"/>
      <c r="I118" s="99"/>
    </row>
    <row r="119" spans="1:9" ht="46.5" hidden="1">
      <c r="A119" s="27" t="s">
        <v>364</v>
      </c>
      <c r="B119" s="36" t="s">
        <v>365</v>
      </c>
      <c r="C119" s="30"/>
      <c r="D119" s="523"/>
      <c r="E119" s="28"/>
      <c r="F119" s="26"/>
      <c r="G119" s="26"/>
      <c r="H119" s="99"/>
      <c r="I119" s="99"/>
    </row>
    <row r="120" spans="1:9" ht="55.5" customHeight="1">
      <c r="A120" s="135" t="s">
        <v>1518</v>
      </c>
      <c r="B120" s="992" t="s">
        <v>2361</v>
      </c>
      <c r="C120" s="1001"/>
      <c r="D120" s="1001"/>
      <c r="E120" s="1001"/>
      <c r="F120" s="1001"/>
      <c r="G120" s="1002"/>
      <c r="H120" s="29">
        <f>SUM(D121:D128)</f>
        <v>10</v>
      </c>
      <c r="I120" s="29">
        <f>COUNT(D121:D128)*2</f>
        <v>10</v>
      </c>
    </row>
    <row r="121" spans="1:9" ht="43.5">
      <c r="A121" s="18" t="s">
        <v>1520</v>
      </c>
      <c r="B121" s="44" t="s">
        <v>369</v>
      </c>
      <c r="C121" s="219" t="s">
        <v>376</v>
      </c>
      <c r="D121" s="601">
        <v>2</v>
      </c>
      <c r="E121" s="28" t="s">
        <v>658</v>
      </c>
      <c r="F121" s="26"/>
      <c r="G121" s="53"/>
    </row>
    <row r="122" spans="1:9" ht="43.5">
      <c r="A122" s="18"/>
      <c r="B122" s="44"/>
      <c r="C122" s="219" t="s">
        <v>3438</v>
      </c>
      <c r="D122" s="601">
        <v>2</v>
      </c>
      <c r="E122" s="28" t="s">
        <v>893</v>
      </c>
      <c r="F122" s="30" t="s">
        <v>3439</v>
      </c>
      <c r="G122" s="53"/>
    </row>
    <row r="123" spans="1:9" ht="77.5" hidden="1">
      <c r="A123" s="27" t="s">
        <v>380</v>
      </c>
      <c r="B123" s="44" t="s">
        <v>381</v>
      </c>
      <c r="C123" s="26"/>
      <c r="D123" s="523"/>
      <c r="E123" s="28"/>
      <c r="F123" s="26"/>
      <c r="G123" s="26"/>
      <c r="H123" s="99"/>
      <c r="I123" s="99"/>
    </row>
    <row r="124" spans="1:9" ht="62">
      <c r="A124" s="18" t="s">
        <v>1523</v>
      </c>
      <c r="B124" s="225" t="s">
        <v>383</v>
      </c>
      <c r="C124" s="219" t="s">
        <v>3440</v>
      </c>
      <c r="D124" s="601">
        <v>2</v>
      </c>
      <c r="E124" s="28" t="s">
        <v>339</v>
      </c>
      <c r="F124" s="26"/>
      <c r="G124" s="53"/>
    </row>
    <row r="125" spans="1:9" ht="29">
      <c r="A125" s="18"/>
      <c r="B125" s="44"/>
      <c r="C125" s="219" t="s">
        <v>385</v>
      </c>
      <c r="D125" s="601">
        <v>2</v>
      </c>
      <c r="E125" s="28" t="s">
        <v>339</v>
      </c>
      <c r="F125" s="26"/>
      <c r="G125" s="53"/>
    </row>
    <row r="126" spans="1:9" ht="29">
      <c r="A126" s="18"/>
      <c r="B126" s="44"/>
      <c r="C126" s="40" t="s">
        <v>389</v>
      </c>
      <c r="D126" s="601">
        <v>2</v>
      </c>
      <c r="E126" s="28" t="s">
        <v>339</v>
      </c>
      <c r="F126" s="26"/>
      <c r="G126" s="53"/>
    </row>
    <row r="127" spans="1:9" ht="46.5" hidden="1">
      <c r="A127" s="27" t="s">
        <v>1528</v>
      </c>
      <c r="B127" s="44" t="s">
        <v>391</v>
      </c>
      <c r="D127" s="523"/>
      <c r="E127" s="28"/>
      <c r="F127" s="26"/>
      <c r="G127" s="26"/>
      <c r="H127" s="99"/>
      <c r="I127" s="99"/>
    </row>
    <row r="128" spans="1:9" ht="46.5" hidden="1">
      <c r="A128" s="27" t="s">
        <v>392</v>
      </c>
      <c r="B128" s="47" t="s">
        <v>393</v>
      </c>
      <c r="C128" s="26"/>
      <c r="D128" s="523"/>
      <c r="E128" s="28"/>
      <c r="F128" s="26"/>
      <c r="G128" s="26"/>
      <c r="H128" s="99"/>
      <c r="I128" s="99"/>
    </row>
    <row r="129" spans="1:9" ht="18.5">
      <c r="A129" s="135" t="s">
        <v>1531</v>
      </c>
      <c r="B129" s="1078" t="s">
        <v>126</v>
      </c>
      <c r="C129" s="1091"/>
      <c r="D129" s="1091"/>
      <c r="E129" s="1091"/>
      <c r="F129" s="1091"/>
      <c r="G129" s="1092"/>
      <c r="H129" s="29">
        <f>SUM(D130:D137)</f>
        <v>16</v>
      </c>
      <c r="I129" s="29">
        <f>COUNT(D130:D137)*2</f>
        <v>16</v>
      </c>
    </row>
    <row r="130" spans="1:9" ht="31">
      <c r="A130" s="18" t="s">
        <v>1533</v>
      </c>
      <c r="B130" s="44" t="s">
        <v>395</v>
      </c>
      <c r="C130" s="219" t="s">
        <v>3441</v>
      </c>
      <c r="D130" s="601">
        <v>2</v>
      </c>
      <c r="E130" s="28" t="s">
        <v>339</v>
      </c>
      <c r="F130" s="26"/>
      <c r="G130" s="53"/>
    </row>
    <row r="131" spans="1:9" ht="29">
      <c r="A131" s="18"/>
      <c r="B131" s="44"/>
      <c r="C131" s="219" t="s">
        <v>3442</v>
      </c>
      <c r="D131" s="601">
        <v>2</v>
      </c>
      <c r="E131" s="28" t="s">
        <v>339</v>
      </c>
      <c r="F131" s="26"/>
      <c r="G131" s="53"/>
    </row>
    <row r="132" spans="1:9" ht="43.5">
      <c r="A132" s="18"/>
      <c r="B132" s="44"/>
      <c r="C132" s="50" t="s">
        <v>2846</v>
      </c>
      <c r="D132" s="601">
        <v>2</v>
      </c>
      <c r="E132" s="28" t="s">
        <v>339</v>
      </c>
      <c r="F132" s="26"/>
      <c r="G132" s="53"/>
    </row>
    <row r="133" spans="1:9" ht="29">
      <c r="A133" s="18"/>
      <c r="B133" s="44"/>
      <c r="C133" s="219" t="s">
        <v>3443</v>
      </c>
      <c r="D133" s="601">
        <v>2</v>
      </c>
      <c r="E133" s="28" t="s">
        <v>339</v>
      </c>
      <c r="F133" s="26"/>
      <c r="G133" s="53"/>
    </row>
    <row r="134" spans="1:9" ht="46.5">
      <c r="A134" s="18" t="s">
        <v>1540</v>
      </c>
      <c r="B134" s="44" t="s">
        <v>399</v>
      </c>
      <c r="C134" s="50" t="s">
        <v>1541</v>
      </c>
      <c r="D134" s="601">
        <v>2</v>
      </c>
      <c r="E134" s="28" t="s">
        <v>206</v>
      </c>
      <c r="F134" s="26"/>
      <c r="G134" s="53"/>
    </row>
    <row r="135" spans="1:9" ht="43.5">
      <c r="A135" s="18"/>
      <c r="B135" s="44"/>
      <c r="C135" s="50" t="s">
        <v>2371</v>
      </c>
      <c r="D135" s="601">
        <v>2</v>
      </c>
      <c r="E135" s="28" t="s">
        <v>206</v>
      </c>
      <c r="F135" s="26"/>
      <c r="G135" s="53"/>
    </row>
    <row r="136" spans="1:9" ht="62">
      <c r="A136" s="18" t="s">
        <v>1543</v>
      </c>
      <c r="B136" s="44" t="s">
        <v>403</v>
      </c>
      <c r="C136" s="23" t="s">
        <v>404</v>
      </c>
      <c r="D136" s="601">
        <v>2</v>
      </c>
      <c r="E136" s="28" t="s">
        <v>678</v>
      </c>
      <c r="F136" s="26"/>
      <c r="G136" s="53"/>
    </row>
    <row r="137" spans="1:9" ht="101.5">
      <c r="A137" s="18" t="s">
        <v>1554</v>
      </c>
      <c r="B137" s="44" t="s">
        <v>407</v>
      </c>
      <c r="C137" s="219" t="s">
        <v>3444</v>
      </c>
      <c r="D137" s="601">
        <v>2</v>
      </c>
      <c r="E137" s="28" t="s">
        <v>206</v>
      </c>
      <c r="F137" s="30" t="s">
        <v>3445</v>
      </c>
      <c r="G137" s="53"/>
    </row>
    <row r="138" spans="1:9" ht="18.5">
      <c r="A138" s="135" t="s">
        <v>1557</v>
      </c>
      <c r="B138" s="1078" t="s">
        <v>124</v>
      </c>
      <c r="C138" s="1091"/>
      <c r="D138" s="1091"/>
      <c r="E138" s="1091"/>
      <c r="F138" s="1091"/>
      <c r="G138" s="1092"/>
      <c r="H138" s="29">
        <f>SUM(D139:D145)</f>
        <v>14</v>
      </c>
      <c r="I138" s="29">
        <f>COUNT(D139:D145)*2</f>
        <v>14</v>
      </c>
    </row>
    <row r="139" spans="1:9" ht="62">
      <c r="A139" s="18" t="s">
        <v>1559</v>
      </c>
      <c r="B139" s="224" t="s">
        <v>410</v>
      </c>
      <c r="C139" s="371" t="s">
        <v>3446</v>
      </c>
      <c r="D139" s="601">
        <v>2</v>
      </c>
      <c r="E139" s="28" t="s">
        <v>3887</v>
      </c>
      <c r="F139" s="26"/>
      <c r="G139" s="53"/>
    </row>
    <row r="140" spans="1:9" ht="29">
      <c r="A140" s="18"/>
      <c r="B140" s="224"/>
      <c r="C140" s="219" t="s">
        <v>3447</v>
      </c>
      <c r="D140" s="601">
        <v>2</v>
      </c>
      <c r="E140" s="28" t="s">
        <v>253</v>
      </c>
      <c r="F140" s="26"/>
      <c r="G140" s="53"/>
    </row>
    <row r="141" spans="1:9" ht="29">
      <c r="A141" s="18"/>
      <c r="B141" s="224"/>
      <c r="C141" s="219" t="s">
        <v>3448</v>
      </c>
      <c r="D141" s="601">
        <v>2</v>
      </c>
      <c r="E141" s="28" t="s">
        <v>253</v>
      </c>
      <c r="F141" s="26"/>
      <c r="G141" s="53"/>
    </row>
    <row r="142" spans="1:9" ht="46.5">
      <c r="A142" s="18" t="s">
        <v>1563</v>
      </c>
      <c r="B142" s="224" t="s">
        <v>413</v>
      </c>
      <c r="C142" s="219" t="s">
        <v>3449</v>
      </c>
      <c r="D142" s="601">
        <v>2</v>
      </c>
      <c r="E142" s="28" t="s">
        <v>339</v>
      </c>
      <c r="F142" s="26"/>
      <c r="G142" s="53"/>
    </row>
    <row r="143" spans="1:9" ht="31">
      <c r="A143" s="18" t="s">
        <v>1564</v>
      </c>
      <c r="B143" s="224" t="s">
        <v>416</v>
      </c>
      <c r="C143" s="219" t="s">
        <v>3450</v>
      </c>
      <c r="D143" s="601">
        <v>2</v>
      </c>
      <c r="E143" s="28" t="s">
        <v>418</v>
      </c>
      <c r="F143" s="26"/>
      <c r="G143" s="53"/>
    </row>
    <row r="144" spans="1:9" ht="58">
      <c r="A144" s="18" t="s">
        <v>1565</v>
      </c>
      <c r="B144" s="224" t="s">
        <v>420</v>
      </c>
      <c r="C144" s="30" t="s">
        <v>3451</v>
      </c>
      <c r="D144" s="601">
        <v>2</v>
      </c>
      <c r="E144" s="28" t="s">
        <v>430</v>
      </c>
      <c r="F144" s="26"/>
      <c r="G144" s="53"/>
    </row>
    <row r="145" spans="1:9" ht="58">
      <c r="A145" s="18" t="s">
        <v>1568</v>
      </c>
      <c r="B145" s="114" t="s">
        <v>425</v>
      </c>
      <c r="C145" s="25" t="s">
        <v>2635</v>
      </c>
      <c r="D145" s="601">
        <v>2</v>
      </c>
      <c r="E145" s="28" t="s">
        <v>339</v>
      </c>
      <c r="F145" s="26"/>
      <c r="G145" s="53"/>
    </row>
    <row r="146" spans="1:9" ht="18.5">
      <c r="A146" s="135" t="s">
        <v>1569</v>
      </c>
      <c r="B146" s="1078" t="s">
        <v>122</v>
      </c>
      <c r="C146" s="1091"/>
      <c r="D146" s="1091"/>
      <c r="E146" s="1091"/>
      <c r="F146" s="1091"/>
      <c r="G146" s="1092"/>
      <c r="H146" s="29">
        <f>SUM(D147:D154)</f>
        <v>12</v>
      </c>
      <c r="I146" s="29">
        <f>COUNT(D147:D154)*2</f>
        <v>12</v>
      </c>
    </row>
    <row r="147" spans="1:9" ht="62">
      <c r="A147" s="18" t="s">
        <v>427</v>
      </c>
      <c r="B147" s="44" t="s">
        <v>428</v>
      </c>
      <c r="C147" s="219" t="s">
        <v>3452</v>
      </c>
      <c r="D147" s="601">
        <v>2</v>
      </c>
      <c r="E147" s="28" t="s">
        <v>430</v>
      </c>
      <c r="F147" s="26"/>
      <c r="G147" s="53"/>
    </row>
    <row r="148" spans="1:9" ht="48" customHeight="1">
      <c r="A148" s="18"/>
      <c r="B148" s="44"/>
      <c r="C148" s="219" t="s">
        <v>3453</v>
      </c>
      <c r="D148" s="601">
        <v>2</v>
      </c>
      <c r="E148" s="28" t="s">
        <v>430</v>
      </c>
      <c r="F148" s="26"/>
      <c r="G148" s="53"/>
    </row>
    <row r="149" spans="1:9" ht="46.5">
      <c r="A149" s="18" t="s">
        <v>1573</v>
      </c>
      <c r="B149" s="44" t="s">
        <v>432</v>
      </c>
      <c r="C149" s="23" t="s">
        <v>433</v>
      </c>
      <c r="D149" s="601">
        <v>2</v>
      </c>
      <c r="E149" s="28" t="s">
        <v>430</v>
      </c>
      <c r="F149" s="26"/>
      <c r="G149" s="53"/>
    </row>
    <row r="150" spans="1:9" ht="46.5">
      <c r="A150" s="18" t="s">
        <v>1574</v>
      </c>
      <c r="B150" s="44" t="s">
        <v>435</v>
      </c>
      <c r="C150" s="23" t="s">
        <v>436</v>
      </c>
      <c r="D150" s="601">
        <v>2</v>
      </c>
      <c r="E150" s="28" t="s">
        <v>430</v>
      </c>
      <c r="F150" s="26"/>
      <c r="G150" s="53"/>
    </row>
    <row r="151" spans="1:9" ht="62" hidden="1">
      <c r="A151" s="27" t="s">
        <v>1575</v>
      </c>
      <c r="B151" s="44" t="s">
        <v>438</v>
      </c>
      <c r="C151" s="30"/>
      <c r="D151" s="523"/>
      <c r="F151" s="26"/>
      <c r="G151" s="26"/>
      <c r="H151" s="99"/>
      <c r="I151" s="99"/>
    </row>
    <row r="152" spans="1:9" ht="62">
      <c r="A152" s="18" t="s">
        <v>2381</v>
      </c>
      <c r="B152" s="44" t="s">
        <v>442</v>
      </c>
      <c r="C152" s="50" t="s">
        <v>2382</v>
      </c>
      <c r="D152" s="601">
        <v>2</v>
      </c>
      <c r="E152" s="28" t="s">
        <v>440</v>
      </c>
      <c r="F152" s="26"/>
      <c r="G152" s="53"/>
    </row>
    <row r="153" spans="1:9" ht="44.25" customHeight="1">
      <c r="A153" s="18"/>
      <c r="B153" s="44"/>
      <c r="C153" s="30" t="s">
        <v>3454</v>
      </c>
      <c r="D153" s="601">
        <v>2</v>
      </c>
      <c r="E153" s="28" t="s">
        <v>440</v>
      </c>
      <c r="F153" s="26"/>
      <c r="G153" s="53"/>
    </row>
    <row r="154" spans="1:9" ht="62" hidden="1">
      <c r="A154" s="27" t="s">
        <v>443</v>
      </c>
      <c r="B154" s="228" t="s">
        <v>444</v>
      </c>
      <c r="D154" s="632"/>
      <c r="E154" s="34"/>
      <c r="F154" s="127"/>
      <c r="G154" s="26"/>
      <c r="H154" s="99"/>
      <c r="I154" s="99"/>
    </row>
    <row r="155" spans="1:9" ht="15.5">
      <c r="A155" s="18" t="s">
        <v>5889</v>
      </c>
      <c r="B155" s="993" t="s">
        <v>2861</v>
      </c>
      <c r="C155" s="994"/>
      <c r="D155" s="994"/>
      <c r="E155" s="994"/>
      <c r="F155" s="994"/>
      <c r="G155" s="998"/>
      <c r="H155" s="29">
        <f>SUM(D156:D166)</f>
        <v>2</v>
      </c>
      <c r="I155" s="29">
        <f>COUNT(D156:D166)*2</f>
        <v>2</v>
      </c>
    </row>
    <row r="156" spans="1:9" ht="58" hidden="1">
      <c r="A156" s="32" t="s">
        <v>2862</v>
      </c>
      <c r="B156" s="50" t="s">
        <v>2863</v>
      </c>
      <c r="C156" s="50" t="s">
        <v>5843</v>
      </c>
      <c r="D156" s="524"/>
      <c r="E156" s="26"/>
      <c r="F156" s="50" t="s">
        <v>5844</v>
      </c>
      <c r="G156" s="468"/>
      <c r="H156" s="99"/>
      <c r="I156" s="99"/>
    </row>
    <row r="157" spans="1:9" ht="29" hidden="1">
      <c r="A157" s="32" t="s">
        <v>2864</v>
      </c>
      <c r="B157" s="50" t="s">
        <v>2865</v>
      </c>
      <c r="C157" s="50" t="s">
        <v>5845</v>
      </c>
      <c r="D157" s="524"/>
      <c r="E157" s="26"/>
      <c r="F157" s="50" t="s">
        <v>5846</v>
      </c>
      <c r="G157" s="468"/>
      <c r="H157" s="99"/>
      <c r="I157" s="99"/>
    </row>
    <row r="158" spans="1:9" ht="116" hidden="1">
      <c r="A158" s="32" t="s">
        <v>2866</v>
      </c>
      <c r="B158" s="50" t="s">
        <v>2867</v>
      </c>
      <c r="C158" s="50" t="s">
        <v>5847</v>
      </c>
      <c r="D158" s="524"/>
      <c r="E158" s="26"/>
      <c r="F158" s="50" t="s">
        <v>5848</v>
      </c>
      <c r="G158" s="468"/>
      <c r="H158" s="99"/>
      <c r="I158" s="99"/>
    </row>
    <row r="159" spans="1:9" ht="87" hidden="1">
      <c r="A159" s="32" t="s">
        <v>2868</v>
      </c>
      <c r="B159" s="50" t="s">
        <v>2869</v>
      </c>
      <c r="C159" s="50" t="s">
        <v>5849</v>
      </c>
      <c r="D159" s="524"/>
      <c r="E159" s="26"/>
      <c r="F159" s="50" t="s">
        <v>5850</v>
      </c>
      <c r="G159" s="468"/>
      <c r="H159" s="99"/>
      <c r="I159" s="99"/>
    </row>
    <row r="160" spans="1:9" ht="116" hidden="1">
      <c r="A160" s="32" t="s">
        <v>2870</v>
      </c>
      <c r="B160" s="50" t="s">
        <v>2871</v>
      </c>
      <c r="C160" s="50" t="s">
        <v>5851</v>
      </c>
      <c r="D160" s="524"/>
      <c r="E160" s="26"/>
      <c r="F160" s="50" t="s">
        <v>5852</v>
      </c>
      <c r="G160" s="468"/>
      <c r="H160" s="99"/>
      <c r="I160" s="99"/>
    </row>
    <row r="161" spans="1:9" ht="29" hidden="1">
      <c r="A161" s="32" t="s">
        <v>2872</v>
      </c>
      <c r="B161" s="50" t="s">
        <v>2873</v>
      </c>
      <c r="C161" s="26"/>
      <c r="D161" s="523"/>
      <c r="E161" s="28"/>
      <c r="F161" s="26"/>
      <c r="G161" s="468"/>
      <c r="H161" s="99"/>
      <c r="I161" s="99"/>
    </row>
    <row r="162" spans="1:9" ht="72.5">
      <c r="A162" s="18" t="s">
        <v>5890</v>
      </c>
      <c r="B162" s="50" t="s">
        <v>2875</v>
      </c>
      <c r="C162" s="50" t="s">
        <v>939</v>
      </c>
      <c r="D162" s="604">
        <v>2</v>
      </c>
      <c r="E162" s="23" t="s">
        <v>651</v>
      </c>
      <c r="F162" s="26"/>
      <c r="G162" s="931"/>
    </row>
    <row r="163" spans="1:9" ht="72.5" hidden="1">
      <c r="A163" s="32" t="s">
        <v>2876</v>
      </c>
      <c r="B163" s="50" t="s">
        <v>2877</v>
      </c>
      <c r="C163" s="50" t="s">
        <v>5853</v>
      </c>
      <c r="D163" s="524"/>
      <c r="E163" s="26"/>
      <c r="F163" s="50" t="s">
        <v>5854</v>
      </c>
      <c r="G163" s="468"/>
      <c r="H163" s="99"/>
      <c r="I163" s="99"/>
    </row>
    <row r="164" spans="1:9" ht="145" hidden="1">
      <c r="A164" s="32" t="s">
        <v>2878</v>
      </c>
      <c r="B164" s="50" t="s">
        <v>2879</v>
      </c>
      <c r="C164" s="50" t="s">
        <v>5855</v>
      </c>
      <c r="D164" s="524"/>
      <c r="E164" s="26"/>
      <c r="F164" s="50" t="s">
        <v>5856</v>
      </c>
      <c r="G164" s="468"/>
      <c r="H164" s="99"/>
      <c r="I164" s="99"/>
    </row>
    <row r="165" spans="1:9" ht="116" hidden="1">
      <c r="A165" s="32" t="s">
        <v>2880</v>
      </c>
      <c r="B165" s="50" t="s">
        <v>2881</v>
      </c>
      <c r="C165" s="50" t="s">
        <v>5857</v>
      </c>
      <c r="D165" s="524"/>
      <c r="E165" s="26"/>
      <c r="F165" s="50" t="s">
        <v>5858</v>
      </c>
      <c r="G165" s="468"/>
      <c r="H165" s="99"/>
      <c r="I165" s="99"/>
    </row>
    <row r="166" spans="1:9" ht="43.5" hidden="1">
      <c r="A166" s="32" t="s">
        <v>2882</v>
      </c>
      <c r="B166" s="50" t="s">
        <v>2883</v>
      </c>
      <c r="C166" s="50" t="s">
        <v>5859</v>
      </c>
      <c r="D166" s="525"/>
      <c r="E166" s="7"/>
      <c r="F166" s="50" t="s">
        <v>5860</v>
      </c>
      <c r="G166" s="468"/>
      <c r="H166" s="99"/>
      <c r="I166" s="99"/>
    </row>
    <row r="167" spans="1:9" ht="21">
      <c r="A167" s="98"/>
      <c r="B167" s="1195" t="s">
        <v>445</v>
      </c>
      <c r="C167" s="1197"/>
      <c r="D167" s="1197"/>
      <c r="E167" s="1197"/>
      <c r="F167" s="1197"/>
      <c r="G167" s="1199"/>
      <c r="H167" s="29">
        <f>H168+H191+H198+H204+H212+H224+H244</f>
        <v>172</v>
      </c>
      <c r="I167" s="29">
        <f>I168+I191+I198+I204+I212+I224+I244</f>
        <v>172</v>
      </c>
    </row>
    <row r="168" spans="1:9" ht="18.5">
      <c r="A168" s="117" t="s">
        <v>1576</v>
      </c>
      <c r="B168" s="992" t="s">
        <v>120</v>
      </c>
      <c r="C168" s="1001"/>
      <c r="D168" s="1001"/>
      <c r="E168" s="1001"/>
      <c r="F168" s="1001"/>
      <c r="G168" s="1002"/>
      <c r="H168" s="29">
        <f>SUM(D169:D190)</f>
        <v>44</v>
      </c>
      <c r="I168" s="29">
        <f>COUNT(D169:D190)*2</f>
        <v>44</v>
      </c>
    </row>
    <row r="169" spans="1:9" ht="46.5">
      <c r="A169" s="18" t="s">
        <v>1577</v>
      </c>
      <c r="B169" s="320" t="s">
        <v>447</v>
      </c>
      <c r="C169" s="50" t="s">
        <v>3455</v>
      </c>
      <c r="D169" s="601">
        <v>2</v>
      </c>
      <c r="E169" s="28" t="s">
        <v>339</v>
      </c>
      <c r="F169" s="26"/>
      <c r="G169" s="53"/>
    </row>
    <row r="170" spans="1:9" ht="43.5">
      <c r="A170" s="18"/>
      <c r="B170" s="320"/>
      <c r="C170" s="50" t="s">
        <v>3456</v>
      </c>
      <c r="D170" s="601">
        <v>2</v>
      </c>
      <c r="E170" s="28" t="s">
        <v>339</v>
      </c>
      <c r="F170" s="26"/>
      <c r="G170" s="53"/>
    </row>
    <row r="171" spans="1:9" ht="58">
      <c r="A171" s="18" t="s">
        <v>1580</v>
      </c>
      <c r="B171" s="54" t="s">
        <v>452</v>
      </c>
      <c r="C171" s="50" t="s">
        <v>3457</v>
      </c>
      <c r="D171" s="601">
        <v>2</v>
      </c>
      <c r="E171" s="28" t="s">
        <v>339</v>
      </c>
      <c r="F171" s="30" t="s">
        <v>2389</v>
      </c>
      <c r="G171" s="53"/>
    </row>
    <row r="172" spans="1:9" ht="15.5">
      <c r="A172" s="18"/>
      <c r="B172" s="54"/>
      <c r="C172" s="30" t="s">
        <v>2389</v>
      </c>
      <c r="D172" s="601">
        <v>2</v>
      </c>
      <c r="E172" s="28" t="s">
        <v>339</v>
      </c>
      <c r="F172" s="26"/>
      <c r="G172" s="53"/>
    </row>
    <row r="173" spans="1:9" ht="29">
      <c r="A173" s="18"/>
      <c r="B173" s="54"/>
      <c r="C173" s="30" t="s">
        <v>3458</v>
      </c>
      <c r="D173" s="601">
        <v>2</v>
      </c>
      <c r="E173" s="28" t="s">
        <v>339</v>
      </c>
      <c r="F173" s="26"/>
      <c r="G173" s="53"/>
    </row>
    <row r="174" spans="1:9" ht="46.5">
      <c r="A174" s="18" t="s">
        <v>1584</v>
      </c>
      <c r="B174" s="320" t="s">
        <v>457</v>
      </c>
      <c r="C174" s="50" t="s">
        <v>3459</v>
      </c>
      <c r="D174" s="601">
        <v>2</v>
      </c>
      <c r="E174" s="28" t="s">
        <v>339</v>
      </c>
      <c r="F174" s="26"/>
      <c r="G174" s="53"/>
    </row>
    <row r="175" spans="1:9" ht="15.5">
      <c r="A175" s="18"/>
      <c r="B175" s="320"/>
      <c r="C175" s="50" t="s">
        <v>2888</v>
      </c>
      <c r="D175" s="601">
        <v>2</v>
      </c>
      <c r="E175" s="28" t="s">
        <v>339</v>
      </c>
      <c r="F175" s="26"/>
      <c r="G175" s="53"/>
    </row>
    <row r="176" spans="1:9" ht="15.5">
      <c r="A176" s="18"/>
      <c r="B176" s="320"/>
      <c r="C176" s="50" t="s">
        <v>2890</v>
      </c>
      <c r="D176" s="601">
        <v>2</v>
      </c>
      <c r="E176" s="28" t="s">
        <v>339</v>
      </c>
      <c r="F176" s="26"/>
      <c r="G176" s="53"/>
    </row>
    <row r="177" spans="1:9" ht="15.5">
      <c r="A177" s="18"/>
      <c r="B177" s="320"/>
      <c r="C177" s="50" t="s">
        <v>2892</v>
      </c>
      <c r="D177" s="601">
        <v>2</v>
      </c>
      <c r="E177" s="28" t="s">
        <v>339</v>
      </c>
      <c r="F177" s="26"/>
      <c r="G177" s="53"/>
    </row>
    <row r="178" spans="1:9" ht="15.5">
      <c r="A178" s="18"/>
      <c r="B178" s="320"/>
      <c r="C178" s="50" t="s">
        <v>2894</v>
      </c>
      <c r="D178" s="601">
        <v>2</v>
      </c>
      <c r="E178" s="28" t="s">
        <v>339</v>
      </c>
      <c r="F178" s="26"/>
      <c r="G178" s="53"/>
    </row>
    <row r="179" spans="1:9" ht="29">
      <c r="A179" s="18"/>
      <c r="B179" s="320"/>
      <c r="C179" s="50" t="s">
        <v>3460</v>
      </c>
      <c r="D179" s="601">
        <v>2</v>
      </c>
      <c r="E179" s="28" t="s">
        <v>339</v>
      </c>
      <c r="F179" s="26"/>
      <c r="G179" s="53"/>
    </row>
    <row r="180" spans="1:9" ht="29">
      <c r="A180" s="18"/>
      <c r="B180" s="320"/>
      <c r="C180" s="50" t="s">
        <v>3462</v>
      </c>
      <c r="D180" s="601">
        <v>2</v>
      </c>
      <c r="E180" s="28" t="s">
        <v>339</v>
      </c>
      <c r="F180" s="26"/>
      <c r="G180" s="53"/>
    </row>
    <row r="181" spans="1:9" ht="15.5">
      <c r="A181" s="18"/>
      <c r="B181" s="320"/>
      <c r="C181" s="50" t="s">
        <v>2900</v>
      </c>
      <c r="D181" s="601">
        <v>2</v>
      </c>
      <c r="E181" s="28" t="s">
        <v>339</v>
      </c>
      <c r="F181" s="26"/>
      <c r="G181" s="53"/>
    </row>
    <row r="182" spans="1:9" ht="29">
      <c r="A182" s="18"/>
      <c r="B182" s="320"/>
      <c r="C182" s="50" t="s">
        <v>3463</v>
      </c>
      <c r="D182" s="601">
        <v>2</v>
      </c>
      <c r="E182" s="28" t="s">
        <v>339</v>
      </c>
      <c r="F182" s="26"/>
      <c r="G182" s="53"/>
    </row>
    <row r="183" spans="1:9" ht="15.5">
      <c r="A183" s="18"/>
      <c r="B183" s="320"/>
      <c r="C183" s="50" t="s">
        <v>3464</v>
      </c>
      <c r="D183" s="601">
        <v>2</v>
      </c>
      <c r="E183" s="28" t="s">
        <v>339</v>
      </c>
      <c r="F183" s="26"/>
      <c r="G183" s="53"/>
    </row>
    <row r="184" spans="1:9" ht="15.5">
      <c r="A184" s="18"/>
      <c r="B184" s="320"/>
      <c r="C184" s="50" t="s">
        <v>2904</v>
      </c>
      <c r="D184" s="601">
        <v>2</v>
      </c>
      <c r="E184" s="28" t="s">
        <v>339</v>
      </c>
      <c r="F184" s="26"/>
      <c r="G184" s="53"/>
    </row>
    <row r="185" spans="1:9" ht="29">
      <c r="A185" s="18"/>
      <c r="B185" s="320"/>
      <c r="C185" s="50" t="s">
        <v>3465</v>
      </c>
      <c r="D185" s="601">
        <v>2</v>
      </c>
      <c r="E185" s="28" t="s">
        <v>339</v>
      </c>
      <c r="F185" s="26"/>
      <c r="G185" s="53"/>
    </row>
    <row r="186" spans="1:9" ht="43.5">
      <c r="A186" s="18"/>
      <c r="B186" s="320"/>
      <c r="C186" s="50" t="s">
        <v>3466</v>
      </c>
      <c r="D186" s="601">
        <v>2</v>
      </c>
      <c r="E186" s="28" t="s">
        <v>339</v>
      </c>
      <c r="F186" s="26"/>
      <c r="G186" s="53"/>
    </row>
    <row r="187" spans="1:9" ht="62">
      <c r="A187" s="18" t="s">
        <v>1599</v>
      </c>
      <c r="B187" s="320" t="s">
        <v>475</v>
      </c>
      <c r="C187" s="30" t="s">
        <v>3467</v>
      </c>
      <c r="D187" s="601">
        <v>2</v>
      </c>
      <c r="E187" s="28" t="s">
        <v>339</v>
      </c>
      <c r="F187" s="26"/>
      <c r="G187" s="53"/>
    </row>
    <row r="188" spans="1:9" ht="46.5">
      <c r="A188" s="18" t="s">
        <v>1602</v>
      </c>
      <c r="B188" s="320" t="s">
        <v>479</v>
      </c>
      <c r="C188" s="50" t="s">
        <v>1603</v>
      </c>
      <c r="D188" s="601">
        <v>2</v>
      </c>
      <c r="E188" s="28" t="s">
        <v>339</v>
      </c>
      <c r="F188" s="26"/>
      <c r="G188" s="53"/>
    </row>
    <row r="189" spans="1:9" ht="31">
      <c r="A189" s="18" t="s">
        <v>1605</v>
      </c>
      <c r="B189" s="320" t="s">
        <v>483</v>
      </c>
      <c r="C189" s="50" t="s">
        <v>3468</v>
      </c>
      <c r="D189" s="601">
        <v>2</v>
      </c>
      <c r="E189" s="28" t="s">
        <v>339</v>
      </c>
      <c r="F189" s="30" t="s">
        <v>6344</v>
      </c>
      <c r="G189" s="53"/>
    </row>
    <row r="190" spans="1:9" ht="77.5">
      <c r="A190" s="18" t="s">
        <v>1608</v>
      </c>
      <c r="B190" s="320" t="s">
        <v>488</v>
      </c>
      <c r="C190" s="50" t="s">
        <v>2910</v>
      </c>
      <c r="D190" s="601">
        <v>2</v>
      </c>
      <c r="E190" s="28" t="s">
        <v>339</v>
      </c>
      <c r="F190" s="26"/>
      <c r="G190" s="53"/>
    </row>
    <row r="191" spans="1:9" ht="18.5">
      <c r="A191" s="117" t="s">
        <v>1613</v>
      </c>
      <c r="B191" s="1078" t="s">
        <v>118</v>
      </c>
      <c r="C191" s="1091"/>
      <c r="D191" s="1091"/>
      <c r="E191" s="1091"/>
      <c r="F191" s="1091"/>
      <c r="G191" s="1092"/>
      <c r="H191" s="29">
        <f>SUM(D192:D197)</f>
        <v>10</v>
      </c>
      <c r="I191" s="29">
        <f>COUNT(D192:D197)*2</f>
        <v>10</v>
      </c>
    </row>
    <row r="192" spans="1:9" ht="72.5">
      <c r="A192" s="18" t="s">
        <v>495</v>
      </c>
      <c r="B192" s="296" t="s">
        <v>496</v>
      </c>
      <c r="C192" s="23" t="s">
        <v>497</v>
      </c>
      <c r="D192" s="520">
        <v>2</v>
      </c>
      <c r="E192" s="28" t="s">
        <v>339</v>
      </c>
      <c r="F192" s="23" t="s">
        <v>498</v>
      </c>
      <c r="G192" s="53"/>
    </row>
    <row r="193" spans="1:9" ht="62" hidden="1">
      <c r="A193" s="27" t="s">
        <v>499</v>
      </c>
      <c r="B193" s="54" t="s">
        <v>500</v>
      </c>
      <c r="C193" s="30"/>
      <c r="D193" s="523"/>
      <c r="E193" s="28"/>
      <c r="F193" s="26"/>
      <c r="G193" s="26"/>
      <c r="H193" s="99"/>
      <c r="I193" s="99"/>
    </row>
    <row r="194" spans="1:9" ht="43.5">
      <c r="A194" s="18" t="s">
        <v>1615</v>
      </c>
      <c r="B194" s="54" t="s">
        <v>502</v>
      </c>
      <c r="C194" s="219" t="s">
        <v>2912</v>
      </c>
      <c r="D194" s="520">
        <v>2</v>
      </c>
      <c r="E194" s="28" t="s">
        <v>339</v>
      </c>
      <c r="F194" s="26"/>
      <c r="G194" s="53"/>
    </row>
    <row r="195" spans="1:9" ht="46.5">
      <c r="A195" s="18" t="s">
        <v>1618</v>
      </c>
      <c r="B195" s="290" t="s">
        <v>505</v>
      </c>
      <c r="C195" s="229" t="s">
        <v>3469</v>
      </c>
      <c r="D195" s="520">
        <v>2</v>
      </c>
      <c r="E195" s="28" t="s">
        <v>339</v>
      </c>
      <c r="F195" s="26"/>
      <c r="G195" s="53"/>
    </row>
    <row r="196" spans="1:9" ht="29">
      <c r="A196" s="18"/>
      <c r="B196" s="290"/>
      <c r="C196" s="229" t="s">
        <v>3470</v>
      </c>
      <c r="D196" s="520">
        <v>2</v>
      </c>
      <c r="E196" s="28" t="s">
        <v>339</v>
      </c>
      <c r="F196" s="26"/>
      <c r="G196" s="53"/>
    </row>
    <row r="197" spans="1:9" ht="29">
      <c r="A197" s="18"/>
      <c r="B197" s="160"/>
      <c r="C197" s="229" t="s">
        <v>3471</v>
      </c>
      <c r="D197" s="520">
        <v>2</v>
      </c>
      <c r="E197" s="28" t="s">
        <v>339</v>
      </c>
      <c r="F197" s="26"/>
      <c r="G197" s="53"/>
    </row>
    <row r="198" spans="1:9" ht="18.5">
      <c r="A198" s="117" t="s">
        <v>1621</v>
      </c>
      <c r="B198" s="1080" t="s">
        <v>116</v>
      </c>
      <c r="C198" s="1080"/>
      <c r="D198" s="1080"/>
      <c r="E198" s="1080"/>
      <c r="F198" s="1080"/>
      <c r="G198" s="1080"/>
      <c r="H198" s="29">
        <f>SUM(D199:D203)</f>
        <v>10</v>
      </c>
      <c r="I198" s="29">
        <f>COUNT(D199:D203)*2</f>
        <v>10</v>
      </c>
    </row>
    <row r="199" spans="1:9" ht="43.5">
      <c r="A199" s="18" t="s">
        <v>1622</v>
      </c>
      <c r="B199" s="296" t="s">
        <v>509</v>
      </c>
      <c r="C199" s="234" t="s">
        <v>2919</v>
      </c>
      <c r="D199" s="601">
        <v>2</v>
      </c>
      <c r="E199" s="28" t="s">
        <v>377</v>
      </c>
      <c r="F199" s="26"/>
      <c r="G199" s="53"/>
    </row>
    <row r="200" spans="1:9" ht="43.5">
      <c r="A200" s="18"/>
      <c r="B200" s="322"/>
      <c r="C200" s="234" t="s">
        <v>511</v>
      </c>
      <c r="D200" s="601">
        <v>2</v>
      </c>
      <c r="E200" s="28" t="s">
        <v>339</v>
      </c>
      <c r="F200" s="26"/>
      <c r="G200" s="53"/>
    </row>
    <row r="201" spans="1:9" ht="43.5">
      <c r="A201" s="18" t="s">
        <v>1624</v>
      </c>
      <c r="B201" s="322" t="s">
        <v>513</v>
      </c>
      <c r="C201" s="234" t="s">
        <v>3472</v>
      </c>
      <c r="D201" s="601">
        <v>2</v>
      </c>
      <c r="E201" s="28" t="s">
        <v>339</v>
      </c>
      <c r="F201" s="26"/>
      <c r="G201" s="53"/>
    </row>
    <row r="202" spans="1:9" ht="72.5">
      <c r="A202" s="18"/>
      <c r="B202" s="322"/>
      <c r="C202" s="234" t="s">
        <v>515</v>
      </c>
      <c r="D202" s="601">
        <v>2</v>
      </c>
      <c r="E202" s="28" t="s">
        <v>375</v>
      </c>
      <c r="F202" s="26"/>
      <c r="G202" s="53"/>
    </row>
    <row r="203" spans="1:9" ht="77.5">
      <c r="A203" s="18" t="s">
        <v>1627</v>
      </c>
      <c r="B203" s="296" t="s">
        <v>517</v>
      </c>
      <c r="C203" s="23" t="s">
        <v>518</v>
      </c>
      <c r="D203" s="601">
        <v>2</v>
      </c>
      <c r="E203" s="28" t="s">
        <v>253</v>
      </c>
      <c r="F203" s="26"/>
      <c r="G203" s="53"/>
    </row>
    <row r="204" spans="1:9" ht="18.5">
      <c r="A204" s="117" t="s">
        <v>1629</v>
      </c>
      <c r="B204" s="992" t="s">
        <v>114</v>
      </c>
      <c r="C204" s="1001"/>
      <c r="D204" s="1001"/>
      <c r="E204" s="1001"/>
      <c r="F204" s="1001"/>
      <c r="G204" s="1002"/>
      <c r="H204" s="29">
        <f>SUM(D205:D211)</f>
        <v>12</v>
      </c>
      <c r="I204" s="29">
        <f>COUNT(D205:D211)*2</f>
        <v>12</v>
      </c>
    </row>
    <row r="205" spans="1:9" ht="58">
      <c r="A205" s="18" t="s">
        <v>1630</v>
      </c>
      <c r="B205" s="227" t="s">
        <v>520</v>
      </c>
      <c r="C205" s="50" t="s">
        <v>3473</v>
      </c>
      <c r="D205" s="605">
        <v>2</v>
      </c>
      <c r="E205" s="22" t="s">
        <v>375</v>
      </c>
      <c r="F205" s="50" t="s">
        <v>3474</v>
      </c>
      <c r="G205" s="53"/>
    </row>
    <row r="206" spans="1:9" ht="46.5" hidden="1">
      <c r="A206" s="27" t="s">
        <v>1635</v>
      </c>
      <c r="B206" s="227" t="s">
        <v>524</v>
      </c>
      <c r="C206" s="30"/>
      <c r="D206" s="523"/>
      <c r="E206" s="28"/>
      <c r="F206" s="26"/>
      <c r="G206" s="26"/>
      <c r="H206" s="99"/>
      <c r="I206" s="99"/>
    </row>
    <row r="207" spans="1:9" ht="46.5">
      <c r="A207" s="18" t="s">
        <v>1638</v>
      </c>
      <c r="B207" s="227" t="s">
        <v>527</v>
      </c>
      <c r="C207" s="50" t="s">
        <v>528</v>
      </c>
      <c r="D207" s="605">
        <v>2</v>
      </c>
      <c r="E207" s="28" t="s">
        <v>529</v>
      </c>
      <c r="F207" s="23" t="s">
        <v>6634</v>
      </c>
      <c r="G207" s="53"/>
    </row>
    <row r="208" spans="1:9" ht="46.5">
      <c r="A208" s="18" t="s">
        <v>1641</v>
      </c>
      <c r="B208" s="227" t="s">
        <v>532</v>
      </c>
      <c r="C208" s="30" t="s">
        <v>3475</v>
      </c>
      <c r="D208" s="605">
        <v>2</v>
      </c>
      <c r="E208" s="28" t="s">
        <v>377</v>
      </c>
      <c r="F208" s="23" t="s">
        <v>6635</v>
      </c>
      <c r="G208" s="53"/>
    </row>
    <row r="209" spans="1:9" ht="15.5">
      <c r="A209" s="18"/>
      <c r="B209" s="227"/>
      <c r="C209" s="50" t="s">
        <v>2927</v>
      </c>
      <c r="D209" s="605">
        <v>2</v>
      </c>
      <c r="E209" s="28" t="s">
        <v>253</v>
      </c>
      <c r="F209" s="28"/>
      <c r="G209" s="53"/>
    </row>
    <row r="210" spans="1:9" ht="31">
      <c r="A210" s="18" t="s">
        <v>1642</v>
      </c>
      <c r="B210" s="227" t="s">
        <v>535</v>
      </c>
      <c r="C210" s="50" t="s">
        <v>3476</v>
      </c>
      <c r="D210" s="605">
        <v>2</v>
      </c>
      <c r="E210" s="28" t="s">
        <v>253</v>
      </c>
      <c r="F210" s="26"/>
      <c r="G210" s="53"/>
    </row>
    <row r="211" spans="1:9" ht="15.5">
      <c r="A211" s="18"/>
      <c r="B211" s="227"/>
      <c r="C211" s="25" t="s">
        <v>3477</v>
      </c>
      <c r="D211" s="605">
        <v>2</v>
      </c>
      <c r="E211" s="28" t="s">
        <v>253</v>
      </c>
      <c r="F211" s="26"/>
      <c r="G211" s="53"/>
    </row>
    <row r="212" spans="1:9" ht="18.5">
      <c r="A212" s="117" t="s">
        <v>1647</v>
      </c>
      <c r="B212" s="1078" t="s">
        <v>112</v>
      </c>
      <c r="C212" s="1091"/>
      <c r="D212" s="1091"/>
      <c r="E212" s="1091"/>
      <c r="F212" s="1091"/>
      <c r="G212" s="1092"/>
      <c r="H212" s="29">
        <f>SUM(D213:D223)</f>
        <v>22</v>
      </c>
      <c r="I212" s="29">
        <f>COUNT(D213:D223)*2</f>
        <v>22</v>
      </c>
    </row>
    <row r="213" spans="1:9" ht="46.5">
      <c r="A213" s="18" t="s">
        <v>1649</v>
      </c>
      <c r="B213" s="227" t="s">
        <v>550</v>
      </c>
      <c r="C213" s="30" t="s">
        <v>3486</v>
      </c>
      <c r="D213" s="601">
        <v>2</v>
      </c>
      <c r="E213" s="28" t="s">
        <v>552</v>
      </c>
      <c r="F213" s="534" t="s">
        <v>3487</v>
      </c>
      <c r="G213" s="53"/>
    </row>
    <row r="214" spans="1:9" ht="29">
      <c r="A214" s="18"/>
      <c r="B214" s="227"/>
      <c r="C214" s="30" t="s">
        <v>3488</v>
      </c>
      <c r="D214" s="601">
        <v>2</v>
      </c>
      <c r="E214" s="28" t="s">
        <v>552</v>
      </c>
      <c r="F214" s="534" t="s">
        <v>3487</v>
      </c>
      <c r="G214" s="53"/>
    </row>
    <row r="215" spans="1:9" ht="15.5">
      <c r="A215" s="18"/>
      <c r="B215" s="227"/>
      <c r="C215" s="30" t="s">
        <v>3489</v>
      </c>
      <c r="D215" s="601">
        <v>2</v>
      </c>
      <c r="E215" s="28" t="s">
        <v>552</v>
      </c>
      <c r="F215" s="534" t="s">
        <v>3487</v>
      </c>
      <c r="G215" s="53"/>
    </row>
    <row r="216" spans="1:9" ht="15.5">
      <c r="A216" s="18"/>
      <c r="B216" s="227"/>
      <c r="C216" s="50" t="s">
        <v>3490</v>
      </c>
      <c r="D216" s="601">
        <v>2</v>
      </c>
      <c r="E216" s="28" t="s">
        <v>552</v>
      </c>
      <c r="F216" s="534" t="s">
        <v>3487</v>
      </c>
      <c r="G216" s="53"/>
    </row>
    <row r="217" spans="1:9" ht="29">
      <c r="A217" s="18"/>
      <c r="B217" s="227"/>
      <c r="C217" s="25" t="s">
        <v>6351</v>
      </c>
      <c r="D217" s="601">
        <v>2</v>
      </c>
      <c r="E217" s="28" t="s">
        <v>552</v>
      </c>
      <c r="F217" s="534" t="s">
        <v>3487</v>
      </c>
      <c r="G217" s="53"/>
    </row>
    <row r="218" spans="1:9" ht="29">
      <c r="A218" s="18"/>
      <c r="B218" s="227"/>
      <c r="C218" s="25" t="s">
        <v>6352</v>
      </c>
      <c r="D218" s="601">
        <v>2</v>
      </c>
      <c r="E218" s="28" t="s">
        <v>552</v>
      </c>
      <c r="F218" s="534" t="s">
        <v>3487</v>
      </c>
      <c r="G218" s="53"/>
    </row>
    <row r="219" spans="1:9" ht="15.5">
      <c r="A219" s="18"/>
      <c r="B219" s="227"/>
      <c r="C219" s="50" t="s">
        <v>3491</v>
      </c>
      <c r="D219" s="601">
        <v>2</v>
      </c>
      <c r="E219" s="28" t="s">
        <v>552</v>
      </c>
      <c r="F219" s="534"/>
      <c r="G219" s="53"/>
    </row>
    <row r="220" spans="1:9" ht="15.5">
      <c r="A220" s="18"/>
      <c r="B220" s="227"/>
      <c r="C220" s="25" t="s">
        <v>2931</v>
      </c>
      <c r="D220" s="520">
        <v>2</v>
      </c>
      <c r="E220" s="28" t="s">
        <v>552</v>
      </c>
      <c r="F220" s="22" t="s">
        <v>6353</v>
      </c>
      <c r="G220" s="53"/>
    </row>
    <row r="221" spans="1:9" ht="37.5" customHeight="1">
      <c r="A221" s="18"/>
      <c r="B221" s="227"/>
      <c r="C221" s="71" t="s">
        <v>6354</v>
      </c>
      <c r="D221" s="520">
        <v>2</v>
      </c>
      <c r="E221" s="28" t="s">
        <v>552</v>
      </c>
      <c r="F221" s="22" t="s">
        <v>6355</v>
      </c>
      <c r="G221" s="53"/>
    </row>
    <row r="222" spans="1:9" ht="46.5">
      <c r="A222" s="18" t="s">
        <v>1660</v>
      </c>
      <c r="B222" s="227" t="s">
        <v>571</v>
      </c>
      <c r="C222" s="50" t="s">
        <v>3492</v>
      </c>
      <c r="D222" s="601">
        <v>2</v>
      </c>
      <c r="E222" s="28" t="s">
        <v>552</v>
      </c>
      <c r="F222" s="26" t="s">
        <v>3493</v>
      </c>
      <c r="G222" s="53"/>
    </row>
    <row r="223" spans="1:9" ht="62">
      <c r="A223" s="18" t="s">
        <v>1665</v>
      </c>
      <c r="B223" s="54" t="s">
        <v>578</v>
      </c>
      <c r="C223" s="50" t="s">
        <v>3494</v>
      </c>
      <c r="D223" s="601">
        <v>2</v>
      </c>
      <c r="E223" s="28" t="s">
        <v>552</v>
      </c>
      <c r="F223" s="26"/>
      <c r="G223" s="53"/>
    </row>
    <row r="224" spans="1:9" ht="18.5">
      <c r="A224" s="117" t="s">
        <v>1669</v>
      </c>
      <c r="B224" s="1078" t="s">
        <v>110</v>
      </c>
      <c r="C224" s="1091"/>
      <c r="D224" s="1091"/>
      <c r="E224" s="1091"/>
      <c r="F224" s="1091"/>
      <c r="G224" s="1092"/>
      <c r="H224" s="204">
        <f>SUM(D225:D243)</f>
        <v>38</v>
      </c>
      <c r="I224" s="29">
        <f>COUNT(D225:D243)*2</f>
        <v>38</v>
      </c>
    </row>
    <row r="225" spans="1:7" ht="46.5">
      <c r="A225" s="18" t="s">
        <v>1670</v>
      </c>
      <c r="B225" s="227" t="s">
        <v>581</v>
      </c>
      <c r="C225" s="19" t="s">
        <v>582</v>
      </c>
      <c r="D225" s="605">
        <v>2</v>
      </c>
      <c r="E225" s="22" t="s">
        <v>339</v>
      </c>
      <c r="F225" s="50" t="s">
        <v>3495</v>
      </c>
      <c r="G225" s="53"/>
    </row>
    <row r="226" spans="1:7" ht="62">
      <c r="A226" s="18" t="s">
        <v>1672</v>
      </c>
      <c r="B226" s="227" t="s">
        <v>586</v>
      </c>
      <c r="C226" s="114" t="s">
        <v>3496</v>
      </c>
      <c r="D226" s="605">
        <v>2</v>
      </c>
      <c r="E226" s="22" t="s">
        <v>339</v>
      </c>
      <c r="F226" s="50" t="s">
        <v>3497</v>
      </c>
      <c r="G226" s="53"/>
    </row>
    <row r="227" spans="1:7" ht="31">
      <c r="A227" s="18"/>
      <c r="B227" s="227"/>
      <c r="C227" s="114" t="s">
        <v>3498</v>
      </c>
      <c r="D227" s="605">
        <v>2</v>
      </c>
      <c r="E227" s="22" t="s">
        <v>339</v>
      </c>
      <c r="F227" s="50"/>
      <c r="G227" s="53"/>
    </row>
    <row r="228" spans="1:7" ht="31">
      <c r="A228" s="18"/>
      <c r="B228" s="227"/>
      <c r="C228" s="114" t="s">
        <v>3499</v>
      </c>
      <c r="D228" s="605">
        <v>2</v>
      </c>
      <c r="E228" s="22" t="s">
        <v>339</v>
      </c>
      <c r="F228" s="50"/>
      <c r="G228" s="53"/>
    </row>
    <row r="229" spans="1:7" ht="15.5">
      <c r="A229" s="18"/>
      <c r="B229" s="227"/>
      <c r="C229" s="114" t="s">
        <v>3500</v>
      </c>
      <c r="D229" s="605">
        <v>2</v>
      </c>
      <c r="E229" s="22" t="s">
        <v>339</v>
      </c>
      <c r="F229" s="50"/>
      <c r="G229" s="53"/>
    </row>
    <row r="230" spans="1:7" ht="15.5">
      <c r="A230" s="18"/>
      <c r="B230" s="227"/>
      <c r="C230" s="114" t="s">
        <v>3501</v>
      </c>
      <c r="D230" s="605">
        <v>2</v>
      </c>
      <c r="E230" s="22" t="s">
        <v>339</v>
      </c>
      <c r="F230" s="50"/>
      <c r="G230" s="53"/>
    </row>
    <row r="231" spans="1:7" ht="15.5">
      <c r="A231" s="18"/>
      <c r="B231" s="227"/>
      <c r="C231" s="543" t="s">
        <v>3502</v>
      </c>
      <c r="D231" s="605">
        <v>2</v>
      </c>
      <c r="E231" s="22" t="s">
        <v>339</v>
      </c>
      <c r="F231" s="50"/>
      <c r="G231" s="53"/>
    </row>
    <row r="232" spans="1:7" ht="15.5">
      <c r="A232" s="18"/>
      <c r="B232" s="227"/>
      <c r="C232" s="19" t="s">
        <v>6356</v>
      </c>
      <c r="D232" s="605">
        <v>2</v>
      </c>
      <c r="E232" s="22" t="s">
        <v>339</v>
      </c>
      <c r="F232" s="50"/>
      <c r="G232" s="53"/>
    </row>
    <row r="233" spans="1:7" ht="29">
      <c r="A233" s="18"/>
      <c r="B233" s="227"/>
      <c r="C233" s="19" t="s">
        <v>6357</v>
      </c>
      <c r="D233" s="610">
        <v>2</v>
      </c>
      <c r="E233" s="22" t="s">
        <v>339</v>
      </c>
      <c r="F233" s="25" t="s">
        <v>6358</v>
      </c>
      <c r="G233" s="53"/>
    </row>
    <row r="234" spans="1:7" ht="15.5">
      <c r="A234" s="18"/>
      <c r="B234" s="227"/>
      <c r="C234" s="114" t="s">
        <v>3503</v>
      </c>
      <c r="D234" s="605">
        <v>2</v>
      </c>
      <c r="E234" s="22" t="s">
        <v>339</v>
      </c>
      <c r="F234" s="50"/>
      <c r="G234" s="53"/>
    </row>
    <row r="235" spans="1:7" ht="62">
      <c r="A235" s="18" t="s">
        <v>1687</v>
      </c>
      <c r="B235" s="227" t="s">
        <v>591</v>
      </c>
      <c r="C235" s="19" t="s">
        <v>2454</v>
      </c>
      <c r="D235" s="605">
        <v>2</v>
      </c>
      <c r="E235" s="22" t="s">
        <v>339</v>
      </c>
      <c r="F235" s="25" t="s">
        <v>6359</v>
      </c>
      <c r="G235" s="53"/>
    </row>
    <row r="236" spans="1:7" ht="77.5">
      <c r="A236" s="18" t="s">
        <v>1690</v>
      </c>
      <c r="B236" s="227" t="s">
        <v>595</v>
      </c>
      <c r="C236" s="372" t="s">
        <v>3504</v>
      </c>
      <c r="D236" s="605">
        <v>2</v>
      </c>
      <c r="E236" s="22" t="s">
        <v>339</v>
      </c>
      <c r="F236" s="50" t="s">
        <v>3505</v>
      </c>
      <c r="G236" s="53"/>
    </row>
    <row r="237" spans="1:7" ht="43.5">
      <c r="A237" s="18" t="s">
        <v>1693</v>
      </c>
      <c r="B237" s="227" t="s">
        <v>600</v>
      </c>
      <c r="C237" s="19" t="s">
        <v>601</v>
      </c>
      <c r="D237" s="605">
        <v>2</v>
      </c>
      <c r="E237" s="22" t="s">
        <v>339</v>
      </c>
      <c r="F237" s="23" t="s">
        <v>602</v>
      </c>
      <c r="G237" s="53"/>
    </row>
    <row r="238" spans="1:7" ht="58">
      <c r="A238" s="18" t="s">
        <v>603</v>
      </c>
      <c r="B238" s="227" t="s">
        <v>604</v>
      </c>
      <c r="C238" s="19" t="s">
        <v>605</v>
      </c>
      <c r="D238" s="605">
        <v>2</v>
      </c>
      <c r="E238" s="22" t="s">
        <v>339</v>
      </c>
      <c r="F238" s="23" t="s">
        <v>3506</v>
      </c>
      <c r="G238" s="53"/>
    </row>
    <row r="239" spans="1:7" ht="31">
      <c r="A239" s="18"/>
      <c r="B239" s="227"/>
      <c r="C239" s="19" t="s">
        <v>607</v>
      </c>
      <c r="D239" s="605">
        <v>2</v>
      </c>
      <c r="E239" s="22" t="s">
        <v>339</v>
      </c>
      <c r="F239" s="23" t="s">
        <v>6360</v>
      </c>
      <c r="G239" s="53"/>
    </row>
    <row r="240" spans="1:7" ht="46.5">
      <c r="A240" s="18" t="s">
        <v>1697</v>
      </c>
      <c r="B240" s="227" t="s">
        <v>610</v>
      </c>
      <c r="C240" s="30" t="s">
        <v>2971</v>
      </c>
      <c r="D240" s="605">
        <v>2</v>
      </c>
      <c r="E240" s="22" t="s">
        <v>339</v>
      </c>
      <c r="F240" s="26"/>
      <c r="G240" s="53"/>
    </row>
    <row r="241" spans="1:9" ht="29">
      <c r="A241" s="18"/>
      <c r="B241" s="227"/>
      <c r="C241" s="25" t="s">
        <v>3507</v>
      </c>
      <c r="D241" s="605">
        <v>2</v>
      </c>
      <c r="E241" s="22" t="s">
        <v>339</v>
      </c>
      <c r="F241" s="50" t="s">
        <v>3508</v>
      </c>
      <c r="G241" s="53"/>
    </row>
    <row r="242" spans="1:9" ht="72.5">
      <c r="A242" s="18"/>
      <c r="B242" s="227"/>
      <c r="C242" s="373" t="s">
        <v>2461</v>
      </c>
      <c r="D242" s="605">
        <v>2</v>
      </c>
      <c r="E242" s="22" t="s">
        <v>339</v>
      </c>
      <c r="F242" s="50" t="s">
        <v>3509</v>
      </c>
      <c r="G242" s="53"/>
    </row>
    <row r="243" spans="1:9" ht="29">
      <c r="A243" s="98"/>
      <c r="B243" s="26"/>
      <c r="C243" s="50" t="s">
        <v>2463</v>
      </c>
      <c r="D243" s="605">
        <v>2</v>
      </c>
      <c r="E243" s="22" t="s">
        <v>339</v>
      </c>
      <c r="F243" s="50" t="s">
        <v>3510</v>
      </c>
      <c r="G243" s="53"/>
    </row>
    <row r="244" spans="1:9" ht="15.5">
      <c r="A244" s="60" t="s">
        <v>109</v>
      </c>
      <c r="B244" s="993" t="s">
        <v>5861</v>
      </c>
      <c r="C244" s="994"/>
      <c r="D244" s="994"/>
      <c r="E244" s="994"/>
      <c r="F244" s="994"/>
      <c r="G244" s="998"/>
      <c r="H244" s="29">
        <f>SUM(D245:D269)</f>
        <v>36</v>
      </c>
      <c r="I244" s="29">
        <f>COUNT(D245:D269)*2</f>
        <v>36</v>
      </c>
    </row>
    <row r="245" spans="1:9" ht="116">
      <c r="A245" s="60" t="s">
        <v>1702</v>
      </c>
      <c r="B245" s="50" t="s">
        <v>1703</v>
      </c>
      <c r="C245" s="50" t="s">
        <v>1704</v>
      </c>
      <c r="D245" s="526">
        <v>2</v>
      </c>
      <c r="E245" s="26" t="s">
        <v>651</v>
      </c>
      <c r="F245" s="50" t="s">
        <v>5862</v>
      </c>
      <c r="G245" s="494"/>
    </row>
    <row r="246" spans="1:9" ht="72.5">
      <c r="A246" s="60" t="s">
        <v>1706</v>
      </c>
      <c r="B246" s="50" t="s">
        <v>1707</v>
      </c>
      <c r="C246" s="50" t="s">
        <v>1708</v>
      </c>
      <c r="D246" s="524">
        <v>2</v>
      </c>
      <c r="E246" s="26" t="s">
        <v>651</v>
      </c>
      <c r="F246" s="50" t="s">
        <v>2975</v>
      </c>
      <c r="G246" s="494"/>
    </row>
    <row r="247" spans="1:9" ht="72.5" hidden="1">
      <c r="A247" s="469" t="s">
        <v>2976</v>
      </c>
      <c r="B247" s="50" t="s">
        <v>2977</v>
      </c>
      <c r="C247" s="50" t="s">
        <v>5863</v>
      </c>
      <c r="D247" s="524"/>
      <c r="E247" s="26"/>
      <c r="F247" s="50" t="s">
        <v>5864</v>
      </c>
      <c r="G247" s="468"/>
      <c r="H247" s="99"/>
      <c r="I247" s="99"/>
    </row>
    <row r="248" spans="1:9" ht="101.5" hidden="1">
      <c r="A248" s="469" t="s">
        <v>2978</v>
      </c>
      <c r="B248" s="50" t="s">
        <v>2979</v>
      </c>
      <c r="C248" s="50" t="s">
        <v>5865</v>
      </c>
      <c r="D248" s="524"/>
      <c r="E248" s="26"/>
      <c r="F248" s="50" t="s">
        <v>5866</v>
      </c>
      <c r="G248" s="468"/>
      <c r="H248" s="99"/>
      <c r="I248" s="99"/>
    </row>
    <row r="249" spans="1:9" ht="87" hidden="1">
      <c r="A249" s="469" t="s">
        <v>2980</v>
      </c>
      <c r="B249" s="487" t="s">
        <v>2981</v>
      </c>
      <c r="C249" s="487" t="s">
        <v>5867</v>
      </c>
      <c r="D249" s="524"/>
      <c r="E249" s="26"/>
      <c r="F249" s="50" t="s">
        <v>5868</v>
      </c>
      <c r="G249" s="468"/>
      <c r="H249" s="99"/>
      <c r="I249" s="99"/>
    </row>
    <row r="250" spans="1:9" ht="101.5" hidden="1">
      <c r="A250" s="469" t="s">
        <v>2982</v>
      </c>
      <c r="B250" s="50" t="s">
        <v>2983</v>
      </c>
      <c r="C250" s="50" t="s">
        <v>5869</v>
      </c>
      <c r="D250" s="524"/>
      <c r="E250" s="26"/>
      <c r="F250" s="50" t="s">
        <v>5870</v>
      </c>
      <c r="G250" s="468"/>
      <c r="H250" s="99"/>
      <c r="I250" s="99"/>
    </row>
    <row r="251" spans="1:9" ht="145" hidden="1">
      <c r="A251" s="469" t="s">
        <v>2984</v>
      </c>
      <c r="B251" s="50" t="s">
        <v>5871</v>
      </c>
      <c r="C251" s="50" t="s">
        <v>5872</v>
      </c>
      <c r="D251" s="524"/>
      <c r="E251" s="26"/>
      <c r="F251" s="50" t="s">
        <v>5873</v>
      </c>
      <c r="G251" s="468"/>
      <c r="H251" s="99"/>
      <c r="I251" s="99"/>
    </row>
    <row r="252" spans="1:9" ht="130.5" hidden="1">
      <c r="A252" s="469" t="s">
        <v>2986</v>
      </c>
      <c r="B252" s="50" t="s">
        <v>2987</v>
      </c>
      <c r="C252" s="50" t="s">
        <v>5874</v>
      </c>
      <c r="D252" s="524"/>
      <c r="E252" s="26"/>
      <c r="F252" s="50" t="s">
        <v>5875</v>
      </c>
      <c r="G252" s="468"/>
      <c r="H252" s="99"/>
      <c r="I252" s="99"/>
    </row>
    <row r="253" spans="1:9" ht="43.5">
      <c r="A253" s="18" t="s">
        <v>5879</v>
      </c>
      <c r="B253" s="50" t="s">
        <v>1711</v>
      </c>
      <c r="C253" s="534" t="s">
        <v>6345</v>
      </c>
      <c r="D253" s="605">
        <v>2</v>
      </c>
      <c r="E253" s="28" t="s">
        <v>253</v>
      </c>
      <c r="F253" s="26"/>
      <c r="G253" s="494"/>
    </row>
    <row r="254" spans="1:9">
      <c r="A254" s="98"/>
      <c r="B254" s="387"/>
      <c r="C254" s="50" t="s">
        <v>3478</v>
      </c>
      <c r="D254" s="605">
        <v>2</v>
      </c>
      <c r="E254" s="28" t="s">
        <v>253</v>
      </c>
      <c r="F254" s="26"/>
      <c r="G254" s="494"/>
    </row>
    <row r="255" spans="1:9">
      <c r="A255" s="98"/>
      <c r="B255" s="387"/>
      <c r="C255" s="25" t="s">
        <v>3479</v>
      </c>
      <c r="D255" s="605">
        <v>2</v>
      </c>
      <c r="E255" s="28" t="s">
        <v>253</v>
      </c>
      <c r="F255" s="26"/>
      <c r="G255" s="494"/>
    </row>
    <row r="256" spans="1:9">
      <c r="A256" s="98"/>
      <c r="B256" s="387"/>
      <c r="C256" s="25" t="s">
        <v>3480</v>
      </c>
      <c r="D256" s="605">
        <v>2</v>
      </c>
      <c r="E256" s="28" t="s">
        <v>253</v>
      </c>
      <c r="F256" s="26"/>
      <c r="G256" s="494"/>
    </row>
    <row r="257" spans="1:9" ht="29">
      <c r="A257" s="98"/>
      <c r="B257" s="387"/>
      <c r="C257" s="25" t="s">
        <v>6346</v>
      </c>
      <c r="D257" s="605">
        <v>2</v>
      </c>
      <c r="E257" s="28" t="s">
        <v>253</v>
      </c>
      <c r="F257" s="26"/>
      <c r="G257" s="494"/>
    </row>
    <row r="258" spans="1:9" ht="29">
      <c r="A258" s="98"/>
      <c r="B258" s="387"/>
      <c r="C258" s="25" t="s">
        <v>6347</v>
      </c>
      <c r="D258" s="605">
        <v>2</v>
      </c>
      <c r="E258" s="28" t="s">
        <v>253</v>
      </c>
      <c r="F258" s="26"/>
      <c r="G258" s="494"/>
    </row>
    <row r="259" spans="1:9" ht="29">
      <c r="A259" s="98"/>
      <c r="B259" s="387"/>
      <c r="C259" s="245" t="s">
        <v>6348</v>
      </c>
      <c r="D259" s="696">
        <v>2</v>
      </c>
      <c r="E259" s="59" t="s">
        <v>253</v>
      </c>
      <c r="F259" s="59" t="s">
        <v>6349</v>
      </c>
      <c r="G259" s="494"/>
    </row>
    <row r="260" spans="1:9" ht="29">
      <c r="A260" s="98"/>
      <c r="B260" s="387"/>
      <c r="C260" s="25" t="s">
        <v>3481</v>
      </c>
      <c r="D260" s="605">
        <v>2</v>
      </c>
      <c r="E260" s="28" t="s">
        <v>253</v>
      </c>
      <c r="F260" s="26"/>
      <c r="G260" s="494"/>
    </row>
    <row r="261" spans="1:9" ht="29">
      <c r="A261" s="98"/>
      <c r="B261" s="387"/>
      <c r="C261" s="25" t="s">
        <v>2749</v>
      </c>
      <c r="D261" s="605">
        <v>2</v>
      </c>
      <c r="E261" s="28" t="s">
        <v>253</v>
      </c>
      <c r="F261" s="26"/>
      <c r="G261" s="494"/>
    </row>
    <row r="262" spans="1:9">
      <c r="A262" s="98"/>
      <c r="B262" s="387"/>
      <c r="C262" s="25" t="s">
        <v>545</v>
      </c>
      <c r="D262" s="605">
        <v>2</v>
      </c>
      <c r="E262" s="28" t="s">
        <v>253</v>
      </c>
      <c r="F262" s="26"/>
      <c r="G262" s="494"/>
    </row>
    <row r="263" spans="1:9">
      <c r="A263" s="98"/>
      <c r="B263" s="387"/>
      <c r="C263" s="21" t="s">
        <v>6350</v>
      </c>
      <c r="D263" s="605">
        <v>2</v>
      </c>
      <c r="E263" s="28"/>
      <c r="F263" s="26"/>
      <c r="G263" s="494"/>
    </row>
    <row r="264" spans="1:9" ht="87">
      <c r="A264" s="60" t="s">
        <v>2993</v>
      </c>
      <c r="B264" s="50" t="s">
        <v>1719</v>
      </c>
      <c r="C264" s="50" t="s">
        <v>3482</v>
      </c>
      <c r="D264" s="605">
        <v>2</v>
      </c>
      <c r="E264" s="28" t="s">
        <v>253</v>
      </c>
      <c r="F264" s="50" t="s">
        <v>5876</v>
      </c>
      <c r="G264" s="494"/>
    </row>
    <row r="265" spans="1:9" ht="87">
      <c r="A265" s="98"/>
      <c r="B265" s="387"/>
      <c r="C265" s="25" t="s">
        <v>3483</v>
      </c>
      <c r="D265" s="605">
        <v>2</v>
      </c>
      <c r="E265" s="28" t="s">
        <v>253</v>
      </c>
      <c r="F265" s="50" t="s">
        <v>5876</v>
      </c>
      <c r="G265" s="494"/>
    </row>
    <row r="266" spans="1:9" ht="87">
      <c r="A266" s="98"/>
      <c r="B266" s="387"/>
      <c r="C266" s="245" t="s">
        <v>2751</v>
      </c>
      <c r="D266" s="605">
        <v>2</v>
      </c>
      <c r="E266" s="59" t="s">
        <v>253</v>
      </c>
      <c r="F266" s="50" t="s">
        <v>5876</v>
      </c>
      <c r="G266" s="494"/>
    </row>
    <row r="267" spans="1:9" ht="87">
      <c r="A267" s="98"/>
      <c r="B267" s="387"/>
      <c r="C267" s="50" t="s">
        <v>3484</v>
      </c>
      <c r="D267" s="605">
        <v>2</v>
      </c>
      <c r="E267" s="28" t="s">
        <v>253</v>
      </c>
      <c r="F267" s="50" t="s">
        <v>5876</v>
      </c>
      <c r="G267" s="494"/>
    </row>
    <row r="268" spans="1:9" ht="87">
      <c r="A268" s="98"/>
      <c r="B268" s="387"/>
      <c r="C268" s="50" t="s">
        <v>3485</v>
      </c>
      <c r="D268" s="605">
        <v>2</v>
      </c>
      <c r="E268" s="28" t="s">
        <v>253</v>
      </c>
      <c r="F268" s="50" t="s">
        <v>5876</v>
      </c>
      <c r="G268" s="494"/>
    </row>
    <row r="269" spans="1:9" ht="87" hidden="1">
      <c r="A269" s="469" t="s">
        <v>2994</v>
      </c>
      <c r="B269" s="50" t="s">
        <v>2995</v>
      </c>
      <c r="C269" s="50" t="s">
        <v>5877</v>
      </c>
      <c r="D269" s="524"/>
      <c r="E269" s="26"/>
      <c r="F269" s="50" t="s">
        <v>5878</v>
      </c>
      <c r="G269" s="468"/>
      <c r="H269" s="99"/>
      <c r="I269" s="99"/>
    </row>
    <row r="270" spans="1:9" ht="21">
      <c r="A270" s="98"/>
      <c r="B270" s="1195" t="s">
        <v>618</v>
      </c>
      <c r="C270" s="1197"/>
      <c r="D270" s="1197"/>
      <c r="E270" s="1197"/>
      <c r="F270" s="1197"/>
      <c r="G270" s="1199"/>
      <c r="H270" s="29">
        <f>H271+H278+H292+H302+H315+H326+H337+H341+H346+H322+H331+H334</f>
        <v>106</v>
      </c>
      <c r="I270" s="29">
        <f>I322+I331+I334+I271+I278+I292+I302+I315+I326+I337+I341+I346</f>
        <v>106</v>
      </c>
    </row>
    <row r="271" spans="1:9" ht="18.5">
      <c r="A271" s="135" t="s">
        <v>1722</v>
      </c>
      <c r="B271" s="1078" t="s">
        <v>106</v>
      </c>
      <c r="C271" s="1091"/>
      <c r="D271" s="1091"/>
      <c r="E271" s="1091"/>
      <c r="F271" s="1091"/>
      <c r="G271" s="1092"/>
      <c r="H271" s="29">
        <f>SUM(D272:D277)</f>
        <v>12</v>
      </c>
      <c r="I271" s="29">
        <f>COUNT(D272:D277)*2</f>
        <v>12</v>
      </c>
    </row>
    <row r="272" spans="1:9" ht="46.5">
      <c r="A272" s="18" t="s">
        <v>1723</v>
      </c>
      <c r="B272" s="160" t="s">
        <v>620</v>
      </c>
      <c r="C272" s="23" t="s">
        <v>621</v>
      </c>
      <c r="D272" s="601">
        <v>2</v>
      </c>
      <c r="E272" s="28" t="s">
        <v>538</v>
      </c>
      <c r="F272" s="26"/>
      <c r="G272" s="53"/>
    </row>
    <row r="273" spans="1:9" ht="58">
      <c r="A273" s="18"/>
      <c r="B273" s="160"/>
      <c r="C273" s="25" t="s">
        <v>622</v>
      </c>
      <c r="D273" s="601">
        <v>2</v>
      </c>
      <c r="E273" s="28" t="s">
        <v>538</v>
      </c>
      <c r="F273" s="26"/>
      <c r="G273" s="53"/>
    </row>
    <row r="274" spans="1:9" ht="72.5">
      <c r="A274" s="18"/>
      <c r="B274" s="160"/>
      <c r="C274" s="30" t="s">
        <v>2759</v>
      </c>
      <c r="D274" s="601">
        <v>2</v>
      </c>
      <c r="E274" s="22" t="s">
        <v>375</v>
      </c>
      <c r="F274" s="26"/>
      <c r="G274" s="53"/>
    </row>
    <row r="275" spans="1:9" ht="62">
      <c r="A275" s="18" t="s">
        <v>1726</v>
      </c>
      <c r="B275" s="114" t="s">
        <v>625</v>
      </c>
      <c r="C275" s="23" t="s">
        <v>626</v>
      </c>
      <c r="D275" s="601">
        <v>2</v>
      </c>
      <c r="E275" s="28" t="s">
        <v>627</v>
      </c>
      <c r="F275" s="26"/>
      <c r="G275" s="53"/>
    </row>
    <row r="276" spans="1:9" ht="72.5">
      <c r="A276" s="18"/>
      <c r="B276" s="114"/>
      <c r="C276" s="50" t="s">
        <v>2761</v>
      </c>
      <c r="D276" s="601">
        <v>2</v>
      </c>
      <c r="E276" s="28" t="s">
        <v>627</v>
      </c>
      <c r="F276" s="26"/>
      <c r="G276" s="53"/>
    </row>
    <row r="277" spans="1:9" ht="58">
      <c r="A277" s="18" t="s">
        <v>1728</v>
      </c>
      <c r="B277" s="114" t="s">
        <v>629</v>
      </c>
      <c r="C277" s="50" t="s">
        <v>3511</v>
      </c>
      <c r="D277" s="601">
        <v>2</v>
      </c>
      <c r="E277" s="28" t="s">
        <v>377</v>
      </c>
      <c r="F277" s="26" t="s">
        <v>3512</v>
      </c>
      <c r="G277" s="53"/>
    </row>
    <row r="278" spans="1:9" ht="18.5">
      <c r="A278" s="135" t="s">
        <v>1731</v>
      </c>
      <c r="B278" s="1078" t="s">
        <v>104</v>
      </c>
      <c r="C278" s="1091"/>
      <c r="D278" s="1091"/>
      <c r="E278" s="1091"/>
      <c r="F278" s="1091"/>
      <c r="G278" s="1092"/>
      <c r="H278" s="29">
        <f>SUM(D279:D291)</f>
        <v>22</v>
      </c>
      <c r="I278" s="29">
        <f>COUNT(D279:D291)*2</f>
        <v>22</v>
      </c>
    </row>
    <row r="279" spans="1:9" ht="46.5">
      <c r="A279" s="18" t="s">
        <v>631</v>
      </c>
      <c r="B279" s="114" t="s">
        <v>632</v>
      </c>
      <c r="C279" s="50" t="s">
        <v>3513</v>
      </c>
      <c r="D279" s="605">
        <v>2</v>
      </c>
      <c r="E279" s="28" t="s">
        <v>538</v>
      </c>
      <c r="F279" s="25" t="s">
        <v>6361</v>
      </c>
      <c r="G279" s="53"/>
    </row>
    <row r="280" spans="1:9" ht="46.5" hidden="1">
      <c r="A280" s="27" t="s">
        <v>635</v>
      </c>
      <c r="B280" s="160" t="s">
        <v>636</v>
      </c>
      <c r="C280" s="26"/>
      <c r="D280" s="523"/>
      <c r="E280" s="28"/>
      <c r="F280" s="26"/>
      <c r="G280" s="26"/>
      <c r="H280" s="99"/>
      <c r="I280" s="99"/>
    </row>
    <row r="281" spans="1:9" ht="15.5" hidden="1">
      <c r="A281" s="27"/>
      <c r="B281" s="160"/>
      <c r="D281" s="523"/>
      <c r="E281" s="28"/>
      <c r="F281" s="26"/>
      <c r="G281" s="26"/>
      <c r="H281" s="99"/>
      <c r="I281" s="99"/>
    </row>
    <row r="282" spans="1:9" ht="58">
      <c r="A282" s="18" t="s">
        <v>1733</v>
      </c>
      <c r="B282" s="114" t="s">
        <v>638</v>
      </c>
      <c r="C282" s="50" t="s">
        <v>3514</v>
      </c>
      <c r="D282" s="605">
        <v>2</v>
      </c>
      <c r="E282" s="22" t="s">
        <v>375</v>
      </c>
      <c r="G282" s="53"/>
    </row>
    <row r="283" spans="1:9" ht="46.5">
      <c r="A283" s="18" t="s">
        <v>1737</v>
      </c>
      <c r="B283" s="114" t="s">
        <v>642</v>
      </c>
      <c r="C283" s="23" t="s">
        <v>643</v>
      </c>
      <c r="D283" s="605">
        <v>2</v>
      </c>
      <c r="E283" s="28" t="s">
        <v>375</v>
      </c>
      <c r="F283" s="50" t="s">
        <v>3515</v>
      </c>
      <c r="G283" s="53"/>
    </row>
    <row r="284" spans="1:9" ht="15.5">
      <c r="A284" s="18"/>
      <c r="B284" s="114"/>
      <c r="C284" s="22" t="s">
        <v>644</v>
      </c>
      <c r="D284" s="605">
        <v>2</v>
      </c>
      <c r="E284" s="22" t="s">
        <v>375</v>
      </c>
      <c r="F284" s="50"/>
      <c r="G284" s="53"/>
    </row>
    <row r="285" spans="1:9" ht="43.5">
      <c r="A285" s="18"/>
      <c r="B285" s="114"/>
      <c r="C285" s="241" t="s">
        <v>645</v>
      </c>
      <c r="D285" s="605">
        <v>2</v>
      </c>
      <c r="E285" s="22" t="s">
        <v>646</v>
      </c>
      <c r="F285" s="50"/>
      <c r="G285" s="53"/>
    </row>
    <row r="286" spans="1:9" ht="46.5">
      <c r="A286" s="18" t="s">
        <v>1740</v>
      </c>
      <c r="B286" s="160" t="s">
        <v>648</v>
      </c>
      <c r="C286" s="30" t="s">
        <v>3516</v>
      </c>
      <c r="D286" s="605">
        <v>2</v>
      </c>
      <c r="E286" s="37" t="s">
        <v>538</v>
      </c>
      <c r="F286" s="26"/>
      <c r="G286" s="53"/>
    </row>
    <row r="287" spans="1:9" ht="43.5">
      <c r="A287" s="18"/>
      <c r="B287" s="160"/>
      <c r="C287" s="30" t="s">
        <v>3517</v>
      </c>
      <c r="D287" s="605">
        <v>2</v>
      </c>
      <c r="E287" s="28" t="s">
        <v>651</v>
      </c>
      <c r="F287" s="26"/>
      <c r="G287" s="53"/>
    </row>
    <row r="288" spans="1:9" ht="43.5">
      <c r="A288" s="18" t="s">
        <v>1745</v>
      </c>
      <c r="B288" s="30" t="s">
        <v>655</v>
      </c>
      <c r="C288" s="23" t="s">
        <v>1746</v>
      </c>
      <c r="D288" s="605">
        <v>2</v>
      </c>
      <c r="E288" s="28" t="s">
        <v>538</v>
      </c>
      <c r="F288" s="26"/>
      <c r="G288" s="53"/>
    </row>
    <row r="289" spans="1:9" ht="29">
      <c r="A289" s="18"/>
      <c r="B289" s="30"/>
      <c r="C289" s="23" t="s">
        <v>3518</v>
      </c>
      <c r="D289" s="605">
        <v>2</v>
      </c>
      <c r="E289" s="28" t="s">
        <v>658</v>
      </c>
      <c r="F289" s="26"/>
      <c r="G289" s="53"/>
    </row>
    <row r="290" spans="1:9" ht="62">
      <c r="A290" s="18" t="s">
        <v>1748</v>
      </c>
      <c r="B290" s="114" t="s">
        <v>661</v>
      </c>
      <c r="C290" s="25" t="s">
        <v>662</v>
      </c>
      <c r="D290" s="605">
        <v>2</v>
      </c>
      <c r="E290" s="28" t="s">
        <v>375</v>
      </c>
      <c r="F290" s="23" t="s">
        <v>663</v>
      </c>
      <c r="G290" s="53"/>
    </row>
    <row r="291" spans="1:9" ht="46.5">
      <c r="A291" s="18" t="s">
        <v>1750</v>
      </c>
      <c r="B291" s="114" t="s">
        <v>665</v>
      </c>
      <c r="C291" s="30" t="s">
        <v>3519</v>
      </c>
      <c r="D291" s="605">
        <v>2</v>
      </c>
      <c r="E291" s="28" t="s">
        <v>658</v>
      </c>
      <c r="F291" s="26"/>
      <c r="G291" s="53"/>
    </row>
    <row r="292" spans="1:9" ht="18.5">
      <c r="A292" s="135" t="s">
        <v>1751</v>
      </c>
      <c r="B292" s="1078" t="s">
        <v>102</v>
      </c>
      <c r="C292" s="1091"/>
      <c r="D292" s="1091"/>
      <c r="E292" s="1091"/>
      <c r="F292" s="1091"/>
      <c r="G292" s="1092"/>
      <c r="H292" s="29">
        <f>SUM(D293:D301)</f>
        <v>18</v>
      </c>
      <c r="I292" s="29">
        <f>COUNT(D293:D301)*2</f>
        <v>18</v>
      </c>
    </row>
    <row r="293" spans="1:9" ht="46.5">
      <c r="A293" s="18" t="s">
        <v>1752</v>
      </c>
      <c r="B293" s="114" t="s">
        <v>668</v>
      </c>
      <c r="C293" s="219" t="s">
        <v>3014</v>
      </c>
      <c r="D293" s="601">
        <v>2</v>
      </c>
      <c r="E293" s="28" t="s">
        <v>339</v>
      </c>
      <c r="F293" s="26"/>
      <c r="G293" s="53"/>
    </row>
    <row r="294" spans="1:9" ht="29">
      <c r="A294" s="18"/>
      <c r="B294" s="114"/>
      <c r="C294" s="646" t="s">
        <v>6362</v>
      </c>
      <c r="D294" s="601">
        <v>2</v>
      </c>
      <c r="E294" s="28" t="s">
        <v>339</v>
      </c>
      <c r="F294" s="26" t="s">
        <v>3520</v>
      </c>
      <c r="G294" s="53"/>
    </row>
    <row r="295" spans="1:9" ht="46.5">
      <c r="A295" s="18" t="s">
        <v>1755</v>
      </c>
      <c r="B295" s="114" t="s">
        <v>673</v>
      </c>
      <c r="C295" s="50" t="s">
        <v>3521</v>
      </c>
      <c r="D295" s="601">
        <v>2</v>
      </c>
      <c r="E295" s="28" t="s">
        <v>339</v>
      </c>
      <c r="F295" s="26"/>
      <c r="G295" s="53"/>
    </row>
    <row r="296" spans="1:9" ht="29">
      <c r="A296" s="18"/>
      <c r="B296" s="114"/>
      <c r="C296" s="123" t="s">
        <v>3522</v>
      </c>
      <c r="D296" s="601">
        <v>2</v>
      </c>
      <c r="E296" s="28" t="s">
        <v>658</v>
      </c>
      <c r="F296" s="26"/>
      <c r="G296" s="53"/>
    </row>
    <row r="297" spans="1:9" ht="43.5">
      <c r="A297" s="18"/>
      <c r="B297" s="114"/>
      <c r="C297" s="50" t="s">
        <v>3523</v>
      </c>
      <c r="D297" s="601">
        <v>2</v>
      </c>
      <c r="E297" s="22" t="s">
        <v>538</v>
      </c>
      <c r="F297" s="26"/>
      <c r="G297" s="53"/>
    </row>
    <row r="298" spans="1:9" ht="46.5">
      <c r="A298" s="18" t="s">
        <v>675</v>
      </c>
      <c r="B298" s="114" t="s">
        <v>676</v>
      </c>
      <c r="C298" s="50" t="s">
        <v>3524</v>
      </c>
      <c r="D298" s="601">
        <v>2</v>
      </c>
      <c r="E298" s="22" t="s">
        <v>538</v>
      </c>
      <c r="F298" s="50" t="s">
        <v>6363</v>
      </c>
      <c r="G298" s="53"/>
    </row>
    <row r="299" spans="1:9" ht="29">
      <c r="A299" s="18"/>
      <c r="B299" s="114"/>
      <c r="C299" s="23" t="s">
        <v>3526</v>
      </c>
      <c r="D299" s="601">
        <v>2</v>
      </c>
      <c r="E299" s="22" t="s">
        <v>538</v>
      </c>
      <c r="F299" s="26"/>
      <c r="G299" s="53"/>
    </row>
    <row r="300" spans="1:9" ht="31">
      <c r="A300" s="18" t="s">
        <v>1759</v>
      </c>
      <c r="B300" s="114" t="s">
        <v>682</v>
      </c>
      <c r="C300" s="114" t="s">
        <v>3527</v>
      </c>
      <c r="D300" s="601">
        <v>2</v>
      </c>
      <c r="E300" s="28" t="s">
        <v>339</v>
      </c>
      <c r="F300" s="26"/>
      <c r="G300" s="53"/>
    </row>
    <row r="301" spans="1:9" ht="43.5">
      <c r="A301" s="18" t="s">
        <v>686</v>
      </c>
      <c r="B301" s="161" t="s">
        <v>687</v>
      </c>
      <c r="C301" s="23" t="s">
        <v>688</v>
      </c>
      <c r="D301" s="601">
        <v>2</v>
      </c>
      <c r="E301" s="28" t="s">
        <v>418</v>
      </c>
      <c r="F301" s="26"/>
      <c r="G301" s="53"/>
    </row>
    <row r="302" spans="1:9" ht="18.5">
      <c r="A302" s="135" t="s">
        <v>1763</v>
      </c>
      <c r="B302" s="992" t="s">
        <v>100</v>
      </c>
      <c r="C302" s="1001"/>
      <c r="D302" s="1001"/>
      <c r="E302" s="1001"/>
      <c r="F302" s="1001"/>
      <c r="G302" s="1002"/>
      <c r="H302" s="29">
        <f>SUM(D303:D314)</f>
        <v>22</v>
      </c>
      <c r="I302" s="29">
        <f>COUNT(D303:D314)*2</f>
        <v>22</v>
      </c>
    </row>
    <row r="303" spans="1:9" ht="43.5">
      <c r="A303" s="18" t="s">
        <v>689</v>
      </c>
      <c r="B303" s="51" t="s">
        <v>690</v>
      </c>
      <c r="C303" s="50" t="s">
        <v>691</v>
      </c>
      <c r="D303" s="601">
        <v>2</v>
      </c>
      <c r="E303" s="28" t="s">
        <v>339</v>
      </c>
      <c r="F303" s="26"/>
      <c r="G303" s="53"/>
    </row>
    <row r="304" spans="1:9" ht="29">
      <c r="A304" s="18"/>
      <c r="B304" s="51"/>
      <c r="C304" s="50" t="s">
        <v>692</v>
      </c>
      <c r="D304" s="601">
        <v>2</v>
      </c>
      <c r="E304" s="28" t="s">
        <v>339</v>
      </c>
      <c r="F304" s="26"/>
      <c r="G304" s="53"/>
    </row>
    <row r="305" spans="1:9" ht="43.5">
      <c r="A305" s="18" t="s">
        <v>1767</v>
      </c>
      <c r="B305" s="19" t="s">
        <v>694</v>
      </c>
      <c r="C305" s="50" t="s">
        <v>695</v>
      </c>
      <c r="D305" s="601">
        <v>2</v>
      </c>
      <c r="E305" s="28" t="s">
        <v>339</v>
      </c>
      <c r="F305" s="50" t="s">
        <v>696</v>
      </c>
      <c r="G305" s="53"/>
    </row>
    <row r="306" spans="1:9" ht="29">
      <c r="A306" s="18"/>
      <c r="B306" s="19"/>
      <c r="C306" s="23" t="s">
        <v>697</v>
      </c>
      <c r="D306" s="601">
        <v>2</v>
      </c>
      <c r="E306" s="28" t="s">
        <v>339</v>
      </c>
      <c r="F306" s="23"/>
      <c r="G306" s="53"/>
    </row>
    <row r="307" spans="1:9" ht="43.5">
      <c r="A307" s="18"/>
      <c r="B307" s="19"/>
      <c r="C307" s="30" t="s">
        <v>698</v>
      </c>
      <c r="D307" s="601">
        <v>2</v>
      </c>
      <c r="E307" s="28" t="s">
        <v>339</v>
      </c>
      <c r="F307" s="23"/>
      <c r="G307" s="53"/>
    </row>
    <row r="308" spans="1:9" ht="31">
      <c r="A308" s="18" t="s">
        <v>1770</v>
      </c>
      <c r="B308" s="19" t="s">
        <v>700</v>
      </c>
      <c r="C308" s="86" t="s">
        <v>701</v>
      </c>
      <c r="D308" s="601">
        <v>2</v>
      </c>
      <c r="E308" s="28" t="s">
        <v>339</v>
      </c>
      <c r="F308" s="26"/>
      <c r="G308" s="53"/>
    </row>
    <row r="309" spans="1:9" ht="29">
      <c r="A309" s="18"/>
      <c r="B309" s="19"/>
      <c r="C309" s="50" t="s">
        <v>702</v>
      </c>
      <c r="D309" s="601">
        <v>2</v>
      </c>
      <c r="E309" s="28" t="s">
        <v>339</v>
      </c>
      <c r="F309" s="26"/>
      <c r="G309" s="53"/>
    </row>
    <row r="310" spans="1:9" ht="29">
      <c r="A310" s="18"/>
      <c r="B310" s="19"/>
      <c r="C310" s="50" t="s">
        <v>3027</v>
      </c>
      <c r="D310" s="601">
        <v>2</v>
      </c>
      <c r="E310" s="28" t="s">
        <v>339</v>
      </c>
      <c r="F310" s="26"/>
      <c r="G310" s="53"/>
    </row>
    <row r="311" spans="1:9" ht="15.5">
      <c r="A311" s="18"/>
      <c r="B311" s="19"/>
      <c r="C311" s="50" t="s">
        <v>704</v>
      </c>
      <c r="D311" s="601">
        <v>2</v>
      </c>
      <c r="E311" s="28" t="s">
        <v>339</v>
      </c>
      <c r="F311" s="26"/>
      <c r="G311" s="53"/>
    </row>
    <row r="312" spans="1:9" ht="31" hidden="1">
      <c r="A312" s="27" t="s">
        <v>705</v>
      </c>
      <c r="B312" s="19" t="s">
        <v>706</v>
      </c>
      <c r="C312" s="26"/>
      <c r="D312" s="523"/>
      <c r="E312" s="28" t="s">
        <v>339</v>
      </c>
      <c r="F312" s="26"/>
      <c r="G312" s="26"/>
      <c r="H312" s="99"/>
      <c r="I312" s="99"/>
    </row>
    <row r="313" spans="1:9" ht="46.5">
      <c r="A313" s="18" t="s">
        <v>1775</v>
      </c>
      <c r="B313" s="19" t="s">
        <v>708</v>
      </c>
      <c r="C313" s="50" t="s">
        <v>3528</v>
      </c>
      <c r="D313" s="601">
        <v>2</v>
      </c>
      <c r="E313" s="28" t="s">
        <v>339</v>
      </c>
      <c r="F313" s="26"/>
      <c r="G313" s="53"/>
    </row>
    <row r="314" spans="1:9" ht="46.5">
      <c r="A314" s="18" t="s">
        <v>710</v>
      </c>
      <c r="B314" s="19" t="s">
        <v>711</v>
      </c>
      <c r="C314" s="25" t="s">
        <v>3529</v>
      </c>
      <c r="D314" s="601">
        <v>2</v>
      </c>
      <c r="E314" s="28" t="s">
        <v>339</v>
      </c>
      <c r="F314" s="26"/>
      <c r="G314" s="53"/>
    </row>
    <row r="315" spans="1:9" ht="18.5">
      <c r="A315" s="135" t="s">
        <v>1779</v>
      </c>
      <c r="B315" s="992" t="s">
        <v>98</v>
      </c>
      <c r="C315" s="1001"/>
      <c r="D315" s="1001"/>
      <c r="E315" s="1001"/>
      <c r="F315" s="1001"/>
      <c r="G315" s="1002"/>
      <c r="H315" s="29">
        <f>SUM(D316:D321)</f>
        <v>12</v>
      </c>
      <c r="I315" s="29">
        <f>COUNT(D316:D321)*2</f>
        <v>12</v>
      </c>
    </row>
    <row r="316" spans="1:9" ht="62">
      <c r="A316" s="18" t="s">
        <v>1780</v>
      </c>
      <c r="B316" s="19" t="s">
        <v>714</v>
      </c>
      <c r="C316" s="23" t="s">
        <v>715</v>
      </c>
      <c r="D316" s="601">
        <v>2</v>
      </c>
      <c r="E316" s="28" t="s">
        <v>377</v>
      </c>
      <c r="F316" s="26"/>
      <c r="G316" s="53"/>
    </row>
    <row r="317" spans="1:9" ht="15.5">
      <c r="A317" s="18"/>
      <c r="B317" s="19"/>
      <c r="C317" s="50" t="s">
        <v>3033</v>
      </c>
      <c r="D317" s="601">
        <v>2</v>
      </c>
      <c r="E317" s="28" t="s">
        <v>377</v>
      </c>
      <c r="F317" s="26"/>
      <c r="G317" s="53"/>
    </row>
    <row r="318" spans="1:9" ht="46.5">
      <c r="A318" s="18" t="s">
        <v>1783</v>
      </c>
      <c r="B318" s="19" t="s">
        <v>717</v>
      </c>
      <c r="C318" s="50" t="s">
        <v>3034</v>
      </c>
      <c r="D318" s="601">
        <v>2</v>
      </c>
      <c r="E318" s="28" t="s">
        <v>377</v>
      </c>
      <c r="F318" s="26"/>
      <c r="G318" s="53"/>
    </row>
    <row r="319" spans="1:9" ht="15.5">
      <c r="A319" s="18"/>
      <c r="B319" s="19"/>
      <c r="C319" s="23" t="s">
        <v>6364</v>
      </c>
      <c r="D319" s="601">
        <v>2</v>
      </c>
      <c r="E319" s="28" t="s">
        <v>377</v>
      </c>
      <c r="F319" s="26"/>
      <c r="G319" s="53"/>
    </row>
    <row r="320" spans="1:9" ht="15.5">
      <c r="A320" s="18"/>
      <c r="B320" s="19"/>
      <c r="C320" s="23" t="s">
        <v>720</v>
      </c>
      <c r="D320" s="601">
        <v>2</v>
      </c>
      <c r="E320" s="28" t="s">
        <v>377</v>
      </c>
      <c r="F320" s="26"/>
      <c r="G320" s="53"/>
    </row>
    <row r="321" spans="1:9" ht="43.5">
      <c r="A321" s="18" t="s">
        <v>2480</v>
      </c>
      <c r="B321" s="55" t="s">
        <v>722</v>
      </c>
      <c r="C321" s="23" t="s">
        <v>3038</v>
      </c>
      <c r="D321" s="601">
        <v>2</v>
      </c>
      <c r="E321" s="28" t="s">
        <v>339</v>
      </c>
      <c r="F321" s="26"/>
      <c r="G321" s="53"/>
    </row>
    <row r="322" spans="1:9" ht="40.15" hidden="1" customHeight="1">
      <c r="A322" s="162" t="s">
        <v>97</v>
      </c>
      <c r="B322" s="1078" t="s">
        <v>96</v>
      </c>
      <c r="C322" s="1091"/>
      <c r="D322" s="1091"/>
      <c r="E322" s="1091"/>
      <c r="F322" s="1091"/>
      <c r="G322" s="1092"/>
      <c r="H322" s="99">
        <f>SUM(D323:D325)</f>
        <v>0</v>
      </c>
      <c r="I322" s="99">
        <f>COUNT(D323:D325)*2</f>
        <v>0</v>
      </c>
    </row>
    <row r="323" spans="1:9" ht="46.5" hidden="1">
      <c r="A323" s="68" t="s">
        <v>724</v>
      </c>
      <c r="B323" s="114" t="s">
        <v>725</v>
      </c>
      <c r="C323" s="26"/>
      <c r="D323" s="523"/>
      <c r="E323" s="28"/>
      <c r="F323" s="26"/>
      <c r="G323" s="26"/>
      <c r="H323" s="99"/>
      <c r="I323" s="99"/>
    </row>
    <row r="324" spans="1:9" ht="46.5" hidden="1">
      <c r="A324" s="68" t="s">
        <v>726</v>
      </c>
      <c r="B324" s="114" t="s">
        <v>727</v>
      </c>
      <c r="C324" s="26"/>
      <c r="D324" s="523"/>
      <c r="E324" s="28"/>
      <c r="F324" s="26"/>
      <c r="G324" s="26"/>
      <c r="H324" s="99"/>
      <c r="I324" s="99"/>
    </row>
    <row r="325" spans="1:9" ht="58" hidden="1">
      <c r="A325" s="68" t="s">
        <v>728</v>
      </c>
      <c r="B325" s="23" t="s">
        <v>729</v>
      </c>
      <c r="D325" s="523"/>
      <c r="E325" s="28"/>
      <c r="F325" s="26"/>
      <c r="G325" s="26"/>
      <c r="H325" s="99"/>
      <c r="I325" s="99"/>
    </row>
    <row r="326" spans="1:9" ht="18.5">
      <c r="A326" s="135" t="s">
        <v>1786</v>
      </c>
      <c r="B326" s="1078" t="s">
        <v>94</v>
      </c>
      <c r="C326" s="1091"/>
      <c r="D326" s="1091"/>
      <c r="E326" s="1091"/>
      <c r="F326" s="1091"/>
      <c r="G326" s="1092"/>
      <c r="H326" s="29">
        <f>SUM(D327:D330)</f>
        <v>8</v>
      </c>
      <c r="I326" s="29">
        <f>COUNT(D327:D330)*2</f>
        <v>8</v>
      </c>
    </row>
    <row r="327" spans="1:9" ht="43.5">
      <c r="A327" s="18" t="s">
        <v>1787</v>
      </c>
      <c r="B327" s="114" t="s">
        <v>731</v>
      </c>
      <c r="C327" s="50" t="s">
        <v>3040</v>
      </c>
      <c r="D327" s="607">
        <v>2</v>
      </c>
      <c r="E327" s="28" t="s">
        <v>375</v>
      </c>
      <c r="F327" s="30" t="s">
        <v>3041</v>
      </c>
      <c r="G327" s="53"/>
    </row>
    <row r="328" spans="1:9" ht="29">
      <c r="A328" s="18"/>
      <c r="B328" s="114"/>
      <c r="C328" s="30" t="s">
        <v>3042</v>
      </c>
      <c r="D328" s="607">
        <v>2</v>
      </c>
      <c r="E328" s="28" t="s">
        <v>375</v>
      </c>
      <c r="F328" s="26"/>
      <c r="G328" s="53"/>
    </row>
    <row r="329" spans="1:9" ht="46.5">
      <c r="A329" s="18" t="s">
        <v>1790</v>
      </c>
      <c r="B329" s="114" t="s">
        <v>734</v>
      </c>
      <c r="C329" s="30" t="s">
        <v>3044</v>
      </c>
      <c r="D329" s="607">
        <v>2</v>
      </c>
      <c r="E329" s="28" t="s">
        <v>375</v>
      </c>
      <c r="F329" s="26"/>
      <c r="G329" s="53"/>
    </row>
    <row r="330" spans="1:9" ht="58">
      <c r="A330" s="18" t="s">
        <v>736</v>
      </c>
      <c r="B330" s="23" t="s">
        <v>737</v>
      </c>
      <c r="C330" s="50" t="s">
        <v>738</v>
      </c>
      <c r="D330" s="607">
        <v>2</v>
      </c>
      <c r="E330" s="28" t="s">
        <v>538</v>
      </c>
      <c r="F330" s="26"/>
      <c r="G330" s="53"/>
    </row>
    <row r="331" spans="1:9" ht="40.15" hidden="1" customHeight="1">
      <c r="A331" s="162" t="s">
        <v>93</v>
      </c>
      <c r="B331" s="1078" t="s">
        <v>92</v>
      </c>
      <c r="C331" s="1091"/>
      <c r="D331" s="1091"/>
      <c r="E331" s="1091"/>
      <c r="F331" s="1091"/>
      <c r="G331" s="1092"/>
      <c r="H331" s="99">
        <f>SUM(D332:D333)</f>
        <v>0</v>
      </c>
      <c r="I331" s="99">
        <f>COUNT(D332:D333)*2</f>
        <v>0</v>
      </c>
    </row>
    <row r="332" spans="1:9" ht="46.5" hidden="1">
      <c r="A332" s="27" t="s">
        <v>739</v>
      </c>
      <c r="B332" s="114" t="s">
        <v>740</v>
      </c>
      <c r="C332" s="26"/>
      <c r="D332" s="523"/>
      <c r="E332" s="28"/>
      <c r="F332" s="26"/>
      <c r="G332" s="26"/>
      <c r="H332" s="99"/>
      <c r="I332" s="99"/>
    </row>
    <row r="333" spans="1:9" ht="46.5" hidden="1">
      <c r="A333" s="27" t="s">
        <v>741</v>
      </c>
      <c r="B333" s="19" t="s">
        <v>742</v>
      </c>
      <c r="C333" s="26"/>
      <c r="D333" s="523"/>
      <c r="E333" s="28"/>
      <c r="F333" s="26"/>
      <c r="G333" s="26"/>
      <c r="H333" s="99"/>
      <c r="I333" s="99"/>
    </row>
    <row r="334" spans="1:9" ht="40.15" hidden="1" customHeight="1">
      <c r="A334" s="163" t="s">
        <v>91</v>
      </c>
      <c r="B334" s="1078" t="s">
        <v>90</v>
      </c>
      <c r="C334" s="1091"/>
      <c r="D334" s="1091"/>
      <c r="E334" s="1091"/>
      <c r="F334" s="1091"/>
      <c r="G334" s="1092"/>
      <c r="H334" s="99">
        <f>SUM(D335:D336)</f>
        <v>0</v>
      </c>
      <c r="I334" s="99">
        <f>COUNT(D335:D336)*2</f>
        <v>0</v>
      </c>
    </row>
    <row r="335" spans="1:9" ht="31" hidden="1">
      <c r="A335" s="27" t="s">
        <v>743</v>
      </c>
      <c r="B335" s="114" t="s">
        <v>744</v>
      </c>
      <c r="C335" s="26"/>
      <c r="D335" s="523"/>
      <c r="E335" s="28"/>
      <c r="F335" s="26"/>
      <c r="G335" s="26"/>
      <c r="H335" s="99"/>
      <c r="I335" s="99"/>
    </row>
    <row r="336" spans="1:9" ht="46.5" hidden="1">
      <c r="A336" s="27" t="s">
        <v>745</v>
      </c>
      <c r="B336" s="114" t="s">
        <v>746</v>
      </c>
      <c r="C336" s="26"/>
      <c r="D336" s="523"/>
      <c r="E336" s="28"/>
      <c r="F336" s="26"/>
      <c r="G336" s="26"/>
      <c r="H336" s="99"/>
      <c r="I336" s="99"/>
    </row>
    <row r="337" spans="1:9" ht="18.5">
      <c r="A337" s="135" t="s">
        <v>1793</v>
      </c>
      <c r="B337" s="1078" t="s">
        <v>88</v>
      </c>
      <c r="C337" s="1091"/>
      <c r="D337" s="1091"/>
      <c r="E337" s="1091"/>
      <c r="F337" s="1091"/>
      <c r="G337" s="1092"/>
      <c r="H337" s="29">
        <f>SUM(D338:D340)</f>
        <v>2</v>
      </c>
      <c r="I337" s="29">
        <f>COUNT(D338:D340)*2</f>
        <v>2</v>
      </c>
    </row>
    <row r="338" spans="1:9" ht="62" hidden="1">
      <c r="A338" s="27" t="s">
        <v>1795</v>
      </c>
      <c r="B338" s="114" t="s">
        <v>748</v>
      </c>
      <c r="C338" s="26"/>
      <c r="D338" s="523"/>
      <c r="E338" s="28"/>
      <c r="F338" s="26"/>
      <c r="G338" s="26"/>
      <c r="H338" s="99"/>
      <c r="I338" s="99"/>
    </row>
    <row r="339" spans="1:9" ht="62" hidden="1">
      <c r="A339" s="27" t="s">
        <v>750</v>
      </c>
      <c r="B339" s="114" t="s">
        <v>751</v>
      </c>
      <c r="C339" s="26"/>
      <c r="D339" s="523"/>
      <c r="E339" s="28"/>
      <c r="F339" s="26"/>
      <c r="G339" s="26"/>
      <c r="H339" s="99"/>
      <c r="I339" s="99"/>
    </row>
    <row r="340" spans="1:9" ht="46.5">
      <c r="A340" s="18" t="s">
        <v>1797</v>
      </c>
      <c r="B340" s="160" t="s">
        <v>753</v>
      </c>
      <c r="C340" s="25" t="s">
        <v>6608</v>
      </c>
      <c r="D340" s="605">
        <v>2</v>
      </c>
      <c r="E340" s="22" t="s">
        <v>538</v>
      </c>
      <c r="F340" s="66" t="s">
        <v>6365</v>
      </c>
      <c r="G340" s="53"/>
    </row>
    <row r="341" spans="1:9" ht="18.5">
      <c r="A341" s="135" t="s">
        <v>1798</v>
      </c>
      <c r="B341" s="1078" t="s">
        <v>86</v>
      </c>
      <c r="C341" s="1091"/>
      <c r="D341" s="1091"/>
      <c r="E341" s="1091"/>
      <c r="F341" s="1091"/>
      <c r="G341" s="1092"/>
      <c r="H341" s="29">
        <f>SUM(D342:D345)</f>
        <v>8</v>
      </c>
      <c r="I341" s="29">
        <f>COUNT(D342:D345)*2</f>
        <v>8</v>
      </c>
    </row>
    <row r="342" spans="1:9" ht="46.5">
      <c r="A342" s="18" t="s">
        <v>1800</v>
      </c>
      <c r="B342" s="114" t="s">
        <v>756</v>
      </c>
      <c r="C342" s="114" t="s">
        <v>2493</v>
      </c>
      <c r="D342" s="601">
        <v>2</v>
      </c>
      <c r="E342" s="28" t="s">
        <v>418</v>
      </c>
      <c r="F342" s="26"/>
      <c r="G342" s="53"/>
    </row>
    <row r="343" spans="1:9" ht="62">
      <c r="A343" s="18" t="s">
        <v>1801</v>
      </c>
      <c r="B343" s="114" t="s">
        <v>759</v>
      </c>
      <c r="C343" s="23" t="s">
        <v>760</v>
      </c>
      <c r="D343" s="601">
        <v>2</v>
      </c>
      <c r="E343" s="28" t="s">
        <v>651</v>
      </c>
      <c r="F343" s="23" t="s">
        <v>761</v>
      </c>
      <c r="G343" s="53"/>
    </row>
    <row r="344" spans="1:9" ht="29">
      <c r="A344" s="18"/>
      <c r="B344" s="114"/>
      <c r="C344" s="23" t="s">
        <v>762</v>
      </c>
      <c r="D344" s="601">
        <v>2</v>
      </c>
      <c r="E344" s="28" t="s">
        <v>418</v>
      </c>
      <c r="F344" s="28"/>
      <c r="G344" s="53"/>
    </row>
    <row r="345" spans="1:9" ht="62">
      <c r="A345" s="18" t="s">
        <v>1805</v>
      </c>
      <c r="B345" s="114" t="s">
        <v>764</v>
      </c>
      <c r="C345" s="50" t="s">
        <v>765</v>
      </c>
      <c r="D345" s="601">
        <v>2</v>
      </c>
      <c r="E345" s="28" t="s">
        <v>339</v>
      </c>
      <c r="F345" s="26"/>
      <c r="G345" s="53"/>
    </row>
    <row r="346" spans="1:9" ht="40.15" customHeight="1">
      <c r="A346" s="117" t="s">
        <v>85</v>
      </c>
      <c r="B346" s="1078" t="s">
        <v>84</v>
      </c>
      <c r="C346" s="1091"/>
      <c r="D346" s="1091"/>
      <c r="E346" s="1091"/>
      <c r="F346" s="1091"/>
      <c r="G346" s="1092"/>
      <c r="H346" s="29">
        <f>SUM(D347:D348)</f>
        <v>2</v>
      </c>
      <c r="I346" s="29">
        <f>COUNT(D347:D348)*2</f>
        <v>2</v>
      </c>
    </row>
    <row r="347" spans="1:9" ht="72.5">
      <c r="A347" s="18" t="s">
        <v>766</v>
      </c>
      <c r="B347" s="236" t="s">
        <v>767</v>
      </c>
      <c r="C347" s="50" t="s">
        <v>768</v>
      </c>
      <c r="D347" s="601">
        <v>2</v>
      </c>
      <c r="E347" s="28" t="s">
        <v>538</v>
      </c>
      <c r="F347" s="30" t="s">
        <v>769</v>
      </c>
      <c r="G347" s="53"/>
    </row>
    <row r="348" spans="1:9" ht="43.5" hidden="1">
      <c r="A348" s="27" t="s">
        <v>770</v>
      </c>
      <c r="B348" s="236" t="s">
        <v>771</v>
      </c>
      <c r="C348" s="26"/>
      <c r="D348" s="523"/>
      <c r="E348" s="28"/>
      <c r="F348" s="26"/>
      <c r="G348" s="26"/>
      <c r="H348" s="99"/>
      <c r="I348" s="99"/>
    </row>
    <row r="349" spans="1:9" ht="21">
      <c r="A349" s="98"/>
      <c r="B349" s="1195" t="s">
        <v>772</v>
      </c>
      <c r="C349" s="1197"/>
      <c r="D349" s="1197"/>
      <c r="E349" s="1197"/>
      <c r="F349" s="1197"/>
      <c r="G349" s="1199"/>
      <c r="H349" s="29">
        <f>H350+H360+H369+H382+H385+H391+H403+H414+H429+H436+H451+H455+H464+H471+H508+H374</f>
        <v>212</v>
      </c>
      <c r="I349" s="29">
        <f>I350+I360+I369+I382+I385+I391+I403+I414+I429+I436+I451+I455+I464+I471+I508+I374</f>
        <v>212</v>
      </c>
    </row>
    <row r="350" spans="1:9" ht="18.5">
      <c r="A350" s="135" t="s">
        <v>1807</v>
      </c>
      <c r="B350" s="992" t="s">
        <v>82</v>
      </c>
      <c r="C350" s="1001"/>
      <c r="D350" s="1001"/>
      <c r="E350" s="1001"/>
      <c r="F350" s="1001"/>
      <c r="G350" s="1002"/>
      <c r="H350" s="29">
        <f>SUM(D351:D359)</f>
        <v>16</v>
      </c>
      <c r="I350" s="29">
        <f>COUNT(D351:D359)*2</f>
        <v>16</v>
      </c>
    </row>
    <row r="351" spans="1:9" ht="46.5">
      <c r="A351" s="18" t="s">
        <v>1808</v>
      </c>
      <c r="B351" s="19" t="s">
        <v>774</v>
      </c>
      <c r="C351" s="23" t="s">
        <v>3530</v>
      </c>
      <c r="D351" s="601">
        <v>2</v>
      </c>
      <c r="E351" s="147" t="s">
        <v>646</v>
      </c>
      <c r="G351" s="53"/>
    </row>
    <row r="352" spans="1:9" ht="43.5">
      <c r="A352" s="18"/>
      <c r="B352" s="19"/>
      <c r="C352" s="23" t="s">
        <v>3531</v>
      </c>
      <c r="D352" s="601">
        <v>2</v>
      </c>
      <c r="E352" s="147" t="s">
        <v>646</v>
      </c>
      <c r="F352" s="23" t="s">
        <v>2495</v>
      </c>
      <c r="G352" s="53"/>
    </row>
    <row r="353" spans="1:9" ht="31" hidden="1">
      <c r="A353" s="27" t="s">
        <v>778</v>
      </c>
      <c r="B353" s="19" t="s">
        <v>779</v>
      </c>
      <c r="C353" s="114"/>
      <c r="D353" s="523"/>
      <c r="E353" s="28"/>
      <c r="F353" s="26"/>
      <c r="G353" s="26"/>
      <c r="H353" s="99"/>
      <c r="I353" s="99"/>
    </row>
    <row r="354" spans="1:9" ht="31">
      <c r="A354" s="18" t="s">
        <v>1811</v>
      </c>
      <c r="B354" s="19" t="s">
        <v>781</v>
      </c>
      <c r="C354" s="30" t="s">
        <v>3532</v>
      </c>
      <c r="D354" s="601">
        <v>2</v>
      </c>
      <c r="E354" s="147" t="s">
        <v>651</v>
      </c>
      <c r="G354" s="53"/>
    </row>
    <row r="355" spans="1:9" ht="29">
      <c r="A355" s="18"/>
      <c r="B355" s="19"/>
      <c r="C355" s="50" t="s">
        <v>3533</v>
      </c>
      <c r="D355" s="601">
        <v>2</v>
      </c>
      <c r="E355" s="147" t="s">
        <v>651</v>
      </c>
      <c r="F355" s="30"/>
      <c r="G355" s="53"/>
    </row>
    <row r="356" spans="1:9" ht="29">
      <c r="A356" s="18"/>
      <c r="B356" s="19"/>
      <c r="C356" s="50" t="s">
        <v>2659</v>
      </c>
      <c r="D356" s="601">
        <v>2</v>
      </c>
      <c r="E356" s="147" t="s">
        <v>1747</v>
      </c>
      <c r="F356" s="30"/>
      <c r="G356" s="53"/>
    </row>
    <row r="357" spans="1:9" ht="29">
      <c r="A357" s="18"/>
      <c r="B357" s="19"/>
      <c r="C357" s="23" t="s">
        <v>785</v>
      </c>
      <c r="D357" s="601">
        <v>2</v>
      </c>
      <c r="E357" s="147" t="s">
        <v>1747</v>
      </c>
      <c r="F357" s="30"/>
      <c r="G357" s="53"/>
    </row>
    <row r="358" spans="1:9" ht="29">
      <c r="A358" s="18"/>
      <c r="B358" s="19"/>
      <c r="C358" s="23" t="s">
        <v>787</v>
      </c>
      <c r="D358" s="601">
        <v>2</v>
      </c>
      <c r="E358" s="37" t="s">
        <v>646</v>
      </c>
      <c r="F358" s="30"/>
      <c r="G358" s="53"/>
    </row>
    <row r="359" spans="1:9" ht="62">
      <c r="A359" s="18" t="s">
        <v>1816</v>
      </c>
      <c r="B359" s="19" t="s">
        <v>793</v>
      </c>
      <c r="C359" s="30" t="s">
        <v>3534</v>
      </c>
      <c r="D359" s="601">
        <v>2</v>
      </c>
      <c r="E359" s="147" t="s">
        <v>377</v>
      </c>
      <c r="F359" s="26"/>
      <c r="G359" s="53"/>
    </row>
    <row r="360" spans="1:9" ht="18.5">
      <c r="A360" s="135" t="s">
        <v>1819</v>
      </c>
      <c r="B360" s="1078" t="s">
        <v>80</v>
      </c>
      <c r="C360" s="1091"/>
      <c r="D360" s="1091"/>
      <c r="E360" s="1091"/>
      <c r="F360" s="1091"/>
      <c r="G360" s="1092"/>
      <c r="H360" s="29">
        <f>SUM(D361:D368)</f>
        <v>16</v>
      </c>
      <c r="I360" s="29">
        <f>COUNT(D361:D368)*2</f>
        <v>16</v>
      </c>
    </row>
    <row r="361" spans="1:9" ht="58">
      <c r="A361" s="18" t="s">
        <v>1820</v>
      </c>
      <c r="B361" s="114" t="s">
        <v>796</v>
      </c>
      <c r="C361" s="30" t="s">
        <v>3535</v>
      </c>
      <c r="D361" s="601">
        <v>2</v>
      </c>
      <c r="E361" s="28" t="s">
        <v>651</v>
      </c>
      <c r="F361" s="26"/>
      <c r="G361" s="53"/>
    </row>
    <row r="362" spans="1:9" ht="29">
      <c r="A362" s="18"/>
      <c r="B362" s="114"/>
      <c r="C362" s="30" t="s">
        <v>3536</v>
      </c>
      <c r="D362" s="601">
        <v>2</v>
      </c>
      <c r="E362" s="28" t="s">
        <v>651</v>
      </c>
      <c r="F362" s="26"/>
      <c r="G362" s="53"/>
    </row>
    <row r="363" spans="1:9" ht="15.5">
      <c r="A363" s="18"/>
      <c r="B363" s="114"/>
      <c r="C363" s="30" t="s">
        <v>3537</v>
      </c>
      <c r="D363" s="601">
        <v>2</v>
      </c>
      <c r="E363" s="28" t="s">
        <v>651</v>
      </c>
      <c r="F363" s="26"/>
      <c r="G363" s="53"/>
    </row>
    <row r="364" spans="1:9" ht="29">
      <c r="A364" s="18"/>
      <c r="B364" s="114"/>
      <c r="C364" s="30" t="s">
        <v>6366</v>
      </c>
      <c r="D364" s="601">
        <v>2</v>
      </c>
      <c r="E364" s="28" t="s">
        <v>651</v>
      </c>
      <c r="F364" s="26"/>
      <c r="G364" s="53"/>
    </row>
    <row r="365" spans="1:9" ht="29">
      <c r="A365" s="18"/>
      <c r="B365" s="114"/>
      <c r="C365" s="30" t="s">
        <v>3538</v>
      </c>
      <c r="D365" s="601">
        <v>2</v>
      </c>
      <c r="E365" s="28" t="s">
        <v>651</v>
      </c>
      <c r="F365" s="26"/>
      <c r="G365" s="53"/>
    </row>
    <row r="366" spans="1:9" ht="29">
      <c r="A366" s="18"/>
      <c r="B366" s="114"/>
      <c r="C366" s="30" t="s">
        <v>6367</v>
      </c>
      <c r="D366" s="601">
        <v>2</v>
      </c>
      <c r="E366" s="28" t="s">
        <v>651</v>
      </c>
      <c r="F366" s="26"/>
      <c r="G366" s="53"/>
    </row>
    <row r="367" spans="1:9" ht="145">
      <c r="A367" s="18"/>
      <c r="B367" s="114"/>
      <c r="C367" s="30" t="s">
        <v>1828</v>
      </c>
      <c r="D367" s="601">
        <v>2</v>
      </c>
      <c r="E367" s="28" t="s">
        <v>651</v>
      </c>
      <c r="F367" s="50" t="s">
        <v>3539</v>
      </c>
      <c r="G367" s="53"/>
    </row>
    <row r="368" spans="1:9" ht="46.5">
      <c r="A368" s="18" t="s">
        <v>1830</v>
      </c>
      <c r="B368" s="114" t="s">
        <v>802</v>
      </c>
      <c r="C368" s="50" t="s">
        <v>3540</v>
      </c>
      <c r="D368" s="601">
        <v>2</v>
      </c>
      <c r="E368" s="295" t="s">
        <v>849</v>
      </c>
      <c r="F368" s="26"/>
      <c r="G368" s="53"/>
    </row>
    <row r="369" spans="1:9" ht="18.5">
      <c r="A369" s="135" t="s">
        <v>1833</v>
      </c>
      <c r="B369" s="1078" t="s">
        <v>78</v>
      </c>
      <c r="C369" s="1091"/>
      <c r="D369" s="1091"/>
      <c r="E369" s="1091"/>
      <c r="F369" s="1091"/>
      <c r="G369" s="1092"/>
      <c r="H369" s="29">
        <f>SUM(D370:D373)</f>
        <v>6</v>
      </c>
      <c r="I369" s="29">
        <f>COUNT(D370:D372)*2</f>
        <v>6</v>
      </c>
    </row>
    <row r="370" spans="1:9" ht="62">
      <c r="A370" s="18" t="s">
        <v>1835</v>
      </c>
      <c r="B370" s="114" t="s">
        <v>805</v>
      </c>
      <c r="C370" s="114" t="s">
        <v>3541</v>
      </c>
      <c r="D370" s="601">
        <v>2</v>
      </c>
      <c r="E370" s="25" t="s">
        <v>538</v>
      </c>
      <c r="F370" s="26"/>
      <c r="G370" s="53"/>
    </row>
    <row r="371" spans="1:9" ht="77.5">
      <c r="A371" s="18" t="s">
        <v>1841</v>
      </c>
      <c r="B371" s="30" t="s">
        <v>810</v>
      </c>
      <c r="C371" s="224" t="s">
        <v>3542</v>
      </c>
      <c r="D371" s="601">
        <v>2</v>
      </c>
      <c r="E371" s="25" t="s">
        <v>651</v>
      </c>
      <c r="F371" s="26"/>
      <c r="G371" s="53"/>
    </row>
    <row r="372" spans="1:9" ht="31">
      <c r="A372" s="18" t="s">
        <v>1856</v>
      </c>
      <c r="B372" s="114" t="s">
        <v>821</v>
      </c>
      <c r="C372" s="30" t="s">
        <v>3543</v>
      </c>
      <c r="D372" s="601">
        <v>2</v>
      </c>
      <c r="E372" s="28" t="s">
        <v>651</v>
      </c>
      <c r="F372" s="26"/>
      <c r="G372" s="53"/>
    </row>
    <row r="373" spans="1:9" ht="46.5" hidden="1">
      <c r="A373" s="27" t="s">
        <v>823</v>
      </c>
      <c r="B373" s="114" t="s">
        <v>824</v>
      </c>
      <c r="C373" s="26"/>
      <c r="D373" s="523"/>
      <c r="E373" s="28"/>
      <c r="F373" s="26"/>
      <c r="G373" s="26"/>
      <c r="H373" s="99"/>
      <c r="I373" s="99"/>
    </row>
    <row r="374" spans="1:9" ht="18.5">
      <c r="A374" s="135" t="s">
        <v>1860</v>
      </c>
      <c r="B374" s="992" t="s">
        <v>76</v>
      </c>
      <c r="C374" s="1001"/>
      <c r="D374" s="1001"/>
      <c r="E374" s="1001"/>
      <c r="F374" s="1001"/>
      <c r="G374" s="1002"/>
      <c r="H374" s="29">
        <f>SUM(D375:D381)</f>
        <v>14</v>
      </c>
      <c r="I374" s="29">
        <f>COUNT(D375:D381)*2</f>
        <v>14</v>
      </c>
    </row>
    <row r="375" spans="1:9" ht="46.5">
      <c r="A375" s="18" t="s">
        <v>1861</v>
      </c>
      <c r="B375" s="19" t="s">
        <v>826</v>
      </c>
      <c r="C375" s="23" t="s">
        <v>827</v>
      </c>
      <c r="D375" s="520">
        <v>2</v>
      </c>
      <c r="E375" s="28" t="s">
        <v>377</v>
      </c>
      <c r="F375" s="23" t="s">
        <v>3544</v>
      </c>
      <c r="G375" s="53"/>
    </row>
    <row r="376" spans="1:9" ht="58">
      <c r="A376" s="18" t="s">
        <v>1863</v>
      </c>
      <c r="B376" s="23" t="s">
        <v>830</v>
      </c>
      <c r="C376" s="19" t="s">
        <v>2512</v>
      </c>
      <c r="D376" s="520">
        <v>2</v>
      </c>
      <c r="E376" s="28" t="s">
        <v>646</v>
      </c>
      <c r="F376" s="23" t="s">
        <v>834</v>
      </c>
      <c r="G376" s="53"/>
    </row>
    <row r="377" spans="1:9" ht="46.5">
      <c r="A377" s="18" t="s">
        <v>1865</v>
      </c>
      <c r="B377" s="19" t="s">
        <v>836</v>
      </c>
      <c r="C377" s="23" t="s">
        <v>837</v>
      </c>
      <c r="D377" s="520">
        <v>2</v>
      </c>
      <c r="E377" s="28" t="s">
        <v>538</v>
      </c>
      <c r="F377" s="26"/>
      <c r="G377" s="53"/>
    </row>
    <row r="378" spans="1:9" ht="29">
      <c r="A378" s="18"/>
      <c r="B378" s="19"/>
      <c r="C378" s="23" t="s">
        <v>838</v>
      </c>
      <c r="D378" s="520">
        <v>2</v>
      </c>
      <c r="E378" s="28" t="s">
        <v>646</v>
      </c>
      <c r="F378" s="26"/>
      <c r="G378" s="53"/>
    </row>
    <row r="379" spans="1:9" ht="15.5">
      <c r="A379" s="18"/>
      <c r="B379" s="19"/>
      <c r="C379" s="23" t="s">
        <v>839</v>
      </c>
      <c r="D379" s="520">
        <v>2</v>
      </c>
      <c r="E379" s="28" t="s">
        <v>538</v>
      </c>
      <c r="F379" s="26"/>
      <c r="G379" s="53"/>
    </row>
    <row r="380" spans="1:9" ht="29">
      <c r="A380" s="18" t="s">
        <v>1867</v>
      </c>
      <c r="B380" s="19" t="s">
        <v>841</v>
      </c>
      <c r="C380" s="23" t="s">
        <v>842</v>
      </c>
      <c r="D380" s="520">
        <v>2</v>
      </c>
      <c r="E380" s="28" t="s">
        <v>651</v>
      </c>
      <c r="F380" s="23" t="s">
        <v>843</v>
      </c>
      <c r="G380" s="53"/>
    </row>
    <row r="381" spans="1:9" ht="31">
      <c r="A381" s="18" t="s">
        <v>1868</v>
      </c>
      <c r="B381" s="19" t="s">
        <v>845</v>
      </c>
      <c r="C381" s="250" t="s">
        <v>846</v>
      </c>
      <c r="D381" s="520">
        <v>2</v>
      </c>
      <c r="E381" s="28" t="s">
        <v>651</v>
      </c>
      <c r="F381" s="23"/>
      <c r="G381" s="53"/>
    </row>
    <row r="382" spans="1:9" ht="40.15" customHeight="1">
      <c r="A382" s="117" t="s">
        <v>1870</v>
      </c>
      <c r="B382" s="992" t="s">
        <v>74</v>
      </c>
      <c r="C382" s="1001"/>
      <c r="D382" s="1001"/>
      <c r="E382" s="1001"/>
      <c r="F382" s="1001"/>
      <c r="G382" s="1002"/>
      <c r="H382" s="29">
        <f>SUM(D383:D384)</f>
        <v>4</v>
      </c>
      <c r="I382" s="29">
        <f>COUNT(D383:D384)*2</f>
        <v>4</v>
      </c>
    </row>
    <row r="383" spans="1:9" ht="58">
      <c r="A383" s="18" t="s">
        <v>1872</v>
      </c>
      <c r="B383" s="23" t="s">
        <v>852</v>
      </c>
      <c r="C383" s="150" t="s">
        <v>853</v>
      </c>
      <c r="D383" s="601">
        <v>2</v>
      </c>
      <c r="E383" s="28" t="s">
        <v>377</v>
      </c>
      <c r="F383" s="26"/>
      <c r="G383" s="53"/>
    </row>
    <row r="384" spans="1:9" ht="43.5">
      <c r="A384" s="18" t="s">
        <v>1874</v>
      </c>
      <c r="B384" s="23" t="s">
        <v>856</v>
      </c>
      <c r="C384" s="23" t="s">
        <v>857</v>
      </c>
      <c r="D384" s="601">
        <v>2</v>
      </c>
      <c r="E384" s="28" t="s">
        <v>377</v>
      </c>
      <c r="F384" s="26"/>
      <c r="G384" s="53"/>
    </row>
    <row r="385" spans="1:9" ht="40.15" customHeight="1">
      <c r="A385" s="117" t="s">
        <v>1877</v>
      </c>
      <c r="B385" s="1078" t="s">
        <v>72</v>
      </c>
      <c r="C385" s="1091"/>
      <c r="D385" s="1091"/>
      <c r="E385" s="1091"/>
      <c r="F385" s="1091"/>
      <c r="G385" s="1092"/>
      <c r="H385" s="29">
        <f>SUM(D386:D390)</f>
        <v>10</v>
      </c>
      <c r="I385" s="29">
        <f>COUNT(D386:D390)*2</f>
        <v>10</v>
      </c>
    </row>
    <row r="386" spans="1:9" ht="43.5">
      <c r="A386" s="18" t="s">
        <v>1879</v>
      </c>
      <c r="B386" s="30" t="s">
        <v>859</v>
      </c>
      <c r="C386" s="50" t="s">
        <v>2514</v>
      </c>
      <c r="D386" s="601">
        <v>2</v>
      </c>
      <c r="E386" s="28" t="s">
        <v>646</v>
      </c>
      <c r="F386" s="26"/>
      <c r="G386" s="53"/>
    </row>
    <row r="387" spans="1:9" ht="43.5">
      <c r="A387" s="18" t="s">
        <v>1883</v>
      </c>
      <c r="B387" s="30" t="s">
        <v>862</v>
      </c>
      <c r="C387" s="30" t="s">
        <v>863</v>
      </c>
      <c r="D387" s="601">
        <v>2</v>
      </c>
      <c r="E387" s="28" t="s">
        <v>646</v>
      </c>
      <c r="F387" s="26"/>
      <c r="G387" s="53"/>
    </row>
    <row r="388" spans="1:9" ht="29">
      <c r="A388" s="18"/>
      <c r="B388" s="30"/>
      <c r="C388" s="23" t="s">
        <v>864</v>
      </c>
      <c r="D388" s="601">
        <v>2</v>
      </c>
      <c r="E388" s="28" t="s">
        <v>538</v>
      </c>
      <c r="F388" s="26"/>
      <c r="G388" s="53"/>
    </row>
    <row r="389" spans="1:9" ht="29">
      <c r="A389" s="18"/>
      <c r="B389" s="30"/>
      <c r="C389" s="23" t="s">
        <v>865</v>
      </c>
      <c r="D389" s="601">
        <v>2</v>
      </c>
      <c r="E389" s="28" t="s">
        <v>646</v>
      </c>
      <c r="F389" s="26"/>
      <c r="G389" s="53"/>
    </row>
    <row r="390" spans="1:9">
      <c r="A390" s="18"/>
      <c r="B390" s="30"/>
      <c r="C390" s="23" t="s">
        <v>2515</v>
      </c>
      <c r="D390" s="601">
        <v>2</v>
      </c>
      <c r="E390" s="28" t="s">
        <v>269</v>
      </c>
      <c r="F390" s="26"/>
      <c r="G390" s="53"/>
    </row>
    <row r="391" spans="1:9" ht="18.5">
      <c r="A391" s="135" t="s">
        <v>1887</v>
      </c>
      <c r="B391" s="992" t="s">
        <v>70</v>
      </c>
      <c r="C391" s="1001"/>
      <c r="D391" s="1001"/>
      <c r="E391" s="1001"/>
      <c r="F391" s="1001"/>
      <c r="G391" s="1002"/>
      <c r="H391" s="29">
        <f>SUM(D392:D402)</f>
        <v>22</v>
      </c>
      <c r="I391" s="29">
        <f>COUNT(D392:D402)*2</f>
        <v>22</v>
      </c>
    </row>
    <row r="392" spans="1:9" ht="87">
      <c r="A392" s="18" t="s">
        <v>1889</v>
      </c>
      <c r="B392" s="19" t="s">
        <v>2771</v>
      </c>
      <c r="C392" s="23" t="s">
        <v>869</v>
      </c>
      <c r="D392" s="601">
        <v>2</v>
      </c>
      <c r="E392" s="28" t="s">
        <v>269</v>
      </c>
      <c r="F392" s="23" t="s">
        <v>2772</v>
      </c>
      <c r="G392" s="53"/>
    </row>
    <row r="393" spans="1:9" ht="58">
      <c r="A393" s="18"/>
      <c r="B393" s="19"/>
      <c r="C393" s="23" t="s">
        <v>871</v>
      </c>
      <c r="D393" s="601">
        <v>2</v>
      </c>
      <c r="E393" s="28" t="s">
        <v>538</v>
      </c>
      <c r="F393" s="23" t="s">
        <v>872</v>
      </c>
      <c r="G393" s="53"/>
    </row>
    <row r="394" spans="1:9" ht="58">
      <c r="A394" s="18"/>
      <c r="B394" s="19"/>
      <c r="C394" s="23" t="s">
        <v>873</v>
      </c>
      <c r="D394" s="601">
        <v>2</v>
      </c>
      <c r="E394" s="28" t="s">
        <v>538</v>
      </c>
      <c r="F394" s="23" t="s">
        <v>874</v>
      </c>
      <c r="G394" s="53"/>
    </row>
    <row r="395" spans="1:9" ht="62">
      <c r="A395" s="18" t="s">
        <v>1894</v>
      </c>
      <c r="B395" s="19" t="s">
        <v>876</v>
      </c>
      <c r="C395" s="19" t="s">
        <v>877</v>
      </c>
      <c r="D395" s="601">
        <v>2</v>
      </c>
      <c r="E395" s="28" t="s">
        <v>646</v>
      </c>
      <c r="F395" s="26"/>
      <c r="G395" s="53"/>
    </row>
    <row r="396" spans="1:9" ht="43.5">
      <c r="A396" s="18"/>
      <c r="B396" s="19"/>
      <c r="C396" s="23" t="s">
        <v>878</v>
      </c>
      <c r="D396" s="601">
        <v>2</v>
      </c>
      <c r="E396" s="28" t="s">
        <v>651</v>
      </c>
      <c r="F396" s="26"/>
      <c r="G396" s="53"/>
    </row>
    <row r="397" spans="1:9" ht="46.5">
      <c r="A397" s="18" t="s">
        <v>1896</v>
      </c>
      <c r="B397" s="19" t="s">
        <v>880</v>
      </c>
      <c r="C397" s="254" t="s">
        <v>881</v>
      </c>
      <c r="D397" s="601">
        <v>2</v>
      </c>
      <c r="E397" s="28" t="s">
        <v>377</v>
      </c>
      <c r="F397" s="23"/>
      <c r="G397" s="53"/>
    </row>
    <row r="398" spans="1:9" ht="43.5">
      <c r="A398" s="18"/>
      <c r="B398" s="19"/>
      <c r="C398" s="23" t="s">
        <v>882</v>
      </c>
      <c r="D398" s="601">
        <v>2</v>
      </c>
      <c r="E398" s="28" t="s">
        <v>339</v>
      </c>
      <c r="F398" s="23" t="s">
        <v>2667</v>
      </c>
      <c r="G398" s="53"/>
    </row>
    <row r="399" spans="1:9" ht="43.5">
      <c r="A399" s="18"/>
      <c r="B399" s="19"/>
      <c r="C399" s="23" t="s">
        <v>884</v>
      </c>
      <c r="D399" s="601">
        <v>2</v>
      </c>
      <c r="E399" s="28" t="s">
        <v>339</v>
      </c>
      <c r="F399" s="30" t="s">
        <v>885</v>
      </c>
      <c r="G399" s="53"/>
    </row>
    <row r="400" spans="1:9" ht="29">
      <c r="A400" s="18"/>
      <c r="B400" s="19"/>
      <c r="C400" s="23" t="s">
        <v>886</v>
      </c>
      <c r="D400" s="601">
        <v>2</v>
      </c>
      <c r="E400" s="28" t="s">
        <v>651</v>
      </c>
      <c r="F400" s="23"/>
      <c r="G400" s="53"/>
    </row>
    <row r="401" spans="1:9" ht="43.5" customHeight="1">
      <c r="A401" s="18" t="s">
        <v>1899</v>
      </c>
      <c r="B401" s="19" t="s">
        <v>888</v>
      </c>
      <c r="C401" s="191" t="s">
        <v>889</v>
      </c>
      <c r="D401" s="601">
        <v>2</v>
      </c>
      <c r="E401" s="28" t="s">
        <v>269</v>
      </c>
      <c r="F401" s="26"/>
      <c r="G401" s="53"/>
    </row>
    <row r="402" spans="1:9" ht="43.5">
      <c r="A402" s="18" t="s">
        <v>1902</v>
      </c>
      <c r="B402" s="19" t="s">
        <v>891</v>
      </c>
      <c r="C402" s="23" t="s">
        <v>6637</v>
      </c>
      <c r="D402" s="601">
        <v>2</v>
      </c>
      <c r="E402" s="28" t="s">
        <v>893</v>
      </c>
      <c r="F402" s="26"/>
      <c r="G402" s="53"/>
    </row>
    <row r="403" spans="1:9" ht="18.5">
      <c r="A403" s="135" t="s">
        <v>1903</v>
      </c>
      <c r="B403" s="1078" t="s">
        <v>68</v>
      </c>
      <c r="C403" s="1091"/>
      <c r="D403" s="1091"/>
      <c r="E403" s="1091"/>
      <c r="F403" s="1091"/>
      <c r="G403" s="1092"/>
      <c r="H403" s="29">
        <f>SUM(D404:D413)</f>
        <v>18</v>
      </c>
      <c r="I403" s="29">
        <f>COUNT(D404:D413)*2</f>
        <v>18</v>
      </c>
    </row>
    <row r="404" spans="1:9" ht="46.5">
      <c r="A404" s="18" t="s">
        <v>1905</v>
      </c>
      <c r="B404" s="19" t="s">
        <v>895</v>
      </c>
      <c r="C404" s="30" t="s">
        <v>3064</v>
      </c>
      <c r="D404" s="601">
        <v>2</v>
      </c>
      <c r="E404" s="28" t="s">
        <v>646</v>
      </c>
      <c r="F404" s="650" t="s">
        <v>6611</v>
      </c>
      <c r="G404" s="53"/>
    </row>
    <row r="405" spans="1:9" ht="46.5">
      <c r="A405" s="18" t="s">
        <v>1908</v>
      </c>
      <c r="B405" s="19" t="s">
        <v>899</v>
      </c>
      <c r="C405" s="23" t="s">
        <v>900</v>
      </c>
      <c r="D405" s="601">
        <v>2</v>
      </c>
      <c r="E405" s="28" t="s">
        <v>646</v>
      </c>
      <c r="F405" s="50" t="s">
        <v>3545</v>
      </c>
      <c r="G405" s="53"/>
    </row>
    <row r="406" spans="1:9" ht="31" hidden="1">
      <c r="A406" s="27" t="s">
        <v>1910</v>
      </c>
      <c r="B406" s="19" t="s">
        <v>903</v>
      </c>
      <c r="D406" s="523"/>
      <c r="E406" s="28"/>
      <c r="F406" s="26"/>
      <c r="G406" s="26"/>
      <c r="H406" s="99"/>
      <c r="I406" s="99"/>
    </row>
    <row r="407" spans="1:9" ht="31">
      <c r="A407" s="18" t="s">
        <v>1911</v>
      </c>
      <c r="B407" s="51" t="s">
        <v>907</v>
      </c>
      <c r="C407" s="50" t="s">
        <v>3546</v>
      </c>
      <c r="D407" s="601">
        <v>2</v>
      </c>
      <c r="E407" s="28" t="s">
        <v>646</v>
      </c>
      <c r="F407" s="26"/>
      <c r="G407" s="53"/>
    </row>
    <row r="408" spans="1:9" ht="31">
      <c r="A408" s="18" t="s">
        <v>1916</v>
      </c>
      <c r="B408" s="19" t="s">
        <v>911</v>
      </c>
      <c r="C408" s="50" t="s">
        <v>3547</v>
      </c>
      <c r="D408" s="601">
        <v>2</v>
      </c>
      <c r="E408" s="28" t="s">
        <v>367</v>
      </c>
      <c r="F408" s="25" t="s">
        <v>6609</v>
      </c>
      <c r="G408" s="53"/>
    </row>
    <row r="409" spans="1:9" ht="72.5">
      <c r="A409" s="18" t="s">
        <v>1919</v>
      </c>
      <c r="B409" s="19" t="s">
        <v>915</v>
      </c>
      <c r="C409" s="50" t="s">
        <v>3548</v>
      </c>
      <c r="D409" s="601">
        <v>2</v>
      </c>
      <c r="E409" s="28" t="s">
        <v>646</v>
      </c>
      <c r="F409" s="25" t="s">
        <v>6368</v>
      </c>
      <c r="G409" s="53"/>
    </row>
    <row r="410" spans="1:9" ht="58">
      <c r="A410" s="18"/>
      <c r="B410" s="19"/>
      <c r="C410" s="50" t="s">
        <v>3549</v>
      </c>
      <c r="D410" s="601">
        <v>2</v>
      </c>
      <c r="E410" s="28" t="s">
        <v>646</v>
      </c>
      <c r="F410" s="118" t="s">
        <v>6391</v>
      </c>
      <c r="G410" s="53"/>
    </row>
    <row r="411" spans="1:9" ht="58">
      <c r="A411" s="18"/>
      <c r="B411" s="19"/>
      <c r="C411" s="50" t="s">
        <v>3550</v>
      </c>
      <c r="D411" s="601">
        <v>2</v>
      </c>
      <c r="E411" s="28" t="s">
        <v>646</v>
      </c>
      <c r="F411" s="23" t="s">
        <v>6369</v>
      </c>
      <c r="G411" s="53"/>
    </row>
    <row r="412" spans="1:9" ht="29">
      <c r="A412" s="18"/>
      <c r="B412" s="19"/>
      <c r="C412" s="30" t="s">
        <v>918</v>
      </c>
      <c r="D412" s="601">
        <v>2</v>
      </c>
      <c r="E412" s="28" t="s">
        <v>646</v>
      </c>
      <c r="F412" s="26"/>
      <c r="G412" s="53"/>
    </row>
    <row r="413" spans="1:9" ht="46.5">
      <c r="A413" s="18" t="s">
        <v>1923</v>
      </c>
      <c r="B413" s="19" t="s">
        <v>920</v>
      </c>
      <c r="C413" s="69" t="s">
        <v>2524</v>
      </c>
      <c r="D413" s="601">
        <v>2</v>
      </c>
      <c r="E413" s="28" t="s">
        <v>339</v>
      </c>
      <c r="F413" s="26"/>
      <c r="G413" s="53"/>
    </row>
    <row r="414" spans="1:9" ht="40.15" customHeight="1">
      <c r="A414" s="117" t="s">
        <v>1924</v>
      </c>
      <c r="B414" s="992" t="s">
        <v>66</v>
      </c>
      <c r="C414" s="1001"/>
      <c r="D414" s="1001"/>
      <c r="E414" s="1001"/>
      <c r="F414" s="1001"/>
      <c r="G414" s="1002"/>
      <c r="H414" s="29">
        <f>SUM(D415:D424)</f>
        <v>20</v>
      </c>
      <c r="I414" s="29">
        <f>COUNT(D415:D424)*2</f>
        <v>20</v>
      </c>
    </row>
    <row r="415" spans="1:9" ht="31">
      <c r="A415" s="18" t="s">
        <v>1925</v>
      </c>
      <c r="B415" s="19" t="s">
        <v>923</v>
      </c>
      <c r="C415" s="23" t="s">
        <v>2525</v>
      </c>
      <c r="D415" s="601">
        <v>2</v>
      </c>
      <c r="E415" s="28" t="s">
        <v>538</v>
      </c>
      <c r="F415" s="26"/>
      <c r="G415" s="53"/>
    </row>
    <row r="416" spans="1:9" ht="43.5">
      <c r="A416" s="18"/>
      <c r="B416" s="19"/>
      <c r="C416" s="219" t="s">
        <v>926</v>
      </c>
      <c r="D416" s="601">
        <v>2</v>
      </c>
      <c r="E416" s="28" t="s">
        <v>538</v>
      </c>
      <c r="F416" s="26"/>
      <c r="G416" s="53"/>
    </row>
    <row r="417" spans="1:9" ht="29">
      <c r="A417" s="18"/>
      <c r="B417" s="19"/>
      <c r="C417" s="219" t="s">
        <v>927</v>
      </c>
      <c r="D417" s="601">
        <v>2</v>
      </c>
      <c r="E417" s="28" t="s">
        <v>430</v>
      </c>
      <c r="F417" s="26"/>
      <c r="G417" s="53"/>
    </row>
    <row r="418" spans="1:9" ht="43.5">
      <c r="A418" s="18"/>
      <c r="B418" s="19"/>
      <c r="C418" s="223" t="s">
        <v>928</v>
      </c>
      <c r="D418" s="601">
        <v>2</v>
      </c>
      <c r="E418" s="28" t="s">
        <v>538</v>
      </c>
      <c r="F418" s="26"/>
      <c r="G418" s="53"/>
    </row>
    <row r="419" spans="1:9" ht="46.5">
      <c r="A419" s="18" t="s">
        <v>1926</v>
      </c>
      <c r="B419" s="19" t="s">
        <v>930</v>
      </c>
      <c r="C419" s="23" t="s">
        <v>931</v>
      </c>
      <c r="D419" s="601">
        <v>2</v>
      </c>
      <c r="E419" s="28" t="s">
        <v>932</v>
      </c>
      <c r="F419" s="23" t="s">
        <v>6370</v>
      </c>
      <c r="G419" s="53"/>
    </row>
    <row r="420" spans="1:9" ht="58">
      <c r="A420" s="18"/>
      <c r="B420" s="19"/>
      <c r="C420" s="50" t="s">
        <v>934</v>
      </c>
      <c r="D420" s="601">
        <v>2</v>
      </c>
      <c r="E420" s="28" t="s">
        <v>646</v>
      </c>
      <c r="F420" s="23" t="s">
        <v>6370</v>
      </c>
      <c r="G420" s="53"/>
    </row>
    <row r="421" spans="1:9" ht="43.5">
      <c r="A421" s="18"/>
      <c r="B421" s="19"/>
      <c r="C421" s="23" t="s">
        <v>935</v>
      </c>
      <c r="D421" s="601">
        <v>2</v>
      </c>
      <c r="E421" s="28" t="s">
        <v>538</v>
      </c>
      <c r="F421" s="23"/>
      <c r="G421" s="53"/>
    </row>
    <row r="422" spans="1:9" ht="46.5">
      <c r="A422" s="18" t="s">
        <v>1927</v>
      </c>
      <c r="B422" s="19" t="s">
        <v>937</v>
      </c>
      <c r="C422" s="234" t="s">
        <v>3551</v>
      </c>
      <c r="D422" s="601">
        <v>2</v>
      </c>
      <c r="E422" s="28" t="s">
        <v>893</v>
      </c>
      <c r="F422" s="26"/>
      <c r="G422" s="53"/>
    </row>
    <row r="423" spans="1:9" ht="58">
      <c r="A423" s="18"/>
      <c r="B423" s="19"/>
      <c r="C423" s="50" t="s">
        <v>2527</v>
      </c>
      <c r="D423" s="601">
        <v>2</v>
      </c>
      <c r="E423" s="28" t="s">
        <v>651</v>
      </c>
      <c r="F423" s="26"/>
      <c r="G423" s="53"/>
    </row>
    <row r="424" spans="1:9" ht="43.5">
      <c r="A424" s="18"/>
      <c r="B424" s="19"/>
      <c r="C424" s="50" t="s">
        <v>2528</v>
      </c>
      <c r="D424" s="601">
        <v>2</v>
      </c>
      <c r="E424" s="28" t="s">
        <v>430</v>
      </c>
      <c r="F424" s="26"/>
      <c r="G424" s="53"/>
    </row>
    <row r="425" spans="1:9" ht="40.15" hidden="1" customHeight="1">
      <c r="A425" s="162" t="s">
        <v>1928</v>
      </c>
      <c r="B425" s="1078" t="s">
        <v>64</v>
      </c>
      <c r="C425" s="1091"/>
      <c r="D425" s="1091"/>
      <c r="E425" s="1091"/>
      <c r="F425" s="1091"/>
      <c r="G425" s="1092"/>
      <c r="H425" s="99">
        <f>SUM(D426:D428)</f>
        <v>0</v>
      </c>
      <c r="I425" s="99">
        <f>COUNT(D426:D428)*2</f>
        <v>0</v>
      </c>
    </row>
    <row r="426" spans="1:9" ht="58" hidden="1">
      <c r="A426" s="27" t="s">
        <v>1929</v>
      </c>
      <c r="B426" s="30" t="s">
        <v>941</v>
      </c>
      <c r="C426" s="26"/>
      <c r="D426" s="523"/>
      <c r="E426" s="28"/>
      <c r="F426" s="26"/>
      <c r="G426" s="26"/>
      <c r="H426" s="99"/>
      <c r="I426" s="99"/>
    </row>
    <row r="427" spans="1:9" ht="43.5" hidden="1">
      <c r="A427" s="27" t="s">
        <v>942</v>
      </c>
      <c r="B427" s="30" t="s">
        <v>943</v>
      </c>
      <c r="C427" s="26"/>
      <c r="D427" s="523"/>
      <c r="E427" s="28"/>
      <c r="F427" s="26"/>
      <c r="G427" s="26"/>
      <c r="H427" s="99"/>
      <c r="I427" s="99"/>
    </row>
    <row r="428" spans="1:9" ht="77.5" hidden="1">
      <c r="A428" s="27" t="s">
        <v>1930</v>
      </c>
      <c r="B428" s="114" t="s">
        <v>945</v>
      </c>
      <c r="C428" s="26"/>
      <c r="D428" s="523"/>
      <c r="E428" s="28"/>
      <c r="F428" s="26"/>
      <c r="G428" s="26"/>
      <c r="H428" s="99"/>
      <c r="I428" s="99"/>
    </row>
    <row r="429" spans="1:9" ht="40.15" customHeight="1">
      <c r="A429" s="117" t="s">
        <v>2529</v>
      </c>
      <c r="B429" s="992" t="s">
        <v>62</v>
      </c>
      <c r="C429" s="1001"/>
      <c r="D429" s="1001"/>
      <c r="E429" s="1001"/>
      <c r="F429" s="1001"/>
      <c r="G429" s="1002"/>
      <c r="H429" s="29">
        <f>SUM(D430:D435)</f>
        <v>4</v>
      </c>
      <c r="I429" s="29">
        <f>COUNT(D430:D435)*2</f>
        <v>4</v>
      </c>
    </row>
    <row r="430" spans="1:9" ht="31" hidden="1">
      <c r="A430" s="27" t="s">
        <v>1932</v>
      </c>
      <c r="B430" s="19" t="s">
        <v>947</v>
      </c>
      <c r="C430" s="26"/>
      <c r="D430" s="523"/>
      <c r="E430" s="28"/>
      <c r="F430" s="26"/>
      <c r="G430" s="26"/>
      <c r="H430" s="99"/>
      <c r="I430" s="99"/>
    </row>
    <row r="431" spans="1:9" ht="31" hidden="1">
      <c r="A431" s="27" t="s">
        <v>1933</v>
      </c>
      <c r="B431" s="19" t="s">
        <v>954</v>
      </c>
      <c r="C431" s="26"/>
      <c r="D431" s="523"/>
      <c r="E431" s="28"/>
      <c r="F431" s="26"/>
      <c r="G431" s="26"/>
      <c r="H431" s="99"/>
      <c r="I431" s="99"/>
    </row>
    <row r="432" spans="1:9" ht="31">
      <c r="A432" s="18" t="s">
        <v>2530</v>
      </c>
      <c r="B432" s="19" t="s">
        <v>960</v>
      </c>
      <c r="C432" s="23" t="s">
        <v>966</v>
      </c>
      <c r="D432" s="601">
        <v>2</v>
      </c>
      <c r="E432" s="37" t="s">
        <v>538</v>
      </c>
      <c r="F432" s="26"/>
      <c r="G432" s="53"/>
    </row>
    <row r="433" spans="1:9" ht="29">
      <c r="A433" s="18"/>
      <c r="B433" s="19"/>
      <c r="C433" s="23" t="s">
        <v>965</v>
      </c>
      <c r="D433" s="601">
        <v>2</v>
      </c>
      <c r="E433" s="28" t="s">
        <v>538</v>
      </c>
      <c r="F433" s="26"/>
      <c r="G433" s="53"/>
    </row>
    <row r="434" spans="1:9" ht="77.5" hidden="1">
      <c r="A434" s="27" t="s">
        <v>1934</v>
      </c>
      <c r="B434" s="51" t="s">
        <v>968</v>
      </c>
      <c r="C434" s="26"/>
      <c r="D434" s="523"/>
      <c r="E434" s="28"/>
      <c r="F434" s="26"/>
      <c r="G434" s="26"/>
      <c r="H434" s="99"/>
      <c r="I434" s="99"/>
    </row>
    <row r="435" spans="1:9" ht="31" hidden="1">
      <c r="A435" s="27" t="s">
        <v>1936</v>
      </c>
      <c r="B435" s="19" t="s">
        <v>979</v>
      </c>
      <c r="C435" s="26"/>
      <c r="D435" s="523"/>
      <c r="E435" s="28"/>
      <c r="F435" s="26"/>
      <c r="G435" s="26"/>
      <c r="H435" s="99"/>
      <c r="I435" s="99"/>
    </row>
    <row r="436" spans="1:9" ht="40.15" customHeight="1">
      <c r="A436" s="117" t="s">
        <v>1937</v>
      </c>
      <c r="B436" s="1078" t="s">
        <v>60</v>
      </c>
      <c r="C436" s="1091"/>
      <c r="D436" s="1091"/>
      <c r="E436" s="1091"/>
      <c r="F436" s="1091"/>
      <c r="G436" s="1092"/>
      <c r="H436" s="29">
        <f>SUM(D437:D439)</f>
        <v>4</v>
      </c>
      <c r="I436" s="29">
        <f>COUNT(D437:D439)*2</f>
        <v>4</v>
      </c>
    </row>
    <row r="437" spans="1:9" ht="46.5">
      <c r="A437" s="18" t="s">
        <v>1938</v>
      </c>
      <c r="B437" s="114" t="s">
        <v>988</v>
      </c>
      <c r="C437" s="195" t="s">
        <v>6638</v>
      </c>
      <c r="D437" s="601">
        <v>2</v>
      </c>
      <c r="E437" s="28" t="s">
        <v>339</v>
      </c>
      <c r="F437" s="26"/>
      <c r="G437" s="53"/>
    </row>
    <row r="438" spans="1:9" ht="31" hidden="1">
      <c r="A438" s="27" t="s">
        <v>990</v>
      </c>
      <c r="B438" s="114" t="s">
        <v>991</v>
      </c>
      <c r="C438" s="26"/>
      <c r="D438" s="523"/>
      <c r="E438" s="28"/>
      <c r="F438" s="26"/>
      <c r="G438" s="26"/>
      <c r="H438" s="99"/>
      <c r="I438" s="99"/>
    </row>
    <row r="439" spans="1:9" ht="46.5">
      <c r="A439" s="18" t="s">
        <v>1939</v>
      </c>
      <c r="B439" s="114" t="s">
        <v>993</v>
      </c>
      <c r="C439" s="50" t="s">
        <v>1940</v>
      </c>
      <c r="D439" s="601">
        <v>2</v>
      </c>
      <c r="E439" s="28" t="s">
        <v>538</v>
      </c>
      <c r="F439" s="26"/>
      <c r="G439" s="53"/>
    </row>
    <row r="440" spans="1:9" ht="40.15" hidden="1" customHeight="1">
      <c r="A440" s="162" t="s">
        <v>1942</v>
      </c>
      <c r="B440" s="1078" t="s">
        <v>58</v>
      </c>
      <c r="C440" s="1091"/>
      <c r="D440" s="1091"/>
      <c r="E440" s="1091"/>
      <c r="F440" s="1091"/>
      <c r="G440" s="1092"/>
      <c r="H440" s="99">
        <f>SUM(D441:D450)</f>
        <v>0</v>
      </c>
      <c r="I440" s="99">
        <f>COUNT(D441:D450)*2</f>
        <v>0</v>
      </c>
    </row>
    <row r="441" spans="1:9" ht="46.5" hidden="1">
      <c r="A441" s="27" t="s">
        <v>995</v>
      </c>
      <c r="B441" s="114" t="s">
        <v>996</v>
      </c>
      <c r="C441" s="26"/>
      <c r="D441" s="523"/>
      <c r="E441" s="28"/>
      <c r="F441" s="26"/>
      <c r="G441" s="26"/>
      <c r="H441" s="99"/>
      <c r="I441" s="99"/>
    </row>
    <row r="442" spans="1:9" ht="31" hidden="1">
      <c r="A442" s="27" t="s">
        <v>997</v>
      </c>
      <c r="B442" s="114" t="s">
        <v>998</v>
      </c>
      <c r="C442" s="26"/>
      <c r="D442" s="523"/>
      <c r="E442" s="28"/>
      <c r="F442" s="26"/>
      <c r="G442" s="26"/>
      <c r="H442" s="99"/>
      <c r="I442" s="99"/>
    </row>
    <row r="443" spans="1:9" ht="31" hidden="1">
      <c r="A443" s="27" t="s">
        <v>999</v>
      </c>
      <c r="B443" s="114" t="s">
        <v>1000</v>
      </c>
      <c r="C443" s="26"/>
      <c r="D443" s="523"/>
      <c r="E443" s="28"/>
      <c r="F443" s="26"/>
      <c r="G443" s="26"/>
      <c r="H443" s="99"/>
      <c r="I443" s="99"/>
    </row>
    <row r="444" spans="1:9" ht="46.5" hidden="1">
      <c r="A444" s="27" t="s">
        <v>1001</v>
      </c>
      <c r="B444" s="114" t="s">
        <v>1002</v>
      </c>
      <c r="C444" s="26"/>
      <c r="D444" s="523"/>
      <c r="E444" s="28"/>
      <c r="F444" s="26"/>
      <c r="G444" s="26"/>
      <c r="H444" s="99"/>
      <c r="I444" s="99"/>
    </row>
    <row r="445" spans="1:9" ht="46.5" hidden="1">
      <c r="A445" s="27" t="s">
        <v>1943</v>
      </c>
      <c r="B445" s="114" t="s">
        <v>1004</v>
      </c>
      <c r="C445" s="26"/>
      <c r="D445" s="523"/>
      <c r="E445" s="28"/>
      <c r="F445" s="26"/>
      <c r="G445" s="26"/>
      <c r="H445" s="99"/>
      <c r="I445" s="99"/>
    </row>
    <row r="446" spans="1:9" ht="31" hidden="1">
      <c r="A446" s="27" t="s">
        <v>1005</v>
      </c>
      <c r="B446" s="114" t="s">
        <v>1006</v>
      </c>
      <c r="C446" s="26"/>
      <c r="D446" s="523"/>
      <c r="E446" s="28"/>
      <c r="F446" s="26"/>
      <c r="G446" s="26"/>
      <c r="H446" s="99"/>
      <c r="I446" s="99"/>
    </row>
    <row r="447" spans="1:9" ht="31" hidden="1">
      <c r="A447" s="27" t="s">
        <v>1007</v>
      </c>
      <c r="B447" s="114" t="s">
        <v>1008</v>
      </c>
      <c r="C447" s="26"/>
      <c r="D447" s="523"/>
      <c r="E447" s="28"/>
      <c r="F447" s="26"/>
      <c r="G447" s="26"/>
      <c r="H447" s="99"/>
      <c r="I447" s="99"/>
    </row>
    <row r="448" spans="1:9" ht="31" hidden="1">
      <c r="A448" s="27" t="s">
        <v>1009</v>
      </c>
      <c r="B448" s="19" t="s">
        <v>1010</v>
      </c>
      <c r="C448" s="26"/>
      <c r="D448" s="523"/>
      <c r="E448" s="28"/>
      <c r="F448" s="26"/>
      <c r="G448" s="26"/>
      <c r="H448" s="99"/>
      <c r="I448" s="99"/>
    </row>
    <row r="449" spans="1:9" ht="31" hidden="1">
      <c r="A449" s="27" t="s">
        <v>1012</v>
      </c>
      <c r="B449" s="19" t="s">
        <v>1013</v>
      </c>
      <c r="C449" s="26"/>
      <c r="D449" s="523"/>
      <c r="E449" s="28"/>
      <c r="F449" s="26"/>
      <c r="G449" s="26"/>
      <c r="H449" s="99"/>
      <c r="I449" s="99"/>
    </row>
    <row r="450" spans="1:9" ht="46.5" hidden="1">
      <c r="A450" s="27" t="s">
        <v>1019</v>
      </c>
      <c r="B450" s="19" t="s">
        <v>1020</v>
      </c>
      <c r="C450" s="26"/>
      <c r="D450" s="523"/>
      <c r="E450" s="28"/>
      <c r="F450" s="26"/>
      <c r="G450" s="26"/>
      <c r="H450" s="99"/>
      <c r="I450" s="99"/>
    </row>
    <row r="451" spans="1:9" ht="18.5">
      <c r="A451" s="135" t="s">
        <v>57</v>
      </c>
      <c r="B451" s="1078" t="s">
        <v>56</v>
      </c>
      <c r="C451" s="1091"/>
      <c r="D451" s="1091"/>
      <c r="E451" s="1091"/>
      <c r="F451" s="1091"/>
      <c r="G451" s="1092"/>
      <c r="H451" s="29">
        <f>SUM(D452:D454)</f>
        <v>2</v>
      </c>
      <c r="I451" s="29">
        <f>COUNT(D452:D454)*2</f>
        <v>2</v>
      </c>
    </row>
    <row r="452" spans="1:9" ht="46.5" hidden="1">
      <c r="A452" s="27" t="s">
        <v>1022</v>
      </c>
      <c r="B452" s="114" t="s">
        <v>1023</v>
      </c>
      <c r="C452" s="26"/>
      <c r="D452" s="523"/>
      <c r="E452" s="28"/>
      <c r="F452" s="26"/>
      <c r="G452" s="26"/>
      <c r="H452" s="99"/>
      <c r="I452" s="99"/>
    </row>
    <row r="453" spans="1:9" ht="46.5">
      <c r="A453" s="18" t="s">
        <v>1024</v>
      </c>
      <c r="B453" s="114" t="s">
        <v>1025</v>
      </c>
      <c r="C453" s="50" t="s">
        <v>3552</v>
      </c>
      <c r="D453" s="601">
        <v>2</v>
      </c>
      <c r="E453" s="28" t="s">
        <v>538</v>
      </c>
      <c r="F453" s="26"/>
      <c r="G453" s="53"/>
    </row>
    <row r="454" spans="1:9" ht="46.5" hidden="1">
      <c r="A454" s="27" t="s">
        <v>1026</v>
      </c>
      <c r="B454" s="114" t="s">
        <v>1027</v>
      </c>
      <c r="C454" s="26"/>
      <c r="D454" s="523"/>
      <c r="E454" s="28"/>
      <c r="F454" s="26"/>
      <c r="G454" s="26"/>
      <c r="H454" s="99"/>
      <c r="I454" s="99"/>
    </row>
    <row r="455" spans="1:9" ht="18.5">
      <c r="A455" s="135" t="s">
        <v>1950</v>
      </c>
      <c r="B455" s="1078" t="s">
        <v>54</v>
      </c>
      <c r="C455" s="1091"/>
      <c r="D455" s="1091"/>
      <c r="E455" s="1091"/>
      <c r="F455" s="1091"/>
      <c r="G455" s="1092"/>
      <c r="H455" s="29">
        <f>SUM(D456:D463)</f>
        <v>16</v>
      </c>
      <c r="I455" s="29">
        <f>COUNT(D456:D463)*2</f>
        <v>16</v>
      </c>
    </row>
    <row r="456" spans="1:9" ht="31">
      <c r="A456" s="18" t="s">
        <v>1952</v>
      </c>
      <c r="B456" s="114" t="s">
        <v>1029</v>
      </c>
      <c r="C456" s="50" t="s">
        <v>6371</v>
      </c>
      <c r="D456" s="601">
        <v>2</v>
      </c>
      <c r="E456" s="28" t="s">
        <v>651</v>
      </c>
      <c r="F456" s="26"/>
      <c r="G456" s="53"/>
    </row>
    <row r="457" spans="1:9" ht="29">
      <c r="A457" s="18"/>
      <c r="B457" s="114"/>
      <c r="C457" s="50" t="s">
        <v>3553</v>
      </c>
      <c r="D457" s="601">
        <v>2</v>
      </c>
      <c r="E457" s="28" t="s">
        <v>932</v>
      </c>
      <c r="F457" s="26"/>
      <c r="G457" s="53"/>
    </row>
    <row r="458" spans="1:9" ht="46.5">
      <c r="A458" s="18" t="s">
        <v>1034</v>
      </c>
      <c r="B458" s="114" t="s">
        <v>1035</v>
      </c>
      <c r="C458" s="223" t="s">
        <v>3554</v>
      </c>
      <c r="D458" s="601">
        <v>2</v>
      </c>
      <c r="E458" s="28" t="s">
        <v>651</v>
      </c>
      <c r="F458" s="26"/>
      <c r="G458" s="53"/>
    </row>
    <row r="459" spans="1:9" ht="43.5">
      <c r="A459" s="18" t="s">
        <v>1036</v>
      </c>
      <c r="B459" s="114" t="s">
        <v>1037</v>
      </c>
      <c r="C459" s="134" t="s">
        <v>3137</v>
      </c>
      <c r="D459" s="633">
        <v>2</v>
      </c>
      <c r="E459" s="59" t="s">
        <v>651</v>
      </c>
      <c r="F459" s="134" t="s">
        <v>3138</v>
      </c>
      <c r="G459" s="53"/>
    </row>
    <row r="460" spans="1:9" ht="58">
      <c r="A460" s="18"/>
      <c r="B460" s="114"/>
      <c r="C460" s="134" t="s">
        <v>3139</v>
      </c>
      <c r="D460" s="633">
        <v>2</v>
      </c>
      <c r="E460" s="59" t="s">
        <v>651</v>
      </c>
      <c r="F460" s="134" t="s">
        <v>6535</v>
      </c>
      <c r="G460" s="53"/>
    </row>
    <row r="461" spans="1:9" ht="29">
      <c r="A461" s="18"/>
      <c r="B461" s="114"/>
      <c r="C461" s="652" t="s">
        <v>3141</v>
      </c>
      <c r="D461" s="633">
        <v>2</v>
      </c>
      <c r="E461" s="59" t="s">
        <v>651</v>
      </c>
      <c r="F461" s="652" t="s">
        <v>6536</v>
      </c>
      <c r="G461" s="53"/>
    </row>
    <row r="462" spans="1:9" ht="29">
      <c r="A462" s="18"/>
      <c r="B462" s="114"/>
      <c r="C462" s="134" t="s">
        <v>3145</v>
      </c>
      <c r="D462" s="633">
        <v>2</v>
      </c>
      <c r="E462" s="59" t="s">
        <v>651</v>
      </c>
      <c r="F462" s="652"/>
      <c r="G462" s="53"/>
    </row>
    <row r="463" spans="1:9" ht="46.5">
      <c r="A463" s="18" t="s">
        <v>1038</v>
      </c>
      <c r="B463" s="114" t="s">
        <v>1039</v>
      </c>
      <c r="C463" s="50" t="s">
        <v>3555</v>
      </c>
      <c r="D463" s="601">
        <v>2</v>
      </c>
      <c r="E463" s="28" t="s">
        <v>651</v>
      </c>
      <c r="F463" s="26"/>
      <c r="G463" s="53"/>
    </row>
    <row r="464" spans="1:9" ht="18.5">
      <c r="A464" s="135" t="s">
        <v>1957</v>
      </c>
      <c r="B464" s="992" t="s">
        <v>52</v>
      </c>
      <c r="C464" s="1001"/>
      <c r="D464" s="1001"/>
      <c r="E464" s="1001"/>
      <c r="F464" s="1001"/>
      <c r="G464" s="1002"/>
      <c r="H464" s="29">
        <f>SUM(D465:D469)</f>
        <v>8</v>
      </c>
      <c r="I464" s="29">
        <f>COUNT(D465:D469)*2</f>
        <v>8</v>
      </c>
    </row>
    <row r="465" spans="1:9" ht="62">
      <c r="A465" s="18" t="s">
        <v>2538</v>
      </c>
      <c r="B465" s="19" t="s">
        <v>1041</v>
      </c>
      <c r="C465" s="114" t="s">
        <v>1042</v>
      </c>
      <c r="D465" s="601">
        <v>2</v>
      </c>
      <c r="E465" s="28" t="s">
        <v>418</v>
      </c>
      <c r="F465" s="26"/>
      <c r="G465" s="53"/>
    </row>
    <row r="466" spans="1:9" ht="29">
      <c r="A466" s="18"/>
      <c r="B466" s="19"/>
      <c r="C466" s="23" t="s">
        <v>1043</v>
      </c>
      <c r="D466" s="601">
        <v>2</v>
      </c>
      <c r="E466" s="28" t="s">
        <v>646</v>
      </c>
      <c r="F466" s="26"/>
      <c r="G466" s="53"/>
    </row>
    <row r="467" spans="1:9" ht="46.5">
      <c r="A467" s="18" t="s">
        <v>1958</v>
      </c>
      <c r="B467" s="19" t="s">
        <v>1045</v>
      </c>
      <c r="C467" s="50" t="s">
        <v>2541</v>
      </c>
      <c r="D467" s="601">
        <v>2</v>
      </c>
      <c r="E467" s="28" t="s">
        <v>646</v>
      </c>
      <c r="F467" s="26"/>
      <c r="G467" s="53"/>
    </row>
    <row r="468" spans="1:9" ht="58">
      <c r="A468" s="18"/>
      <c r="B468" s="19"/>
      <c r="C468" s="50" t="s">
        <v>2539</v>
      </c>
      <c r="D468" s="601">
        <v>2</v>
      </c>
      <c r="E468" s="28" t="s">
        <v>538</v>
      </c>
      <c r="F468" s="26"/>
      <c r="G468" s="53"/>
    </row>
    <row r="469" spans="1:9" ht="77.5" hidden="1">
      <c r="A469" s="27" t="s">
        <v>1052</v>
      </c>
      <c r="B469" s="19" t="s">
        <v>1057</v>
      </c>
      <c r="C469" s="26"/>
      <c r="D469" s="523"/>
      <c r="E469" s="28"/>
      <c r="F469" s="26"/>
      <c r="G469" s="26"/>
      <c r="H469" s="99"/>
      <c r="I469" s="99"/>
    </row>
    <row r="470" spans="1:9" ht="15.5">
      <c r="A470" s="18"/>
      <c r="B470" s="1083" t="s">
        <v>4376</v>
      </c>
      <c r="C470" s="1009"/>
      <c r="D470" s="1009"/>
      <c r="E470" s="1009"/>
      <c r="F470" s="1009"/>
      <c r="G470" s="1009"/>
    </row>
    <row r="471" spans="1:9" ht="18.5">
      <c r="A471" s="135" t="s">
        <v>51</v>
      </c>
      <c r="B471" s="1078" t="s">
        <v>50</v>
      </c>
      <c r="C471" s="1091"/>
      <c r="D471" s="1091"/>
      <c r="E471" s="1091"/>
      <c r="F471" s="1091"/>
      <c r="G471" s="1092"/>
      <c r="H471" s="29">
        <f>SUM(D472:D477)</f>
        <v>2</v>
      </c>
      <c r="I471" s="29">
        <f>COUNT(D472:D489)*2</f>
        <v>2</v>
      </c>
    </row>
    <row r="472" spans="1:9" ht="46.5">
      <c r="A472" s="18" t="s">
        <v>1058</v>
      </c>
      <c r="B472" s="114" t="s">
        <v>1059</v>
      </c>
      <c r="C472" s="114" t="s">
        <v>2544</v>
      </c>
      <c r="D472" s="601">
        <v>2</v>
      </c>
      <c r="E472" s="28" t="s">
        <v>538</v>
      </c>
      <c r="F472" s="26"/>
      <c r="G472" s="53"/>
    </row>
    <row r="473" spans="1:9" ht="77.5" hidden="1">
      <c r="A473" s="27" t="s">
        <v>1060</v>
      </c>
      <c r="B473" s="114" t="s">
        <v>1061</v>
      </c>
      <c r="C473" s="26"/>
      <c r="D473" s="523"/>
      <c r="E473" s="28"/>
      <c r="F473" s="26"/>
      <c r="G473" s="26"/>
      <c r="H473" s="99"/>
      <c r="I473" s="99"/>
    </row>
    <row r="474" spans="1:9" ht="62" hidden="1">
      <c r="A474" s="27" t="s">
        <v>1062</v>
      </c>
      <c r="B474" s="114" t="s">
        <v>1063</v>
      </c>
      <c r="C474" s="26"/>
      <c r="D474" s="523"/>
      <c r="E474" s="28"/>
      <c r="F474" s="26"/>
      <c r="G474" s="26"/>
      <c r="H474" s="99"/>
      <c r="I474" s="99"/>
    </row>
    <row r="475" spans="1:9" ht="77.5" hidden="1">
      <c r="A475" s="27" t="s">
        <v>1064</v>
      </c>
      <c r="B475" s="114" t="s">
        <v>1065</v>
      </c>
      <c r="C475" s="26"/>
      <c r="D475" s="523"/>
      <c r="E475" s="28"/>
      <c r="F475" s="26"/>
      <c r="G475" s="26"/>
      <c r="H475" s="99"/>
      <c r="I475" s="99"/>
    </row>
    <row r="476" spans="1:9" ht="62" hidden="1">
      <c r="A476" s="27" t="s">
        <v>1066</v>
      </c>
      <c r="B476" s="114" t="s">
        <v>1067</v>
      </c>
      <c r="C476" s="26"/>
      <c r="D476" s="523"/>
      <c r="E476" s="28"/>
      <c r="F476" s="26"/>
      <c r="G476" s="26"/>
      <c r="H476" s="99"/>
      <c r="I476" s="99"/>
    </row>
    <row r="477" spans="1:9" ht="43.5" hidden="1">
      <c r="A477" s="27" t="s">
        <v>1068</v>
      </c>
      <c r="B477" s="30" t="s">
        <v>1069</v>
      </c>
      <c r="C477" s="26"/>
      <c r="D477" s="523"/>
      <c r="E477" s="28"/>
      <c r="F477" s="26"/>
      <c r="G477" s="26"/>
      <c r="H477" s="99"/>
      <c r="I477" s="99"/>
    </row>
    <row r="478" spans="1:9" ht="40.15" hidden="1" customHeight="1">
      <c r="A478" s="162" t="s">
        <v>49</v>
      </c>
      <c r="B478" s="1078" t="s">
        <v>48</v>
      </c>
      <c r="C478" s="1091"/>
      <c r="D478" s="1091"/>
      <c r="E478" s="1091"/>
      <c r="F478" s="1091"/>
      <c r="G478" s="1092"/>
      <c r="H478" s="99">
        <f>SUM(D479:D489)</f>
        <v>0</v>
      </c>
      <c r="I478" s="99">
        <f>COUNT(D479:D489)*2</f>
        <v>0</v>
      </c>
    </row>
    <row r="479" spans="1:9" ht="40.15" hidden="1" customHeight="1">
      <c r="A479" s="27" t="s">
        <v>1070</v>
      </c>
      <c r="B479" s="23" t="s">
        <v>1967</v>
      </c>
      <c r="C479" s="28"/>
      <c r="D479" s="52"/>
      <c r="E479" s="28"/>
      <c r="F479" s="28"/>
      <c r="G479" s="465"/>
      <c r="H479" s="99"/>
      <c r="I479" s="99"/>
    </row>
    <row r="480" spans="1:9" ht="40.15" hidden="1" customHeight="1">
      <c r="A480" s="27" t="s">
        <v>1071</v>
      </c>
      <c r="B480" s="23" t="s">
        <v>1978</v>
      </c>
      <c r="C480" s="28"/>
      <c r="D480" s="52"/>
      <c r="E480" s="28"/>
      <c r="F480" s="28"/>
      <c r="G480" s="465"/>
      <c r="H480" s="99"/>
      <c r="I480" s="99"/>
    </row>
    <row r="481" spans="1:9" ht="40.15" hidden="1" customHeight="1">
      <c r="A481" s="27" t="s">
        <v>1073</v>
      </c>
      <c r="B481" s="172" t="s">
        <v>1988</v>
      </c>
      <c r="C481" s="28"/>
      <c r="D481" s="52"/>
      <c r="E481" s="28"/>
      <c r="F481" s="28"/>
      <c r="G481" s="465"/>
      <c r="H481" s="99"/>
      <c r="I481" s="99"/>
    </row>
    <row r="482" spans="1:9" ht="40.15" hidden="1" customHeight="1">
      <c r="A482" s="27" t="s">
        <v>1074</v>
      </c>
      <c r="B482" s="23" t="s">
        <v>1072</v>
      </c>
      <c r="C482" s="28"/>
      <c r="D482" s="52"/>
      <c r="E482" s="28"/>
      <c r="F482" s="28"/>
      <c r="G482" s="465"/>
      <c r="H482" s="99"/>
      <c r="I482" s="99"/>
    </row>
    <row r="483" spans="1:9" ht="40.15" hidden="1" customHeight="1">
      <c r="A483" s="27" t="s">
        <v>1998</v>
      </c>
      <c r="B483" s="23" t="s">
        <v>1999</v>
      </c>
      <c r="C483" s="28"/>
      <c r="D483" s="52"/>
      <c r="E483" s="28"/>
      <c r="F483" s="28"/>
      <c r="G483" s="465"/>
      <c r="H483" s="99"/>
      <c r="I483" s="99"/>
    </row>
    <row r="484" spans="1:9" ht="40.15" hidden="1" customHeight="1">
      <c r="A484" s="27" t="s">
        <v>2004</v>
      </c>
      <c r="B484" s="23" t="s">
        <v>2005</v>
      </c>
      <c r="C484" s="28"/>
      <c r="D484" s="52"/>
      <c r="E484" s="28"/>
      <c r="F484" s="28"/>
      <c r="G484" s="465"/>
      <c r="H484" s="99"/>
      <c r="I484" s="99"/>
    </row>
    <row r="485" spans="1:9" ht="40.15" hidden="1" customHeight="1">
      <c r="A485" s="27" t="s">
        <v>2016</v>
      </c>
      <c r="B485" s="23" t="s">
        <v>2017</v>
      </c>
      <c r="C485" s="28"/>
      <c r="D485" s="52"/>
      <c r="E485" s="28"/>
      <c r="F485" s="28"/>
      <c r="G485" s="465"/>
      <c r="H485" s="99"/>
      <c r="I485" s="99"/>
    </row>
    <row r="486" spans="1:9" ht="40.15" hidden="1" customHeight="1">
      <c r="A486" s="27" t="s">
        <v>2021</v>
      </c>
      <c r="B486" s="23" t="s">
        <v>2022</v>
      </c>
      <c r="C486" s="28"/>
      <c r="D486" s="52"/>
      <c r="E486" s="28"/>
      <c r="F486" s="28"/>
      <c r="G486" s="465"/>
      <c r="H486" s="99"/>
      <c r="I486" s="99"/>
    </row>
    <row r="487" spans="1:9" ht="29" hidden="1">
      <c r="A487" s="27" t="s">
        <v>2029</v>
      </c>
      <c r="B487" s="23" t="s">
        <v>2030</v>
      </c>
      <c r="C487" s="28"/>
      <c r="D487" s="52"/>
      <c r="E487" s="28"/>
      <c r="F487" s="28"/>
      <c r="G487" s="465"/>
      <c r="H487" s="99"/>
      <c r="I487" s="99"/>
    </row>
    <row r="488" spans="1:9" ht="43.5" hidden="1">
      <c r="A488" s="27" t="s">
        <v>2033</v>
      </c>
      <c r="B488" s="23" t="s">
        <v>2034</v>
      </c>
      <c r="C488" s="28"/>
      <c r="D488" s="52"/>
      <c r="E488" s="28"/>
      <c r="F488" s="28"/>
      <c r="G488" s="465"/>
      <c r="H488" s="99"/>
      <c r="I488" s="99"/>
    </row>
    <row r="489" spans="1:9" ht="58" hidden="1">
      <c r="A489" s="27" t="s">
        <v>2041</v>
      </c>
      <c r="B489" s="23" t="s">
        <v>2042</v>
      </c>
      <c r="C489" s="28"/>
      <c r="D489" s="52"/>
      <c r="E489" s="28"/>
      <c r="F489" s="28"/>
      <c r="G489" s="465"/>
      <c r="H489" s="99"/>
      <c r="I489" s="99"/>
    </row>
    <row r="490" spans="1:9" ht="40.15" hidden="1" customHeight="1">
      <c r="A490" s="162" t="s">
        <v>47</v>
      </c>
      <c r="B490" s="1078" t="s">
        <v>46</v>
      </c>
      <c r="C490" s="1091"/>
      <c r="D490" s="1091"/>
      <c r="E490" s="1091"/>
      <c r="F490" s="1091"/>
      <c r="G490" s="1092"/>
      <c r="H490" s="99">
        <f>SUM(D491:D496)</f>
        <v>0</v>
      </c>
      <c r="I490" s="99">
        <f>COUNT(D491:D496)*2</f>
        <v>0</v>
      </c>
    </row>
    <row r="491" spans="1:9" ht="58" hidden="1">
      <c r="A491" s="27" t="s">
        <v>1075</v>
      </c>
      <c r="B491" s="23" t="s">
        <v>2046</v>
      </c>
      <c r="C491" s="26"/>
      <c r="D491" s="523"/>
      <c r="E491" s="28"/>
      <c r="F491" s="26"/>
      <c r="G491" s="465"/>
      <c r="H491" s="99"/>
      <c r="I491" s="99"/>
    </row>
    <row r="492" spans="1:9" ht="58" hidden="1">
      <c r="A492" s="27" t="s">
        <v>1076</v>
      </c>
      <c r="B492" s="23" t="s">
        <v>2055</v>
      </c>
      <c r="C492" s="26"/>
      <c r="D492" s="523"/>
      <c r="E492" s="28"/>
      <c r="F492" s="26"/>
      <c r="G492" s="465"/>
      <c r="H492" s="99"/>
      <c r="I492" s="99"/>
    </row>
    <row r="493" spans="1:9" ht="43.5" hidden="1">
      <c r="A493" s="27" t="s">
        <v>1077</v>
      </c>
      <c r="B493" s="23" t="s">
        <v>2058</v>
      </c>
      <c r="C493" s="26"/>
      <c r="D493" s="523"/>
      <c r="E493" s="28"/>
      <c r="F493" s="26"/>
      <c r="G493" s="465"/>
      <c r="H493" s="99"/>
      <c r="I493" s="99"/>
    </row>
    <row r="494" spans="1:9" ht="58" hidden="1">
      <c r="A494" s="27" t="s">
        <v>1078</v>
      </c>
      <c r="B494" s="23" t="s">
        <v>2064</v>
      </c>
      <c r="C494" s="26"/>
      <c r="D494" s="523"/>
      <c r="E494" s="28"/>
      <c r="F494" s="26"/>
      <c r="G494" s="465"/>
      <c r="H494" s="99"/>
      <c r="I494" s="99"/>
    </row>
    <row r="495" spans="1:9" ht="58" hidden="1">
      <c r="A495" s="27" t="s">
        <v>1079</v>
      </c>
      <c r="B495" s="23" t="s">
        <v>5882</v>
      </c>
      <c r="C495" s="26"/>
      <c r="D495" s="523"/>
      <c r="E495" s="28"/>
      <c r="F495" s="26"/>
      <c r="G495" s="465"/>
      <c r="H495" s="99"/>
      <c r="I495" s="99"/>
    </row>
    <row r="496" spans="1:9" ht="46.5" hidden="1">
      <c r="A496" s="27" t="s">
        <v>5880</v>
      </c>
      <c r="B496" s="116" t="s">
        <v>1080</v>
      </c>
      <c r="C496" s="26"/>
      <c r="D496" s="523"/>
      <c r="E496" s="28"/>
      <c r="F496" s="26"/>
      <c r="G496" s="465"/>
      <c r="H496" s="99"/>
      <c r="I496" s="99"/>
    </row>
    <row r="497" spans="1:9" ht="40.15" hidden="1" customHeight="1">
      <c r="A497" s="162" t="s">
        <v>45</v>
      </c>
      <c r="B497" s="992" t="s">
        <v>44</v>
      </c>
      <c r="C497" s="1001"/>
      <c r="D497" s="1001"/>
      <c r="E497" s="1001"/>
      <c r="F497" s="1001"/>
      <c r="G497" s="1002"/>
      <c r="H497" s="99">
        <f>SUM(D498:D507)</f>
        <v>0</v>
      </c>
      <c r="I497" s="99">
        <f>COUNT(D498:D507)*2</f>
        <v>0</v>
      </c>
    </row>
    <row r="498" spans="1:9" ht="46.5" hidden="1">
      <c r="A498" s="27" t="s">
        <v>1081</v>
      </c>
      <c r="B498" s="114" t="s">
        <v>1082</v>
      </c>
      <c r="C498" s="26"/>
      <c r="D498" s="523"/>
      <c r="E498" s="28"/>
      <c r="F498" s="26"/>
      <c r="G498" s="26"/>
      <c r="H498" s="99"/>
      <c r="I498" s="99"/>
    </row>
    <row r="499" spans="1:9" ht="58" hidden="1">
      <c r="A499" s="27" t="s">
        <v>1083</v>
      </c>
      <c r="B499" s="30" t="s">
        <v>1084</v>
      </c>
      <c r="C499" s="26"/>
      <c r="D499" s="523"/>
      <c r="E499" s="28"/>
      <c r="F499" s="26"/>
      <c r="G499" s="26"/>
      <c r="H499" s="99"/>
      <c r="I499" s="99"/>
    </row>
    <row r="500" spans="1:9" ht="62" hidden="1">
      <c r="A500" s="27" t="s">
        <v>1085</v>
      </c>
      <c r="B500" s="114" t="s">
        <v>1086</v>
      </c>
      <c r="C500" s="26"/>
      <c r="D500" s="523"/>
      <c r="E500" s="28"/>
      <c r="F500" s="26"/>
      <c r="G500" s="26"/>
      <c r="H500" s="99"/>
      <c r="I500" s="99"/>
    </row>
    <row r="501" spans="1:9" ht="46.5" hidden="1">
      <c r="A501" s="27" t="s">
        <v>1087</v>
      </c>
      <c r="B501" s="114" t="s">
        <v>5883</v>
      </c>
      <c r="C501" s="26"/>
      <c r="D501" s="523"/>
      <c r="E501" s="28"/>
      <c r="F501" s="26"/>
      <c r="G501" s="26"/>
      <c r="H501" s="99"/>
      <c r="I501" s="99"/>
    </row>
    <row r="502" spans="1:9" ht="31" hidden="1">
      <c r="A502" s="27" t="s">
        <v>1088</v>
      </c>
      <c r="B502" s="114" t="s">
        <v>5884</v>
      </c>
      <c r="C502" s="26"/>
      <c r="D502" s="523"/>
      <c r="E502" s="28"/>
      <c r="F502" s="26"/>
      <c r="G502" s="26"/>
      <c r="H502" s="99"/>
      <c r="I502" s="99"/>
    </row>
    <row r="503" spans="1:9" ht="46.5" hidden="1">
      <c r="A503" s="27" t="s">
        <v>1090</v>
      </c>
      <c r="B503" s="19" t="s">
        <v>5885</v>
      </c>
      <c r="C503" s="26"/>
      <c r="D503" s="523"/>
      <c r="E503" s="28"/>
      <c r="F503" s="26"/>
      <c r="G503" s="26"/>
      <c r="H503" s="99"/>
      <c r="I503" s="99"/>
    </row>
    <row r="504" spans="1:9" ht="77.5" hidden="1">
      <c r="A504" s="27" t="s">
        <v>1092</v>
      </c>
      <c r="B504" s="114" t="s">
        <v>1089</v>
      </c>
      <c r="C504" s="26"/>
      <c r="D504" s="523"/>
      <c r="E504" s="28"/>
      <c r="F504" s="26"/>
      <c r="G504" s="26"/>
      <c r="H504" s="99"/>
      <c r="I504" s="99"/>
    </row>
    <row r="505" spans="1:9" ht="62" hidden="1">
      <c r="A505" s="27" t="s">
        <v>3190</v>
      </c>
      <c r="B505" s="114" t="s">
        <v>1091</v>
      </c>
      <c r="C505" s="26"/>
      <c r="D505" s="523"/>
      <c r="E505" s="28"/>
      <c r="F505" s="26"/>
      <c r="G505" s="26"/>
      <c r="H505" s="99"/>
      <c r="I505" s="99"/>
    </row>
    <row r="506" spans="1:9" ht="62" hidden="1">
      <c r="A506" s="27" t="s">
        <v>3191</v>
      </c>
      <c r="B506" s="114" t="s">
        <v>1093</v>
      </c>
      <c r="C506" s="26"/>
      <c r="D506" s="523"/>
      <c r="E506" s="28"/>
      <c r="F506" s="26"/>
      <c r="G506" s="26"/>
      <c r="H506" s="99"/>
      <c r="I506" s="99"/>
    </row>
    <row r="507" spans="1:9" ht="46.5" hidden="1">
      <c r="A507" s="27" t="s">
        <v>3192</v>
      </c>
      <c r="B507" s="19" t="s">
        <v>5888</v>
      </c>
      <c r="C507" s="26"/>
      <c r="D507" s="523"/>
      <c r="E507" s="28"/>
      <c r="F507" s="26"/>
      <c r="G507" s="26"/>
      <c r="H507" s="99"/>
      <c r="I507" s="99"/>
    </row>
    <row r="508" spans="1:9" ht="18.5">
      <c r="A508" s="135" t="s">
        <v>43</v>
      </c>
      <c r="B508" s="1078" t="s">
        <v>42</v>
      </c>
      <c r="C508" s="1091"/>
      <c r="D508" s="1091"/>
      <c r="E508" s="1091"/>
      <c r="F508" s="1091"/>
      <c r="G508" s="1092"/>
      <c r="H508" s="29">
        <f>SUM(D509:D533)</f>
        <v>50</v>
      </c>
      <c r="I508" s="29">
        <f>COUNT(D509:D533)*2</f>
        <v>50</v>
      </c>
    </row>
    <row r="509" spans="1:9" ht="87">
      <c r="A509" s="18" t="s">
        <v>1094</v>
      </c>
      <c r="B509" s="114" t="s">
        <v>1095</v>
      </c>
      <c r="C509" s="30" t="s">
        <v>3556</v>
      </c>
      <c r="D509" s="605">
        <v>2</v>
      </c>
      <c r="E509" s="25" t="s">
        <v>430</v>
      </c>
      <c r="F509" s="234" t="s">
        <v>3557</v>
      </c>
      <c r="G509" s="53"/>
    </row>
    <row r="510" spans="1:9" ht="43.5">
      <c r="A510" s="18"/>
      <c r="B510" s="114"/>
      <c r="C510" s="30" t="s">
        <v>3558</v>
      </c>
      <c r="D510" s="605">
        <v>2</v>
      </c>
      <c r="E510" s="25" t="s">
        <v>430</v>
      </c>
      <c r="F510" s="66"/>
      <c r="G510" s="53"/>
    </row>
    <row r="511" spans="1:9" ht="58">
      <c r="A511" s="18"/>
      <c r="B511" s="114"/>
      <c r="C511" s="30" t="s">
        <v>3559</v>
      </c>
      <c r="D511" s="605">
        <v>2</v>
      </c>
      <c r="E511" s="25" t="s">
        <v>430</v>
      </c>
      <c r="F511" s="66"/>
      <c r="G511" s="53"/>
    </row>
    <row r="512" spans="1:9" ht="46.5">
      <c r="A512" s="18" t="s">
        <v>1096</v>
      </c>
      <c r="B512" s="114" t="s">
        <v>1097</v>
      </c>
      <c r="C512" s="30" t="s">
        <v>3560</v>
      </c>
      <c r="D512" s="605">
        <v>2</v>
      </c>
      <c r="E512" s="22" t="s">
        <v>538</v>
      </c>
      <c r="F512" s="30" t="s">
        <v>3561</v>
      </c>
      <c r="G512" s="53"/>
    </row>
    <row r="513" spans="1:7" ht="72.5">
      <c r="A513" s="18"/>
      <c r="B513" s="114"/>
      <c r="C513" s="30" t="s">
        <v>3562</v>
      </c>
      <c r="D513" s="605">
        <v>2</v>
      </c>
      <c r="E513" s="25" t="s">
        <v>430</v>
      </c>
      <c r="F513" s="30"/>
      <c r="G513" s="53"/>
    </row>
    <row r="514" spans="1:7" ht="29">
      <c r="A514" s="18"/>
      <c r="B514" s="114"/>
      <c r="C514" s="30" t="s">
        <v>3563</v>
      </c>
      <c r="D514" s="605">
        <v>2</v>
      </c>
      <c r="E514" s="22" t="s">
        <v>538</v>
      </c>
      <c r="F514" s="30"/>
      <c r="G514" s="53"/>
    </row>
    <row r="515" spans="1:7" ht="43.5">
      <c r="A515" s="18"/>
      <c r="B515" s="114"/>
      <c r="C515" s="30" t="s">
        <v>3564</v>
      </c>
      <c r="D515" s="605">
        <v>2</v>
      </c>
      <c r="E515" s="22" t="s">
        <v>538</v>
      </c>
      <c r="F515" s="23" t="s">
        <v>6372</v>
      </c>
      <c r="G515" s="53"/>
    </row>
    <row r="516" spans="1:7" ht="43.5">
      <c r="A516" s="18"/>
      <c r="B516" s="114"/>
      <c r="C516" s="30" t="s">
        <v>3565</v>
      </c>
      <c r="D516" s="605">
        <v>2</v>
      </c>
      <c r="E516" s="22" t="s">
        <v>538</v>
      </c>
      <c r="F516" s="351" t="s">
        <v>3566</v>
      </c>
      <c r="G516" s="53"/>
    </row>
    <row r="517" spans="1:7" ht="43.5">
      <c r="A517" s="18"/>
      <c r="B517" s="114"/>
      <c r="C517" s="30" t="s">
        <v>3567</v>
      </c>
      <c r="D517" s="605">
        <v>2</v>
      </c>
      <c r="E517" s="25" t="s">
        <v>893</v>
      </c>
      <c r="F517" s="30" t="s">
        <v>3568</v>
      </c>
      <c r="G517" s="53"/>
    </row>
    <row r="518" spans="1:7" ht="29">
      <c r="A518" s="18"/>
      <c r="B518" s="114"/>
      <c r="C518" s="30" t="s">
        <v>3569</v>
      </c>
      <c r="D518" s="605">
        <v>2</v>
      </c>
      <c r="E518" s="374" t="s">
        <v>538</v>
      </c>
      <c r="F518" s="30" t="s">
        <v>3570</v>
      </c>
      <c r="G518" s="53"/>
    </row>
    <row r="519" spans="1:7" ht="29">
      <c r="A519" s="18"/>
      <c r="B519" s="114"/>
      <c r="C519" s="30" t="s">
        <v>3565</v>
      </c>
      <c r="D519" s="605">
        <v>2</v>
      </c>
      <c r="E519" s="374" t="s">
        <v>538</v>
      </c>
      <c r="F519" s="66"/>
      <c r="G519" s="53"/>
    </row>
    <row r="520" spans="1:7" ht="246.5">
      <c r="A520" s="18"/>
      <c r="B520" s="114"/>
      <c r="C520" s="651" t="s">
        <v>6374</v>
      </c>
      <c r="D520" s="648">
        <v>2</v>
      </c>
      <c r="E520" s="374" t="s">
        <v>538</v>
      </c>
      <c r="F520" s="650" t="s">
        <v>6375</v>
      </c>
      <c r="G520" s="53"/>
    </row>
    <row r="521" spans="1:7" ht="72.5">
      <c r="A521" s="18"/>
      <c r="B521" s="114"/>
      <c r="C521" s="30" t="s">
        <v>3571</v>
      </c>
      <c r="D521" s="605">
        <v>2</v>
      </c>
      <c r="E521" s="374" t="s">
        <v>538</v>
      </c>
      <c r="F521" s="50" t="s">
        <v>6373</v>
      </c>
      <c r="G521" s="53"/>
    </row>
    <row r="522" spans="1:7" ht="46.5">
      <c r="A522" s="18" t="s">
        <v>1098</v>
      </c>
      <c r="B522" s="114" t="s">
        <v>1099</v>
      </c>
      <c r="C522" s="30" t="s">
        <v>3572</v>
      </c>
      <c r="D522" s="605">
        <v>2</v>
      </c>
      <c r="E522" s="374" t="s">
        <v>538</v>
      </c>
      <c r="F522" s="30" t="s">
        <v>3573</v>
      </c>
      <c r="G522" s="53"/>
    </row>
    <row r="523" spans="1:7" ht="43.5">
      <c r="A523" s="18"/>
      <c r="B523" s="114"/>
      <c r="C523" s="30" t="s">
        <v>3574</v>
      </c>
      <c r="D523" s="605">
        <v>2</v>
      </c>
      <c r="E523" s="374" t="s">
        <v>646</v>
      </c>
      <c r="F523" s="30" t="s">
        <v>3575</v>
      </c>
      <c r="G523" s="53"/>
    </row>
    <row r="524" spans="1:7" ht="43.5">
      <c r="A524" s="18"/>
      <c r="B524" s="114"/>
      <c r="C524" s="30" t="s">
        <v>3576</v>
      </c>
      <c r="D524" s="605">
        <v>2</v>
      </c>
      <c r="E524" s="374" t="s">
        <v>2048</v>
      </c>
      <c r="F524" s="30" t="s">
        <v>3577</v>
      </c>
      <c r="G524" s="53"/>
    </row>
    <row r="525" spans="1:7" ht="58">
      <c r="A525" s="18"/>
      <c r="B525" s="114"/>
      <c r="C525" s="30" t="s">
        <v>3578</v>
      </c>
      <c r="D525" s="605">
        <v>2</v>
      </c>
      <c r="E525" s="374" t="s">
        <v>2048</v>
      </c>
      <c r="F525" s="30" t="s">
        <v>3579</v>
      </c>
      <c r="G525" s="53"/>
    </row>
    <row r="526" spans="1:7" ht="58">
      <c r="A526" s="18" t="s">
        <v>1100</v>
      </c>
      <c r="B526" s="114" t="s">
        <v>1101</v>
      </c>
      <c r="C526" s="30" t="s">
        <v>3580</v>
      </c>
      <c r="D526" s="605">
        <v>2</v>
      </c>
      <c r="E526" s="374" t="s">
        <v>2048</v>
      </c>
      <c r="F526" s="50" t="s">
        <v>3581</v>
      </c>
      <c r="G526" s="53"/>
    </row>
    <row r="527" spans="1:7" ht="29">
      <c r="A527" s="18"/>
      <c r="B527" s="114"/>
      <c r="C527" s="30" t="s">
        <v>3582</v>
      </c>
      <c r="D527" s="605">
        <v>2</v>
      </c>
      <c r="E527" s="374" t="s">
        <v>2048</v>
      </c>
      <c r="F527" s="50" t="s">
        <v>3583</v>
      </c>
      <c r="G527" s="53"/>
    </row>
    <row r="528" spans="1:7" ht="29">
      <c r="A528" s="18"/>
      <c r="B528" s="114"/>
      <c r="C528" s="30" t="s">
        <v>3584</v>
      </c>
      <c r="D528" s="605">
        <v>2</v>
      </c>
      <c r="E528" s="374" t="s">
        <v>2048</v>
      </c>
      <c r="F528" s="50"/>
      <c r="G528" s="53"/>
    </row>
    <row r="529" spans="1:9" ht="46.5">
      <c r="A529" s="18" t="s">
        <v>1102</v>
      </c>
      <c r="B529" s="114" t="s">
        <v>1103</v>
      </c>
      <c r="C529" s="23" t="s">
        <v>3585</v>
      </c>
      <c r="D529" s="610">
        <v>2</v>
      </c>
      <c r="E529" s="28" t="s">
        <v>538</v>
      </c>
      <c r="F529" s="23" t="s">
        <v>6376</v>
      </c>
      <c r="G529" s="53"/>
    </row>
    <row r="530" spans="1:9" ht="43.5">
      <c r="A530" s="18"/>
      <c r="B530" s="114"/>
      <c r="C530" s="23" t="s">
        <v>6377</v>
      </c>
      <c r="D530" s="610">
        <v>2</v>
      </c>
      <c r="E530" s="28" t="s">
        <v>538</v>
      </c>
      <c r="F530" s="23" t="s">
        <v>6378</v>
      </c>
      <c r="G530" s="53"/>
    </row>
    <row r="531" spans="1:9" ht="101.5">
      <c r="A531" s="18"/>
      <c r="B531" s="114"/>
      <c r="C531" s="23" t="s">
        <v>6379</v>
      </c>
      <c r="D531" s="610">
        <v>2</v>
      </c>
      <c r="E531" s="28" t="s">
        <v>538</v>
      </c>
      <c r="F531" s="23" t="s">
        <v>6380</v>
      </c>
      <c r="G531" s="53"/>
    </row>
    <row r="532" spans="1:9" ht="46.5">
      <c r="A532" s="18" t="s">
        <v>1104</v>
      </c>
      <c r="B532" s="114" t="s">
        <v>1105</v>
      </c>
      <c r="C532" s="23" t="s">
        <v>3586</v>
      </c>
      <c r="D532" s="610">
        <v>2</v>
      </c>
      <c r="E532" s="28" t="s">
        <v>538</v>
      </c>
      <c r="F532" s="23" t="s">
        <v>6376</v>
      </c>
      <c r="G532" s="53"/>
    </row>
    <row r="533" spans="1:9" ht="174">
      <c r="A533" s="18"/>
      <c r="B533" s="114"/>
      <c r="C533" s="23" t="s">
        <v>3586</v>
      </c>
      <c r="D533" s="610">
        <v>2</v>
      </c>
      <c r="E533" s="28" t="s">
        <v>538</v>
      </c>
      <c r="F533" s="25" t="s">
        <v>6381</v>
      </c>
      <c r="G533" s="53"/>
    </row>
    <row r="534" spans="1:9" ht="42" hidden="1" customHeight="1">
      <c r="A534" s="27"/>
      <c r="B534" s="1008" t="s">
        <v>6194</v>
      </c>
      <c r="C534" s="1009"/>
      <c r="D534" s="1009"/>
      <c r="E534" s="1009"/>
      <c r="F534" s="1009"/>
      <c r="G534" s="1009"/>
      <c r="H534" s="99"/>
      <c r="I534" s="99"/>
    </row>
    <row r="535" spans="1:9" ht="40.15" hidden="1" customHeight="1">
      <c r="A535" s="162" t="s">
        <v>41</v>
      </c>
      <c r="B535" s="1078" t="s">
        <v>40</v>
      </c>
      <c r="C535" s="1091"/>
      <c r="D535" s="1091"/>
      <c r="E535" s="1091"/>
      <c r="F535" s="1091"/>
      <c r="G535" s="1092"/>
      <c r="H535" s="99">
        <f>SUM(D536:D539)</f>
        <v>0</v>
      </c>
      <c r="I535" s="99">
        <f>COUNT(D536:D539)*2</f>
        <v>0</v>
      </c>
    </row>
    <row r="536" spans="1:9" ht="31" hidden="1">
      <c r="A536" s="27" t="s">
        <v>1106</v>
      </c>
      <c r="B536" s="114" t="s">
        <v>1107</v>
      </c>
      <c r="C536" s="26"/>
      <c r="D536" s="523"/>
      <c r="E536" s="28"/>
      <c r="F536" s="26"/>
      <c r="G536" s="26"/>
      <c r="H536" s="99"/>
      <c r="I536" s="99"/>
    </row>
    <row r="537" spans="1:9" ht="31" hidden="1">
      <c r="A537" s="27" t="s">
        <v>1108</v>
      </c>
      <c r="B537" s="114" t="s">
        <v>1109</v>
      </c>
      <c r="C537" s="26"/>
      <c r="D537" s="523"/>
      <c r="E537" s="28"/>
      <c r="F537" s="26"/>
      <c r="G537" s="26"/>
      <c r="H537" s="99"/>
      <c r="I537" s="99"/>
    </row>
    <row r="538" spans="1:9" ht="31" hidden="1">
      <c r="A538" s="27" t="s">
        <v>1110</v>
      </c>
      <c r="B538" s="114" t="s">
        <v>1111</v>
      </c>
      <c r="C538" s="26"/>
      <c r="D538" s="523"/>
      <c r="E538" s="28"/>
      <c r="F538" s="26"/>
      <c r="G538" s="26"/>
      <c r="H538" s="99"/>
      <c r="I538" s="99"/>
    </row>
    <row r="539" spans="1:9" ht="31" hidden="1">
      <c r="A539" s="27" t="s">
        <v>1112</v>
      </c>
      <c r="B539" s="114" t="s">
        <v>1113</v>
      </c>
      <c r="C539" s="26"/>
      <c r="D539" s="523"/>
      <c r="E539" s="28"/>
      <c r="F539" s="26"/>
      <c r="G539" s="26"/>
      <c r="H539" s="99"/>
      <c r="I539" s="99"/>
    </row>
    <row r="540" spans="1:9" ht="40.15" hidden="1" customHeight="1">
      <c r="A540" s="162" t="s">
        <v>39</v>
      </c>
      <c r="B540" s="1078" t="s">
        <v>38</v>
      </c>
      <c r="C540" s="1091"/>
      <c r="D540" s="1091"/>
      <c r="E540" s="1091"/>
      <c r="F540" s="1091"/>
      <c r="G540" s="1092"/>
      <c r="H540" s="99">
        <f>SUM(D541:D550)</f>
        <v>0</v>
      </c>
      <c r="I540" s="99">
        <f>COUNT(D541:D550)*2</f>
        <v>0</v>
      </c>
    </row>
    <row r="541" spans="1:9" ht="62" hidden="1">
      <c r="A541" s="27" t="s">
        <v>1114</v>
      </c>
      <c r="B541" s="114" t="s">
        <v>1115</v>
      </c>
      <c r="C541" s="26"/>
      <c r="D541" s="523"/>
      <c r="E541" s="28"/>
      <c r="F541" s="26"/>
      <c r="G541" s="26"/>
      <c r="H541" s="99"/>
      <c r="I541" s="99"/>
    </row>
    <row r="542" spans="1:9" ht="46.5" hidden="1">
      <c r="A542" s="27" t="s">
        <v>1116</v>
      </c>
      <c r="B542" s="114" t="s">
        <v>1117</v>
      </c>
      <c r="C542" s="26"/>
      <c r="D542" s="523"/>
      <c r="E542" s="28"/>
      <c r="F542" s="26"/>
      <c r="G542" s="26"/>
      <c r="H542" s="99"/>
      <c r="I542" s="99"/>
    </row>
    <row r="543" spans="1:9" ht="46.5" hidden="1">
      <c r="A543" s="27" t="s">
        <v>1118</v>
      </c>
      <c r="B543" s="114" t="s">
        <v>1119</v>
      </c>
      <c r="C543" s="26"/>
      <c r="D543" s="523"/>
      <c r="E543" s="28"/>
      <c r="F543" s="26"/>
      <c r="G543" s="26"/>
      <c r="H543" s="99"/>
      <c r="I543" s="99"/>
    </row>
    <row r="544" spans="1:9" ht="46.5" hidden="1">
      <c r="A544" s="27" t="s">
        <v>1120</v>
      </c>
      <c r="B544" s="114" t="s">
        <v>1121</v>
      </c>
      <c r="C544" s="26"/>
      <c r="D544" s="523"/>
      <c r="E544" s="28"/>
      <c r="F544" s="26"/>
      <c r="G544" s="26"/>
      <c r="H544" s="99"/>
      <c r="I544" s="99"/>
    </row>
    <row r="545" spans="1:9" ht="46.5" hidden="1">
      <c r="A545" s="27" t="s">
        <v>1122</v>
      </c>
      <c r="B545" s="114" t="s">
        <v>1123</v>
      </c>
      <c r="C545" s="26"/>
      <c r="D545" s="523"/>
      <c r="E545" s="28"/>
      <c r="F545" s="26"/>
      <c r="G545" s="26"/>
      <c r="H545" s="99"/>
      <c r="I545" s="99"/>
    </row>
    <row r="546" spans="1:9" ht="46.5" hidden="1">
      <c r="A546" s="27" t="s">
        <v>1124</v>
      </c>
      <c r="B546" s="114" t="s">
        <v>1125</v>
      </c>
      <c r="C546" s="26"/>
      <c r="D546" s="523"/>
      <c r="E546" s="28"/>
      <c r="F546" s="26"/>
      <c r="G546" s="26"/>
      <c r="H546" s="99"/>
      <c r="I546" s="99"/>
    </row>
    <row r="547" spans="1:9" ht="62" hidden="1">
      <c r="A547" s="27" t="s">
        <v>1126</v>
      </c>
      <c r="B547" s="114" t="s">
        <v>1127</v>
      </c>
      <c r="C547" s="26"/>
      <c r="D547" s="523"/>
      <c r="E547" s="28"/>
      <c r="F547" s="26"/>
      <c r="G547" s="26"/>
      <c r="H547" s="99"/>
      <c r="I547" s="99"/>
    </row>
    <row r="548" spans="1:9" ht="93" hidden="1">
      <c r="A548" s="27" t="s">
        <v>1128</v>
      </c>
      <c r="B548" s="114" t="s">
        <v>1129</v>
      </c>
      <c r="C548" s="26"/>
      <c r="D548" s="523"/>
      <c r="E548" s="28"/>
      <c r="F548" s="26"/>
      <c r="G548" s="26"/>
      <c r="H548" s="99"/>
      <c r="I548" s="99"/>
    </row>
    <row r="549" spans="1:9" ht="46.5" hidden="1">
      <c r="A549" s="27" t="s">
        <v>1130</v>
      </c>
      <c r="B549" s="114" t="s">
        <v>1131</v>
      </c>
      <c r="C549" s="26"/>
      <c r="D549" s="523"/>
      <c r="E549" s="28"/>
      <c r="F549" s="26"/>
      <c r="G549" s="26"/>
      <c r="H549" s="99"/>
      <c r="I549" s="99"/>
    </row>
    <row r="550" spans="1:9" ht="62" hidden="1">
      <c r="A550" s="27" t="s">
        <v>1132</v>
      </c>
      <c r="B550" s="114" t="s">
        <v>1133</v>
      </c>
      <c r="C550" s="26"/>
      <c r="D550" s="523"/>
      <c r="E550" s="28"/>
      <c r="F550" s="26"/>
      <c r="G550" s="26"/>
      <c r="H550" s="99"/>
      <c r="I550" s="99"/>
    </row>
    <row r="551" spans="1:9" ht="21">
      <c r="A551" s="304"/>
      <c r="B551" s="1195" t="s">
        <v>1134</v>
      </c>
      <c r="C551" s="1197"/>
      <c r="D551" s="1197"/>
      <c r="E551" s="1197"/>
      <c r="F551" s="1197"/>
      <c r="G551" s="1199"/>
      <c r="H551" s="29">
        <f>H552+H560+H576+H586+H605+H623</f>
        <v>158</v>
      </c>
      <c r="I551" s="29">
        <f>I552+I560+I576+I586+I605+I623</f>
        <v>158</v>
      </c>
    </row>
    <row r="552" spans="1:9" ht="18.5">
      <c r="A552" s="135" t="s">
        <v>2083</v>
      </c>
      <c r="B552" s="1078" t="s">
        <v>36</v>
      </c>
      <c r="C552" s="1091"/>
      <c r="D552" s="1091"/>
      <c r="E552" s="1091"/>
      <c r="F552" s="1091"/>
      <c r="G552" s="1092"/>
      <c r="H552" s="29">
        <f>SUM(D553:D559)</f>
        <v>12</v>
      </c>
      <c r="I552" s="29">
        <f>COUNT(D553:D559)*2</f>
        <v>12</v>
      </c>
    </row>
    <row r="553" spans="1:9" ht="31" hidden="1">
      <c r="A553" s="79" t="s">
        <v>1135</v>
      </c>
      <c r="B553" s="114" t="s">
        <v>1136</v>
      </c>
      <c r="C553" s="66"/>
      <c r="D553" s="609"/>
      <c r="E553" s="22"/>
      <c r="F553" s="66"/>
      <c r="G553" s="66"/>
      <c r="H553" s="99"/>
      <c r="I553" s="99"/>
    </row>
    <row r="554" spans="1:9" ht="62">
      <c r="A554" s="182" t="s">
        <v>2086</v>
      </c>
      <c r="B554" s="114" t="s">
        <v>1138</v>
      </c>
      <c r="C554" s="25" t="s">
        <v>1139</v>
      </c>
      <c r="D554" s="610">
        <v>2</v>
      </c>
      <c r="E554" s="22" t="s">
        <v>538</v>
      </c>
      <c r="F554" s="25" t="s">
        <v>1140</v>
      </c>
      <c r="G554" s="299"/>
    </row>
    <row r="555" spans="1:9" ht="58">
      <c r="A555" s="182" t="s">
        <v>1141</v>
      </c>
      <c r="B555" s="114" t="s">
        <v>1142</v>
      </c>
      <c r="C555" s="25" t="s">
        <v>2565</v>
      </c>
      <c r="D555" s="610">
        <v>2</v>
      </c>
      <c r="E555" s="22" t="s">
        <v>538</v>
      </c>
      <c r="F555" s="25" t="s">
        <v>2566</v>
      </c>
      <c r="G555" s="299"/>
    </row>
    <row r="556" spans="1:9" ht="46.5">
      <c r="A556" s="182" t="s">
        <v>2091</v>
      </c>
      <c r="B556" s="114" t="s">
        <v>1144</v>
      </c>
      <c r="C556" s="23" t="s">
        <v>1145</v>
      </c>
      <c r="D556" s="610">
        <v>2</v>
      </c>
      <c r="E556" s="22" t="s">
        <v>538</v>
      </c>
      <c r="F556" s="25" t="s">
        <v>2567</v>
      </c>
      <c r="G556" s="299"/>
    </row>
    <row r="557" spans="1:9" ht="29">
      <c r="A557" s="182"/>
      <c r="B557" s="114"/>
      <c r="C557" s="23" t="s">
        <v>1147</v>
      </c>
      <c r="D557" s="610">
        <v>2</v>
      </c>
      <c r="E557" s="22" t="s">
        <v>538</v>
      </c>
      <c r="F557" s="22"/>
      <c r="G557" s="299"/>
    </row>
    <row r="558" spans="1:9" ht="62">
      <c r="A558" s="182" t="s">
        <v>2095</v>
      </c>
      <c r="B558" s="114" t="s">
        <v>1149</v>
      </c>
      <c r="C558" s="247" t="s">
        <v>1150</v>
      </c>
      <c r="D558" s="610">
        <v>2</v>
      </c>
      <c r="E558" s="22" t="s">
        <v>538</v>
      </c>
      <c r="F558" s="30" t="s">
        <v>1151</v>
      </c>
      <c r="G558" s="299"/>
    </row>
    <row r="559" spans="1:9" ht="31">
      <c r="A559" s="182" t="s">
        <v>1152</v>
      </c>
      <c r="B559" s="184" t="s">
        <v>1153</v>
      </c>
      <c r="C559" s="25" t="s">
        <v>1154</v>
      </c>
      <c r="D559" s="610">
        <v>2</v>
      </c>
      <c r="E559" s="22" t="s">
        <v>538</v>
      </c>
      <c r="F559" s="66"/>
      <c r="G559" s="299"/>
    </row>
    <row r="560" spans="1:9" ht="18.5">
      <c r="A560" s="135" t="s">
        <v>2098</v>
      </c>
      <c r="B560" s="1078" t="s">
        <v>34</v>
      </c>
      <c r="C560" s="1091"/>
      <c r="D560" s="1091"/>
      <c r="E560" s="1091"/>
      <c r="F560" s="1091"/>
      <c r="G560" s="1092"/>
      <c r="H560" s="29">
        <f>SUM(D561:D575)</f>
        <v>30</v>
      </c>
      <c r="I560" s="29">
        <f>COUNT(D561:D575)*2</f>
        <v>30</v>
      </c>
    </row>
    <row r="561" spans="1:9" ht="31">
      <c r="A561" s="182" t="s">
        <v>2100</v>
      </c>
      <c r="B561" s="114" t="s">
        <v>1156</v>
      </c>
      <c r="C561" s="23" t="s">
        <v>1157</v>
      </c>
      <c r="D561" s="605">
        <v>2</v>
      </c>
      <c r="E561" s="22" t="s">
        <v>339</v>
      </c>
      <c r="F561" s="50" t="s">
        <v>1158</v>
      </c>
      <c r="G561" s="183"/>
    </row>
    <row r="562" spans="1:9" ht="29">
      <c r="A562" s="182"/>
      <c r="B562" s="114"/>
      <c r="C562" s="23" t="s">
        <v>1159</v>
      </c>
      <c r="D562" s="605">
        <v>2</v>
      </c>
      <c r="E562" s="22" t="s">
        <v>377</v>
      </c>
      <c r="F562" s="50" t="s">
        <v>1160</v>
      </c>
      <c r="G562" s="183"/>
    </row>
    <row r="563" spans="1:9" ht="43.5">
      <c r="A563" s="182"/>
      <c r="B563" s="114"/>
      <c r="C563" s="23" t="s">
        <v>1161</v>
      </c>
      <c r="D563" s="605">
        <v>2</v>
      </c>
      <c r="E563" s="22" t="s">
        <v>377</v>
      </c>
      <c r="F563" s="50" t="s">
        <v>1162</v>
      </c>
      <c r="G563" s="183"/>
    </row>
    <row r="564" spans="1:9" ht="29">
      <c r="A564" s="182"/>
      <c r="B564" s="114"/>
      <c r="C564" s="23" t="s">
        <v>2568</v>
      </c>
      <c r="D564" s="605">
        <v>2</v>
      </c>
      <c r="E564" s="22" t="s">
        <v>377</v>
      </c>
      <c r="F564" s="50" t="s">
        <v>1164</v>
      </c>
      <c r="G564" s="183"/>
    </row>
    <row r="565" spans="1:9" ht="43.5">
      <c r="A565" s="182"/>
      <c r="B565" s="114"/>
      <c r="C565" s="23" t="s">
        <v>1165</v>
      </c>
      <c r="D565" s="605">
        <v>2</v>
      </c>
      <c r="E565" s="22" t="s">
        <v>339</v>
      </c>
      <c r="F565" s="50" t="s">
        <v>1166</v>
      </c>
      <c r="G565" s="183"/>
    </row>
    <row r="566" spans="1:9" ht="29">
      <c r="A566" s="182"/>
      <c r="B566" s="114"/>
      <c r="C566" s="20" t="s">
        <v>2782</v>
      </c>
      <c r="D566" s="605">
        <v>2</v>
      </c>
      <c r="E566" s="22" t="s">
        <v>339</v>
      </c>
      <c r="F566" s="66"/>
      <c r="G566" s="183"/>
    </row>
    <row r="567" spans="1:9" ht="58">
      <c r="A567" s="182"/>
      <c r="B567" s="114"/>
      <c r="C567" s="20" t="s">
        <v>2783</v>
      </c>
      <c r="D567" s="605">
        <v>2</v>
      </c>
      <c r="E567" s="22" t="s">
        <v>339</v>
      </c>
      <c r="F567" s="66"/>
      <c r="G567" s="183"/>
    </row>
    <row r="568" spans="1:9" ht="46.5">
      <c r="A568" s="182" t="s">
        <v>2106</v>
      </c>
      <c r="B568" s="114" t="s">
        <v>1168</v>
      </c>
      <c r="C568" s="23" t="s">
        <v>1169</v>
      </c>
      <c r="D568" s="605">
        <v>2</v>
      </c>
      <c r="E568" s="22" t="s">
        <v>269</v>
      </c>
      <c r="F568" s="50" t="s">
        <v>1170</v>
      </c>
      <c r="G568" s="183"/>
    </row>
    <row r="569" spans="1:9" ht="87">
      <c r="A569" s="182"/>
      <c r="B569" s="114"/>
      <c r="C569" s="316" t="s">
        <v>3203</v>
      </c>
      <c r="D569" s="605">
        <v>2</v>
      </c>
      <c r="E569" s="22" t="s">
        <v>269</v>
      </c>
      <c r="F569" s="316" t="s">
        <v>3587</v>
      </c>
      <c r="G569" s="183"/>
    </row>
    <row r="570" spans="1:9" ht="29">
      <c r="A570" s="182"/>
      <c r="B570" s="114"/>
      <c r="C570" s="23" t="s">
        <v>1171</v>
      </c>
      <c r="D570" s="605">
        <v>2</v>
      </c>
      <c r="E570" s="22" t="s">
        <v>418</v>
      </c>
      <c r="F570" s="50" t="s">
        <v>1170</v>
      </c>
      <c r="G570" s="183"/>
    </row>
    <row r="571" spans="1:9" ht="75.75" customHeight="1">
      <c r="A571" s="182" t="s">
        <v>2110</v>
      </c>
      <c r="B571" s="114" t="s">
        <v>1173</v>
      </c>
      <c r="C571" s="23" t="s">
        <v>1174</v>
      </c>
      <c r="D571" s="605">
        <v>2</v>
      </c>
      <c r="E571" s="22" t="s">
        <v>339</v>
      </c>
      <c r="F571" s="22"/>
      <c r="G571" s="183"/>
    </row>
    <row r="572" spans="1:9" ht="43.5">
      <c r="A572" s="182"/>
      <c r="C572" s="30" t="s">
        <v>2569</v>
      </c>
      <c r="D572" s="605">
        <v>2</v>
      </c>
      <c r="E572" s="22" t="s">
        <v>377</v>
      </c>
      <c r="F572" s="25" t="s">
        <v>2570</v>
      </c>
      <c r="G572" s="183"/>
    </row>
    <row r="573" spans="1:9" ht="43.5">
      <c r="A573" s="182"/>
      <c r="B573" s="114"/>
      <c r="C573" s="375" t="s">
        <v>3588</v>
      </c>
      <c r="D573" s="605">
        <v>2</v>
      </c>
      <c r="E573" s="28" t="s">
        <v>418</v>
      </c>
      <c r="F573" s="25" t="s">
        <v>6382</v>
      </c>
      <c r="G573" s="183"/>
    </row>
    <row r="574" spans="1:9" ht="43.5">
      <c r="A574" s="182"/>
      <c r="B574" s="227"/>
      <c r="C574" s="30" t="s">
        <v>2114</v>
      </c>
      <c r="D574" s="605">
        <v>2</v>
      </c>
      <c r="E574" s="28" t="s">
        <v>418</v>
      </c>
      <c r="F574" s="25"/>
      <c r="G574" s="302"/>
    </row>
    <row r="575" spans="1:9" ht="43.5">
      <c r="A575" s="182"/>
      <c r="B575" s="227"/>
      <c r="C575" s="30" t="s">
        <v>3589</v>
      </c>
      <c r="D575" s="605">
        <v>2</v>
      </c>
      <c r="E575" s="22" t="s">
        <v>377</v>
      </c>
      <c r="F575" s="25" t="s">
        <v>3210</v>
      </c>
      <c r="G575" s="302"/>
    </row>
    <row r="576" spans="1:9" ht="18.5">
      <c r="A576" s="135" t="s">
        <v>2116</v>
      </c>
      <c r="B576" s="1078" t="s">
        <v>32</v>
      </c>
      <c r="C576" s="1091"/>
      <c r="D576" s="1091"/>
      <c r="E576" s="1091"/>
      <c r="F576" s="1091"/>
      <c r="G576" s="1092"/>
      <c r="H576" s="29">
        <f>SUM(D577:D585)</f>
        <v>18</v>
      </c>
      <c r="I576" s="29">
        <f>COUNT(D577:D585)*2</f>
        <v>18</v>
      </c>
    </row>
    <row r="577" spans="1:9" ht="46.5">
      <c r="A577" s="182" t="s">
        <v>2118</v>
      </c>
      <c r="B577" s="191" t="s">
        <v>1178</v>
      </c>
      <c r="C577" s="50" t="s">
        <v>1179</v>
      </c>
      <c r="D577" s="605">
        <v>2</v>
      </c>
      <c r="E577" s="22" t="s">
        <v>377</v>
      </c>
      <c r="F577" s="66"/>
      <c r="G577" s="183"/>
    </row>
    <row r="578" spans="1:9" ht="15.5">
      <c r="A578" s="182"/>
      <c r="B578" s="191"/>
      <c r="C578" s="50" t="s">
        <v>1180</v>
      </c>
      <c r="D578" s="605">
        <v>2</v>
      </c>
      <c r="E578" s="22" t="s">
        <v>377</v>
      </c>
      <c r="F578" s="66"/>
      <c r="G578" s="183"/>
    </row>
    <row r="579" spans="1:9" ht="29">
      <c r="A579" s="182"/>
      <c r="B579" s="191"/>
      <c r="C579" s="50" t="s">
        <v>3590</v>
      </c>
      <c r="D579" s="605">
        <v>2</v>
      </c>
      <c r="E579" s="22" t="s">
        <v>377</v>
      </c>
      <c r="F579" s="66"/>
      <c r="G579" s="183"/>
    </row>
    <row r="580" spans="1:9" ht="29">
      <c r="A580" s="182"/>
      <c r="B580" s="191"/>
      <c r="C580" s="376" t="s">
        <v>2125</v>
      </c>
      <c r="D580" s="605">
        <v>2</v>
      </c>
      <c r="E580" s="22" t="s">
        <v>377</v>
      </c>
      <c r="F580" s="66"/>
      <c r="G580" s="183"/>
    </row>
    <row r="581" spans="1:9" ht="15.5">
      <c r="A581" s="182"/>
      <c r="B581" s="191"/>
      <c r="C581" s="50" t="s">
        <v>2786</v>
      </c>
      <c r="D581" s="605">
        <v>2</v>
      </c>
      <c r="E581" s="22" t="s">
        <v>377</v>
      </c>
      <c r="F581" s="66"/>
      <c r="G581" s="183"/>
    </row>
    <row r="582" spans="1:9" ht="15.5">
      <c r="A582" s="182"/>
      <c r="B582" s="191"/>
      <c r="C582" s="50" t="s">
        <v>2789</v>
      </c>
      <c r="D582" s="605">
        <v>2</v>
      </c>
      <c r="E582" s="22" t="s">
        <v>377</v>
      </c>
      <c r="F582" s="66"/>
      <c r="G582" s="183"/>
    </row>
    <row r="583" spans="1:9" ht="29">
      <c r="A583" s="182"/>
      <c r="B583" s="191"/>
      <c r="C583" s="25" t="s">
        <v>1181</v>
      </c>
      <c r="D583" s="605">
        <v>2</v>
      </c>
      <c r="E583" s="22" t="s">
        <v>377</v>
      </c>
      <c r="F583" s="22" t="s">
        <v>2790</v>
      </c>
      <c r="G583" s="183"/>
    </row>
    <row r="584" spans="1:9" ht="31">
      <c r="A584" s="182" t="s">
        <v>2130</v>
      </c>
      <c r="B584" s="114" t="s">
        <v>1183</v>
      </c>
      <c r="C584" s="25" t="s">
        <v>1184</v>
      </c>
      <c r="D584" s="605">
        <v>2</v>
      </c>
      <c r="E584" s="22" t="s">
        <v>377</v>
      </c>
      <c r="F584" s="66"/>
      <c r="G584" s="183"/>
    </row>
    <row r="585" spans="1:9" ht="43.5">
      <c r="A585" s="182"/>
      <c r="B585" s="114"/>
      <c r="C585" s="25" t="s">
        <v>1185</v>
      </c>
      <c r="D585" s="605">
        <v>2</v>
      </c>
      <c r="E585" s="22" t="s">
        <v>418</v>
      </c>
      <c r="F585" s="66"/>
      <c r="G585" s="183"/>
    </row>
    <row r="586" spans="1:9" ht="18" customHeight="1">
      <c r="A586" s="135" t="s">
        <v>2133</v>
      </c>
      <c r="B586" s="1078" t="s">
        <v>30</v>
      </c>
      <c r="C586" s="1091"/>
      <c r="D586" s="1091"/>
      <c r="E586" s="1091"/>
      <c r="F586" s="1091"/>
      <c r="G586" s="1092"/>
      <c r="H586" s="29">
        <f>SUM(D587:D604)</f>
        <v>36</v>
      </c>
      <c r="I586" s="29">
        <f>COUNT(D587:D604)*2</f>
        <v>36</v>
      </c>
    </row>
    <row r="587" spans="1:9" ht="72.5">
      <c r="A587" s="182" t="s">
        <v>2135</v>
      </c>
      <c r="B587" s="42" t="s">
        <v>1187</v>
      </c>
      <c r="C587" s="20" t="s">
        <v>1188</v>
      </c>
      <c r="D587" s="610">
        <v>2</v>
      </c>
      <c r="E587" s="22" t="s">
        <v>269</v>
      </c>
      <c r="F587" s="50" t="s">
        <v>3591</v>
      </c>
      <c r="G587" s="299"/>
    </row>
    <row r="588" spans="1:9" ht="116">
      <c r="A588" s="182"/>
      <c r="B588" s="42"/>
      <c r="C588" s="25" t="s">
        <v>2572</v>
      </c>
      <c r="D588" s="610">
        <v>2</v>
      </c>
      <c r="E588" s="22" t="s">
        <v>269</v>
      </c>
      <c r="F588" s="50" t="s">
        <v>3592</v>
      </c>
      <c r="G588" s="299"/>
    </row>
    <row r="589" spans="1:9" ht="29">
      <c r="A589" s="182"/>
      <c r="B589" s="42"/>
      <c r="C589" s="30" t="s">
        <v>1192</v>
      </c>
      <c r="D589" s="610">
        <v>2</v>
      </c>
      <c r="E589" s="22" t="s">
        <v>269</v>
      </c>
      <c r="F589" s="26" t="s">
        <v>1193</v>
      </c>
      <c r="G589" s="299"/>
    </row>
    <row r="590" spans="1:9" ht="43.5">
      <c r="A590" s="182"/>
      <c r="B590" s="42"/>
      <c r="C590" s="30" t="s">
        <v>1194</v>
      </c>
      <c r="D590" s="610">
        <v>2</v>
      </c>
      <c r="E590" s="22" t="s">
        <v>269</v>
      </c>
      <c r="F590" s="25" t="s">
        <v>1195</v>
      </c>
      <c r="G590" s="299"/>
    </row>
    <row r="591" spans="1:9" ht="29">
      <c r="A591" s="182"/>
      <c r="B591" s="42"/>
      <c r="C591" s="25" t="s">
        <v>1196</v>
      </c>
      <c r="D591" s="610">
        <v>2</v>
      </c>
      <c r="E591" s="22" t="s">
        <v>269</v>
      </c>
      <c r="F591" s="50" t="s">
        <v>1197</v>
      </c>
      <c r="G591" s="299"/>
    </row>
    <row r="592" spans="1:9" ht="29">
      <c r="A592" s="182"/>
      <c r="B592" s="42"/>
      <c r="C592" s="300" t="s">
        <v>1198</v>
      </c>
      <c r="D592" s="610">
        <v>2</v>
      </c>
      <c r="E592" s="22" t="s">
        <v>269</v>
      </c>
      <c r="F592" s="50"/>
      <c r="G592" s="299"/>
    </row>
    <row r="593" spans="1:9" ht="58">
      <c r="A593" s="182" t="s">
        <v>2141</v>
      </c>
      <c r="B593" s="42" t="s">
        <v>1200</v>
      </c>
      <c r="C593" s="76" t="s">
        <v>1201</v>
      </c>
      <c r="D593" s="610">
        <v>2</v>
      </c>
      <c r="E593" s="301" t="s">
        <v>377</v>
      </c>
      <c r="F593" s="30" t="s">
        <v>1202</v>
      </c>
      <c r="G593" s="299"/>
    </row>
    <row r="594" spans="1:9" ht="43.5">
      <c r="A594" s="182"/>
      <c r="B594" s="42"/>
      <c r="C594" s="23" t="s">
        <v>1203</v>
      </c>
      <c r="D594" s="610">
        <v>2</v>
      </c>
      <c r="E594" s="301" t="s">
        <v>377</v>
      </c>
      <c r="F594" s="30" t="s">
        <v>3593</v>
      </c>
      <c r="G594" s="299"/>
    </row>
    <row r="595" spans="1:9" ht="43.5">
      <c r="A595" s="182"/>
      <c r="B595" s="42"/>
      <c r="C595" s="23" t="s">
        <v>1205</v>
      </c>
      <c r="D595" s="610">
        <v>2</v>
      </c>
      <c r="E595" s="301" t="s">
        <v>377</v>
      </c>
      <c r="F595" s="30" t="s">
        <v>1206</v>
      </c>
      <c r="G595" s="299"/>
    </row>
    <row r="596" spans="1:9" ht="58">
      <c r="A596" s="182"/>
      <c r="B596" s="42"/>
      <c r="C596" s="50" t="s">
        <v>3594</v>
      </c>
      <c r="D596" s="610">
        <v>2</v>
      </c>
      <c r="E596" s="301" t="s">
        <v>377</v>
      </c>
      <c r="F596" s="30"/>
      <c r="G596" s="299"/>
    </row>
    <row r="597" spans="1:9" ht="29">
      <c r="A597" s="182"/>
      <c r="B597" s="42"/>
      <c r="C597" s="25" t="s">
        <v>2795</v>
      </c>
      <c r="D597" s="610">
        <v>2</v>
      </c>
      <c r="E597" s="301" t="s">
        <v>377</v>
      </c>
      <c r="F597" s="30"/>
      <c r="G597" s="299"/>
    </row>
    <row r="598" spans="1:9" ht="29">
      <c r="A598" s="182"/>
      <c r="B598" s="42"/>
      <c r="C598" s="25" t="s">
        <v>1207</v>
      </c>
      <c r="D598" s="610">
        <v>2</v>
      </c>
      <c r="E598" s="301" t="s">
        <v>377</v>
      </c>
      <c r="F598" s="30"/>
      <c r="G598" s="299"/>
    </row>
    <row r="599" spans="1:9" ht="43.5">
      <c r="A599" s="182"/>
      <c r="B599" s="42"/>
      <c r="C599" s="50" t="s">
        <v>3595</v>
      </c>
      <c r="D599" s="610">
        <v>2</v>
      </c>
      <c r="E599" s="301" t="s">
        <v>377</v>
      </c>
      <c r="F599" s="26"/>
      <c r="G599" s="299"/>
    </row>
    <row r="600" spans="1:9" ht="29">
      <c r="A600" s="182"/>
      <c r="B600" s="42"/>
      <c r="C600" s="23" t="s">
        <v>2792</v>
      </c>
      <c r="D600" s="610">
        <v>2</v>
      </c>
      <c r="E600" s="301" t="s">
        <v>377</v>
      </c>
      <c r="F600" s="30" t="s">
        <v>2793</v>
      </c>
      <c r="G600" s="299"/>
    </row>
    <row r="601" spans="1:9" ht="43.5">
      <c r="A601" s="182"/>
      <c r="B601" s="42"/>
      <c r="C601" s="50" t="s">
        <v>3596</v>
      </c>
      <c r="D601" s="610">
        <v>2</v>
      </c>
      <c r="E601" s="22" t="s">
        <v>1814</v>
      </c>
      <c r="F601" s="25"/>
      <c r="G601" s="299"/>
    </row>
    <row r="602" spans="1:9" ht="29">
      <c r="A602" s="182"/>
      <c r="B602" s="42"/>
      <c r="C602" s="50" t="s">
        <v>3242</v>
      </c>
      <c r="D602" s="610">
        <v>2</v>
      </c>
      <c r="E602" s="22" t="s">
        <v>1814</v>
      </c>
      <c r="F602" s="50"/>
      <c r="G602" s="299"/>
    </row>
    <row r="603" spans="1:9" ht="43.5">
      <c r="A603" s="182"/>
      <c r="B603" s="42"/>
      <c r="C603" s="50" t="s">
        <v>3597</v>
      </c>
      <c r="D603" s="610">
        <v>2</v>
      </c>
      <c r="E603" s="22" t="s">
        <v>1814</v>
      </c>
      <c r="F603" s="50"/>
      <c r="G603" s="377"/>
    </row>
    <row r="604" spans="1:9" ht="29">
      <c r="A604" s="182"/>
      <c r="B604" s="42"/>
      <c r="C604" s="50" t="s">
        <v>2797</v>
      </c>
      <c r="D604" s="610">
        <v>2</v>
      </c>
      <c r="E604" s="22" t="s">
        <v>658</v>
      </c>
      <c r="F604" s="50" t="s">
        <v>2148</v>
      </c>
      <c r="G604" s="377"/>
    </row>
    <row r="605" spans="1:9" ht="18.5">
      <c r="A605" s="135" t="s">
        <v>2149</v>
      </c>
      <c r="B605" s="1078" t="s">
        <v>28</v>
      </c>
      <c r="C605" s="1091"/>
      <c r="D605" s="1091"/>
      <c r="E605" s="1091"/>
      <c r="F605" s="1091"/>
      <c r="G605" s="1092"/>
      <c r="H605" s="29">
        <f>SUM(D606:D622)</f>
        <v>32</v>
      </c>
      <c r="I605" s="29">
        <f>COUNT(D606:D622)*2</f>
        <v>32</v>
      </c>
    </row>
    <row r="606" spans="1:9" ht="43.5">
      <c r="A606" s="182" t="s">
        <v>2150</v>
      </c>
      <c r="B606" s="30" t="s">
        <v>1209</v>
      </c>
      <c r="C606" s="50" t="s">
        <v>1210</v>
      </c>
      <c r="D606" s="605">
        <v>2</v>
      </c>
      <c r="E606" s="22" t="s">
        <v>339</v>
      </c>
      <c r="F606" s="50" t="s">
        <v>3598</v>
      </c>
      <c r="G606" s="299"/>
    </row>
    <row r="607" spans="1:9">
      <c r="A607" s="182"/>
      <c r="B607" s="30"/>
      <c r="C607" s="50" t="s">
        <v>3599</v>
      </c>
      <c r="D607" s="605">
        <v>2</v>
      </c>
      <c r="E607" s="22" t="s">
        <v>339</v>
      </c>
      <c r="F607"/>
      <c r="G607" s="299"/>
    </row>
    <row r="608" spans="1:9" ht="43.5">
      <c r="A608" s="182"/>
      <c r="B608" s="30"/>
      <c r="C608" s="50" t="s">
        <v>2151</v>
      </c>
      <c r="D608" s="605">
        <v>2</v>
      </c>
      <c r="E608" s="22" t="s">
        <v>339</v>
      </c>
      <c r="F608" s="26"/>
      <c r="G608" s="299"/>
    </row>
    <row r="609" spans="1:9" ht="29">
      <c r="A609" s="182"/>
      <c r="B609" s="30"/>
      <c r="C609" s="50" t="s">
        <v>3600</v>
      </c>
      <c r="D609" s="605">
        <v>2</v>
      </c>
      <c r="E609" s="22" t="s">
        <v>339</v>
      </c>
      <c r="F609" s="50"/>
      <c r="G609" s="299"/>
    </row>
    <row r="610" spans="1:9" ht="58">
      <c r="A610" s="182"/>
      <c r="B610" s="30"/>
      <c r="C610" s="50" t="s">
        <v>3247</v>
      </c>
      <c r="D610" s="605">
        <v>2</v>
      </c>
      <c r="E610" s="22" t="s">
        <v>339</v>
      </c>
      <c r="F610" s="50"/>
      <c r="G610" s="299"/>
    </row>
    <row r="611" spans="1:9" ht="58">
      <c r="A611" s="182" t="s">
        <v>2152</v>
      </c>
      <c r="B611" s="42" t="s">
        <v>1212</v>
      </c>
      <c r="C611" s="23" t="s">
        <v>1213</v>
      </c>
      <c r="D611" s="605">
        <v>2</v>
      </c>
      <c r="E611" s="22" t="s">
        <v>377</v>
      </c>
      <c r="F611" s="25" t="s">
        <v>1214</v>
      </c>
      <c r="G611" s="299"/>
    </row>
    <row r="612" spans="1:9" ht="29">
      <c r="A612" s="182"/>
      <c r="B612" s="42"/>
      <c r="C612" s="23" t="s">
        <v>1215</v>
      </c>
      <c r="D612" s="605">
        <v>2</v>
      </c>
      <c r="E612" s="22" t="s">
        <v>377</v>
      </c>
      <c r="F612" s="25" t="s">
        <v>2576</v>
      </c>
      <c r="G612" s="299"/>
    </row>
    <row r="613" spans="1:9" ht="43.5">
      <c r="A613" s="182" t="s">
        <v>2156</v>
      </c>
      <c r="B613" s="42" t="s">
        <v>1218</v>
      </c>
      <c r="C613" s="23" t="s">
        <v>1219</v>
      </c>
      <c r="D613" s="605">
        <v>2</v>
      </c>
      <c r="E613" s="22" t="s">
        <v>538</v>
      </c>
      <c r="F613" s="66"/>
      <c r="G613" s="299"/>
    </row>
    <row r="614" spans="1:9" ht="29">
      <c r="A614" s="182"/>
      <c r="B614" s="42"/>
      <c r="C614" s="23" t="s">
        <v>2160</v>
      </c>
      <c r="D614" s="605">
        <v>2</v>
      </c>
      <c r="E614" s="22" t="s">
        <v>538</v>
      </c>
      <c r="F614" s="66"/>
      <c r="G614" s="299"/>
    </row>
    <row r="615" spans="1:9" ht="43.5">
      <c r="A615" s="182"/>
      <c r="B615" s="42"/>
      <c r="C615" s="30" t="s">
        <v>1221</v>
      </c>
      <c r="D615" s="605">
        <v>2</v>
      </c>
      <c r="E615" s="22" t="s">
        <v>538</v>
      </c>
      <c r="F615" s="66"/>
      <c r="G615" s="299"/>
    </row>
    <row r="616" spans="1:9" ht="29">
      <c r="A616" s="182"/>
      <c r="B616" s="42"/>
      <c r="C616" s="23" t="s">
        <v>1222</v>
      </c>
      <c r="D616" s="605">
        <v>2</v>
      </c>
      <c r="E616" s="22" t="s">
        <v>377</v>
      </c>
      <c r="F616" s="66"/>
      <c r="G616" s="299"/>
    </row>
    <row r="617" spans="1:9" ht="43.5">
      <c r="A617" s="182"/>
      <c r="B617" s="42"/>
      <c r="C617" s="23" t="s">
        <v>1224</v>
      </c>
      <c r="D617" s="605">
        <v>2</v>
      </c>
      <c r="E617" s="22" t="s">
        <v>377</v>
      </c>
      <c r="F617" s="66"/>
      <c r="G617" s="299"/>
    </row>
    <row r="618" spans="1:9" ht="29">
      <c r="A618" s="182"/>
      <c r="B618" s="42"/>
      <c r="C618" s="23" t="s">
        <v>3601</v>
      </c>
      <c r="D618" s="605">
        <v>2</v>
      </c>
      <c r="E618" s="22" t="s">
        <v>377</v>
      </c>
      <c r="F618" s="66"/>
      <c r="G618" s="299"/>
    </row>
    <row r="619" spans="1:9" ht="29">
      <c r="A619" s="182"/>
      <c r="B619" s="42"/>
      <c r="C619" s="23" t="s">
        <v>2800</v>
      </c>
      <c r="D619" s="605">
        <v>2</v>
      </c>
      <c r="E619" s="22" t="s">
        <v>538</v>
      </c>
      <c r="F619" s="66"/>
      <c r="G619" s="299"/>
    </row>
    <row r="620" spans="1:9" ht="29">
      <c r="A620" s="182"/>
      <c r="B620" s="42"/>
      <c r="C620" s="23" t="s">
        <v>3602</v>
      </c>
      <c r="D620" s="605">
        <v>2</v>
      </c>
      <c r="E620" s="22" t="s">
        <v>339</v>
      </c>
      <c r="F620" s="66"/>
      <c r="G620" s="299"/>
    </row>
    <row r="621" spans="1:9" ht="29" hidden="1">
      <c r="A621" s="79" t="s">
        <v>2163</v>
      </c>
      <c r="B621" s="30" t="s">
        <v>1227</v>
      </c>
      <c r="C621" s="50"/>
      <c r="D621" s="609"/>
      <c r="E621" s="22"/>
      <c r="F621" s="66"/>
      <c r="G621" s="66"/>
      <c r="H621" s="99"/>
      <c r="I621" s="99"/>
    </row>
    <row r="622" spans="1:9" ht="29">
      <c r="A622" s="182" t="s">
        <v>1230</v>
      </c>
      <c r="B622" s="30" t="s">
        <v>1231</v>
      </c>
      <c r="C622" s="50" t="s">
        <v>3264</v>
      </c>
      <c r="D622" s="605">
        <v>2</v>
      </c>
      <c r="E622" s="22" t="s">
        <v>538</v>
      </c>
      <c r="F622" s="66"/>
      <c r="G622" s="299"/>
    </row>
    <row r="623" spans="1:9" ht="18.5">
      <c r="A623" s="135" t="s">
        <v>2166</v>
      </c>
      <c r="B623" s="1078" t="s">
        <v>26</v>
      </c>
      <c r="C623" s="1091"/>
      <c r="D623" s="1091"/>
      <c r="E623" s="1091"/>
      <c r="F623" s="1091"/>
      <c r="G623" s="1092"/>
      <c r="H623" s="29">
        <f>SUM(D624:D638)</f>
        <v>30</v>
      </c>
      <c r="I623" s="29">
        <f>COUNT(D624:D638)*2</f>
        <v>30</v>
      </c>
    </row>
    <row r="624" spans="1:9" ht="46.5">
      <c r="A624" s="182" t="s">
        <v>2168</v>
      </c>
      <c r="B624" s="191" t="s">
        <v>1233</v>
      </c>
      <c r="C624" s="20" t="s">
        <v>2804</v>
      </c>
      <c r="D624" s="607">
        <v>2</v>
      </c>
      <c r="E624" s="71" t="s">
        <v>339</v>
      </c>
      <c r="F624" s="42" t="s">
        <v>3266</v>
      </c>
      <c r="G624" s="299"/>
    </row>
    <row r="625" spans="1:9" ht="29">
      <c r="A625" s="182"/>
      <c r="B625" s="191"/>
      <c r="C625" s="25" t="s">
        <v>6306</v>
      </c>
      <c r="D625" s="607">
        <v>2</v>
      </c>
      <c r="E625" s="71" t="s">
        <v>339</v>
      </c>
      <c r="F625" s="236"/>
      <c r="G625" s="299"/>
    </row>
    <row r="626" spans="1:9" ht="101.5">
      <c r="A626" s="182"/>
      <c r="B626" s="191"/>
      <c r="C626" s="25" t="s">
        <v>6305</v>
      </c>
      <c r="D626" s="607">
        <v>2</v>
      </c>
      <c r="E626" s="71" t="s">
        <v>377</v>
      </c>
      <c r="F626" s="25" t="s">
        <v>6316</v>
      </c>
      <c r="G626" s="299"/>
    </row>
    <row r="627" spans="1:9" ht="87">
      <c r="A627" s="182"/>
      <c r="B627" s="191"/>
      <c r="C627" s="25" t="s">
        <v>2172</v>
      </c>
      <c r="D627" s="607">
        <v>2</v>
      </c>
      <c r="E627" s="71" t="s">
        <v>339</v>
      </c>
      <c r="F627" s="25" t="s">
        <v>6315</v>
      </c>
      <c r="G627" s="299"/>
    </row>
    <row r="628" spans="1:9" ht="43.5">
      <c r="A628" s="182"/>
      <c r="B628" s="191"/>
      <c r="C628" s="20" t="s">
        <v>1235</v>
      </c>
      <c r="D628" s="607">
        <v>2</v>
      </c>
      <c r="E628" s="71" t="s">
        <v>339</v>
      </c>
      <c r="F628" s="42" t="s">
        <v>3267</v>
      </c>
      <c r="G628" s="299"/>
    </row>
    <row r="629" spans="1:9" ht="29">
      <c r="A629" s="182"/>
      <c r="B629" s="191"/>
      <c r="C629" s="23" t="s">
        <v>1236</v>
      </c>
      <c r="D629" s="607">
        <v>2</v>
      </c>
      <c r="E629" s="71"/>
      <c r="F629" s="236"/>
      <c r="G629" s="299"/>
    </row>
    <row r="630" spans="1:9" ht="31">
      <c r="A630" s="182" t="s">
        <v>2173</v>
      </c>
      <c r="B630" s="191" t="s">
        <v>1238</v>
      </c>
      <c r="C630" s="23" t="s">
        <v>1239</v>
      </c>
      <c r="D630" s="612">
        <v>2</v>
      </c>
      <c r="E630" s="31" t="s">
        <v>339</v>
      </c>
      <c r="F630" s="20" t="s">
        <v>6313</v>
      </c>
      <c r="G630" s="299"/>
    </row>
    <row r="631" spans="1:9" ht="130.5">
      <c r="A631" s="182"/>
      <c r="B631" s="191"/>
      <c r="C631" s="23" t="s">
        <v>6308</v>
      </c>
      <c r="D631" s="52">
        <v>2</v>
      </c>
      <c r="E631" s="31" t="s">
        <v>339</v>
      </c>
      <c r="F631" s="20" t="s">
        <v>6314</v>
      </c>
      <c r="G631" s="299"/>
    </row>
    <row r="632" spans="1:9" ht="29">
      <c r="A632" s="182"/>
      <c r="B632" s="191"/>
      <c r="C632" s="23" t="s">
        <v>1241</v>
      </c>
      <c r="D632" s="52">
        <v>2</v>
      </c>
      <c r="E632" s="31" t="s">
        <v>269</v>
      </c>
      <c r="F632" s="20" t="s">
        <v>1242</v>
      </c>
      <c r="G632" s="299"/>
    </row>
    <row r="633" spans="1:9" ht="43.5">
      <c r="A633" s="182"/>
      <c r="B633" s="191"/>
      <c r="C633" s="23" t="s">
        <v>1243</v>
      </c>
      <c r="D633" s="52">
        <v>2</v>
      </c>
      <c r="E633" s="31" t="s">
        <v>418</v>
      </c>
      <c r="F633" s="20" t="s">
        <v>1244</v>
      </c>
      <c r="G633" s="299"/>
    </row>
    <row r="634" spans="1:9" ht="72.5">
      <c r="A634" s="182"/>
      <c r="B634" s="191"/>
      <c r="C634" s="23" t="s">
        <v>6309</v>
      </c>
      <c r="D634" s="52">
        <v>2</v>
      </c>
      <c r="E634" s="22" t="s">
        <v>339</v>
      </c>
      <c r="F634" s="30" t="s">
        <v>6312</v>
      </c>
      <c r="G634" s="299"/>
    </row>
    <row r="635" spans="1:9" ht="46.5">
      <c r="A635" s="182" t="s">
        <v>2178</v>
      </c>
      <c r="B635" s="191" t="s">
        <v>1246</v>
      </c>
      <c r="C635" s="535" t="s">
        <v>1247</v>
      </c>
      <c r="D635" s="607">
        <v>2</v>
      </c>
      <c r="E635" s="273" t="s">
        <v>269</v>
      </c>
      <c r="F635" s="66"/>
      <c r="G635" s="299"/>
    </row>
    <row r="636" spans="1:9" ht="29">
      <c r="A636" s="182"/>
      <c r="B636" s="191"/>
      <c r="C636" s="536" t="s">
        <v>1248</v>
      </c>
      <c r="D636" s="607">
        <v>2</v>
      </c>
      <c r="E636" s="71" t="s">
        <v>269</v>
      </c>
      <c r="F636" s="66"/>
      <c r="G636" s="299"/>
    </row>
    <row r="637" spans="1:9" ht="43.5">
      <c r="A637" s="182"/>
      <c r="B637" s="191"/>
      <c r="C637" s="537" t="s">
        <v>1249</v>
      </c>
      <c r="D637" s="607">
        <v>2</v>
      </c>
      <c r="E637" s="71"/>
      <c r="F637" s="66"/>
      <c r="G637" s="299"/>
    </row>
    <row r="638" spans="1:9" ht="29">
      <c r="A638" s="182"/>
      <c r="B638" s="191"/>
      <c r="C638" s="538" t="s">
        <v>6307</v>
      </c>
      <c r="D638" s="607">
        <v>2</v>
      </c>
      <c r="E638" s="71" t="s">
        <v>538</v>
      </c>
      <c r="F638" s="66"/>
      <c r="G638" s="299"/>
    </row>
    <row r="639" spans="1:9" ht="21">
      <c r="A639" s="98"/>
      <c r="B639" s="1195" t="s">
        <v>2181</v>
      </c>
      <c r="C639" s="1197"/>
      <c r="D639" s="1197"/>
      <c r="E639" s="1197"/>
      <c r="F639" s="1197"/>
      <c r="G639" s="1199"/>
      <c r="H639" s="29">
        <f>H640+H643+H647+H651+H672+H676+H682+H690</f>
        <v>76</v>
      </c>
      <c r="I639" s="29">
        <f>I640+I643+I647+I651+I672+I676+I682+I690</f>
        <v>76</v>
      </c>
    </row>
    <row r="640" spans="1:9" ht="29.25" customHeight="1">
      <c r="A640" s="135" t="s">
        <v>25</v>
      </c>
      <c r="B640" s="1078" t="s">
        <v>24</v>
      </c>
      <c r="C640" s="1091"/>
      <c r="D640" s="1091"/>
      <c r="E640" s="1091"/>
      <c r="F640" s="1091"/>
      <c r="G640" s="1092"/>
      <c r="H640" s="29">
        <f>SUM(D641:D642)</f>
        <v>2</v>
      </c>
      <c r="I640" s="29">
        <f>COUNT(D641:D642)*2</f>
        <v>2</v>
      </c>
    </row>
    <row r="641" spans="1:9" ht="62">
      <c r="A641" s="43" t="s">
        <v>1252</v>
      </c>
      <c r="B641" s="114" t="s">
        <v>1253</v>
      </c>
      <c r="C641" s="74" t="s">
        <v>1254</v>
      </c>
      <c r="D641" s="601">
        <v>2</v>
      </c>
      <c r="E641" s="28" t="s">
        <v>538</v>
      </c>
      <c r="F641" s="26"/>
      <c r="G641" s="53"/>
    </row>
    <row r="642" spans="1:9" ht="30.75" hidden="1" customHeight="1">
      <c r="A642" s="68" t="s">
        <v>1255</v>
      </c>
      <c r="B642" s="30" t="s">
        <v>1256</v>
      </c>
      <c r="C642" s="26"/>
      <c r="D642" s="523"/>
      <c r="E642" s="28"/>
      <c r="F642" s="26"/>
      <c r="G642" s="26"/>
      <c r="H642" s="99"/>
      <c r="I642" s="99"/>
    </row>
    <row r="643" spans="1:9" ht="40.5" customHeight="1">
      <c r="A643" s="135" t="s">
        <v>23</v>
      </c>
      <c r="B643" s="1078" t="s">
        <v>22</v>
      </c>
      <c r="C643" s="1091"/>
      <c r="D643" s="1091"/>
      <c r="E643" s="1091"/>
      <c r="F643" s="1091"/>
      <c r="G643" s="1092"/>
      <c r="H643" s="29">
        <f>SUM(D644:D646)</f>
        <v>2</v>
      </c>
      <c r="I643" s="29">
        <f>COUNT(D644:D646)*2</f>
        <v>2</v>
      </c>
    </row>
    <row r="644" spans="1:9" ht="31">
      <c r="A644" s="43" t="s">
        <v>1257</v>
      </c>
      <c r="B644" s="191" t="s">
        <v>1258</v>
      </c>
      <c r="C644" s="50" t="s">
        <v>3603</v>
      </c>
      <c r="D644" s="601">
        <v>2</v>
      </c>
      <c r="E644" s="28" t="s">
        <v>646</v>
      </c>
      <c r="F644" s="26"/>
      <c r="G644" s="53"/>
    </row>
    <row r="645" spans="1:9" ht="55.5" hidden="1" customHeight="1">
      <c r="A645" s="68" t="s">
        <v>1259</v>
      </c>
      <c r="B645" s="191" t="s">
        <v>1260</v>
      </c>
      <c r="C645" s="26"/>
      <c r="D645" s="523"/>
      <c r="E645" s="28"/>
      <c r="F645" s="26"/>
      <c r="G645" s="26"/>
      <c r="H645" s="99"/>
      <c r="I645" s="99"/>
    </row>
    <row r="646" spans="1:9" ht="57" hidden="1" customHeight="1">
      <c r="A646" s="68" t="s">
        <v>1261</v>
      </c>
      <c r="B646" s="191" t="s">
        <v>1262</v>
      </c>
      <c r="C646" s="26"/>
      <c r="D646" s="523"/>
      <c r="E646" s="28"/>
      <c r="F646" s="26"/>
      <c r="G646" s="26"/>
      <c r="H646" s="99"/>
      <c r="I646" s="99"/>
    </row>
    <row r="647" spans="1:9" ht="34.5" customHeight="1">
      <c r="A647" s="135" t="s">
        <v>2191</v>
      </c>
      <c r="B647" s="1078" t="s">
        <v>20</v>
      </c>
      <c r="C647" s="1091"/>
      <c r="D647" s="1091"/>
      <c r="E647" s="1091"/>
      <c r="F647" s="1091"/>
      <c r="G647" s="1092"/>
      <c r="H647" s="29">
        <f>SUM(D648:D650)</f>
        <v>4</v>
      </c>
      <c r="I647" s="29">
        <f>COUNT(D648:D650)*2</f>
        <v>4</v>
      </c>
    </row>
    <row r="648" spans="1:9" ht="72.5">
      <c r="A648" s="18" t="s">
        <v>2193</v>
      </c>
      <c r="B648" s="191" t="s">
        <v>1264</v>
      </c>
      <c r="C648" s="25" t="s">
        <v>3604</v>
      </c>
      <c r="D648" s="601">
        <v>2</v>
      </c>
      <c r="E648" s="28" t="s">
        <v>538</v>
      </c>
      <c r="F648" s="26"/>
      <c r="G648" s="53"/>
    </row>
    <row r="649" spans="1:9" ht="51" hidden="1" customHeight="1">
      <c r="A649" s="27" t="s">
        <v>2197</v>
      </c>
      <c r="B649" s="191" t="s">
        <v>1268</v>
      </c>
      <c r="C649" s="26"/>
      <c r="D649" s="523"/>
      <c r="E649" s="28"/>
      <c r="F649" s="26"/>
      <c r="G649" s="26"/>
      <c r="H649" s="99"/>
      <c r="I649" s="99"/>
    </row>
    <row r="650" spans="1:9" ht="46.5">
      <c r="A650" s="18" t="s">
        <v>2199</v>
      </c>
      <c r="B650" s="114" t="s">
        <v>1271</v>
      </c>
      <c r="C650" s="191" t="s">
        <v>1272</v>
      </c>
      <c r="D650" s="601">
        <v>2</v>
      </c>
      <c r="E650" s="28" t="s">
        <v>538</v>
      </c>
      <c r="F650" s="191" t="s">
        <v>1273</v>
      </c>
      <c r="G650" s="53"/>
    </row>
    <row r="651" spans="1:9" ht="42.75" customHeight="1">
      <c r="A651" s="135" t="s">
        <v>2202</v>
      </c>
      <c r="B651" s="1078" t="s">
        <v>18</v>
      </c>
      <c r="C651" s="1091"/>
      <c r="D651" s="1091"/>
      <c r="E651" s="1091"/>
      <c r="F651" s="1091"/>
      <c r="G651" s="1092"/>
      <c r="H651" s="29">
        <f>SUM(D652:D671)</f>
        <v>40</v>
      </c>
      <c r="I651" s="29">
        <f>COUNT(D652:D671)*2</f>
        <v>40</v>
      </c>
    </row>
    <row r="652" spans="1:9" ht="46.5">
      <c r="A652" s="18" t="s">
        <v>2204</v>
      </c>
      <c r="B652" s="191" t="s">
        <v>1275</v>
      </c>
      <c r="C652" s="123" t="s">
        <v>1276</v>
      </c>
      <c r="D652" s="601">
        <v>2</v>
      </c>
      <c r="E652" s="28" t="s">
        <v>646</v>
      </c>
      <c r="F652" s="26"/>
      <c r="G652" s="53"/>
    </row>
    <row r="653" spans="1:9" ht="29">
      <c r="A653" s="98"/>
      <c r="B653" s="191"/>
      <c r="C653" s="23" t="s">
        <v>1277</v>
      </c>
      <c r="D653" s="601">
        <v>2</v>
      </c>
      <c r="E653" s="28" t="s">
        <v>375</v>
      </c>
      <c r="F653" s="26"/>
      <c r="G653" s="53"/>
    </row>
    <row r="654" spans="1:9" ht="46.5">
      <c r="A654" s="18" t="s">
        <v>2207</v>
      </c>
      <c r="B654" s="191" t="s">
        <v>1279</v>
      </c>
      <c r="C654" s="50" t="s">
        <v>3605</v>
      </c>
      <c r="D654" s="601">
        <v>2</v>
      </c>
      <c r="E654" s="28" t="s">
        <v>646</v>
      </c>
      <c r="F654" s="26"/>
      <c r="G654" s="53"/>
    </row>
    <row r="655" spans="1:9" ht="43.5">
      <c r="A655" s="18"/>
      <c r="B655" s="191"/>
      <c r="C655" s="50" t="s">
        <v>3606</v>
      </c>
      <c r="D655" s="601">
        <v>2</v>
      </c>
      <c r="E655" s="28" t="s">
        <v>646</v>
      </c>
      <c r="F655" s="26"/>
      <c r="G655" s="53"/>
    </row>
    <row r="656" spans="1:9" ht="58">
      <c r="A656" s="18"/>
      <c r="B656" s="191"/>
      <c r="C656" s="50" t="s">
        <v>3607</v>
      </c>
      <c r="D656" s="601">
        <v>2</v>
      </c>
      <c r="E656" s="28" t="s">
        <v>646</v>
      </c>
      <c r="F656" s="26"/>
      <c r="G656" s="53"/>
    </row>
    <row r="657" spans="1:9" ht="43.5">
      <c r="A657" s="18"/>
      <c r="B657" s="191"/>
      <c r="C657" s="50" t="s">
        <v>3608</v>
      </c>
      <c r="D657" s="601">
        <v>2</v>
      </c>
      <c r="E657" s="28" t="s">
        <v>646</v>
      </c>
      <c r="F657" s="26"/>
      <c r="G657" s="53"/>
    </row>
    <row r="658" spans="1:9" ht="29">
      <c r="A658" s="18"/>
      <c r="B658" s="191"/>
      <c r="C658" s="50" t="s">
        <v>3609</v>
      </c>
      <c r="D658" s="601">
        <v>2</v>
      </c>
      <c r="E658" s="28" t="s">
        <v>646</v>
      </c>
      <c r="F658" s="26"/>
      <c r="G658" s="53"/>
    </row>
    <row r="659" spans="1:9" ht="29">
      <c r="A659" s="18"/>
      <c r="B659" s="191"/>
      <c r="C659" s="25" t="s">
        <v>6383</v>
      </c>
      <c r="D659" s="601">
        <v>2</v>
      </c>
      <c r="E659" s="28"/>
      <c r="F659" s="26"/>
      <c r="G659" s="53"/>
    </row>
    <row r="660" spans="1:9" ht="43.5">
      <c r="A660" s="18"/>
      <c r="B660" s="191"/>
      <c r="C660" s="50" t="s">
        <v>3610</v>
      </c>
      <c r="D660" s="601">
        <v>2</v>
      </c>
      <c r="E660" s="28" t="s">
        <v>646</v>
      </c>
      <c r="F660" s="26"/>
      <c r="G660" s="53"/>
    </row>
    <row r="661" spans="1:9" ht="43.5">
      <c r="A661" s="18"/>
      <c r="B661" s="191"/>
      <c r="C661" s="50" t="s">
        <v>3611</v>
      </c>
      <c r="D661" s="601">
        <v>2</v>
      </c>
      <c r="E661" s="28" t="s">
        <v>646</v>
      </c>
      <c r="F661" s="26"/>
      <c r="G661" s="53"/>
    </row>
    <row r="662" spans="1:9" ht="43.5">
      <c r="A662" s="18"/>
      <c r="B662" s="191"/>
      <c r="C662" s="50" t="s">
        <v>3612</v>
      </c>
      <c r="D662" s="601">
        <v>2</v>
      </c>
      <c r="E662" s="28" t="s">
        <v>646</v>
      </c>
      <c r="F662" s="26"/>
      <c r="G662" s="53"/>
    </row>
    <row r="663" spans="1:9" ht="29">
      <c r="A663" s="18"/>
      <c r="B663" s="191"/>
      <c r="C663" s="50" t="s">
        <v>3613</v>
      </c>
      <c r="D663" s="601">
        <v>2</v>
      </c>
      <c r="E663" s="28" t="s">
        <v>646</v>
      </c>
      <c r="F663" s="26"/>
      <c r="G663" s="53"/>
    </row>
    <row r="664" spans="1:9" ht="43.5">
      <c r="A664" s="18"/>
      <c r="B664" s="191"/>
      <c r="C664" s="50" t="s">
        <v>3614</v>
      </c>
      <c r="D664" s="601">
        <v>2</v>
      </c>
      <c r="E664" s="28" t="s">
        <v>646</v>
      </c>
      <c r="F664" s="26"/>
      <c r="G664" s="53"/>
    </row>
    <row r="665" spans="1:9" ht="43.5">
      <c r="A665" s="18"/>
      <c r="B665" s="191"/>
      <c r="C665" s="50" t="s">
        <v>3615</v>
      </c>
      <c r="D665" s="601">
        <v>2</v>
      </c>
      <c r="E665" s="28" t="s">
        <v>646</v>
      </c>
      <c r="F665" s="26"/>
      <c r="G665" s="53"/>
    </row>
    <row r="666" spans="1:9" ht="43.5">
      <c r="A666" s="18"/>
      <c r="B666" s="191"/>
      <c r="C666" s="50" t="s">
        <v>3616</v>
      </c>
      <c r="D666" s="601">
        <v>2</v>
      </c>
      <c r="E666" s="28" t="s">
        <v>646</v>
      </c>
      <c r="F666" s="26"/>
      <c r="G666" s="53"/>
    </row>
    <row r="667" spans="1:9" ht="43.5">
      <c r="A667" s="18"/>
      <c r="B667" s="191"/>
      <c r="C667" s="50" t="s">
        <v>3617</v>
      </c>
      <c r="D667" s="601">
        <v>2</v>
      </c>
      <c r="E667" s="28" t="s">
        <v>646</v>
      </c>
      <c r="F667" s="26"/>
      <c r="G667" s="53"/>
    </row>
    <row r="668" spans="1:9" ht="29">
      <c r="A668" s="18"/>
      <c r="B668" s="191"/>
      <c r="C668" s="50" t="s">
        <v>3618</v>
      </c>
      <c r="D668" s="601">
        <v>2</v>
      </c>
      <c r="E668" s="28" t="s">
        <v>646</v>
      </c>
      <c r="F668" s="26"/>
      <c r="G668" s="53"/>
    </row>
    <row r="669" spans="1:9" ht="29">
      <c r="A669" s="18"/>
      <c r="B669" s="191"/>
      <c r="C669" s="25" t="s">
        <v>6384</v>
      </c>
      <c r="D669" s="601">
        <v>2</v>
      </c>
      <c r="E669" s="28"/>
      <c r="F669" s="26"/>
      <c r="G669" s="53"/>
    </row>
    <row r="670" spans="1:9" ht="46.5">
      <c r="A670" s="18" t="s">
        <v>2224</v>
      </c>
      <c r="B670" s="191" t="s">
        <v>1294</v>
      </c>
      <c r="C670" s="50" t="s">
        <v>2600</v>
      </c>
      <c r="D670" s="601">
        <v>2</v>
      </c>
      <c r="E670" s="28" t="s">
        <v>538</v>
      </c>
      <c r="F670" s="26"/>
      <c r="G670" s="53"/>
    </row>
    <row r="671" spans="1:9" ht="31">
      <c r="A671" s="18" t="s">
        <v>2228</v>
      </c>
      <c r="B671" s="191" t="s">
        <v>1297</v>
      </c>
      <c r="C671" s="50" t="s">
        <v>1298</v>
      </c>
      <c r="D671" s="601">
        <v>2</v>
      </c>
      <c r="E671" s="28" t="s">
        <v>339</v>
      </c>
      <c r="F671" s="30" t="s">
        <v>3619</v>
      </c>
      <c r="G671" s="53"/>
    </row>
    <row r="672" spans="1:9" ht="36" customHeight="1">
      <c r="A672" s="135" t="s">
        <v>2235</v>
      </c>
      <c r="B672" s="1078" t="s">
        <v>16</v>
      </c>
      <c r="C672" s="1091"/>
      <c r="D672" s="1091"/>
      <c r="E672" s="1091"/>
      <c r="F672" s="1091"/>
      <c r="G672" s="1092"/>
      <c r="H672" s="29">
        <f>SUM(D673:D675)</f>
        <v>6</v>
      </c>
      <c r="I672" s="29">
        <f>COUNT(D673:D675)*2</f>
        <v>6</v>
      </c>
    </row>
    <row r="673" spans="1:9" ht="31">
      <c r="A673" s="18" t="s">
        <v>2237</v>
      </c>
      <c r="B673" s="191" t="s">
        <v>1302</v>
      </c>
      <c r="C673" s="50" t="s">
        <v>1303</v>
      </c>
      <c r="D673" s="601">
        <v>2</v>
      </c>
      <c r="E673" s="28" t="s">
        <v>538</v>
      </c>
      <c r="F673" s="26"/>
      <c r="G673" s="53"/>
    </row>
    <row r="674" spans="1:9" ht="46.5">
      <c r="A674" s="18" t="s">
        <v>2240</v>
      </c>
      <c r="B674" s="191" t="s">
        <v>1305</v>
      </c>
      <c r="C674" s="25" t="s">
        <v>1306</v>
      </c>
      <c r="D674" s="601">
        <v>2</v>
      </c>
      <c r="E674" s="28" t="s">
        <v>538</v>
      </c>
      <c r="F674" s="26"/>
      <c r="G674" s="53"/>
    </row>
    <row r="675" spans="1:9" ht="69" customHeight="1">
      <c r="A675" s="18" t="s">
        <v>1307</v>
      </c>
      <c r="B675" s="191" t="s">
        <v>1308</v>
      </c>
      <c r="C675" s="23" t="s">
        <v>1309</v>
      </c>
      <c r="D675" s="601">
        <v>2</v>
      </c>
      <c r="E675" s="28" t="s">
        <v>538</v>
      </c>
      <c r="F675" s="26"/>
      <c r="G675" s="53"/>
    </row>
    <row r="676" spans="1:9" ht="53.25" customHeight="1">
      <c r="A676" s="135" t="s">
        <v>2244</v>
      </c>
      <c r="B676" s="992" t="s">
        <v>14</v>
      </c>
      <c r="C676" s="1001"/>
      <c r="D676" s="1001"/>
      <c r="E676" s="1001"/>
      <c r="F676" s="1001"/>
      <c r="G676" s="1002"/>
      <c r="H676" s="29">
        <f>SUM(D677:D681)</f>
        <v>10</v>
      </c>
      <c r="I676" s="29">
        <f>COUNT(D677:D681)*2</f>
        <v>10</v>
      </c>
    </row>
    <row r="677" spans="1:9" ht="31">
      <c r="A677" s="18" t="s">
        <v>2245</v>
      </c>
      <c r="B677" s="19" t="s">
        <v>1311</v>
      </c>
      <c r="C677" s="25" t="s">
        <v>1312</v>
      </c>
      <c r="D677" s="601">
        <v>2</v>
      </c>
      <c r="E677" s="28" t="s">
        <v>651</v>
      </c>
      <c r="F677" s="26"/>
      <c r="G677" s="53"/>
    </row>
    <row r="678" spans="1:9" ht="46.5">
      <c r="A678" s="18" t="s">
        <v>1313</v>
      </c>
      <c r="B678" s="19" t="s">
        <v>1314</v>
      </c>
      <c r="C678" s="25" t="s">
        <v>1317</v>
      </c>
      <c r="D678" s="601">
        <v>2</v>
      </c>
      <c r="E678" s="28" t="s">
        <v>651</v>
      </c>
      <c r="F678" s="26"/>
      <c r="G678" s="53"/>
    </row>
    <row r="679" spans="1:9" ht="46.5">
      <c r="A679" s="18" t="s">
        <v>1318</v>
      </c>
      <c r="B679" s="51" t="s">
        <v>1319</v>
      </c>
      <c r="C679" s="123" t="s">
        <v>1320</v>
      </c>
      <c r="D679" s="601">
        <v>2</v>
      </c>
      <c r="E679" s="28" t="s">
        <v>651</v>
      </c>
      <c r="F679" s="26"/>
      <c r="G679" s="53"/>
    </row>
    <row r="680" spans="1:9" ht="46.5">
      <c r="A680" s="18" t="s">
        <v>2255</v>
      </c>
      <c r="B680" s="19" t="s">
        <v>1322</v>
      </c>
      <c r="C680" s="50" t="s">
        <v>1323</v>
      </c>
      <c r="D680" s="601">
        <v>2</v>
      </c>
      <c r="E680" s="28" t="s">
        <v>651</v>
      </c>
      <c r="F680" s="26"/>
      <c r="G680" s="53"/>
    </row>
    <row r="681" spans="1:9" ht="46.5">
      <c r="A681" s="18" t="s">
        <v>2257</v>
      </c>
      <c r="B681" s="114" t="s">
        <v>1325</v>
      </c>
      <c r="C681" s="50" t="s">
        <v>2259</v>
      </c>
      <c r="D681" s="601">
        <v>2</v>
      </c>
      <c r="E681" s="26" t="s">
        <v>651</v>
      </c>
      <c r="F681" s="26" t="s">
        <v>2606</v>
      </c>
      <c r="G681" s="53"/>
    </row>
    <row r="682" spans="1:9" ht="36.75" customHeight="1">
      <c r="A682" s="135" t="s">
        <v>2261</v>
      </c>
      <c r="B682" s="996" t="s">
        <v>1327</v>
      </c>
      <c r="C682" s="997"/>
      <c r="D682" s="997"/>
      <c r="E682" s="997"/>
      <c r="F682" s="997"/>
      <c r="G682" s="1079"/>
      <c r="H682" s="29">
        <f>SUM(D683:D689)</f>
        <v>6</v>
      </c>
      <c r="I682" s="29">
        <f>COUNT(D683:D689)*2</f>
        <v>6</v>
      </c>
    </row>
    <row r="683" spans="1:9" ht="32.25" hidden="1" customHeight="1">
      <c r="A683" s="27" t="s">
        <v>1328</v>
      </c>
      <c r="B683" s="50" t="s">
        <v>1329</v>
      </c>
      <c r="C683" s="50" t="s">
        <v>1330</v>
      </c>
      <c r="D683" s="530"/>
      <c r="E683" s="26" t="s">
        <v>538</v>
      </c>
      <c r="F683" s="91" t="s">
        <v>1331</v>
      </c>
      <c r="G683" s="26"/>
      <c r="H683" s="99"/>
      <c r="I683" s="99"/>
    </row>
    <row r="684" spans="1:9" ht="72.5" hidden="1">
      <c r="A684" s="27" t="s">
        <v>1332</v>
      </c>
      <c r="B684" s="50" t="s">
        <v>1333</v>
      </c>
      <c r="C684" s="50" t="s">
        <v>1334</v>
      </c>
      <c r="D684" s="530"/>
      <c r="E684" s="26" t="s">
        <v>538</v>
      </c>
      <c r="F684" s="91" t="s">
        <v>1335</v>
      </c>
      <c r="G684" s="53"/>
      <c r="H684" s="99"/>
      <c r="I684" s="99"/>
    </row>
    <row r="685" spans="1:9" ht="101.5" hidden="1">
      <c r="A685" s="27" t="s">
        <v>1336</v>
      </c>
      <c r="B685" s="50" t="s">
        <v>1337</v>
      </c>
      <c r="C685" s="50" t="s">
        <v>1338</v>
      </c>
      <c r="D685" s="530"/>
      <c r="E685" s="26" t="s">
        <v>538</v>
      </c>
      <c r="F685" s="91" t="s">
        <v>1339</v>
      </c>
      <c r="G685" s="53"/>
      <c r="H685" s="99"/>
      <c r="I685" s="99"/>
    </row>
    <row r="686" spans="1:9" ht="116">
      <c r="A686" s="63" t="s">
        <v>1340</v>
      </c>
      <c r="B686" s="50" t="s">
        <v>1341</v>
      </c>
      <c r="C686" s="50" t="s">
        <v>1342</v>
      </c>
      <c r="D686" s="530">
        <v>2</v>
      </c>
      <c r="E686" s="26" t="s">
        <v>538</v>
      </c>
      <c r="F686" s="91" t="s">
        <v>1343</v>
      </c>
      <c r="G686" s="53"/>
    </row>
    <row r="687" spans="1:9" ht="72.5">
      <c r="A687" s="63" t="s">
        <v>1344</v>
      </c>
      <c r="B687" s="50" t="s">
        <v>1345</v>
      </c>
      <c r="C687" s="50" t="s">
        <v>1346</v>
      </c>
      <c r="D687" s="530">
        <v>2</v>
      </c>
      <c r="E687" s="26" t="s">
        <v>538</v>
      </c>
      <c r="F687" s="91" t="s">
        <v>1347</v>
      </c>
      <c r="G687" s="53"/>
    </row>
    <row r="688" spans="1:9" ht="101.5" hidden="1">
      <c r="A688" s="27" t="s">
        <v>1348</v>
      </c>
      <c r="B688" s="50" t="s">
        <v>1349</v>
      </c>
      <c r="C688" s="50" t="s">
        <v>1350</v>
      </c>
      <c r="D688" s="530"/>
      <c r="E688" s="26" t="s">
        <v>538</v>
      </c>
      <c r="F688" s="91" t="s">
        <v>1351</v>
      </c>
      <c r="G688" s="53"/>
      <c r="H688" s="99"/>
      <c r="I688" s="99"/>
    </row>
    <row r="689" spans="1:9" ht="116">
      <c r="A689" s="63" t="s">
        <v>1352</v>
      </c>
      <c r="B689" s="50" t="s">
        <v>1353</v>
      </c>
      <c r="C689" s="50" t="s">
        <v>1354</v>
      </c>
      <c r="D689" s="530">
        <v>2</v>
      </c>
      <c r="E689" s="26" t="s">
        <v>538</v>
      </c>
      <c r="F689" s="91" t="s">
        <v>1355</v>
      </c>
      <c r="G689" s="53"/>
    </row>
    <row r="690" spans="1:9" ht="45.75" customHeight="1">
      <c r="A690" s="135" t="s">
        <v>2264</v>
      </c>
      <c r="B690" s="1078" t="s">
        <v>11</v>
      </c>
      <c r="C690" s="1091"/>
      <c r="D690" s="1091"/>
      <c r="E690" s="1091"/>
      <c r="F690" s="1091"/>
      <c r="G690" s="1092"/>
      <c r="H690" s="29">
        <f>SUM(D691:D693)</f>
        <v>6</v>
      </c>
      <c r="I690" s="29">
        <f>COUNT(D691:D693)*2</f>
        <v>6</v>
      </c>
    </row>
    <row r="691" spans="1:9" ht="31">
      <c r="A691" s="18" t="s">
        <v>2266</v>
      </c>
      <c r="B691" s="191" t="s">
        <v>1357</v>
      </c>
      <c r="C691" s="23" t="s">
        <v>1358</v>
      </c>
      <c r="D691" s="520">
        <v>2</v>
      </c>
      <c r="E691" s="28" t="s">
        <v>269</v>
      </c>
      <c r="F691" s="28" t="s">
        <v>1359</v>
      </c>
      <c r="G691" s="53"/>
    </row>
    <row r="692" spans="1:9" ht="29">
      <c r="A692" s="98"/>
      <c r="B692" s="191"/>
      <c r="C692" s="23" t="s">
        <v>1360</v>
      </c>
      <c r="D692" s="520">
        <v>2</v>
      </c>
      <c r="E692" s="28" t="s">
        <v>269</v>
      </c>
      <c r="F692" s="28" t="s">
        <v>1361</v>
      </c>
      <c r="G692" s="53"/>
    </row>
    <row r="693" spans="1:9" ht="31">
      <c r="A693" s="18" t="s">
        <v>2268</v>
      </c>
      <c r="B693" s="191" t="s">
        <v>1363</v>
      </c>
      <c r="C693" s="553" t="s">
        <v>6610</v>
      </c>
      <c r="D693" s="520">
        <v>2</v>
      </c>
      <c r="E693" s="34" t="s">
        <v>538</v>
      </c>
      <c r="F693" s="23" t="s">
        <v>1364</v>
      </c>
      <c r="G693" s="53"/>
    </row>
    <row r="694" spans="1:9" ht="15.5" hidden="1">
      <c r="A694" s="92" t="s">
        <v>10</v>
      </c>
      <c r="B694" s="993" t="s">
        <v>1365</v>
      </c>
      <c r="C694" s="994"/>
      <c r="D694" s="994"/>
      <c r="E694" s="994"/>
      <c r="F694" s="994"/>
      <c r="G694" s="998"/>
      <c r="H694" s="99">
        <f>SUM(D695:D700)</f>
        <v>0</v>
      </c>
      <c r="I694" s="99">
        <f>COUNT(D695:D700)*2</f>
        <v>0</v>
      </c>
    </row>
    <row r="695" spans="1:9" ht="85.5" hidden="1" customHeight="1">
      <c r="A695" s="92" t="s">
        <v>1366</v>
      </c>
      <c r="B695" s="50" t="s">
        <v>1367</v>
      </c>
      <c r="C695" s="50"/>
      <c r="D695" s="531"/>
      <c r="E695" s="50"/>
      <c r="F695" s="50"/>
      <c r="G695" s="50"/>
      <c r="H695" s="99"/>
      <c r="I695" s="99"/>
    </row>
    <row r="696" spans="1:9" ht="72" hidden="1" customHeight="1">
      <c r="A696" s="92" t="s">
        <v>1368</v>
      </c>
      <c r="B696" s="50" t="s">
        <v>1369</v>
      </c>
      <c r="C696" s="50"/>
      <c r="D696" s="531"/>
      <c r="E696" s="50"/>
      <c r="F696" s="50"/>
      <c r="G696" s="50"/>
      <c r="H696" s="99"/>
      <c r="I696" s="99"/>
    </row>
    <row r="697" spans="1:9" ht="72.75" hidden="1" customHeight="1">
      <c r="A697" s="92" t="s">
        <v>1370</v>
      </c>
      <c r="B697" s="50" t="s">
        <v>1371</v>
      </c>
      <c r="C697" s="50"/>
      <c r="D697" s="531"/>
      <c r="E697" s="50"/>
      <c r="F697" s="50"/>
      <c r="G697" s="50"/>
      <c r="H697" s="99"/>
      <c r="I697" s="99"/>
    </row>
    <row r="698" spans="1:9" ht="96.75" hidden="1" customHeight="1">
      <c r="A698" s="92" t="s">
        <v>1372</v>
      </c>
      <c r="B698" s="50" t="s">
        <v>1373</v>
      </c>
      <c r="C698" s="50"/>
      <c r="D698" s="531"/>
      <c r="E698" s="50"/>
      <c r="F698" s="50"/>
      <c r="G698" s="50"/>
      <c r="H698" s="99"/>
      <c r="I698" s="99"/>
    </row>
    <row r="699" spans="1:9" ht="54.75" hidden="1" customHeight="1">
      <c r="A699" s="92" t="s">
        <v>1374</v>
      </c>
      <c r="B699" s="50" t="s">
        <v>1375</v>
      </c>
      <c r="C699" s="50"/>
      <c r="D699" s="531"/>
      <c r="E699" s="50"/>
      <c r="F699" s="50"/>
      <c r="G699" s="50"/>
      <c r="H699" s="99"/>
      <c r="I699" s="99"/>
    </row>
    <row r="700" spans="1:9" ht="62.25" hidden="1" customHeight="1">
      <c r="A700" s="92" t="s">
        <v>1376</v>
      </c>
      <c r="B700" s="50" t="s">
        <v>1377</v>
      </c>
      <c r="C700" s="50"/>
      <c r="D700" s="531"/>
      <c r="E700" s="50"/>
      <c r="F700" s="50"/>
      <c r="G700" s="50"/>
      <c r="H700" s="99"/>
      <c r="I700" s="99"/>
    </row>
    <row r="701" spans="1:9" ht="39" customHeight="1">
      <c r="A701" s="60" t="s">
        <v>1378</v>
      </c>
      <c r="B701" s="993" t="s">
        <v>8</v>
      </c>
      <c r="C701" s="994"/>
      <c r="D701" s="994"/>
      <c r="E701" s="994"/>
      <c r="F701" s="994"/>
      <c r="G701" s="998"/>
      <c r="H701" s="29">
        <f>SUM(D702:D711)</f>
        <v>2</v>
      </c>
      <c r="I701" s="29">
        <f>COUNT(D702:D711)*2</f>
        <v>2</v>
      </c>
    </row>
    <row r="702" spans="1:9" ht="72.5" hidden="1">
      <c r="A702" s="92" t="s">
        <v>1379</v>
      </c>
      <c r="B702" s="50" t="s">
        <v>1380</v>
      </c>
      <c r="C702" s="50"/>
      <c r="D702" s="531"/>
      <c r="E702" s="50"/>
      <c r="F702" s="50"/>
      <c r="G702" s="50"/>
      <c r="H702" s="99"/>
      <c r="I702" s="99"/>
    </row>
    <row r="703" spans="1:9" ht="58" hidden="1">
      <c r="A703" s="92" t="s">
        <v>1381</v>
      </c>
      <c r="B703" s="50" t="s">
        <v>1382</v>
      </c>
      <c r="C703" s="50"/>
      <c r="D703" s="531"/>
      <c r="E703" s="50"/>
      <c r="F703" s="50"/>
      <c r="G703" s="50"/>
      <c r="H703" s="99"/>
      <c r="I703" s="99"/>
    </row>
    <row r="704" spans="1:9" ht="58" hidden="1">
      <c r="A704" s="92" t="s">
        <v>1383</v>
      </c>
      <c r="B704" s="50" t="s">
        <v>1384</v>
      </c>
      <c r="C704" s="50"/>
      <c r="D704" s="531"/>
      <c r="E704" s="50"/>
      <c r="F704" s="50"/>
      <c r="G704" s="50"/>
      <c r="H704" s="99"/>
      <c r="I704" s="99"/>
    </row>
    <row r="705" spans="1:9" ht="43.5" hidden="1">
      <c r="A705" s="92" t="s">
        <v>1385</v>
      </c>
      <c r="B705" s="50" t="s">
        <v>1386</v>
      </c>
      <c r="C705" s="50"/>
      <c r="D705" s="531"/>
      <c r="E705" s="50"/>
      <c r="F705" s="50"/>
      <c r="G705" s="50"/>
      <c r="H705" s="99"/>
      <c r="I705" s="99"/>
    </row>
    <row r="706" spans="1:9" ht="43.5" hidden="1">
      <c r="A706" s="92" t="s">
        <v>1387</v>
      </c>
      <c r="B706" s="50" t="s">
        <v>1388</v>
      </c>
      <c r="C706" s="50"/>
      <c r="D706" s="531"/>
      <c r="E706" s="50"/>
      <c r="F706" s="50"/>
      <c r="G706" s="50"/>
      <c r="H706" s="99"/>
      <c r="I706" s="99"/>
    </row>
    <row r="707" spans="1:9" ht="72.5">
      <c r="A707" s="60" t="s">
        <v>1389</v>
      </c>
      <c r="B707" s="50" t="s">
        <v>2271</v>
      </c>
      <c r="C707" s="50" t="s">
        <v>1391</v>
      </c>
      <c r="D707" s="613">
        <v>2</v>
      </c>
      <c r="E707" s="34" t="s">
        <v>538</v>
      </c>
      <c r="F707" s="50" t="s">
        <v>1392</v>
      </c>
      <c r="G707" s="21"/>
    </row>
    <row r="708" spans="1:9" ht="72.5" hidden="1">
      <c r="A708" s="27" t="s">
        <v>1393</v>
      </c>
      <c r="B708" s="50" t="s">
        <v>1394</v>
      </c>
      <c r="C708" s="50"/>
      <c r="D708" s="531"/>
      <c r="E708" s="50"/>
      <c r="F708" s="50"/>
      <c r="G708" s="50"/>
      <c r="H708" s="99"/>
      <c r="I708" s="99"/>
    </row>
    <row r="709" spans="1:9" ht="29" hidden="1">
      <c r="A709" s="27" t="s">
        <v>1395</v>
      </c>
      <c r="B709" s="50" t="s">
        <v>1396</v>
      </c>
      <c r="C709" s="50"/>
      <c r="D709" s="531"/>
      <c r="E709" s="50"/>
      <c r="F709" s="50"/>
      <c r="G709" s="50"/>
      <c r="H709" s="99"/>
      <c r="I709" s="99"/>
    </row>
    <row r="710" spans="1:9" ht="43.5" hidden="1">
      <c r="A710" s="27" t="s">
        <v>1397</v>
      </c>
      <c r="B710" s="50" t="s">
        <v>1398</v>
      </c>
      <c r="C710" s="50"/>
      <c r="D710" s="531"/>
      <c r="E710" s="50"/>
      <c r="F710" s="50"/>
      <c r="G710" s="50"/>
      <c r="H710" s="99"/>
      <c r="I710" s="99"/>
    </row>
    <row r="711" spans="1:9" ht="58" hidden="1">
      <c r="A711" s="27" t="s">
        <v>1399</v>
      </c>
      <c r="B711" s="50" t="s">
        <v>1400</v>
      </c>
      <c r="C711" s="50"/>
      <c r="D711" s="531"/>
      <c r="E711" s="50"/>
      <c r="F711" s="50"/>
      <c r="G711" s="50"/>
      <c r="H711" s="99"/>
      <c r="I711" s="99"/>
    </row>
    <row r="712" spans="1:9" ht="21">
      <c r="A712" s="98"/>
      <c r="B712" s="1195" t="s">
        <v>1401</v>
      </c>
      <c r="C712" s="1197"/>
      <c r="D712" s="1197"/>
      <c r="E712" s="1197"/>
      <c r="F712" s="1197"/>
      <c r="G712" s="1199"/>
      <c r="H712" s="29">
        <f>H713+H728+H733+H743</f>
        <v>52</v>
      </c>
      <c r="I712" s="29">
        <f>I713+I728+I733+I743</f>
        <v>52</v>
      </c>
    </row>
    <row r="713" spans="1:9" ht="33" customHeight="1">
      <c r="A713" s="117" t="s">
        <v>2274</v>
      </c>
      <c r="B713" s="1078" t="s">
        <v>6</v>
      </c>
      <c r="C713" s="1091"/>
      <c r="D713" s="1091"/>
      <c r="E713" s="1091"/>
      <c r="F713" s="1091"/>
      <c r="G713" s="1092"/>
      <c r="H713" s="29">
        <f>SUM(D714:D727)</f>
        <v>26</v>
      </c>
      <c r="I713" s="29">
        <f>COUNT(D714:D727)*2</f>
        <v>26</v>
      </c>
    </row>
    <row r="714" spans="1:9" ht="29">
      <c r="A714" s="18" t="s">
        <v>2275</v>
      </c>
      <c r="B714" s="30" t="s">
        <v>1403</v>
      </c>
      <c r="C714" s="30" t="s">
        <v>3620</v>
      </c>
      <c r="D714" s="605">
        <v>2</v>
      </c>
      <c r="E714" s="22" t="s">
        <v>646</v>
      </c>
      <c r="F714" s="50" t="s">
        <v>3621</v>
      </c>
      <c r="G714" s="183"/>
    </row>
    <row r="715" spans="1:9">
      <c r="A715" s="18"/>
      <c r="B715" s="30"/>
      <c r="C715" s="30" t="s">
        <v>3622</v>
      </c>
      <c r="D715" s="605">
        <v>2</v>
      </c>
      <c r="E715" s="22" t="s">
        <v>646</v>
      </c>
      <c r="F715" s="66"/>
      <c r="G715" s="183"/>
    </row>
    <row r="716" spans="1:9">
      <c r="A716" s="18"/>
      <c r="B716" s="30"/>
      <c r="C716" s="30" t="s">
        <v>3623</v>
      </c>
      <c r="D716" s="605">
        <v>2</v>
      </c>
      <c r="E716" s="22" t="s">
        <v>646</v>
      </c>
      <c r="F716" s="66"/>
      <c r="G716" s="183"/>
    </row>
    <row r="717" spans="1:9">
      <c r="A717" s="18"/>
      <c r="B717" s="30"/>
      <c r="C717" s="30" t="s">
        <v>3624</v>
      </c>
      <c r="D717" s="605">
        <v>2</v>
      </c>
      <c r="E717" s="22" t="s">
        <v>646</v>
      </c>
      <c r="F717" s="66"/>
      <c r="G717" s="183"/>
    </row>
    <row r="718" spans="1:9">
      <c r="A718" s="18"/>
      <c r="B718" s="30"/>
      <c r="C718" s="30" t="s">
        <v>3625</v>
      </c>
      <c r="D718" s="605">
        <v>2</v>
      </c>
      <c r="E718" s="22" t="s">
        <v>646</v>
      </c>
      <c r="F718" s="66"/>
      <c r="G718" s="183"/>
    </row>
    <row r="719" spans="1:9">
      <c r="A719" s="18"/>
      <c r="B719" s="30"/>
      <c r="C719" s="30" t="s">
        <v>3626</v>
      </c>
      <c r="D719" s="605">
        <v>2</v>
      </c>
      <c r="E719" s="22" t="s">
        <v>646</v>
      </c>
      <c r="F719" s="66"/>
      <c r="G719" s="183"/>
    </row>
    <row r="720" spans="1:9" ht="29">
      <c r="A720" s="18"/>
      <c r="B720" s="30"/>
      <c r="C720" s="647" t="s">
        <v>6385</v>
      </c>
      <c r="D720" s="648">
        <v>2</v>
      </c>
      <c r="E720" s="571" t="s">
        <v>646</v>
      </c>
      <c r="F720" s="571"/>
      <c r="G720" s="183"/>
    </row>
    <row r="721" spans="1:9">
      <c r="A721" s="18"/>
      <c r="B721" s="30"/>
      <c r="C721" s="649" t="s">
        <v>6386</v>
      </c>
      <c r="D721" s="648">
        <v>2</v>
      </c>
      <c r="E721" s="571"/>
      <c r="F721" s="571"/>
      <c r="G721" s="183"/>
    </row>
    <row r="722" spans="1:9" ht="29">
      <c r="A722" s="18"/>
      <c r="B722" s="30"/>
      <c r="C722" s="649" t="s">
        <v>6387</v>
      </c>
      <c r="D722" s="648">
        <v>2</v>
      </c>
      <c r="E722" s="571" t="s">
        <v>646</v>
      </c>
      <c r="F722" s="650" t="s">
        <v>6388</v>
      </c>
      <c r="G722" s="183"/>
    </row>
    <row r="723" spans="1:9" ht="29">
      <c r="A723" s="18"/>
      <c r="B723" s="30"/>
      <c r="C723" s="30" t="s">
        <v>3627</v>
      </c>
      <c r="D723" s="605">
        <v>2</v>
      </c>
      <c r="E723" s="22" t="s">
        <v>646</v>
      </c>
      <c r="F723" s="66"/>
      <c r="G723" s="183"/>
    </row>
    <row r="724" spans="1:9" ht="29">
      <c r="A724" s="18"/>
      <c r="B724" s="30"/>
      <c r="C724" s="30" t="s">
        <v>3628</v>
      </c>
      <c r="D724" s="605">
        <v>2</v>
      </c>
      <c r="E724" s="22" t="s">
        <v>646</v>
      </c>
      <c r="F724" s="66"/>
      <c r="G724" s="183"/>
    </row>
    <row r="725" spans="1:9" ht="29">
      <c r="A725" s="18"/>
      <c r="B725" s="30"/>
      <c r="C725" s="30" t="s">
        <v>3629</v>
      </c>
      <c r="D725" s="605">
        <v>2</v>
      </c>
      <c r="E725" s="22" t="s">
        <v>646</v>
      </c>
      <c r="F725" s="66"/>
      <c r="G725" s="183"/>
    </row>
    <row r="726" spans="1:9" ht="43.5">
      <c r="A726" s="18"/>
      <c r="B726" s="30"/>
      <c r="C726" s="30" t="s">
        <v>3630</v>
      </c>
      <c r="D726" s="605">
        <v>2</v>
      </c>
      <c r="E726" s="22" t="s">
        <v>646</v>
      </c>
      <c r="F726" s="66"/>
      <c r="G726" s="183"/>
    </row>
    <row r="727" spans="1:9" ht="54" hidden="1" customHeight="1">
      <c r="A727" s="27" t="s">
        <v>2279</v>
      </c>
      <c r="B727" s="161" t="s">
        <v>2608</v>
      </c>
      <c r="C727" s="378" t="s">
        <v>1415</v>
      </c>
      <c r="D727" s="609"/>
      <c r="E727" s="22"/>
      <c r="F727" s="66"/>
      <c r="G727" s="66"/>
      <c r="H727" s="99"/>
      <c r="I727" s="99"/>
    </row>
    <row r="728" spans="1:9" ht="18.5">
      <c r="A728" s="117" t="s">
        <v>2281</v>
      </c>
      <c r="B728" s="1078" t="s">
        <v>4</v>
      </c>
      <c r="C728" s="1091"/>
      <c r="D728" s="1091"/>
      <c r="E728" s="1091"/>
      <c r="F728" s="1091"/>
      <c r="G728" s="1092"/>
      <c r="H728" s="29">
        <f>SUM(D729:D732)</f>
        <v>6</v>
      </c>
      <c r="I728" s="29">
        <f>COUNT(D729:D732)*2</f>
        <v>6</v>
      </c>
    </row>
    <row r="729" spans="1:9" ht="29">
      <c r="A729" s="18" t="s">
        <v>2282</v>
      </c>
      <c r="B729" s="30" t="s">
        <v>1417</v>
      </c>
      <c r="C729" s="66" t="s">
        <v>3631</v>
      </c>
      <c r="D729" s="605">
        <v>2</v>
      </c>
      <c r="E729" s="22" t="s">
        <v>646</v>
      </c>
      <c r="F729" s="66"/>
      <c r="G729" s="183"/>
    </row>
    <row r="730" spans="1:9" ht="43.5">
      <c r="A730" s="18"/>
      <c r="B730" s="30"/>
      <c r="C730" s="50" t="s">
        <v>3632</v>
      </c>
      <c r="D730" s="605">
        <v>2</v>
      </c>
      <c r="E730" s="22" t="s">
        <v>646</v>
      </c>
      <c r="F730" s="66"/>
      <c r="G730" s="183"/>
    </row>
    <row r="731" spans="1:9" ht="29">
      <c r="A731" s="18"/>
      <c r="B731" s="30"/>
      <c r="C731" s="534" t="s">
        <v>6390</v>
      </c>
      <c r="D731" s="605">
        <v>2</v>
      </c>
      <c r="E731" s="22" t="s">
        <v>646</v>
      </c>
      <c r="F731" s="220" t="s">
        <v>6389</v>
      </c>
      <c r="G731" s="183"/>
    </row>
    <row r="732" spans="1:9" ht="69" hidden="1" customHeight="1">
      <c r="A732" s="27" t="s">
        <v>1425</v>
      </c>
      <c r="B732" s="86" t="s">
        <v>1426</v>
      </c>
      <c r="C732" s="66"/>
      <c r="D732" s="609"/>
      <c r="E732" s="22"/>
      <c r="F732" s="66"/>
      <c r="G732" s="66"/>
      <c r="H732" s="99"/>
      <c r="I732" s="99"/>
    </row>
    <row r="733" spans="1:9" ht="18.5">
      <c r="A733" s="117" t="s">
        <v>2288</v>
      </c>
      <c r="B733" s="1078" t="s">
        <v>2</v>
      </c>
      <c r="C733" s="1091"/>
      <c r="D733" s="1091"/>
      <c r="E733" s="1091"/>
      <c r="F733" s="1091"/>
      <c r="G733" s="1092"/>
      <c r="H733" s="29">
        <f>SUM(D734:D742)</f>
        <v>16</v>
      </c>
      <c r="I733" s="29">
        <f>COUNT(D734:D742)*2</f>
        <v>16</v>
      </c>
    </row>
    <row r="734" spans="1:9" ht="29">
      <c r="A734" s="18" t="s">
        <v>2289</v>
      </c>
      <c r="B734" s="30" t="s">
        <v>1428</v>
      </c>
      <c r="C734" s="30" t="s">
        <v>3633</v>
      </c>
      <c r="D734" s="605">
        <v>2</v>
      </c>
      <c r="E734" s="22" t="s">
        <v>646</v>
      </c>
      <c r="F734" s="66"/>
      <c r="G734" s="299"/>
    </row>
    <row r="735" spans="1:9">
      <c r="A735" s="18"/>
      <c r="B735" s="30"/>
      <c r="C735" s="30" t="s">
        <v>3634</v>
      </c>
      <c r="D735" s="605">
        <v>2</v>
      </c>
      <c r="E735" s="22" t="s">
        <v>646</v>
      </c>
      <c r="F735" s="66"/>
      <c r="G735" s="299"/>
    </row>
    <row r="736" spans="1:9" ht="29">
      <c r="A736" s="18"/>
      <c r="B736" s="30"/>
      <c r="C736" s="30" t="s">
        <v>1429</v>
      </c>
      <c r="D736" s="605">
        <v>2</v>
      </c>
      <c r="E736" s="22" t="s">
        <v>646</v>
      </c>
      <c r="F736" s="66"/>
      <c r="G736" s="299"/>
    </row>
    <row r="737" spans="1:9" ht="29">
      <c r="A737" s="18"/>
      <c r="B737" s="30"/>
      <c r="C737" s="261" t="s">
        <v>3635</v>
      </c>
      <c r="D737" s="605">
        <v>2</v>
      </c>
      <c r="E737" s="22" t="s">
        <v>646</v>
      </c>
      <c r="F737" s="66"/>
      <c r="G737" s="299"/>
    </row>
    <row r="738" spans="1:9" ht="29.5" thickBot="1">
      <c r="A738" s="18"/>
      <c r="B738" s="30"/>
      <c r="C738" s="261" t="s">
        <v>3636</v>
      </c>
      <c r="D738" s="605">
        <v>2</v>
      </c>
      <c r="E738" s="22" t="s">
        <v>646</v>
      </c>
      <c r="F738" s="66"/>
      <c r="G738" s="299"/>
    </row>
    <row r="739" spans="1:9" ht="15.5">
      <c r="A739" s="18"/>
      <c r="B739" s="30"/>
      <c r="C739" s="379" t="s">
        <v>3637</v>
      </c>
      <c r="D739" s="605">
        <v>2</v>
      </c>
      <c r="E739" s="22" t="s">
        <v>646</v>
      </c>
      <c r="F739" s="66"/>
      <c r="G739" s="299"/>
    </row>
    <row r="740" spans="1:9" ht="31">
      <c r="A740" s="18"/>
      <c r="B740" s="30"/>
      <c r="C740" s="380" t="s">
        <v>3638</v>
      </c>
      <c r="D740" s="605">
        <v>2</v>
      </c>
      <c r="E740" s="22" t="s">
        <v>646</v>
      </c>
      <c r="F740" s="66"/>
      <c r="G740" s="299"/>
    </row>
    <row r="741" spans="1:9" ht="31">
      <c r="A741" s="18"/>
      <c r="B741" s="30"/>
      <c r="C741" s="380" t="s">
        <v>3639</v>
      </c>
      <c r="D741" s="605">
        <v>2</v>
      </c>
      <c r="E741" s="22" t="s">
        <v>646</v>
      </c>
      <c r="F741" s="66"/>
      <c r="G741" s="299"/>
    </row>
    <row r="742" spans="1:9" ht="47.25" hidden="1" customHeight="1">
      <c r="A742" s="27" t="s">
        <v>1432</v>
      </c>
      <c r="B742" s="30" t="s">
        <v>2619</v>
      </c>
      <c r="C742" s="66"/>
      <c r="D742" s="609"/>
      <c r="E742" s="22"/>
      <c r="F742" s="66"/>
      <c r="G742" s="66"/>
      <c r="H742" s="99"/>
      <c r="I742" s="99"/>
    </row>
    <row r="743" spans="1:9" ht="18.5">
      <c r="A743" s="117" t="s">
        <v>2305</v>
      </c>
      <c r="B743" s="1078" t="s">
        <v>0</v>
      </c>
      <c r="C743" s="1091"/>
      <c r="D743" s="1091"/>
      <c r="E743" s="1091"/>
      <c r="F743" s="1091"/>
      <c r="G743" s="1092"/>
      <c r="H743" s="29">
        <f>SUM(D744:D746)</f>
        <v>4</v>
      </c>
      <c r="I743" s="29">
        <f>COUNT(D744:D746)*2</f>
        <v>4</v>
      </c>
    </row>
    <row r="744" spans="1:9" ht="29">
      <c r="A744" s="18" t="s">
        <v>2307</v>
      </c>
      <c r="B744" s="30" t="s">
        <v>1435</v>
      </c>
      <c r="C744" s="66" t="s">
        <v>3640</v>
      </c>
      <c r="D744" s="605">
        <v>2</v>
      </c>
      <c r="E744" s="22" t="s">
        <v>646</v>
      </c>
      <c r="F744" s="66"/>
      <c r="G744" s="183"/>
    </row>
    <row r="745" spans="1:9">
      <c r="A745" s="18"/>
      <c r="B745" s="30"/>
      <c r="C745" s="66" t="s">
        <v>3641</v>
      </c>
      <c r="D745" s="605">
        <v>2</v>
      </c>
      <c r="E745" s="22" t="s">
        <v>646</v>
      </c>
      <c r="F745" s="66"/>
      <c r="G745" s="183"/>
    </row>
    <row r="746" spans="1:9" ht="56.25" hidden="1" customHeight="1">
      <c r="A746" s="27" t="s">
        <v>1440</v>
      </c>
      <c r="B746" s="23" t="s">
        <v>1441</v>
      </c>
      <c r="C746" s="66"/>
      <c r="D746" s="609"/>
      <c r="E746" s="22"/>
      <c r="F746" s="66"/>
      <c r="G746" s="66"/>
      <c r="H746" s="99"/>
      <c r="I746" s="99"/>
    </row>
    <row r="747" spans="1:9">
      <c r="A747" s="203"/>
      <c r="B747" s="29"/>
      <c r="C747" s="29"/>
      <c r="D747" s="623"/>
      <c r="E747" s="29"/>
      <c r="F747" s="29"/>
      <c r="G747" s="29"/>
    </row>
    <row r="748" spans="1:9">
      <c r="A748" s="911"/>
      <c r="B748" s="101" t="s">
        <v>1443</v>
      </c>
      <c r="C748" s="101" t="s">
        <v>2313</v>
      </c>
      <c r="D748" s="896" t="s">
        <v>2683</v>
      </c>
      <c r="E748" s="101">
        <f>H2</f>
        <v>11</v>
      </c>
      <c r="F748" s="101"/>
      <c r="G748" s="29"/>
    </row>
    <row r="749" spans="1:9">
      <c r="A749" s="911" t="s">
        <v>174</v>
      </c>
      <c r="B749" s="101">
        <f>IF(E748=0,0,H43)</f>
        <v>28</v>
      </c>
      <c r="C749" s="101">
        <f>IF(E748=0,0,I43)</f>
        <v>28</v>
      </c>
      <c r="D749" s="917">
        <f>IF(D757=0,0,B749/C749)</f>
        <v>1</v>
      </c>
      <c r="E749" s="101"/>
      <c r="F749" s="101"/>
      <c r="G749" s="29"/>
    </row>
    <row r="750" spans="1:9">
      <c r="A750" s="911" t="s">
        <v>176</v>
      </c>
      <c r="B750" s="101">
        <f>IF(E748=0,0,H106)</f>
        <v>70</v>
      </c>
      <c r="C750" s="101">
        <f>IF(E748=0,0,I106)</f>
        <v>70</v>
      </c>
      <c r="D750" s="917">
        <f>IF(D757=0,0,B750/C750)</f>
        <v>1</v>
      </c>
      <c r="E750" s="101"/>
      <c r="F750" s="101"/>
      <c r="G750" s="29"/>
    </row>
    <row r="751" spans="1:9">
      <c r="A751" s="911" t="s">
        <v>178</v>
      </c>
      <c r="B751" s="101">
        <f>IF(E748=0,0,H167)</f>
        <v>172</v>
      </c>
      <c r="C751" s="101">
        <f>IF(E748=0,0,I167)</f>
        <v>172</v>
      </c>
      <c r="D751" s="917">
        <f>IF(D757=0,0,B751/C751)</f>
        <v>1</v>
      </c>
      <c r="E751" s="101"/>
      <c r="F751" s="101"/>
      <c r="G751" s="29"/>
    </row>
    <row r="752" spans="1:9">
      <c r="A752" s="911" t="s">
        <v>180</v>
      </c>
      <c r="B752" s="883">
        <f>IF(E748=0,0,H270)</f>
        <v>106</v>
      </c>
      <c r="C752" s="883">
        <f>IF(E748=0,0,I270)</f>
        <v>106</v>
      </c>
      <c r="D752" s="917">
        <f>IF(D757=0,0,B752/C752)</f>
        <v>1</v>
      </c>
      <c r="E752" s="101"/>
      <c r="F752" s="101"/>
      <c r="G752" s="29"/>
    </row>
    <row r="753" spans="1:7">
      <c r="A753" s="911" t="s">
        <v>182</v>
      </c>
      <c r="B753" s="883">
        <f>IF(E748=0,0,H349)</f>
        <v>212</v>
      </c>
      <c r="C753" s="883">
        <f>IF(E748=0,0,I349)</f>
        <v>212</v>
      </c>
      <c r="D753" s="917">
        <f>IF(D757=0,0,B753/C753)</f>
        <v>1</v>
      </c>
      <c r="E753" s="101"/>
      <c r="F753" s="101"/>
      <c r="G753" s="29"/>
    </row>
    <row r="754" spans="1:7">
      <c r="A754" s="911" t="s">
        <v>184</v>
      </c>
      <c r="B754" s="883">
        <f>IF(E748=0,0,H551)</f>
        <v>158</v>
      </c>
      <c r="C754" s="883">
        <f>IF(E748=0,0,I551)</f>
        <v>158</v>
      </c>
      <c r="D754" s="917">
        <f>IF(D757=0,0,B754/C754)</f>
        <v>1</v>
      </c>
      <c r="E754" s="101"/>
      <c r="F754" s="101"/>
      <c r="G754" s="29"/>
    </row>
    <row r="755" spans="1:7">
      <c r="A755" s="911" t="s">
        <v>185</v>
      </c>
      <c r="B755" s="883">
        <f>IF(E748=0,0,H639)</f>
        <v>76</v>
      </c>
      <c r="C755" s="883">
        <f>IF(E748=0,0,I639)</f>
        <v>76</v>
      </c>
      <c r="D755" s="917">
        <f>IF(D757=0,0,B755/C755)</f>
        <v>1</v>
      </c>
      <c r="E755" s="101"/>
      <c r="F755" s="101"/>
      <c r="G755" s="29"/>
    </row>
    <row r="756" spans="1:7">
      <c r="A756" s="911" t="s">
        <v>187</v>
      </c>
      <c r="B756" s="883">
        <f>IF(E748=0,0,H712)</f>
        <v>52</v>
      </c>
      <c r="C756" s="883">
        <f>IF(E748=0,0,I712)</f>
        <v>52</v>
      </c>
      <c r="D756" s="917">
        <f>IF(D757=0,0,B756/C756)</f>
        <v>1</v>
      </c>
      <c r="E756" s="101"/>
      <c r="F756" s="101"/>
      <c r="G756" s="29"/>
    </row>
    <row r="757" spans="1:7">
      <c r="A757" s="911" t="s">
        <v>1446</v>
      </c>
      <c r="B757" s="101">
        <f>IF(E748=0,0,SUM(B749:B756))</f>
        <v>874</v>
      </c>
      <c r="C757" s="101">
        <f>IF(E748=0,0,SUM(C749:C756))</f>
        <v>874</v>
      </c>
      <c r="D757" s="917">
        <f>IF(E748=0,0,B757/C757)</f>
        <v>1</v>
      </c>
      <c r="E757" s="101"/>
      <c r="F757" s="101"/>
      <c r="G757" s="29"/>
    </row>
    <row r="758" spans="1:7">
      <c r="A758" s="911"/>
      <c r="B758" s="101"/>
      <c r="C758" s="101"/>
      <c r="D758" s="896"/>
      <c r="E758" s="101"/>
      <c r="F758" s="101"/>
      <c r="G758" s="29"/>
    </row>
    <row r="759" spans="1:7">
      <c r="A759" s="911">
        <v>0</v>
      </c>
      <c r="B759" s="101"/>
      <c r="C759" s="101"/>
      <c r="D759" s="896"/>
      <c r="E759" s="101"/>
      <c r="F759" s="101"/>
      <c r="G759" s="29"/>
    </row>
    <row r="760" spans="1:7">
      <c r="A760" s="911">
        <v>1</v>
      </c>
      <c r="B760" s="101"/>
      <c r="C760" s="101"/>
      <c r="D760" s="896"/>
      <c r="E760" s="101"/>
      <c r="F760" s="101"/>
      <c r="G760" s="29"/>
    </row>
    <row r="761" spans="1:7">
      <c r="A761" s="911">
        <v>2</v>
      </c>
      <c r="B761" s="101"/>
      <c r="C761" s="101"/>
      <c r="D761" s="896"/>
      <c r="E761" s="101"/>
      <c r="F761" s="101"/>
      <c r="G761" s="29"/>
    </row>
    <row r="762" spans="1:7">
      <c r="A762" s="911"/>
      <c r="B762" s="101"/>
      <c r="C762" s="101"/>
      <c r="D762" s="896"/>
      <c r="E762" s="101"/>
      <c r="F762" s="101"/>
      <c r="G762" s="29"/>
    </row>
    <row r="763" spans="1:7">
      <c r="A763" s="911"/>
      <c r="B763" s="101"/>
      <c r="C763" s="101"/>
      <c r="D763" s="896"/>
      <c r="E763" s="101"/>
      <c r="F763" s="101"/>
      <c r="G763" s="29"/>
    </row>
    <row r="764" spans="1:7">
      <c r="A764" s="911"/>
      <c r="B764" s="101"/>
      <c r="C764" s="101"/>
      <c r="D764" s="896"/>
      <c r="E764" s="101"/>
      <c r="F764" s="101"/>
      <c r="G764" s="29"/>
    </row>
    <row r="765" spans="1:7">
      <c r="A765" s="911"/>
      <c r="B765" s="101"/>
      <c r="C765" s="101"/>
      <c r="D765" s="896"/>
      <c r="E765" s="101"/>
      <c r="F765" s="101"/>
      <c r="G765" s="29"/>
    </row>
    <row r="766" spans="1:7">
      <c r="A766" s="911"/>
      <c r="B766" s="101"/>
      <c r="C766" s="101"/>
      <c r="D766" s="896"/>
      <c r="E766" s="101"/>
      <c r="F766" s="101"/>
      <c r="G766" s="29"/>
    </row>
    <row r="767" spans="1:7">
      <c r="A767" s="724"/>
      <c r="B767" s="100"/>
      <c r="C767" s="100"/>
      <c r="D767" s="718"/>
      <c r="E767" s="100"/>
      <c r="F767" s="100"/>
      <c r="G767" s="99"/>
    </row>
    <row r="768" spans="1:7">
      <c r="A768" s="724"/>
      <c r="B768" s="100"/>
      <c r="C768" s="100"/>
      <c r="D768" s="718"/>
      <c r="E768" s="100"/>
      <c r="F768" s="100"/>
      <c r="G768" s="99"/>
    </row>
    <row r="769" spans="1:7">
      <c r="A769" s="724"/>
      <c r="B769" s="100"/>
      <c r="C769" s="100"/>
      <c r="D769" s="718"/>
      <c r="E769" s="100"/>
      <c r="F769" s="100"/>
      <c r="G769" s="99"/>
    </row>
    <row r="770" spans="1:7">
      <c r="A770" s="724"/>
      <c r="B770" s="100"/>
      <c r="C770" s="100"/>
      <c r="D770" s="718"/>
      <c r="E770" s="100"/>
      <c r="F770" s="100"/>
      <c r="G770" s="99"/>
    </row>
    <row r="771" spans="1:7">
      <c r="A771" s="724"/>
      <c r="B771" s="100"/>
      <c r="C771" s="100"/>
      <c r="D771" s="718"/>
      <c r="E771" s="100"/>
      <c r="F771" s="100"/>
      <c r="G771" s="99"/>
    </row>
    <row r="772" spans="1:7">
      <c r="A772" s="724"/>
      <c r="B772" s="100"/>
      <c r="C772" s="100"/>
      <c r="D772" s="718"/>
      <c r="E772" s="100"/>
      <c r="F772" s="100"/>
      <c r="G772" s="99"/>
    </row>
    <row r="773" spans="1:7">
      <c r="A773" s="314"/>
      <c r="B773" s="99"/>
      <c r="C773" s="99"/>
      <c r="D773" s="614"/>
      <c r="E773" s="99"/>
      <c r="F773" s="99"/>
      <c r="G773" s="99"/>
    </row>
  </sheetData>
  <protectedRanges>
    <protectedRange sqref="D686:D689" name="Range5"/>
    <protectedRange sqref="D245:D268" name="Range2"/>
    <protectedRange sqref="D631:D634" name="Range1_4"/>
    <protectedRange sqref="G245:G268" name="Range3"/>
    <protectedRange sqref="D630" name="Range4"/>
  </protectedRanges>
  <autoFilter ref="A42:G746">
    <filterColumn colId="0">
      <colorFilter dxfId="12"/>
    </filterColumn>
  </autoFilter>
  <mergeCells count="125">
    <mergeCell ref="C4:E4"/>
    <mergeCell ref="G4:I4"/>
    <mergeCell ref="G1:I1"/>
    <mergeCell ref="A1:F1"/>
    <mergeCell ref="B19:I19"/>
    <mergeCell ref="B20:I20"/>
    <mergeCell ref="B21:I21"/>
    <mergeCell ref="B22:I22"/>
    <mergeCell ref="B23:I23"/>
    <mergeCell ref="A2:G2"/>
    <mergeCell ref="H2:I2"/>
    <mergeCell ref="A3:I3"/>
    <mergeCell ref="A4:B4"/>
    <mergeCell ref="B24:I24"/>
    <mergeCell ref="A7:I7"/>
    <mergeCell ref="A8:C8"/>
    <mergeCell ref="D8:I8"/>
    <mergeCell ref="D9:I16"/>
    <mergeCell ref="A17:I17"/>
    <mergeCell ref="B18:I18"/>
    <mergeCell ref="A5:B5"/>
    <mergeCell ref="C5:E5"/>
    <mergeCell ref="G5:I5"/>
    <mergeCell ref="A6:B6"/>
    <mergeCell ref="C6:E6"/>
    <mergeCell ref="G6:I6"/>
    <mergeCell ref="B31:I31"/>
    <mergeCell ref="B32:I32"/>
    <mergeCell ref="B33:I33"/>
    <mergeCell ref="B34:I34"/>
    <mergeCell ref="B35:I35"/>
    <mergeCell ref="B36:I36"/>
    <mergeCell ref="B25:I25"/>
    <mergeCell ref="B26:I26"/>
    <mergeCell ref="B27:I27"/>
    <mergeCell ref="B28:I28"/>
    <mergeCell ref="B29:I29"/>
    <mergeCell ref="B30:I30"/>
    <mergeCell ref="B77:G77"/>
    <mergeCell ref="B81:G81"/>
    <mergeCell ref="B94:G94"/>
    <mergeCell ref="B103:G103"/>
    <mergeCell ref="B106:G106"/>
    <mergeCell ref="B107:G107"/>
    <mergeCell ref="B37:I37"/>
    <mergeCell ref="A38:I40"/>
    <mergeCell ref="A41:G41"/>
    <mergeCell ref="B43:G43"/>
    <mergeCell ref="B44:G44"/>
    <mergeCell ref="B64:G64"/>
    <mergeCell ref="B191:G191"/>
    <mergeCell ref="B198:G198"/>
    <mergeCell ref="B204:G204"/>
    <mergeCell ref="B212:G212"/>
    <mergeCell ref="B224:G224"/>
    <mergeCell ref="B270:G270"/>
    <mergeCell ref="B120:G120"/>
    <mergeCell ref="B129:G129"/>
    <mergeCell ref="B138:G138"/>
    <mergeCell ref="B146:G146"/>
    <mergeCell ref="B167:G167"/>
    <mergeCell ref="B168:G168"/>
    <mergeCell ref="B155:G155"/>
    <mergeCell ref="B244:G244"/>
    <mergeCell ref="B326:G326"/>
    <mergeCell ref="B331:G331"/>
    <mergeCell ref="B334:G334"/>
    <mergeCell ref="B337:G337"/>
    <mergeCell ref="B341:G341"/>
    <mergeCell ref="B346:G346"/>
    <mergeCell ref="B271:G271"/>
    <mergeCell ref="B278:G278"/>
    <mergeCell ref="B292:G292"/>
    <mergeCell ref="B302:G302"/>
    <mergeCell ref="B315:G315"/>
    <mergeCell ref="B322:G322"/>
    <mergeCell ref="B385:G385"/>
    <mergeCell ref="B391:G391"/>
    <mergeCell ref="B403:G403"/>
    <mergeCell ref="B414:G414"/>
    <mergeCell ref="B425:G425"/>
    <mergeCell ref="B429:G429"/>
    <mergeCell ref="B349:G349"/>
    <mergeCell ref="B350:G350"/>
    <mergeCell ref="B360:G360"/>
    <mergeCell ref="B369:G369"/>
    <mergeCell ref="B374:G374"/>
    <mergeCell ref="B382:G382"/>
    <mergeCell ref="B478:G478"/>
    <mergeCell ref="B490:G490"/>
    <mergeCell ref="B497:G497"/>
    <mergeCell ref="B508:G508"/>
    <mergeCell ref="B535:G535"/>
    <mergeCell ref="B540:G540"/>
    <mergeCell ref="B436:G436"/>
    <mergeCell ref="B440:G440"/>
    <mergeCell ref="B451:G451"/>
    <mergeCell ref="B455:G455"/>
    <mergeCell ref="B464:G464"/>
    <mergeCell ref="B471:G471"/>
    <mergeCell ref="B470:G470"/>
    <mergeCell ref="B534:G534"/>
    <mergeCell ref="B623:G623"/>
    <mergeCell ref="B639:G639"/>
    <mergeCell ref="B640:G640"/>
    <mergeCell ref="B643:G643"/>
    <mergeCell ref="B647:G647"/>
    <mergeCell ref="B651:G651"/>
    <mergeCell ref="B551:G551"/>
    <mergeCell ref="B552:G552"/>
    <mergeCell ref="B560:G560"/>
    <mergeCell ref="B576:G576"/>
    <mergeCell ref="B586:G586"/>
    <mergeCell ref="B605:G605"/>
    <mergeCell ref="B712:G712"/>
    <mergeCell ref="B713:G713"/>
    <mergeCell ref="B728:G728"/>
    <mergeCell ref="B733:G733"/>
    <mergeCell ref="B743:G743"/>
    <mergeCell ref="B672:G672"/>
    <mergeCell ref="B676:G676"/>
    <mergeCell ref="B682:G682"/>
    <mergeCell ref="B690:G690"/>
    <mergeCell ref="B694:G694"/>
    <mergeCell ref="B701:G701"/>
  </mergeCells>
  <dataValidations count="11">
    <dataValidation type="list" allowBlank="1" showInputMessage="1" showErrorMessage="1" sqref="D707 D535:D681 D94:D101 D41:D92 D103:D154 D471:D478 D156:D243 D245:D469 D712:D748 D490:D533 D758:D1048576 D686:D689">
      <formula1>$A$759:$A$761</formula1>
    </dataValidation>
    <dataValidation type="list" allowBlank="1" showInputMessage="1" showErrorMessage="1" sqref="D695:D700">
      <formula1>$A$733:$A$735</formula1>
    </dataValidation>
    <dataValidation type="list" allowBlank="1" showInputMessage="1" showErrorMessage="1" sqref="D695:D700">
      <formula1>$A$746:$A$748</formula1>
    </dataValidation>
    <dataValidation type="list" allowBlank="1" showInputMessage="1" showErrorMessage="1" sqref="D690">
      <formula1>$A$763:$A$765</formula1>
    </dataValidation>
    <dataValidation type="list" allowBlank="1" showInputMessage="1" showErrorMessage="1" sqref="D682">
      <formula1>$A$736:$A$738</formula1>
    </dataValidation>
    <dataValidation type="list" allowBlank="1" showInputMessage="1" showErrorMessage="1" sqref="D683:D685">
      <formula1>$A$767:$A$769</formula1>
    </dataValidation>
    <dataValidation type="list" allowBlank="1" showInputMessage="1" showErrorMessage="1" sqref="D93">
      <formula1>$A$936:$A$938</formula1>
    </dataValidation>
    <dataValidation type="list" allowBlank="1" showInputMessage="1" showErrorMessage="1" sqref="D102">
      <formula1>$A$932:$A$934</formula1>
    </dataValidation>
    <dataValidation type="list" allowBlank="1" showInputMessage="1" showErrorMessage="1" sqref="D470 D534">
      <formula1>$A$809:$A$811</formula1>
    </dataValidation>
    <dataValidation type="list" allowBlank="1" showInputMessage="1" showErrorMessage="1" sqref="D479:D489">
      <formula1>$A$774:$A$776</formula1>
    </dataValidation>
    <dataValidation type="list" allowBlank="1" showInputMessage="1" showErrorMessage="1" sqref="D691:D693">
      <formula1>$A$759:$A$762</formula1>
    </dataValidation>
  </dataValidations>
  <pageMargins left="0.70866141732283472" right="0.70866141732283472" top="0.74803149606299213" bottom="0.74803149606299213" header="0.31496062992125984" footer="0.31496062992125984"/>
  <pageSetup paperSize="9" scale="50" orientation="portrait" r:id="rId1"/>
  <headerFooter>
    <oddHeader>&amp;LChecklist - 9&amp;CPost Partum Unit &amp;RVersion- NHSRC 3.0</oddHeader>
    <oddFooter>Page &amp;P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I738"/>
  <sheetViews>
    <sheetView topLeftCell="A689" zoomScale="70" zoomScaleNormal="70" zoomScalePageLayoutView="70" workbookViewId="0">
      <selection activeCell="A42" sqref="A42:G707"/>
    </sheetView>
  </sheetViews>
  <sheetFormatPr defaultColWidth="9.1796875" defaultRowHeight="13.5" customHeight="1"/>
  <cols>
    <col min="1" max="1" width="15.81640625" style="203" customWidth="1"/>
    <col min="2" max="2" width="33.453125" style="7" customWidth="1"/>
    <col min="3" max="3" width="27.453125" style="7" customWidth="1"/>
    <col min="4" max="4" width="16.1796875" style="381" customWidth="1"/>
    <col min="5" max="5" width="11.1796875" style="37" customWidth="1"/>
    <col min="6" max="6" width="29.26953125" style="7" customWidth="1"/>
    <col min="7" max="7" width="25.26953125" style="7" customWidth="1"/>
    <col min="8" max="9" width="6.7265625" style="29" customWidth="1"/>
    <col min="10" max="16384" width="9.1796875" style="7"/>
  </cols>
  <sheetData>
    <row r="1" spans="1:9" s="381" customFormat="1" ht="55.5" customHeight="1">
      <c r="A1" s="1118" t="s">
        <v>160</v>
      </c>
      <c r="B1" s="1118"/>
      <c r="C1" s="1118"/>
      <c r="D1" s="1118"/>
      <c r="E1" s="1118"/>
      <c r="F1" s="1118"/>
      <c r="G1" s="1115" t="s">
        <v>8497</v>
      </c>
      <c r="H1" s="1116"/>
      <c r="I1" s="1117"/>
    </row>
    <row r="2" spans="1:9" s="381" customFormat="1" ht="33.5">
      <c r="A2" s="1040" t="s">
        <v>3642</v>
      </c>
      <c r="B2" s="1041"/>
      <c r="C2" s="1041"/>
      <c r="D2" s="1041"/>
      <c r="E2" s="1041"/>
      <c r="F2" s="1041"/>
      <c r="G2" s="1041"/>
      <c r="H2" s="1139">
        <v>12</v>
      </c>
      <c r="I2" s="1140"/>
    </row>
    <row r="3" spans="1:9" s="381" customFormat="1" ht="28.5">
      <c r="A3" s="1074" t="s">
        <v>164</v>
      </c>
      <c r="B3" s="1074"/>
      <c r="C3" s="1074"/>
      <c r="D3" s="1074"/>
      <c r="E3" s="1074"/>
      <c r="F3" s="1074"/>
      <c r="G3" s="1074"/>
      <c r="H3" s="1141"/>
      <c r="I3" s="1141"/>
    </row>
    <row r="4" spans="1:9" s="381" customFormat="1" ht="28.5">
      <c r="A4" s="1142" t="s">
        <v>165</v>
      </c>
      <c r="B4" s="1142"/>
      <c r="C4" s="1018"/>
      <c r="D4" s="1018"/>
      <c r="E4" s="1018"/>
      <c r="F4" s="8" t="s">
        <v>166</v>
      </c>
      <c r="G4" s="1018"/>
      <c r="H4" s="1138"/>
      <c r="I4" s="1138"/>
    </row>
    <row r="5" spans="1:9" s="381" customFormat="1" ht="28.5">
      <c r="A5" s="1062" t="s">
        <v>167</v>
      </c>
      <c r="B5" s="1063"/>
      <c r="C5" s="1064"/>
      <c r="D5" s="1064"/>
      <c r="E5" s="1064"/>
      <c r="F5" s="9" t="s">
        <v>168</v>
      </c>
      <c r="G5" s="1018"/>
      <c r="H5" s="1138"/>
      <c r="I5" s="1138"/>
    </row>
    <row r="6" spans="1:9" s="381" customFormat="1" ht="42">
      <c r="A6" s="1066" t="s">
        <v>169</v>
      </c>
      <c r="B6" s="1066"/>
      <c r="C6" s="1067"/>
      <c r="D6" s="1067"/>
      <c r="E6" s="1067"/>
      <c r="F6" s="9" t="s">
        <v>170</v>
      </c>
      <c r="G6" s="1018"/>
      <c r="H6" s="1138"/>
      <c r="I6" s="1138"/>
    </row>
    <row r="7" spans="1:9" s="381" customFormat="1" ht="33.5">
      <c r="A7" s="1285" t="s">
        <v>3643</v>
      </c>
      <c r="B7" s="1286"/>
      <c r="C7" s="1286"/>
      <c r="D7" s="1286"/>
      <c r="E7" s="1286"/>
      <c r="F7" s="1286"/>
      <c r="G7" s="1286"/>
      <c r="H7" s="1286"/>
      <c r="I7" s="1286"/>
    </row>
    <row r="8" spans="1:9" ht="33.65" customHeight="1">
      <c r="A8" s="1232" t="s">
        <v>172</v>
      </c>
      <c r="B8" s="1232"/>
      <c r="C8" s="1232"/>
      <c r="D8" s="1124" t="s">
        <v>3644</v>
      </c>
      <c r="E8" s="1124"/>
      <c r="F8" s="1124"/>
      <c r="G8" s="1124"/>
      <c r="H8" s="1125"/>
      <c r="I8" s="1125"/>
    </row>
    <row r="9" spans="1:9" ht="33.65" customHeight="1">
      <c r="A9" s="103" t="s">
        <v>174</v>
      </c>
      <c r="B9" s="283" t="s">
        <v>175</v>
      </c>
      <c r="C9" s="284">
        <f>ICU!D713</f>
        <v>1</v>
      </c>
      <c r="D9" s="1126">
        <f>D721</f>
        <v>1</v>
      </c>
      <c r="E9" s="1127"/>
      <c r="F9" s="1127"/>
      <c r="G9" s="1127"/>
      <c r="H9" s="1128"/>
      <c r="I9" s="1129"/>
    </row>
    <row r="10" spans="1:9" ht="33.65" customHeight="1">
      <c r="A10" s="103" t="s">
        <v>176</v>
      </c>
      <c r="B10" s="283" t="s">
        <v>177</v>
      </c>
      <c r="C10" s="284">
        <f>ICU!D714</f>
        <v>1</v>
      </c>
      <c r="D10" s="1130"/>
      <c r="E10" s="1131"/>
      <c r="F10" s="1131"/>
      <c r="G10" s="1131"/>
      <c r="H10" s="1132"/>
      <c r="I10" s="1133"/>
    </row>
    <row r="11" spans="1:9" ht="33.65" customHeight="1">
      <c r="A11" s="103" t="s">
        <v>178</v>
      </c>
      <c r="B11" s="283" t="s">
        <v>179</v>
      </c>
      <c r="C11" s="284">
        <f>ICU!D715</f>
        <v>1</v>
      </c>
      <c r="D11" s="1130"/>
      <c r="E11" s="1131"/>
      <c r="F11" s="1131"/>
      <c r="G11" s="1131"/>
      <c r="H11" s="1132"/>
      <c r="I11" s="1133"/>
    </row>
    <row r="12" spans="1:9" ht="33.65" customHeight="1">
      <c r="A12" s="103" t="s">
        <v>180</v>
      </c>
      <c r="B12" s="283" t="s">
        <v>181</v>
      </c>
      <c r="C12" s="284">
        <f>ICU!D716</f>
        <v>1</v>
      </c>
      <c r="D12" s="1130"/>
      <c r="E12" s="1131"/>
      <c r="F12" s="1131"/>
      <c r="G12" s="1131"/>
      <c r="H12" s="1132"/>
      <c r="I12" s="1133"/>
    </row>
    <row r="13" spans="1:9" ht="33.65" customHeight="1">
      <c r="A13" s="103" t="s">
        <v>182</v>
      </c>
      <c r="B13" s="283" t="s">
        <v>183</v>
      </c>
      <c r="C13" s="284">
        <f>ICU!D717</f>
        <v>1</v>
      </c>
      <c r="D13" s="1130"/>
      <c r="E13" s="1131"/>
      <c r="F13" s="1131"/>
      <c r="G13" s="1131"/>
      <c r="H13" s="1132"/>
      <c r="I13" s="1133"/>
    </row>
    <row r="14" spans="1:9" ht="33.65" customHeight="1">
      <c r="A14" s="103" t="s">
        <v>184</v>
      </c>
      <c r="B14" s="283" t="s">
        <v>146</v>
      </c>
      <c r="C14" s="284">
        <f>ICU!D718</f>
        <v>1</v>
      </c>
      <c r="D14" s="1130"/>
      <c r="E14" s="1131"/>
      <c r="F14" s="1131"/>
      <c r="G14" s="1131"/>
      <c r="H14" s="1132"/>
      <c r="I14" s="1133"/>
    </row>
    <row r="15" spans="1:9" ht="33.65" customHeight="1">
      <c r="A15" s="103" t="s">
        <v>185</v>
      </c>
      <c r="B15" s="283" t="s">
        <v>1451</v>
      </c>
      <c r="C15" s="284">
        <f>ICU!D719</f>
        <v>1</v>
      </c>
      <c r="D15" s="1130"/>
      <c r="E15" s="1131"/>
      <c r="F15" s="1131"/>
      <c r="G15" s="1131"/>
      <c r="H15" s="1132"/>
      <c r="I15" s="1133"/>
    </row>
    <row r="16" spans="1:9" ht="33.65" customHeight="1">
      <c r="A16" s="103" t="s">
        <v>187</v>
      </c>
      <c r="B16" s="283" t="s">
        <v>188</v>
      </c>
      <c r="C16" s="284">
        <f>ICU!D720</f>
        <v>1</v>
      </c>
      <c r="D16" s="1134"/>
      <c r="E16" s="1135"/>
      <c r="F16" s="1135"/>
      <c r="G16" s="1135"/>
      <c r="H16" s="1136"/>
      <c r="I16" s="1137"/>
    </row>
    <row r="17" spans="1:9" ht="33.65" customHeight="1">
      <c r="A17" s="1111"/>
      <c r="B17" s="1112"/>
      <c r="C17" s="1112"/>
      <c r="D17" s="1112"/>
      <c r="E17" s="1112"/>
      <c r="F17" s="1112"/>
      <c r="G17" s="1112"/>
      <c r="H17" s="1113"/>
      <c r="I17" s="1114"/>
    </row>
    <row r="18" spans="1:9" ht="33.65" customHeight="1">
      <c r="A18" s="12"/>
      <c r="B18" s="1030" t="s">
        <v>189</v>
      </c>
      <c r="C18" s="1030"/>
      <c r="D18" s="1486"/>
      <c r="E18" s="1030"/>
      <c r="F18" s="1030"/>
      <c r="G18" s="1030"/>
      <c r="H18" s="1263"/>
      <c r="I18" s="1263"/>
    </row>
    <row r="19" spans="1:9" ht="33.65" customHeight="1">
      <c r="A19" s="13">
        <v>1</v>
      </c>
      <c r="B19" s="1010"/>
      <c r="C19" s="1010"/>
      <c r="D19" s="1010"/>
      <c r="E19" s="1010"/>
      <c r="F19" s="1010"/>
      <c r="G19" s="1010"/>
      <c r="H19" s="1262"/>
      <c r="I19" s="1262"/>
    </row>
    <row r="20" spans="1:9" ht="33.65" customHeight="1">
      <c r="A20" s="13">
        <v>2</v>
      </c>
      <c r="B20" s="1010"/>
      <c r="C20" s="1010"/>
      <c r="D20" s="1010"/>
      <c r="E20" s="1010"/>
      <c r="F20" s="1010"/>
      <c r="G20" s="1010"/>
      <c r="H20" s="1262"/>
      <c r="I20" s="1262"/>
    </row>
    <row r="21" spans="1:9" ht="33.65" customHeight="1">
      <c r="A21" s="13">
        <v>3</v>
      </c>
      <c r="B21" s="1010"/>
      <c r="C21" s="1010"/>
      <c r="D21" s="1010"/>
      <c r="E21" s="1010"/>
      <c r="F21" s="1010"/>
      <c r="G21" s="1010"/>
      <c r="H21" s="1262"/>
      <c r="I21" s="1262"/>
    </row>
    <row r="22" spans="1:9" ht="33.65" customHeight="1">
      <c r="A22" s="13">
        <v>4</v>
      </c>
      <c r="B22" s="1010"/>
      <c r="C22" s="1010"/>
      <c r="D22" s="1010"/>
      <c r="E22" s="1010"/>
      <c r="F22" s="1010"/>
      <c r="G22" s="1010"/>
      <c r="H22" s="1262"/>
      <c r="I22" s="1262"/>
    </row>
    <row r="23" spans="1:9" ht="33.65" customHeight="1">
      <c r="A23" s="13">
        <v>5</v>
      </c>
      <c r="B23" s="1010"/>
      <c r="C23" s="1010"/>
      <c r="D23" s="1010"/>
      <c r="E23" s="1010"/>
      <c r="F23" s="1010"/>
      <c r="G23" s="1010"/>
      <c r="H23" s="1262"/>
      <c r="I23" s="1262"/>
    </row>
    <row r="24" spans="1:9" ht="33.65" customHeight="1">
      <c r="A24" s="12"/>
      <c r="B24" s="1106" t="s">
        <v>190</v>
      </c>
      <c r="C24" s="1107"/>
      <c r="D24" s="1308"/>
      <c r="E24" s="1107"/>
      <c r="F24" s="1107"/>
      <c r="G24" s="1107"/>
      <c r="H24" s="1108"/>
      <c r="I24" s="1109"/>
    </row>
    <row r="25" spans="1:9" ht="33.65" customHeight="1">
      <c r="A25" s="13">
        <v>1</v>
      </c>
      <c r="B25" s="1010"/>
      <c r="C25" s="1010"/>
      <c r="D25" s="1010"/>
      <c r="E25" s="1010"/>
      <c r="F25" s="1010"/>
      <c r="G25" s="1010"/>
      <c r="H25" s="1262"/>
      <c r="I25" s="1262"/>
    </row>
    <row r="26" spans="1:9" ht="33.65" customHeight="1">
      <c r="A26" s="13">
        <v>2</v>
      </c>
      <c r="B26" s="1010"/>
      <c r="C26" s="1010"/>
      <c r="D26" s="1010"/>
      <c r="E26" s="1010"/>
      <c r="F26" s="1010"/>
      <c r="G26" s="1010"/>
      <c r="H26" s="1262"/>
      <c r="I26" s="1262"/>
    </row>
    <row r="27" spans="1:9" ht="33.65" customHeight="1">
      <c r="A27" s="13">
        <v>3</v>
      </c>
      <c r="B27" s="1010"/>
      <c r="C27" s="1010"/>
      <c r="D27" s="1010"/>
      <c r="E27" s="1010"/>
      <c r="F27" s="1010"/>
      <c r="G27" s="1010"/>
      <c r="H27" s="1262"/>
      <c r="I27" s="1262"/>
    </row>
    <row r="28" spans="1:9" ht="33.65" customHeight="1">
      <c r="A28" s="13">
        <v>4</v>
      </c>
      <c r="B28" s="1093"/>
      <c r="C28" s="1094"/>
      <c r="D28" s="1094"/>
      <c r="E28" s="1094"/>
      <c r="F28" s="1094"/>
      <c r="G28" s="1094"/>
      <c r="H28" s="1095"/>
      <c r="I28" s="1096"/>
    </row>
    <row r="29" spans="1:9" ht="33.65" customHeight="1">
      <c r="A29" s="13">
        <v>5</v>
      </c>
      <c r="B29" s="1093"/>
      <c r="C29" s="1094"/>
      <c r="D29" s="1094"/>
      <c r="E29" s="1094"/>
      <c r="F29" s="1094"/>
      <c r="G29" s="1094"/>
      <c r="H29" s="1095"/>
      <c r="I29" s="1096"/>
    </row>
    <row r="30" spans="1:9" ht="33.65" customHeight="1">
      <c r="A30" s="12"/>
      <c r="B30" s="1030" t="s">
        <v>191</v>
      </c>
      <c r="C30" s="1030"/>
      <c r="D30" s="1486"/>
      <c r="E30" s="1030"/>
      <c r="F30" s="1030"/>
      <c r="G30" s="1030"/>
      <c r="H30" s="1263"/>
      <c r="I30" s="1263"/>
    </row>
    <row r="31" spans="1:9" ht="33.65" customHeight="1">
      <c r="A31" s="13">
        <v>1</v>
      </c>
      <c r="B31" s="1010"/>
      <c r="C31" s="1010"/>
      <c r="D31" s="1010"/>
      <c r="E31" s="1010"/>
      <c r="F31" s="1010"/>
      <c r="G31" s="1010"/>
      <c r="H31" s="1262"/>
      <c r="I31" s="1262"/>
    </row>
    <row r="32" spans="1:9" ht="33.65" customHeight="1">
      <c r="A32" s="13">
        <v>2</v>
      </c>
      <c r="B32" s="1010"/>
      <c r="C32" s="1010"/>
      <c r="D32" s="1010"/>
      <c r="E32" s="1010"/>
      <c r="F32" s="1010"/>
      <c r="G32" s="1010"/>
      <c r="H32" s="1262"/>
      <c r="I32" s="1262"/>
    </row>
    <row r="33" spans="1:9" ht="33.65" customHeight="1">
      <c r="A33" s="13">
        <v>3</v>
      </c>
      <c r="B33" s="1010"/>
      <c r="C33" s="1010"/>
      <c r="D33" s="1010"/>
      <c r="E33" s="1010"/>
      <c r="F33" s="1010"/>
      <c r="G33" s="1010"/>
      <c r="H33" s="1262"/>
      <c r="I33" s="1262"/>
    </row>
    <row r="34" spans="1:9" ht="33.65" customHeight="1">
      <c r="A34" s="13">
        <v>4</v>
      </c>
      <c r="B34" s="1010"/>
      <c r="C34" s="1010"/>
      <c r="D34" s="1010"/>
      <c r="E34" s="1010"/>
      <c r="F34" s="1010"/>
      <c r="G34" s="1010"/>
      <c r="H34" s="1262"/>
      <c r="I34" s="1262"/>
    </row>
    <row r="35" spans="1:9" ht="33.65" customHeight="1">
      <c r="A35" s="13">
        <v>5</v>
      </c>
      <c r="B35" s="1093"/>
      <c r="C35" s="1094"/>
      <c r="D35" s="1094"/>
      <c r="E35" s="1094"/>
      <c r="F35" s="1094"/>
      <c r="G35" s="1094"/>
      <c r="H35" s="1095"/>
      <c r="I35" s="1096"/>
    </row>
    <row r="36" spans="1:9" ht="33.65" customHeight="1">
      <c r="A36" s="12"/>
      <c r="B36" s="1097" t="s">
        <v>192</v>
      </c>
      <c r="C36" s="1098"/>
      <c r="D36" s="1485"/>
      <c r="E36" s="1098"/>
      <c r="F36" s="1098"/>
      <c r="G36" s="1098"/>
      <c r="H36" s="1099"/>
      <c r="I36" s="1100"/>
    </row>
    <row r="37" spans="1:9" ht="33.65" customHeight="1">
      <c r="A37" s="12"/>
      <c r="B37" s="1024" t="s">
        <v>193</v>
      </c>
      <c r="C37" s="1024"/>
      <c r="D37" s="1010"/>
      <c r="E37" s="1024"/>
      <c r="F37" s="1024"/>
      <c r="G37" s="1024"/>
      <c r="H37" s="1264"/>
      <c r="I37" s="1264"/>
    </row>
    <row r="38" spans="1:9" ht="33.65" customHeight="1">
      <c r="A38" s="1027"/>
      <c r="B38" s="1027"/>
      <c r="C38" s="1027"/>
      <c r="D38" s="1027"/>
      <c r="E38" s="1027"/>
      <c r="F38" s="1027"/>
      <c r="G38" s="1027"/>
      <c r="H38" s="1105"/>
      <c r="I38" s="1105"/>
    </row>
    <row r="39" spans="1:9" ht="33.65" customHeight="1">
      <c r="A39" s="1027"/>
      <c r="B39" s="1027"/>
      <c r="C39" s="1027"/>
      <c r="D39" s="1027"/>
      <c r="E39" s="1027"/>
      <c r="F39" s="1027"/>
      <c r="G39" s="1027"/>
      <c r="H39" s="1105"/>
      <c r="I39" s="1105"/>
    </row>
    <row r="40" spans="1:9" ht="33.65" customHeight="1">
      <c r="A40" s="1027"/>
      <c r="B40" s="1027"/>
      <c r="C40" s="1027"/>
      <c r="D40" s="1027"/>
      <c r="E40" s="1027"/>
      <c r="F40" s="1027"/>
      <c r="G40" s="1027"/>
      <c r="H40" s="1105"/>
      <c r="I40" s="1105"/>
    </row>
    <row r="41" spans="1:9" ht="26">
      <c r="A41" s="1482" t="s">
        <v>3645</v>
      </c>
      <c r="B41" s="1483"/>
      <c r="C41" s="1483"/>
      <c r="D41" s="1483"/>
      <c r="E41" s="1483"/>
      <c r="F41" s="1483"/>
      <c r="G41" s="1484"/>
    </row>
    <row r="42" spans="1:9" ht="52.5" customHeight="1">
      <c r="A42" s="209" t="s">
        <v>1453</v>
      </c>
      <c r="B42" s="209" t="s">
        <v>2686</v>
      </c>
      <c r="C42" s="210" t="s">
        <v>1454</v>
      </c>
      <c r="D42" s="210" t="s">
        <v>3646</v>
      </c>
      <c r="E42" s="211" t="s">
        <v>199</v>
      </c>
      <c r="F42" s="210" t="s">
        <v>3412</v>
      </c>
      <c r="G42" s="210" t="s">
        <v>201</v>
      </c>
    </row>
    <row r="43" spans="1:9" ht="18.5">
      <c r="A43" s="98"/>
      <c r="B43" s="1084" t="s">
        <v>202</v>
      </c>
      <c r="C43" s="1077"/>
      <c r="D43" s="1077"/>
      <c r="E43" s="1077"/>
      <c r="F43" s="1077"/>
      <c r="G43" s="1090"/>
      <c r="H43" s="29">
        <f>H44+H69+H74+H63+H87+H96</f>
        <v>20</v>
      </c>
      <c r="I43" s="29">
        <f>I44+I69+I74+I63+I96</f>
        <v>20</v>
      </c>
    </row>
    <row r="44" spans="1:9" ht="40.15" customHeight="1">
      <c r="A44" s="117" t="s">
        <v>1456</v>
      </c>
      <c r="B44" s="1353" t="s">
        <v>142</v>
      </c>
      <c r="C44" s="1144"/>
      <c r="D44" s="1144"/>
      <c r="E44" s="1144"/>
      <c r="F44" s="1144"/>
      <c r="G44" s="1354"/>
      <c r="H44" s="29">
        <f>SUM(D45:D62)</f>
        <v>10</v>
      </c>
      <c r="I44" s="29">
        <f>COUNT(D45:D62)*2</f>
        <v>10</v>
      </c>
    </row>
    <row r="45" spans="1:9" ht="58">
      <c r="A45" s="18" t="s">
        <v>1458</v>
      </c>
      <c r="B45" s="19" t="s">
        <v>204</v>
      </c>
      <c r="C45" s="382" t="s">
        <v>3647</v>
      </c>
      <c r="D45" s="607">
        <v>2</v>
      </c>
      <c r="E45" s="25" t="s">
        <v>269</v>
      </c>
      <c r="F45" s="50" t="s">
        <v>3648</v>
      </c>
      <c r="G45" s="53"/>
    </row>
    <row r="46" spans="1:9" ht="31">
      <c r="A46" s="18" t="s">
        <v>1459</v>
      </c>
      <c r="B46" s="19" t="s">
        <v>209</v>
      </c>
      <c r="C46" s="50" t="s">
        <v>3649</v>
      </c>
      <c r="D46" s="607">
        <v>2</v>
      </c>
      <c r="E46" s="25" t="s">
        <v>269</v>
      </c>
      <c r="F46" s="50" t="s">
        <v>3650</v>
      </c>
      <c r="G46" s="53"/>
    </row>
    <row r="47" spans="1:9" ht="43.5">
      <c r="A47" s="18" t="s">
        <v>1460</v>
      </c>
      <c r="B47" s="19" t="s">
        <v>213</v>
      </c>
      <c r="C47" s="50" t="s">
        <v>3651</v>
      </c>
      <c r="D47" s="607">
        <v>2</v>
      </c>
      <c r="E47" s="25" t="s">
        <v>269</v>
      </c>
      <c r="F47" s="50" t="s">
        <v>3652</v>
      </c>
      <c r="G47" s="53"/>
    </row>
    <row r="48" spans="1:9" ht="31" hidden="1">
      <c r="A48" s="27" t="s">
        <v>1461</v>
      </c>
      <c r="B48" s="19" t="s">
        <v>1462</v>
      </c>
      <c r="C48" s="26"/>
      <c r="D48" s="26"/>
      <c r="E48" s="28"/>
      <c r="F48" s="26"/>
      <c r="G48" s="26"/>
      <c r="H48" s="99"/>
      <c r="I48" s="99"/>
    </row>
    <row r="49" spans="1:9" ht="31" hidden="1">
      <c r="A49" s="27" t="s">
        <v>1463</v>
      </c>
      <c r="B49" s="19" t="s">
        <v>221</v>
      </c>
      <c r="C49" s="26"/>
      <c r="D49" s="26"/>
      <c r="E49" s="28"/>
      <c r="F49" s="26"/>
      <c r="G49" s="26"/>
      <c r="H49" s="99"/>
      <c r="I49" s="99"/>
    </row>
    <row r="50" spans="1:9" ht="15.5" hidden="1">
      <c r="A50" s="27" t="s">
        <v>1464</v>
      </c>
      <c r="B50" s="19" t="s">
        <v>225</v>
      </c>
      <c r="C50" s="26"/>
      <c r="D50" s="26"/>
      <c r="E50" s="28"/>
      <c r="F50" s="26"/>
      <c r="G50" s="26"/>
      <c r="H50" s="99"/>
      <c r="I50" s="99"/>
    </row>
    <row r="51" spans="1:9" ht="31" hidden="1">
      <c r="A51" s="27" t="s">
        <v>1465</v>
      </c>
      <c r="B51" s="19" t="s">
        <v>229</v>
      </c>
      <c r="C51" s="26"/>
      <c r="D51" s="26"/>
      <c r="E51" s="28"/>
      <c r="F51" s="26"/>
      <c r="G51" s="26"/>
      <c r="H51" s="99"/>
      <c r="I51" s="99"/>
    </row>
    <row r="52" spans="1:9" ht="31" hidden="1">
      <c r="A52" s="27" t="s">
        <v>232</v>
      </c>
      <c r="B52" s="19" t="s">
        <v>233</v>
      </c>
      <c r="C52" s="26"/>
      <c r="D52" s="26"/>
      <c r="E52" s="28"/>
      <c r="F52" s="26"/>
      <c r="G52" s="26"/>
      <c r="H52" s="99"/>
      <c r="I52" s="99"/>
    </row>
    <row r="53" spans="1:9" ht="31" hidden="1">
      <c r="A53" s="27" t="s">
        <v>1466</v>
      </c>
      <c r="B53" s="19" t="s">
        <v>235</v>
      </c>
      <c r="C53" s="26"/>
      <c r="D53" s="26"/>
      <c r="E53" s="28"/>
      <c r="F53" s="26" t="s">
        <v>2420</v>
      </c>
      <c r="G53" s="26"/>
      <c r="H53" s="99"/>
      <c r="I53" s="99"/>
    </row>
    <row r="54" spans="1:9" ht="31" hidden="1">
      <c r="A54" s="27" t="s">
        <v>238</v>
      </c>
      <c r="B54" s="19" t="s">
        <v>239</v>
      </c>
      <c r="C54" s="26"/>
      <c r="D54" s="26"/>
      <c r="E54" s="28"/>
      <c r="F54" s="26"/>
      <c r="G54" s="26"/>
      <c r="H54" s="99"/>
      <c r="I54" s="99"/>
    </row>
    <row r="55" spans="1:9" ht="31" hidden="1">
      <c r="A55" s="27" t="s">
        <v>240</v>
      </c>
      <c r="B55" s="19" t="s">
        <v>241</v>
      </c>
      <c r="C55" s="26"/>
      <c r="D55" s="26"/>
      <c r="E55" s="28"/>
      <c r="F55" s="26"/>
      <c r="G55" s="26"/>
      <c r="H55" s="99"/>
      <c r="I55" s="99"/>
    </row>
    <row r="56" spans="1:9" ht="31" hidden="1">
      <c r="A56" s="27" t="s">
        <v>242</v>
      </c>
      <c r="B56" s="19" t="s">
        <v>243</v>
      </c>
      <c r="C56" s="26"/>
      <c r="D56" s="26"/>
      <c r="E56" s="28"/>
      <c r="F56" s="26"/>
      <c r="G56" s="26"/>
      <c r="H56" s="99"/>
      <c r="I56" s="99"/>
    </row>
    <row r="57" spans="1:9" ht="31" hidden="1">
      <c r="A57" s="27" t="s">
        <v>1467</v>
      </c>
      <c r="B57" s="19" t="s">
        <v>245</v>
      </c>
      <c r="C57" s="26"/>
      <c r="D57" s="26"/>
      <c r="E57" s="28"/>
      <c r="F57" s="26"/>
      <c r="G57" s="26"/>
      <c r="H57" s="99"/>
      <c r="I57" s="99"/>
    </row>
    <row r="58" spans="1:9" ht="31">
      <c r="A58" s="18" t="s">
        <v>1468</v>
      </c>
      <c r="B58" s="19" t="s">
        <v>251</v>
      </c>
      <c r="C58" s="30" t="s">
        <v>3653</v>
      </c>
      <c r="D58" s="607">
        <v>2</v>
      </c>
      <c r="E58" s="28" t="s">
        <v>538</v>
      </c>
      <c r="F58" s="26"/>
      <c r="G58" s="53"/>
    </row>
    <row r="59" spans="1:9" ht="30" hidden="1" customHeight="1">
      <c r="A59" s="27" t="s">
        <v>254</v>
      </c>
      <c r="B59" s="19" t="s">
        <v>255</v>
      </c>
      <c r="C59" s="26"/>
      <c r="D59" s="26"/>
      <c r="E59" s="28"/>
      <c r="F59" s="26"/>
      <c r="G59" s="26"/>
      <c r="H59" s="99"/>
      <c r="I59" s="99"/>
    </row>
    <row r="60" spans="1:9" ht="31" hidden="1">
      <c r="A60" s="27" t="s">
        <v>1471</v>
      </c>
      <c r="B60" s="19" t="s">
        <v>257</v>
      </c>
      <c r="C60" s="26"/>
      <c r="D60" s="26"/>
      <c r="E60" s="28"/>
      <c r="F60" s="26"/>
      <c r="G60" s="26"/>
      <c r="H60" s="99"/>
      <c r="I60" s="99"/>
    </row>
    <row r="61" spans="1:9" ht="72.5">
      <c r="A61" s="18" t="s">
        <v>260</v>
      </c>
      <c r="B61" s="19" t="s">
        <v>261</v>
      </c>
      <c r="C61" s="223" t="s">
        <v>3654</v>
      </c>
      <c r="D61" s="607">
        <v>2</v>
      </c>
      <c r="E61" s="25" t="s">
        <v>269</v>
      </c>
      <c r="F61" s="50" t="s">
        <v>3655</v>
      </c>
      <c r="G61" s="53"/>
    </row>
    <row r="62" spans="1:9" ht="31" hidden="1">
      <c r="A62" s="27" t="s">
        <v>262</v>
      </c>
      <c r="B62" s="19" t="s">
        <v>263</v>
      </c>
      <c r="C62" s="26"/>
      <c r="D62" s="26"/>
      <c r="E62" s="28"/>
      <c r="F62" s="26"/>
      <c r="G62" s="26"/>
      <c r="H62" s="99"/>
      <c r="I62" s="99"/>
    </row>
    <row r="63" spans="1:9" ht="40.15" hidden="1" customHeight="1">
      <c r="A63" s="124" t="s">
        <v>141</v>
      </c>
      <c r="B63" s="1353" t="s">
        <v>140</v>
      </c>
      <c r="C63" s="1144"/>
      <c r="D63" s="1144"/>
      <c r="E63" s="1144"/>
      <c r="F63" s="1144"/>
      <c r="G63" s="1354"/>
      <c r="H63" s="99">
        <f>SUM(D64:D68)</f>
        <v>0</v>
      </c>
      <c r="I63" s="99">
        <f>COUNT(D64:D68)*2</f>
        <v>0</v>
      </c>
    </row>
    <row r="64" spans="1:9" ht="31" hidden="1">
      <c r="A64" s="27" t="s">
        <v>264</v>
      </c>
      <c r="B64" s="114" t="s">
        <v>265</v>
      </c>
      <c r="C64" s="26"/>
      <c r="D64" s="26"/>
      <c r="E64" s="28"/>
      <c r="F64" s="26"/>
      <c r="G64" s="26"/>
      <c r="H64" s="99"/>
      <c r="I64" s="99"/>
    </row>
    <row r="65" spans="1:9" ht="31" hidden="1">
      <c r="A65" s="27" t="s">
        <v>266</v>
      </c>
      <c r="B65" s="114" t="s">
        <v>267</v>
      </c>
      <c r="C65" s="26"/>
      <c r="D65" s="26"/>
      <c r="E65" s="28"/>
      <c r="F65" s="26"/>
      <c r="G65" s="26"/>
      <c r="H65" s="99"/>
      <c r="I65" s="99"/>
    </row>
    <row r="66" spans="1:9" ht="31" hidden="1">
      <c r="A66" s="27" t="s">
        <v>270</v>
      </c>
      <c r="B66" s="114" t="s">
        <v>271</v>
      </c>
      <c r="C66" s="26"/>
      <c r="D66" s="26"/>
      <c r="E66" s="28"/>
      <c r="F66" s="26"/>
      <c r="G66" s="26"/>
      <c r="H66" s="99"/>
      <c r="I66" s="99"/>
    </row>
    <row r="67" spans="1:9" ht="31" hidden="1">
      <c r="A67" s="27" t="s">
        <v>272</v>
      </c>
      <c r="B67" s="114" t="s">
        <v>273</v>
      </c>
      <c r="C67" s="26"/>
      <c r="D67" s="26"/>
      <c r="E67" s="28"/>
      <c r="F67" s="26"/>
      <c r="G67" s="26"/>
      <c r="H67" s="99"/>
      <c r="I67" s="99"/>
    </row>
    <row r="68" spans="1:9" ht="31" hidden="1">
      <c r="A68" s="27" t="s">
        <v>275</v>
      </c>
      <c r="B68" s="114" t="s">
        <v>276</v>
      </c>
      <c r="C68" s="26"/>
      <c r="D68" s="26"/>
      <c r="E68" s="28"/>
      <c r="F68" s="26"/>
      <c r="G68" s="26"/>
      <c r="H68" s="99"/>
      <c r="I68" s="99"/>
    </row>
    <row r="69" spans="1:9" ht="40.15" customHeight="1">
      <c r="A69" s="117" t="s">
        <v>277</v>
      </c>
      <c r="B69" s="1353" t="s">
        <v>138</v>
      </c>
      <c r="C69" s="1144"/>
      <c r="D69" s="1144"/>
      <c r="E69" s="1144"/>
      <c r="F69" s="1144"/>
      <c r="G69" s="1354"/>
      <c r="H69" s="29">
        <f>SUM(D70:D73)</f>
        <v>8</v>
      </c>
      <c r="I69" s="29">
        <f>COUNT(D70:D73)*2</f>
        <v>8</v>
      </c>
    </row>
    <row r="70" spans="1:9" ht="31">
      <c r="A70" s="18" t="s">
        <v>1492</v>
      </c>
      <c r="B70" s="114" t="s">
        <v>279</v>
      </c>
      <c r="C70" s="50" t="s">
        <v>3656</v>
      </c>
      <c r="D70" s="601">
        <v>2</v>
      </c>
      <c r="E70" s="28" t="s">
        <v>269</v>
      </c>
      <c r="F70" s="26"/>
      <c r="G70" s="53"/>
    </row>
    <row r="71" spans="1:9" ht="15.5">
      <c r="A71" s="18"/>
      <c r="B71" s="114"/>
      <c r="C71" s="50" t="s">
        <v>3657</v>
      </c>
      <c r="D71" s="601">
        <v>2</v>
      </c>
      <c r="E71" s="28" t="s">
        <v>269</v>
      </c>
      <c r="F71" s="26"/>
      <c r="G71" s="53"/>
    </row>
    <row r="72" spans="1:9" ht="31">
      <c r="A72" s="18" t="s">
        <v>1493</v>
      </c>
      <c r="B72" s="114" t="s">
        <v>284</v>
      </c>
      <c r="C72" s="50" t="s">
        <v>3658</v>
      </c>
      <c r="D72" s="601">
        <v>2</v>
      </c>
      <c r="E72" s="28" t="s">
        <v>269</v>
      </c>
      <c r="F72" s="26" t="s">
        <v>3659</v>
      </c>
      <c r="G72" s="53"/>
    </row>
    <row r="73" spans="1:9" ht="31">
      <c r="A73" s="18" t="s">
        <v>1496</v>
      </c>
      <c r="B73" s="114" t="s">
        <v>288</v>
      </c>
      <c r="C73" s="50" t="s">
        <v>3660</v>
      </c>
      <c r="D73" s="601">
        <v>2</v>
      </c>
      <c r="E73" s="28" t="s">
        <v>269</v>
      </c>
      <c r="F73" s="26" t="s">
        <v>3661</v>
      </c>
      <c r="G73" s="53"/>
    </row>
    <row r="74" spans="1:9" ht="40.15" customHeight="1">
      <c r="A74" s="117" t="s">
        <v>137</v>
      </c>
      <c r="B74" s="1353" t="s">
        <v>136</v>
      </c>
      <c r="C74" s="1144"/>
      <c r="D74" s="1144"/>
      <c r="E74" s="1144"/>
      <c r="F74" s="1144"/>
      <c r="G74" s="1354"/>
      <c r="H74" s="29">
        <f>SUM(D75:D86)</f>
        <v>2</v>
      </c>
      <c r="I74" s="29">
        <f>COUNT(D75:D86)*2</f>
        <v>2</v>
      </c>
    </row>
    <row r="75" spans="1:9" ht="62" hidden="1">
      <c r="A75" s="27" t="s">
        <v>290</v>
      </c>
      <c r="B75" s="19" t="s">
        <v>291</v>
      </c>
      <c r="C75" s="26"/>
      <c r="D75" s="26"/>
      <c r="E75" s="28"/>
      <c r="F75" s="26"/>
      <c r="G75" s="26"/>
      <c r="H75" s="99"/>
      <c r="I75" s="99"/>
    </row>
    <row r="76" spans="1:9" ht="46.5" hidden="1">
      <c r="A76" s="27" t="s">
        <v>292</v>
      </c>
      <c r="B76" s="19" t="s">
        <v>293</v>
      </c>
      <c r="C76" s="26"/>
      <c r="D76" s="26"/>
      <c r="E76" s="28"/>
      <c r="F76" s="26"/>
      <c r="G76" s="26"/>
      <c r="H76" s="99"/>
      <c r="I76" s="99"/>
    </row>
    <row r="77" spans="1:9" ht="46.5" hidden="1">
      <c r="A77" s="27" t="s">
        <v>294</v>
      </c>
      <c r="B77" s="19" t="s">
        <v>295</v>
      </c>
      <c r="C77" s="26"/>
      <c r="D77" s="26"/>
      <c r="E77" s="28"/>
      <c r="F77" s="26"/>
      <c r="G77" s="26"/>
      <c r="H77" s="99"/>
      <c r="I77" s="99"/>
    </row>
    <row r="78" spans="1:9" ht="46.5" hidden="1">
      <c r="A78" s="27" t="s">
        <v>296</v>
      </c>
      <c r="B78" s="19" t="s">
        <v>297</v>
      </c>
      <c r="C78" s="26"/>
      <c r="D78" s="26"/>
      <c r="E78" s="28"/>
      <c r="F78" s="26"/>
      <c r="G78" s="26"/>
      <c r="H78" s="99"/>
      <c r="I78" s="99"/>
    </row>
    <row r="79" spans="1:9" ht="62" hidden="1">
      <c r="A79" s="27" t="s">
        <v>298</v>
      </c>
      <c r="B79" s="19" t="s">
        <v>2717</v>
      </c>
      <c r="C79" s="26"/>
      <c r="D79" s="26"/>
      <c r="E79" s="28"/>
      <c r="F79" s="26"/>
      <c r="G79" s="26"/>
      <c r="H79" s="99"/>
      <c r="I79" s="99"/>
    </row>
    <row r="80" spans="1:9" ht="46.5" hidden="1">
      <c r="A80" s="27" t="s">
        <v>300</v>
      </c>
      <c r="B80" s="19" t="s">
        <v>301</v>
      </c>
      <c r="C80" s="26"/>
      <c r="D80" s="26"/>
      <c r="E80" s="28"/>
      <c r="F80" s="26"/>
      <c r="G80" s="26"/>
      <c r="H80" s="99"/>
      <c r="I80" s="99"/>
    </row>
    <row r="81" spans="1:9" ht="62" hidden="1">
      <c r="A81" s="27" t="s">
        <v>302</v>
      </c>
      <c r="B81" s="19" t="s">
        <v>303</v>
      </c>
      <c r="C81" s="26"/>
      <c r="D81" s="26"/>
      <c r="E81" s="28"/>
      <c r="F81" s="26"/>
      <c r="G81" s="26"/>
      <c r="H81" s="99"/>
      <c r="I81" s="99"/>
    </row>
    <row r="82" spans="1:9" ht="93">
      <c r="A82" s="18" t="s">
        <v>304</v>
      </c>
      <c r="B82" s="19" t="s">
        <v>305</v>
      </c>
      <c r="C82" s="50" t="s">
        <v>3662</v>
      </c>
      <c r="D82" s="601">
        <v>2</v>
      </c>
      <c r="E82" s="28" t="s">
        <v>269</v>
      </c>
      <c r="F82" s="26" t="s">
        <v>3663</v>
      </c>
      <c r="G82" s="53"/>
    </row>
    <row r="83" spans="1:9" ht="46.5" hidden="1">
      <c r="A83" s="27" t="s">
        <v>306</v>
      </c>
      <c r="B83" s="19" t="s">
        <v>307</v>
      </c>
      <c r="C83" s="26"/>
      <c r="D83" s="26"/>
      <c r="E83" s="28"/>
      <c r="F83" s="26"/>
      <c r="G83" s="26"/>
      <c r="H83" s="99"/>
      <c r="I83" s="99"/>
    </row>
    <row r="84" spans="1:9" ht="46.5" hidden="1">
      <c r="A84" s="27" t="s">
        <v>308</v>
      </c>
      <c r="B84" s="19" t="s">
        <v>309</v>
      </c>
      <c r="C84" s="26"/>
      <c r="D84" s="26"/>
      <c r="E84" s="28"/>
      <c r="F84" s="26"/>
      <c r="G84" s="26"/>
      <c r="H84" s="99"/>
      <c r="I84" s="99"/>
    </row>
    <row r="85" spans="1:9" ht="29" hidden="1">
      <c r="A85" s="27" t="s">
        <v>310</v>
      </c>
      <c r="B85" s="23" t="s">
        <v>311</v>
      </c>
      <c r="C85" s="26"/>
      <c r="D85" s="26"/>
      <c r="E85" s="28"/>
      <c r="F85" s="26"/>
      <c r="G85" s="26"/>
      <c r="H85" s="99"/>
      <c r="I85" s="99"/>
    </row>
    <row r="86" spans="1:9" ht="29" hidden="1">
      <c r="A86" s="27" t="s">
        <v>5841</v>
      </c>
      <c r="B86" s="23" t="s">
        <v>5842</v>
      </c>
      <c r="C86" s="30"/>
      <c r="D86" s="28"/>
      <c r="E86" s="28"/>
      <c r="F86" s="26"/>
      <c r="G86" s="465"/>
      <c r="H86" s="99"/>
      <c r="I86" s="99"/>
    </row>
    <row r="87" spans="1:9" ht="40.15" hidden="1" customHeight="1">
      <c r="A87" s="124" t="s">
        <v>1499</v>
      </c>
      <c r="B87" s="1353" t="s">
        <v>134</v>
      </c>
      <c r="C87" s="1428"/>
      <c r="D87" s="1144"/>
      <c r="E87" s="1144"/>
      <c r="F87" s="1428"/>
      <c r="G87" s="1354"/>
      <c r="H87" s="99">
        <f>SUM(D88:D95)</f>
        <v>0</v>
      </c>
      <c r="I87" s="99">
        <f>COUNT(D88:D95)*2</f>
        <v>0</v>
      </c>
    </row>
    <row r="88" spans="1:9" ht="31" hidden="1">
      <c r="A88" s="27" t="s">
        <v>312</v>
      </c>
      <c r="B88" s="19" t="s">
        <v>313</v>
      </c>
      <c r="C88" s="26"/>
      <c r="D88" s="26"/>
      <c r="E88" s="28"/>
      <c r="F88" s="26"/>
      <c r="G88" s="26"/>
      <c r="H88" s="99"/>
      <c r="I88" s="99"/>
    </row>
    <row r="89" spans="1:9" ht="31" hidden="1">
      <c r="A89" s="27" t="s">
        <v>314</v>
      </c>
      <c r="B89" s="19" t="s">
        <v>315</v>
      </c>
      <c r="C89" s="26"/>
      <c r="D89" s="26"/>
      <c r="E89" s="28"/>
      <c r="F89" s="26"/>
      <c r="G89" s="26"/>
      <c r="H89" s="99"/>
      <c r="I89" s="99"/>
    </row>
    <row r="90" spans="1:9" ht="31" hidden="1">
      <c r="A90" s="27" t="s">
        <v>1501</v>
      </c>
      <c r="B90" s="19" t="s">
        <v>317</v>
      </c>
      <c r="C90" s="26"/>
      <c r="D90" s="26"/>
      <c r="E90" s="28"/>
      <c r="F90" s="26"/>
      <c r="G90" s="26"/>
      <c r="H90" s="99"/>
      <c r="I90" s="99"/>
    </row>
    <row r="91" spans="1:9" ht="31" hidden="1">
      <c r="A91" s="27" t="s">
        <v>319</v>
      </c>
      <c r="B91" s="19" t="s">
        <v>320</v>
      </c>
      <c r="C91" s="26"/>
      <c r="D91" s="26"/>
      <c r="E91" s="28"/>
      <c r="F91" s="26"/>
      <c r="G91" s="26"/>
      <c r="H91" s="99"/>
      <c r="I91" s="99"/>
    </row>
    <row r="92" spans="1:9" ht="31" hidden="1">
      <c r="A92" s="27" t="s">
        <v>321</v>
      </c>
      <c r="B92" s="19" t="s">
        <v>322</v>
      </c>
      <c r="C92" s="26"/>
      <c r="D92" s="26"/>
      <c r="E92" s="28"/>
      <c r="F92" s="26"/>
      <c r="G92" s="26"/>
      <c r="H92" s="99"/>
      <c r="I92" s="99"/>
    </row>
    <row r="93" spans="1:9" ht="31" hidden="1">
      <c r="A93" s="27" t="s">
        <v>323</v>
      </c>
      <c r="B93" s="19" t="s">
        <v>324</v>
      </c>
      <c r="C93" s="26"/>
      <c r="D93" s="26"/>
      <c r="E93" s="28"/>
      <c r="F93" s="26"/>
      <c r="G93" s="26"/>
      <c r="H93" s="99"/>
      <c r="I93" s="99"/>
    </row>
    <row r="94" spans="1:9" ht="31" hidden="1">
      <c r="A94" s="27" t="s">
        <v>1502</v>
      </c>
      <c r="B94" s="19" t="s">
        <v>326</v>
      </c>
      <c r="C94" s="26"/>
      <c r="D94" s="26"/>
      <c r="E94" s="28"/>
      <c r="F94" s="26"/>
      <c r="G94" s="26"/>
      <c r="H94" s="99"/>
      <c r="I94" s="99"/>
    </row>
    <row r="95" spans="1:9" ht="31" hidden="1">
      <c r="A95" s="27" t="s">
        <v>2838</v>
      </c>
      <c r="B95" s="19" t="s">
        <v>2839</v>
      </c>
      <c r="C95" s="23"/>
      <c r="D95" s="21"/>
      <c r="E95" s="22"/>
      <c r="F95" s="28"/>
      <c r="G95" s="466"/>
      <c r="H95" s="99"/>
      <c r="I95" s="99"/>
    </row>
    <row r="96" spans="1:9" ht="40.15" hidden="1" customHeight="1">
      <c r="A96" s="124" t="s">
        <v>1503</v>
      </c>
      <c r="B96" s="1378" t="s">
        <v>132</v>
      </c>
      <c r="C96" s="1165"/>
      <c r="D96" s="1165"/>
      <c r="E96" s="1165"/>
      <c r="F96" s="1165"/>
      <c r="G96" s="1379"/>
      <c r="H96" s="99">
        <f>SUM(D97:D98)</f>
        <v>0</v>
      </c>
      <c r="I96" s="99">
        <f>COUNT(D97:D98)*2</f>
        <v>0</v>
      </c>
    </row>
    <row r="97" spans="1:9" ht="62" hidden="1">
      <c r="A97" s="27" t="s">
        <v>1504</v>
      </c>
      <c r="B97" s="19" t="s">
        <v>329</v>
      </c>
      <c r="C97" s="26"/>
      <c r="D97" s="26"/>
      <c r="E97" s="28"/>
      <c r="F97" s="26"/>
      <c r="G97" s="26"/>
      <c r="H97" s="99"/>
      <c r="I97" s="99"/>
    </row>
    <row r="98" spans="1:9" ht="77.5" hidden="1">
      <c r="A98" s="27" t="s">
        <v>332</v>
      </c>
      <c r="B98" s="19" t="s">
        <v>333</v>
      </c>
      <c r="C98" s="26"/>
      <c r="D98" s="26"/>
      <c r="E98" s="28"/>
      <c r="F98" s="26"/>
      <c r="G98" s="26"/>
      <c r="H98" s="99"/>
      <c r="I98" s="99"/>
    </row>
    <row r="99" spans="1:9" ht="18.5">
      <c r="A99" s="298"/>
      <c r="B99" s="1084" t="s">
        <v>335</v>
      </c>
      <c r="C99" s="1077"/>
      <c r="D99" s="1077"/>
      <c r="E99" s="1077"/>
      <c r="F99" s="1077"/>
      <c r="G99" s="1077"/>
      <c r="H99" s="29">
        <f>H100+H114+H121+H127+H134+H141</f>
        <v>64</v>
      </c>
      <c r="I99" s="29">
        <f>I100+I114+I121+I127+I134+I141</f>
        <v>64</v>
      </c>
    </row>
    <row r="100" spans="1:9" ht="40.15" customHeight="1">
      <c r="A100" s="135" t="s">
        <v>1505</v>
      </c>
      <c r="B100" s="1078" t="s">
        <v>130</v>
      </c>
      <c r="C100" s="1091"/>
      <c r="D100" s="1091"/>
      <c r="E100" s="1091"/>
      <c r="F100" s="1091"/>
      <c r="G100" s="1092"/>
      <c r="H100" s="29">
        <f>SUM(D101:D113)</f>
        <v>22</v>
      </c>
      <c r="I100" s="29">
        <f>COUNT(D101:D113)*2</f>
        <v>22</v>
      </c>
    </row>
    <row r="101" spans="1:9" ht="31">
      <c r="A101" s="18" t="s">
        <v>1507</v>
      </c>
      <c r="B101" s="36" t="s">
        <v>337</v>
      </c>
      <c r="C101" s="219" t="s">
        <v>2349</v>
      </c>
      <c r="D101" s="605">
        <v>2</v>
      </c>
      <c r="E101" s="22" t="s">
        <v>339</v>
      </c>
      <c r="F101" s="50" t="s">
        <v>2350</v>
      </c>
      <c r="G101" s="53"/>
    </row>
    <row r="102" spans="1:9" ht="29">
      <c r="A102" s="18"/>
      <c r="B102" s="36"/>
      <c r="C102" s="219" t="s">
        <v>3664</v>
      </c>
      <c r="D102" s="605">
        <v>2</v>
      </c>
      <c r="E102" s="22" t="s">
        <v>339</v>
      </c>
      <c r="F102" s="50"/>
      <c r="G102" s="53"/>
    </row>
    <row r="103" spans="1:9" ht="14.5">
      <c r="A103" s="18"/>
      <c r="C103" s="219" t="s">
        <v>3665</v>
      </c>
      <c r="D103" s="605">
        <v>2</v>
      </c>
      <c r="E103" s="22" t="s">
        <v>339</v>
      </c>
      <c r="F103" s="66"/>
      <c r="G103" s="53"/>
    </row>
    <row r="104" spans="1:9" ht="46.5">
      <c r="A104" s="18" t="s">
        <v>1510</v>
      </c>
      <c r="B104" s="36" t="s">
        <v>345</v>
      </c>
      <c r="C104" s="50" t="s">
        <v>3666</v>
      </c>
      <c r="D104" s="605">
        <v>2</v>
      </c>
      <c r="E104" s="22" t="s">
        <v>339</v>
      </c>
      <c r="F104" s="26"/>
      <c r="G104" s="53"/>
    </row>
    <row r="105" spans="1:9" ht="29">
      <c r="A105" s="18"/>
      <c r="B105" s="36"/>
      <c r="C105" s="219" t="s">
        <v>3667</v>
      </c>
      <c r="D105" s="605">
        <v>2</v>
      </c>
      <c r="E105" s="22" t="s">
        <v>339</v>
      </c>
      <c r="F105" s="26"/>
      <c r="G105" s="53"/>
    </row>
    <row r="106" spans="1:9" ht="43.5">
      <c r="A106" s="18"/>
      <c r="B106" s="36"/>
      <c r="C106" s="219" t="s">
        <v>347</v>
      </c>
      <c r="D106" s="605">
        <v>2</v>
      </c>
      <c r="E106" s="22" t="s">
        <v>339</v>
      </c>
      <c r="F106" s="26"/>
      <c r="G106" s="53"/>
    </row>
    <row r="107" spans="1:9" ht="43.5">
      <c r="A107" s="18"/>
      <c r="B107" s="36"/>
      <c r="C107" s="219" t="s">
        <v>3668</v>
      </c>
      <c r="D107" s="605">
        <v>2</v>
      </c>
      <c r="E107" s="22" t="s">
        <v>339</v>
      </c>
      <c r="F107" s="26"/>
      <c r="G107" s="53"/>
    </row>
    <row r="108" spans="1:9" ht="46.5" hidden="1">
      <c r="A108" s="27" t="s">
        <v>350</v>
      </c>
      <c r="B108" s="36" t="s">
        <v>351</v>
      </c>
      <c r="C108" s="26"/>
      <c r="D108" s="26"/>
      <c r="E108" s="28"/>
      <c r="F108" s="26"/>
      <c r="G108" s="26"/>
      <c r="H108" s="99"/>
      <c r="I108" s="99"/>
    </row>
    <row r="109" spans="1:9" ht="46.5">
      <c r="A109" s="18" t="s">
        <v>1513</v>
      </c>
      <c r="B109" s="36" t="s">
        <v>353</v>
      </c>
      <c r="C109" s="219" t="s">
        <v>3669</v>
      </c>
      <c r="D109" s="605">
        <v>2</v>
      </c>
      <c r="E109" s="28" t="s">
        <v>339</v>
      </c>
      <c r="F109" s="26"/>
      <c r="G109" s="53"/>
    </row>
    <row r="110" spans="1:9" ht="46.5">
      <c r="A110" s="18" t="s">
        <v>354</v>
      </c>
      <c r="B110" s="36" t="s">
        <v>355</v>
      </c>
      <c r="C110" s="30" t="s">
        <v>3670</v>
      </c>
      <c r="D110" s="605">
        <v>2</v>
      </c>
      <c r="E110" s="28" t="s">
        <v>339</v>
      </c>
      <c r="F110" s="26"/>
      <c r="G110" s="53"/>
    </row>
    <row r="111" spans="1:9" ht="31">
      <c r="A111" s="18" t="s">
        <v>1515</v>
      </c>
      <c r="B111" s="36" t="s">
        <v>358</v>
      </c>
      <c r="C111" s="40" t="s">
        <v>359</v>
      </c>
      <c r="D111" s="605">
        <v>2</v>
      </c>
      <c r="E111" s="28" t="s">
        <v>339</v>
      </c>
      <c r="F111" s="26"/>
      <c r="G111" s="53"/>
    </row>
    <row r="112" spans="1:9" ht="46.5" hidden="1">
      <c r="A112" s="27" t="s">
        <v>1517</v>
      </c>
      <c r="B112" s="36" t="s">
        <v>361</v>
      </c>
      <c r="C112" s="26"/>
      <c r="D112" s="26"/>
      <c r="E112" s="28"/>
      <c r="F112" s="26"/>
      <c r="G112" s="26"/>
      <c r="H112" s="99"/>
      <c r="I112" s="99"/>
    </row>
    <row r="113" spans="1:9" ht="46.5">
      <c r="A113" s="18" t="s">
        <v>364</v>
      </c>
      <c r="B113" s="36" t="s">
        <v>365</v>
      </c>
      <c r="C113" s="30" t="s">
        <v>2360</v>
      </c>
      <c r="D113" s="605">
        <v>2</v>
      </c>
      <c r="E113" s="28" t="s">
        <v>339</v>
      </c>
      <c r="F113" s="26"/>
      <c r="G113" s="53"/>
    </row>
    <row r="114" spans="1:9" ht="40.15" customHeight="1">
      <c r="A114" s="135" t="s">
        <v>1518</v>
      </c>
      <c r="B114" s="992" t="s">
        <v>2843</v>
      </c>
      <c r="C114" s="1001"/>
      <c r="D114" s="1001"/>
      <c r="E114" s="1001"/>
      <c r="F114" s="1001"/>
      <c r="G114" s="1002"/>
      <c r="H114" s="29">
        <f>SUM(D115:D120)</f>
        <v>6</v>
      </c>
      <c r="I114" s="29">
        <f>COUNT(D115:D120)*2</f>
        <v>6</v>
      </c>
    </row>
    <row r="115" spans="1:9" ht="43.5">
      <c r="A115" s="18" t="s">
        <v>1520</v>
      </c>
      <c r="B115" s="44" t="s">
        <v>369</v>
      </c>
      <c r="C115" s="219" t="s">
        <v>3671</v>
      </c>
      <c r="D115" s="601">
        <v>2</v>
      </c>
      <c r="E115" s="28" t="s">
        <v>658</v>
      </c>
      <c r="F115" s="26"/>
      <c r="G115" s="53">
        <v>2423</v>
      </c>
    </row>
    <row r="116" spans="1:9" ht="62" hidden="1">
      <c r="A116" s="27" t="s">
        <v>380</v>
      </c>
      <c r="B116" s="44" t="s">
        <v>381</v>
      </c>
      <c r="C116" s="26"/>
      <c r="D116" s="26"/>
      <c r="E116" s="28"/>
      <c r="F116" s="26"/>
      <c r="G116" s="26"/>
      <c r="H116" s="99"/>
      <c r="I116" s="99"/>
    </row>
    <row r="117" spans="1:9" ht="46.5">
      <c r="A117" s="18" t="s">
        <v>1523</v>
      </c>
      <c r="B117" s="225" t="s">
        <v>383</v>
      </c>
      <c r="C117" s="219" t="s">
        <v>3672</v>
      </c>
      <c r="D117" s="601">
        <v>2</v>
      </c>
      <c r="E117" s="28" t="s">
        <v>339</v>
      </c>
      <c r="F117" s="26"/>
      <c r="G117" s="53"/>
    </row>
    <row r="118" spans="1:9" ht="43.5">
      <c r="A118" s="18"/>
      <c r="B118" s="44"/>
      <c r="C118" s="50" t="s">
        <v>3673</v>
      </c>
      <c r="D118" s="601">
        <v>2</v>
      </c>
      <c r="E118" s="28" t="s">
        <v>339</v>
      </c>
      <c r="F118" s="30" t="s">
        <v>3674</v>
      </c>
      <c r="G118" s="53"/>
    </row>
    <row r="119" spans="1:9" ht="46.5" hidden="1">
      <c r="A119" s="27" t="s">
        <v>1528</v>
      </c>
      <c r="B119" s="44" t="s">
        <v>391</v>
      </c>
      <c r="C119" s="26"/>
      <c r="D119" s="26"/>
      <c r="E119" s="28"/>
      <c r="F119" s="26"/>
      <c r="G119" s="26"/>
      <c r="H119" s="99"/>
      <c r="I119" s="99"/>
    </row>
    <row r="120" spans="1:9" ht="46.5" hidden="1">
      <c r="A120" s="27" t="s">
        <v>392</v>
      </c>
      <c r="B120" s="47" t="s">
        <v>393</v>
      </c>
      <c r="C120" s="26"/>
      <c r="D120" s="26"/>
      <c r="E120" s="28"/>
      <c r="F120" s="26"/>
      <c r="G120" s="26"/>
      <c r="H120" s="99"/>
      <c r="I120" s="99"/>
    </row>
    <row r="121" spans="1:9" ht="40.15" customHeight="1">
      <c r="A121" s="135" t="s">
        <v>1531</v>
      </c>
      <c r="B121" s="1078" t="s">
        <v>126</v>
      </c>
      <c r="C121" s="1091"/>
      <c r="D121" s="1091"/>
      <c r="E121" s="1091"/>
      <c r="F121" s="1091"/>
      <c r="G121" s="1092"/>
      <c r="H121" s="29">
        <f>SUM(D122:D126)</f>
        <v>10</v>
      </c>
      <c r="I121" s="29">
        <f>COUNT(D122:D126)*2</f>
        <v>10</v>
      </c>
    </row>
    <row r="122" spans="1:9" ht="31">
      <c r="A122" s="18" t="s">
        <v>1533</v>
      </c>
      <c r="B122" s="44" t="s">
        <v>395</v>
      </c>
      <c r="C122" s="219" t="s">
        <v>2634</v>
      </c>
      <c r="D122" s="601">
        <v>2</v>
      </c>
      <c r="E122" s="28" t="s">
        <v>339</v>
      </c>
      <c r="F122" s="26"/>
      <c r="G122" s="53"/>
    </row>
    <row r="123" spans="1:9" ht="46.5">
      <c r="A123" s="18" t="s">
        <v>1540</v>
      </c>
      <c r="B123" s="44" t="s">
        <v>399</v>
      </c>
      <c r="C123" s="50" t="s">
        <v>1541</v>
      </c>
      <c r="D123" s="601">
        <v>2</v>
      </c>
      <c r="E123" s="28" t="s">
        <v>206</v>
      </c>
      <c r="F123" s="26"/>
      <c r="G123" s="53"/>
    </row>
    <row r="124" spans="1:9" ht="43.5">
      <c r="A124" s="18"/>
      <c r="B124" s="44"/>
      <c r="C124" s="50" t="s">
        <v>2371</v>
      </c>
      <c r="D124" s="601">
        <v>2</v>
      </c>
      <c r="E124" s="28" t="s">
        <v>206</v>
      </c>
      <c r="F124" s="26"/>
      <c r="G124" s="267"/>
    </row>
    <row r="125" spans="1:9" ht="46.5">
      <c r="A125" s="18" t="s">
        <v>1543</v>
      </c>
      <c r="B125" s="44" t="s">
        <v>403</v>
      </c>
      <c r="C125" s="23" t="s">
        <v>404</v>
      </c>
      <c r="D125" s="601">
        <v>2</v>
      </c>
      <c r="E125" s="28" t="s">
        <v>678</v>
      </c>
      <c r="F125" s="26"/>
      <c r="G125" s="53"/>
    </row>
    <row r="126" spans="1:9" ht="77.5">
      <c r="A126" s="18" t="s">
        <v>1554</v>
      </c>
      <c r="B126" s="44" t="s">
        <v>407</v>
      </c>
      <c r="C126" s="219" t="s">
        <v>3675</v>
      </c>
      <c r="D126" s="601">
        <v>2</v>
      </c>
      <c r="E126" s="28" t="s">
        <v>206</v>
      </c>
      <c r="F126" s="26"/>
      <c r="G126" s="53"/>
    </row>
    <row r="127" spans="1:9" ht="40.15" customHeight="1">
      <c r="A127" s="135" t="s">
        <v>1557</v>
      </c>
      <c r="B127" s="1078" t="s">
        <v>124</v>
      </c>
      <c r="C127" s="1091"/>
      <c r="D127" s="1091"/>
      <c r="E127" s="1091"/>
      <c r="F127" s="1091"/>
      <c r="G127" s="1092"/>
      <c r="H127" s="29">
        <f>SUM(D128:D133)</f>
        <v>10</v>
      </c>
      <c r="I127" s="29">
        <f>COUNT(D128:D133)*2</f>
        <v>10</v>
      </c>
    </row>
    <row r="128" spans="1:9" ht="46.5">
      <c r="A128" s="18" t="s">
        <v>1559</v>
      </c>
      <c r="B128" s="224" t="s">
        <v>410</v>
      </c>
      <c r="C128" s="383" t="s">
        <v>3676</v>
      </c>
      <c r="D128" s="601">
        <v>2</v>
      </c>
      <c r="E128" s="28" t="s">
        <v>253</v>
      </c>
      <c r="F128" s="50" t="s">
        <v>3677</v>
      </c>
      <c r="G128" s="53"/>
    </row>
    <row r="129" spans="1:9" ht="29">
      <c r="A129" s="18"/>
      <c r="B129" s="224"/>
      <c r="C129" s="50" t="s">
        <v>3678</v>
      </c>
      <c r="D129" s="601">
        <v>2</v>
      </c>
      <c r="E129" s="28" t="s">
        <v>253</v>
      </c>
      <c r="F129" s="50"/>
      <c r="G129" s="53"/>
    </row>
    <row r="130" spans="1:9" ht="31" hidden="1">
      <c r="A130" s="27" t="s">
        <v>1563</v>
      </c>
      <c r="B130" s="224" t="s">
        <v>413</v>
      </c>
      <c r="C130" s="219"/>
      <c r="D130" s="26"/>
      <c r="E130" s="28"/>
      <c r="F130" s="26"/>
      <c r="H130" s="99"/>
      <c r="I130" s="99"/>
    </row>
    <row r="131" spans="1:9" ht="31">
      <c r="A131" s="18" t="s">
        <v>1564</v>
      </c>
      <c r="B131" s="224" t="s">
        <v>416</v>
      </c>
      <c r="C131" s="219" t="s">
        <v>3679</v>
      </c>
      <c r="D131" s="601">
        <v>2</v>
      </c>
      <c r="E131" s="28" t="s">
        <v>418</v>
      </c>
      <c r="F131" s="26"/>
      <c r="G131" s="53"/>
    </row>
    <row r="132" spans="1:9" ht="72.5">
      <c r="A132" s="18" t="s">
        <v>1565</v>
      </c>
      <c r="B132" s="224" t="s">
        <v>420</v>
      </c>
      <c r="C132" s="226" t="s">
        <v>3680</v>
      </c>
      <c r="D132" s="601">
        <v>2</v>
      </c>
      <c r="E132" s="28" t="s">
        <v>430</v>
      </c>
      <c r="F132" s="219" t="s">
        <v>3681</v>
      </c>
      <c r="G132" s="53"/>
    </row>
    <row r="133" spans="1:9" ht="58">
      <c r="A133" s="18" t="s">
        <v>1568</v>
      </c>
      <c r="B133" s="114" t="s">
        <v>425</v>
      </c>
      <c r="C133" s="25" t="s">
        <v>2635</v>
      </c>
      <c r="D133" s="601">
        <v>2</v>
      </c>
      <c r="E133" s="28" t="s">
        <v>339</v>
      </c>
      <c r="F133" s="26"/>
      <c r="G133" s="53"/>
    </row>
    <row r="134" spans="1:9" ht="40.15" customHeight="1">
      <c r="A134" s="135" t="s">
        <v>1569</v>
      </c>
      <c r="B134" s="1078" t="s">
        <v>122</v>
      </c>
      <c r="C134" s="1091"/>
      <c r="D134" s="1091"/>
      <c r="E134" s="1091"/>
      <c r="F134" s="1091"/>
      <c r="G134" s="1092"/>
      <c r="H134" s="29">
        <f>SUM(D135:D140)</f>
        <v>8</v>
      </c>
      <c r="I134" s="29">
        <f>COUNT(D135:D138)*2</f>
        <v>8</v>
      </c>
    </row>
    <row r="135" spans="1:9" ht="62">
      <c r="A135" s="18" t="s">
        <v>427</v>
      </c>
      <c r="B135" s="44" t="s">
        <v>428</v>
      </c>
      <c r="C135" s="30" t="s">
        <v>3682</v>
      </c>
      <c r="D135" s="601">
        <v>2</v>
      </c>
      <c r="E135" s="28" t="s">
        <v>430</v>
      </c>
      <c r="F135" s="26"/>
      <c r="G135" s="53"/>
    </row>
    <row r="136" spans="1:9" ht="58">
      <c r="A136" s="18" t="s">
        <v>1573</v>
      </c>
      <c r="B136" s="44" t="s">
        <v>432</v>
      </c>
      <c r="C136" s="23" t="s">
        <v>3683</v>
      </c>
      <c r="D136" s="601">
        <v>2</v>
      </c>
      <c r="E136" s="28" t="s">
        <v>430</v>
      </c>
      <c r="F136" s="26"/>
      <c r="G136" s="53"/>
    </row>
    <row r="137" spans="1:9" ht="46.5">
      <c r="A137" s="18" t="s">
        <v>1574</v>
      </c>
      <c r="B137" s="44" t="s">
        <v>435</v>
      </c>
      <c r="C137" s="23" t="s">
        <v>3684</v>
      </c>
      <c r="D137" s="601">
        <v>2</v>
      </c>
      <c r="E137" s="28" t="s">
        <v>430</v>
      </c>
      <c r="F137" s="26"/>
      <c r="G137" s="53"/>
    </row>
    <row r="138" spans="1:9" ht="62">
      <c r="A138" s="18" t="s">
        <v>1575</v>
      </c>
      <c r="B138" s="44" t="s">
        <v>438</v>
      </c>
      <c r="C138" s="50" t="s">
        <v>3685</v>
      </c>
      <c r="D138" s="601">
        <v>2</v>
      </c>
      <c r="E138" s="28" t="s">
        <v>440</v>
      </c>
      <c r="F138" s="26"/>
      <c r="G138" s="53"/>
    </row>
    <row r="139" spans="1:9" ht="62" hidden="1">
      <c r="A139" s="27" t="s">
        <v>2381</v>
      </c>
      <c r="B139" s="44" t="s">
        <v>442</v>
      </c>
      <c r="C139" s="26"/>
      <c r="D139" s="26"/>
      <c r="E139" s="28"/>
      <c r="F139" s="26"/>
      <c r="G139" s="26"/>
      <c r="H139" s="99"/>
      <c r="I139" s="99"/>
    </row>
    <row r="140" spans="1:9" ht="46.5" hidden="1">
      <c r="A140" s="27" t="s">
        <v>443</v>
      </c>
      <c r="B140" s="160" t="s">
        <v>444</v>
      </c>
      <c r="C140" s="23"/>
      <c r="D140" s="26"/>
      <c r="E140" s="28"/>
      <c r="F140" s="26"/>
      <c r="G140" s="26"/>
      <c r="H140" s="99"/>
      <c r="I140" s="99"/>
    </row>
    <row r="141" spans="1:9" ht="15.5">
      <c r="A141" s="18" t="s">
        <v>5889</v>
      </c>
      <c r="B141" s="993" t="s">
        <v>2861</v>
      </c>
      <c r="C141" s="994"/>
      <c r="D141" s="994"/>
      <c r="E141" s="994"/>
      <c r="F141" s="994"/>
      <c r="G141" s="998"/>
      <c r="H141" s="29">
        <f>SUM(D142:D154)</f>
        <v>8</v>
      </c>
      <c r="I141" s="29">
        <f>COUNT(D142:D154)*2</f>
        <v>8</v>
      </c>
    </row>
    <row r="142" spans="1:9" ht="72.5" hidden="1">
      <c r="A142" s="32" t="s">
        <v>2862</v>
      </c>
      <c r="B142" s="50" t="s">
        <v>2863</v>
      </c>
      <c r="C142" s="50" t="s">
        <v>5843</v>
      </c>
      <c r="D142" s="351"/>
      <c r="E142" s="26"/>
      <c r="F142" s="50" t="s">
        <v>5844</v>
      </c>
      <c r="G142" s="468"/>
      <c r="H142" s="99"/>
      <c r="I142" s="99"/>
    </row>
    <row r="143" spans="1:9" ht="43.5" hidden="1">
      <c r="A143" s="32" t="s">
        <v>2864</v>
      </c>
      <c r="B143" s="50" t="s">
        <v>2865</v>
      </c>
      <c r="C143" s="50" t="s">
        <v>5845</v>
      </c>
      <c r="D143" s="351"/>
      <c r="E143" s="26"/>
      <c r="F143" s="50" t="s">
        <v>5846</v>
      </c>
      <c r="G143" s="468"/>
      <c r="H143" s="99"/>
      <c r="I143" s="99"/>
    </row>
    <row r="144" spans="1:9" ht="116" hidden="1">
      <c r="A144" s="32" t="s">
        <v>2866</v>
      </c>
      <c r="B144" s="50" t="s">
        <v>2867</v>
      </c>
      <c r="C144" s="50" t="s">
        <v>5847</v>
      </c>
      <c r="D144" s="351"/>
      <c r="E144" s="26"/>
      <c r="F144" s="50" t="s">
        <v>5848</v>
      </c>
      <c r="G144" s="468"/>
      <c r="H144" s="99"/>
      <c r="I144" s="99"/>
    </row>
    <row r="145" spans="1:9" ht="87" hidden="1">
      <c r="A145" s="32" t="s">
        <v>2868</v>
      </c>
      <c r="B145" s="50" t="s">
        <v>2869</v>
      </c>
      <c r="C145" s="50" t="s">
        <v>5849</v>
      </c>
      <c r="D145" s="351"/>
      <c r="E145" s="26"/>
      <c r="F145" s="50" t="s">
        <v>5850</v>
      </c>
      <c r="G145" s="468"/>
      <c r="H145" s="99"/>
      <c r="I145" s="99"/>
    </row>
    <row r="146" spans="1:9" ht="116" hidden="1">
      <c r="A146" s="32" t="s">
        <v>2870</v>
      </c>
      <c r="B146" s="50" t="s">
        <v>2871</v>
      </c>
      <c r="C146" s="50" t="s">
        <v>5851</v>
      </c>
      <c r="D146" s="351"/>
      <c r="E146" s="26"/>
      <c r="F146" s="50" t="s">
        <v>5852</v>
      </c>
      <c r="G146" s="468"/>
      <c r="H146" s="99"/>
      <c r="I146" s="99"/>
    </row>
    <row r="147" spans="1:9" ht="43.5">
      <c r="A147" s="18" t="s">
        <v>2872</v>
      </c>
      <c r="B147" s="50" t="s">
        <v>2873</v>
      </c>
      <c r="C147" s="55" t="s">
        <v>1053</v>
      </c>
      <c r="D147" s="601">
        <v>2</v>
      </c>
      <c r="E147" s="59" t="s">
        <v>538</v>
      </c>
      <c r="F147" s="55"/>
      <c r="G147" s="931"/>
    </row>
    <row r="148" spans="1:9" ht="43.5">
      <c r="A148" s="18"/>
      <c r="B148" s="50"/>
      <c r="C148" s="55" t="s">
        <v>3813</v>
      </c>
      <c r="D148" s="601">
        <v>2</v>
      </c>
      <c r="E148" s="59" t="s">
        <v>538</v>
      </c>
      <c r="F148" s="55" t="s">
        <v>1055</v>
      </c>
      <c r="G148" s="931"/>
    </row>
    <row r="149" spans="1:9" ht="43.5">
      <c r="A149" s="18"/>
      <c r="B149" s="50"/>
      <c r="C149" s="55" t="s">
        <v>1056</v>
      </c>
      <c r="D149" s="601">
        <v>2</v>
      </c>
      <c r="E149" s="59" t="s">
        <v>269</v>
      </c>
      <c r="F149" s="55"/>
      <c r="G149" s="931"/>
    </row>
    <row r="150" spans="1:9" ht="58">
      <c r="A150" s="18" t="s">
        <v>5890</v>
      </c>
      <c r="B150" s="50" t="s">
        <v>2875</v>
      </c>
      <c r="C150" s="50" t="s">
        <v>3793</v>
      </c>
      <c r="D150" s="601">
        <v>2</v>
      </c>
      <c r="E150" s="28" t="s">
        <v>651</v>
      </c>
      <c r="F150" s="26"/>
      <c r="G150" s="494"/>
    </row>
    <row r="151" spans="1:9" ht="72.5" hidden="1">
      <c r="A151" s="32" t="s">
        <v>2876</v>
      </c>
      <c r="B151" s="50" t="s">
        <v>2877</v>
      </c>
      <c r="C151" s="50" t="s">
        <v>5853</v>
      </c>
      <c r="D151" s="351"/>
      <c r="E151" s="26"/>
      <c r="F151" s="50" t="s">
        <v>5854</v>
      </c>
      <c r="G151" s="468"/>
      <c r="H151" s="99"/>
      <c r="I151" s="99"/>
    </row>
    <row r="152" spans="1:9" ht="159.5" hidden="1">
      <c r="A152" s="32" t="s">
        <v>2878</v>
      </c>
      <c r="B152" s="50" t="s">
        <v>2879</v>
      </c>
      <c r="C152" s="50" t="s">
        <v>5855</v>
      </c>
      <c r="D152" s="351"/>
      <c r="E152" s="26"/>
      <c r="F152" s="50" t="s">
        <v>5856</v>
      </c>
      <c r="G152" s="468"/>
      <c r="H152" s="99"/>
      <c r="I152" s="99"/>
    </row>
    <row r="153" spans="1:9" ht="116" hidden="1">
      <c r="A153" s="32" t="s">
        <v>2880</v>
      </c>
      <c r="B153" s="50" t="s">
        <v>2881</v>
      </c>
      <c r="C153" s="50" t="s">
        <v>5857</v>
      </c>
      <c r="D153" s="351"/>
      <c r="E153" s="26"/>
      <c r="F153" s="50" t="s">
        <v>5858</v>
      </c>
      <c r="G153" s="468"/>
      <c r="H153" s="99"/>
      <c r="I153" s="99"/>
    </row>
    <row r="154" spans="1:9" ht="43.5" hidden="1">
      <c r="A154" s="32" t="s">
        <v>2882</v>
      </c>
      <c r="B154" s="50" t="s">
        <v>2883</v>
      </c>
      <c r="C154" s="50" t="s">
        <v>5859</v>
      </c>
      <c r="D154" s="467"/>
      <c r="E154" s="7"/>
      <c r="F154" s="50" t="s">
        <v>5860</v>
      </c>
      <c r="G154" s="468"/>
      <c r="H154" s="99"/>
      <c r="I154" s="99"/>
    </row>
    <row r="155" spans="1:9" ht="18.5">
      <c r="A155" s="298"/>
      <c r="B155" s="1085" t="s">
        <v>445</v>
      </c>
      <c r="C155" s="1348"/>
      <c r="D155" s="1348"/>
      <c r="E155" s="1348"/>
      <c r="F155" s="1348"/>
      <c r="G155" s="1348"/>
      <c r="H155" s="29">
        <f>H156+H175+H186+H194+H202+H215+H228</f>
        <v>152</v>
      </c>
      <c r="I155" s="29">
        <f>I156+I175+I186+I194+I202+I215+I228</f>
        <v>152</v>
      </c>
    </row>
    <row r="156" spans="1:9" ht="40.15" customHeight="1">
      <c r="A156" s="117" t="s">
        <v>1576</v>
      </c>
      <c r="B156" s="1378" t="s">
        <v>120</v>
      </c>
      <c r="C156" s="1165"/>
      <c r="D156" s="1165"/>
      <c r="E156" s="1165"/>
      <c r="F156" s="1165"/>
      <c r="G156" s="1379"/>
      <c r="H156" s="29">
        <f>SUM(D157:D174)</f>
        <v>36</v>
      </c>
      <c r="I156" s="29">
        <f>COUNT(D157:D174)*2</f>
        <v>36</v>
      </c>
    </row>
    <row r="157" spans="1:9" ht="58">
      <c r="A157" s="18" t="s">
        <v>1577</v>
      </c>
      <c r="B157" s="320" t="s">
        <v>447</v>
      </c>
      <c r="C157" s="50" t="s">
        <v>3686</v>
      </c>
      <c r="D157" s="605">
        <v>2</v>
      </c>
      <c r="E157" s="22" t="s">
        <v>339</v>
      </c>
      <c r="F157" s="50" t="s">
        <v>3687</v>
      </c>
      <c r="G157" s="53"/>
    </row>
    <row r="158" spans="1:9" ht="43.5">
      <c r="A158" s="18"/>
      <c r="B158" s="320"/>
      <c r="C158" s="50" t="s">
        <v>3688</v>
      </c>
      <c r="D158" s="605">
        <v>2</v>
      </c>
      <c r="E158" s="22" t="s">
        <v>339</v>
      </c>
      <c r="F158" s="50"/>
      <c r="G158" s="53"/>
    </row>
    <row r="159" spans="1:9" ht="31">
      <c r="A159" s="18" t="s">
        <v>1580</v>
      </c>
      <c r="B159" s="54" t="s">
        <v>452</v>
      </c>
      <c r="C159" s="50" t="s">
        <v>3689</v>
      </c>
      <c r="D159" s="605">
        <v>2</v>
      </c>
      <c r="E159" s="22" t="s">
        <v>339</v>
      </c>
      <c r="F159" s="26"/>
      <c r="G159" s="53"/>
    </row>
    <row r="160" spans="1:9" ht="29">
      <c r="A160" s="18"/>
      <c r="B160" s="54"/>
      <c r="C160" s="50" t="s">
        <v>454</v>
      </c>
      <c r="D160" s="605">
        <v>2</v>
      </c>
      <c r="E160" s="22" t="s">
        <v>339</v>
      </c>
      <c r="F160" s="26"/>
      <c r="G160" s="53"/>
    </row>
    <row r="161" spans="1:9" ht="15.5">
      <c r="A161" s="18"/>
      <c r="B161" s="54"/>
      <c r="C161" s="50" t="s">
        <v>455</v>
      </c>
      <c r="D161" s="605">
        <v>2</v>
      </c>
      <c r="E161" s="22" t="s">
        <v>339</v>
      </c>
      <c r="F161" s="26"/>
      <c r="G161" s="53"/>
    </row>
    <row r="162" spans="1:9" ht="31">
      <c r="A162" s="18" t="s">
        <v>1584</v>
      </c>
      <c r="B162" s="320" t="s">
        <v>457</v>
      </c>
      <c r="C162" s="50" t="s">
        <v>3690</v>
      </c>
      <c r="D162" s="605">
        <v>2</v>
      </c>
      <c r="E162" s="22" t="s">
        <v>339</v>
      </c>
      <c r="F162" s="50" t="s">
        <v>3691</v>
      </c>
      <c r="G162" s="53"/>
    </row>
    <row r="163" spans="1:9" ht="58">
      <c r="A163" s="18"/>
      <c r="B163" s="320"/>
      <c r="C163" s="50" t="s">
        <v>3692</v>
      </c>
      <c r="D163" s="605">
        <v>2</v>
      </c>
      <c r="E163" s="22" t="s">
        <v>339</v>
      </c>
      <c r="F163" s="50" t="s">
        <v>3693</v>
      </c>
      <c r="G163" s="53"/>
    </row>
    <row r="164" spans="1:9" ht="29">
      <c r="A164" s="18"/>
      <c r="B164" s="320"/>
      <c r="C164" s="50" t="s">
        <v>3694</v>
      </c>
      <c r="D164" s="605">
        <v>2</v>
      </c>
      <c r="E164" s="22" t="s">
        <v>339</v>
      </c>
      <c r="F164" s="50"/>
      <c r="G164" s="53"/>
    </row>
    <row r="165" spans="1:9" ht="58">
      <c r="A165" s="18"/>
      <c r="B165" s="320"/>
      <c r="C165" s="50" t="s">
        <v>3695</v>
      </c>
      <c r="D165" s="605">
        <v>2</v>
      </c>
      <c r="E165" s="22" t="s">
        <v>339</v>
      </c>
      <c r="F165" s="50" t="s">
        <v>3696</v>
      </c>
      <c r="G165" s="53"/>
    </row>
    <row r="166" spans="1:9" ht="29">
      <c r="A166" s="18"/>
      <c r="B166" s="320"/>
      <c r="C166" s="50" t="s">
        <v>3697</v>
      </c>
      <c r="D166" s="605">
        <v>2</v>
      </c>
      <c r="E166" s="22" t="s">
        <v>339</v>
      </c>
      <c r="F166" s="50" t="s">
        <v>3698</v>
      </c>
      <c r="G166" s="53"/>
    </row>
    <row r="167" spans="1:9" ht="29">
      <c r="A167" s="18"/>
      <c r="B167" s="320"/>
      <c r="C167" s="50" t="s">
        <v>3699</v>
      </c>
      <c r="D167" s="605">
        <v>2</v>
      </c>
      <c r="E167" s="22" t="s">
        <v>339</v>
      </c>
      <c r="F167" s="50"/>
      <c r="G167" s="53"/>
    </row>
    <row r="168" spans="1:9" ht="46.5">
      <c r="A168" s="18" t="s">
        <v>1599</v>
      </c>
      <c r="B168" s="320" t="s">
        <v>475</v>
      </c>
      <c r="C168" s="30" t="s">
        <v>3700</v>
      </c>
      <c r="D168" s="605">
        <v>2</v>
      </c>
      <c r="E168" s="22" t="s">
        <v>339</v>
      </c>
      <c r="F168" s="26" t="s">
        <v>3701</v>
      </c>
      <c r="G168" s="53"/>
    </row>
    <row r="169" spans="1:9" ht="58">
      <c r="A169" s="18"/>
      <c r="B169" s="320"/>
      <c r="C169" s="50" t="s">
        <v>2402</v>
      </c>
      <c r="D169" s="605">
        <v>2</v>
      </c>
      <c r="E169" s="22" t="s">
        <v>339</v>
      </c>
      <c r="F169" s="26"/>
      <c r="G169" s="53"/>
    </row>
    <row r="170" spans="1:9" ht="46.5">
      <c r="A170" s="18" t="s">
        <v>1602</v>
      </c>
      <c r="B170" s="320" t="s">
        <v>479</v>
      </c>
      <c r="C170" s="50" t="s">
        <v>1603</v>
      </c>
      <c r="D170" s="605">
        <v>2</v>
      </c>
      <c r="E170" s="22" t="s">
        <v>339</v>
      </c>
      <c r="F170" s="26"/>
      <c r="G170" s="53"/>
    </row>
    <row r="171" spans="1:9" ht="31">
      <c r="A171" s="18" t="s">
        <v>1605</v>
      </c>
      <c r="B171" s="320" t="s">
        <v>483</v>
      </c>
      <c r="C171" s="25" t="s">
        <v>3702</v>
      </c>
      <c r="D171" s="605">
        <v>2</v>
      </c>
      <c r="E171" s="22" t="s">
        <v>339</v>
      </c>
      <c r="F171" s="25"/>
      <c r="G171" s="299"/>
    </row>
    <row r="172" spans="1:9" ht="77.5">
      <c r="A172" s="18" t="s">
        <v>1608</v>
      </c>
      <c r="B172" s="320" t="s">
        <v>488</v>
      </c>
      <c r="C172" s="50" t="s">
        <v>3703</v>
      </c>
      <c r="D172" s="605">
        <v>2</v>
      </c>
      <c r="E172" s="22" t="s">
        <v>339</v>
      </c>
      <c r="F172" s="66"/>
      <c r="G172" s="220"/>
    </row>
    <row r="173" spans="1:9" ht="58">
      <c r="A173" s="18"/>
      <c r="B173" s="19"/>
      <c r="C173" s="50" t="s">
        <v>2412</v>
      </c>
      <c r="D173" s="605">
        <v>2</v>
      </c>
      <c r="E173" s="22" t="s">
        <v>339</v>
      </c>
      <c r="F173" s="66"/>
      <c r="G173" s="220"/>
    </row>
    <row r="174" spans="1:9" ht="29">
      <c r="A174" s="18"/>
      <c r="B174" s="19"/>
      <c r="C174" s="25" t="s">
        <v>3704</v>
      </c>
      <c r="D174" s="605">
        <v>2</v>
      </c>
      <c r="E174" s="22" t="s">
        <v>339</v>
      </c>
      <c r="F174" s="66"/>
      <c r="G174" s="220"/>
    </row>
    <row r="175" spans="1:9" ht="40.15" customHeight="1">
      <c r="A175" s="117" t="s">
        <v>1613</v>
      </c>
      <c r="B175" s="1353" t="s">
        <v>118</v>
      </c>
      <c r="C175" s="1144"/>
      <c r="D175" s="1144"/>
      <c r="E175" s="1144"/>
      <c r="F175" s="1144"/>
      <c r="G175" s="1354"/>
      <c r="H175" s="29">
        <f>SUM(D176:D185)</f>
        <v>18</v>
      </c>
      <c r="I175" s="29">
        <f>COUNT(D176:D185)*2</f>
        <v>18</v>
      </c>
    </row>
    <row r="176" spans="1:9" ht="72.5">
      <c r="A176" s="18" t="s">
        <v>495</v>
      </c>
      <c r="B176" s="296" t="s">
        <v>496</v>
      </c>
      <c r="C176" s="23" t="s">
        <v>497</v>
      </c>
      <c r="D176" s="520">
        <v>2</v>
      </c>
      <c r="E176" s="28" t="s">
        <v>339</v>
      </c>
      <c r="F176" s="23" t="s">
        <v>498</v>
      </c>
      <c r="G176" s="53"/>
    </row>
    <row r="177" spans="1:9" ht="46.5" hidden="1">
      <c r="A177" s="27" t="s">
        <v>499</v>
      </c>
      <c r="B177" s="54" t="s">
        <v>500</v>
      </c>
      <c r="C177" s="26"/>
      <c r="D177" s="26"/>
      <c r="E177" s="28"/>
      <c r="F177" s="26"/>
      <c r="G177" s="26"/>
      <c r="H177" s="99"/>
      <c r="I177" s="99"/>
    </row>
    <row r="178" spans="1:9" ht="43.5">
      <c r="A178" s="18" t="s">
        <v>1615</v>
      </c>
      <c r="B178" s="54" t="s">
        <v>502</v>
      </c>
      <c r="C178" s="219" t="s">
        <v>3705</v>
      </c>
      <c r="D178" s="520">
        <v>2</v>
      </c>
      <c r="E178" s="28" t="s">
        <v>339</v>
      </c>
      <c r="F178" s="26"/>
      <c r="G178" s="53"/>
    </row>
    <row r="179" spans="1:9" ht="58">
      <c r="A179" s="18"/>
      <c r="B179" s="321"/>
      <c r="C179" s="234" t="s">
        <v>3706</v>
      </c>
      <c r="D179" s="520">
        <v>2</v>
      </c>
      <c r="E179" s="28" t="s">
        <v>375</v>
      </c>
      <c r="F179" s="26"/>
      <c r="G179" s="53"/>
    </row>
    <row r="180" spans="1:9" ht="29">
      <c r="A180" s="18"/>
      <c r="B180" s="321"/>
      <c r="C180" s="226" t="s">
        <v>3707</v>
      </c>
      <c r="D180" s="520">
        <v>2</v>
      </c>
      <c r="E180" s="28" t="s">
        <v>375</v>
      </c>
      <c r="F180" s="26"/>
      <c r="G180" s="53"/>
    </row>
    <row r="181" spans="1:9" ht="43.5">
      <c r="A181" s="18"/>
      <c r="B181" s="321"/>
      <c r="C181" s="50" t="s">
        <v>3708</v>
      </c>
      <c r="D181" s="520">
        <v>2</v>
      </c>
      <c r="E181" s="28" t="s">
        <v>339</v>
      </c>
      <c r="F181" s="26"/>
      <c r="G181" s="53"/>
    </row>
    <row r="182" spans="1:9" ht="58">
      <c r="A182" s="18"/>
      <c r="B182" s="321"/>
      <c r="C182" s="50" t="s">
        <v>2739</v>
      </c>
      <c r="D182" s="520">
        <v>2</v>
      </c>
      <c r="E182" s="28" t="s">
        <v>339</v>
      </c>
      <c r="F182" s="26"/>
      <c r="G182" s="53"/>
    </row>
    <row r="183" spans="1:9" ht="29">
      <c r="A183" s="18"/>
      <c r="B183" s="321"/>
      <c r="C183" s="50" t="s">
        <v>2740</v>
      </c>
      <c r="D183" s="520">
        <v>2</v>
      </c>
      <c r="E183" s="28" t="s">
        <v>339</v>
      </c>
      <c r="F183" s="26"/>
      <c r="G183" s="53"/>
    </row>
    <row r="184" spans="1:9" ht="31">
      <c r="A184" s="18" t="s">
        <v>1618</v>
      </c>
      <c r="B184" s="290" t="s">
        <v>505</v>
      </c>
      <c r="C184" s="229" t="s">
        <v>3709</v>
      </c>
      <c r="D184" s="520">
        <v>2</v>
      </c>
      <c r="E184" s="28" t="s">
        <v>339</v>
      </c>
      <c r="F184" s="26"/>
      <c r="G184" s="53"/>
    </row>
    <row r="185" spans="1:9" ht="29">
      <c r="A185" s="18"/>
      <c r="B185" s="290"/>
      <c r="C185" s="229" t="s">
        <v>2742</v>
      </c>
      <c r="D185" s="520">
        <v>2</v>
      </c>
      <c r="E185" s="28" t="s">
        <v>339</v>
      </c>
      <c r="F185" s="26"/>
      <c r="G185" s="53"/>
    </row>
    <row r="186" spans="1:9" ht="40.15" customHeight="1">
      <c r="A186" s="117" t="s">
        <v>1621</v>
      </c>
      <c r="B186" s="1353" t="s">
        <v>116</v>
      </c>
      <c r="C186" s="1144"/>
      <c r="D186" s="1144"/>
      <c r="E186" s="1144"/>
      <c r="F186" s="1144"/>
      <c r="G186" s="1354"/>
      <c r="H186" s="29">
        <f>SUM(D187:D193)</f>
        <v>14</v>
      </c>
      <c r="I186" s="29">
        <f>COUNT(D187:D193)*2</f>
        <v>14</v>
      </c>
    </row>
    <row r="187" spans="1:9" ht="43.5">
      <c r="A187" s="18" t="s">
        <v>1622</v>
      </c>
      <c r="B187" s="296" t="s">
        <v>509</v>
      </c>
      <c r="C187" s="234" t="s">
        <v>3710</v>
      </c>
      <c r="D187" s="601">
        <v>2</v>
      </c>
      <c r="E187" s="28" t="s">
        <v>377</v>
      </c>
      <c r="F187" s="26"/>
      <c r="G187" s="53"/>
    </row>
    <row r="188" spans="1:9" ht="43.5">
      <c r="A188" s="18"/>
      <c r="B188" s="322"/>
      <c r="C188" s="234" t="s">
        <v>511</v>
      </c>
      <c r="D188" s="601">
        <v>2</v>
      </c>
      <c r="E188" s="28" t="s">
        <v>339</v>
      </c>
      <c r="F188" s="26"/>
      <c r="G188" s="53"/>
    </row>
    <row r="189" spans="1:9" ht="43.5">
      <c r="A189" s="18" t="s">
        <v>1624</v>
      </c>
      <c r="B189" s="322" t="s">
        <v>513</v>
      </c>
      <c r="C189" s="234" t="s">
        <v>3711</v>
      </c>
      <c r="D189" s="601">
        <v>2</v>
      </c>
      <c r="E189" s="28" t="s">
        <v>339</v>
      </c>
      <c r="F189" s="26"/>
      <c r="G189" s="53"/>
    </row>
    <row r="190" spans="1:9" ht="72.5">
      <c r="A190" s="18"/>
      <c r="B190" s="322"/>
      <c r="C190" s="234" t="s">
        <v>515</v>
      </c>
      <c r="D190" s="601">
        <v>2</v>
      </c>
      <c r="E190" s="28" t="s">
        <v>339</v>
      </c>
      <c r="F190" s="26"/>
      <c r="G190" s="53"/>
    </row>
    <row r="191" spans="1:9" ht="29">
      <c r="A191" s="18"/>
      <c r="B191" s="322"/>
      <c r="C191" s="234" t="s">
        <v>3712</v>
      </c>
      <c r="D191" s="601">
        <v>2</v>
      </c>
      <c r="E191" s="28" t="s">
        <v>375</v>
      </c>
      <c r="F191" s="26"/>
      <c r="G191" s="53"/>
    </row>
    <row r="192" spans="1:9" ht="72.5">
      <c r="A192" s="18"/>
      <c r="B192" s="322"/>
      <c r="C192" s="234" t="s">
        <v>3713</v>
      </c>
      <c r="D192" s="601">
        <v>2</v>
      </c>
      <c r="E192" s="28" t="s">
        <v>375</v>
      </c>
      <c r="F192" s="26"/>
      <c r="G192" s="53"/>
    </row>
    <row r="193" spans="1:9" ht="62">
      <c r="A193" s="18" t="s">
        <v>1627</v>
      </c>
      <c r="B193" s="296" t="s">
        <v>517</v>
      </c>
      <c r="C193" s="23" t="s">
        <v>518</v>
      </c>
      <c r="D193" s="601">
        <v>2</v>
      </c>
      <c r="E193" s="28" t="s">
        <v>253</v>
      </c>
      <c r="F193" s="26"/>
      <c r="G193" s="53"/>
    </row>
    <row r="194" spans="1:9" ht="40.15" customHeight="1">
      <c r="A194" s="117" t="s">
        <v>1629</v>
      </c>
      <c r="B194" s="1378" t="s">
        <v>114</v>
      </c>
      <c r="C194" s="1165"/>
      <c r="D194" s="1165"/>
      <c r="E194" s="1165"/>
      <c r="F194" s="1165"/>
      <c r="G194" s="1379"/>
      <c r="H194" s="29">
        <f>SUM(D195:D201)</f>
        <v>14</v>
      </c>
      <c r="I194" s="29">
        <f>COUNT(D195:D201)*2</f>
        <v>14</v>
      </c>
    </row>
    <row r="195" spans="1:9" ht="31">
      <c r="A195" s="18" t="s">
        <v>1630</v>
      </c>
      <c r="B195" s="227" t="s">
        <v>520</v>
      </c>
      <c r="C195" s="50" t="s">
        <v>3714</v>
      </c>
      <c r="D195" s="605">
        <v>2</v>
      </c>
      <c r="E195" s="22" t="s">
        <v>375</v>
      </c>
      <c r="F195" s="50"/>
      <c r="G195" s="53"/>
    </row>
    <row r="196" spans="1:9" ht="46.5">
      <c r="A196" s="18" t="s">
        <v>1635</v>
      </c>
      <c r="B196" s="227" t="s">
        <v>524</v>
      </c>
      <c r="C196" s="50" t="s">
        <v>3715</v>
      </c>
      <c r="D196" s="605">
        <v>2</v>
      </c>
      <c r="E196" s="28" t="s">
        <v>375</v>
      </c>
      <c r="F196" s="384" t="s">
        <v>3716</v>
      </c>
      <c r="G196" s="53"/>
    </row>
    <row r="197" spans="1:9" ht="46.5">
      <c r="A197" s="18" t="s">
        <v>1638</v>
      </c>
      <c r="B197" s="227" t="s">
        <v>527</v>
      </c>
      <c r="C197" s="50" t="s">
        <v>3717</v>
      </c>
      <c r="D197" s="605">
        <v>2</v>
      </c>
      <c r="E197" s="28" t="s">
        <v>529</v>
      </c>
      <c r="F197" s="50" t="s">
        <v>3718</v>
      </c>
      <c r="G197" s="53"/>
    </row>
    <row r="198" spans="1:9" ht="46.5">
      <c r="A198" s="18" t="s">
        <v>1641</v>
      </c>
      <c r="B198" s="227" t="s">
        <v>532</v>
      </c>
      <c r="C198" s="50" t="s">
        <v>3719</v>
      </c>
      <c r="D198" s="605">
        <v>2</v>
      </c>
      <c r="E198" s="28" t="s">
        <v>377</v>
      </c>
      <c r="F198" s="384" t="s">
        <v>3720</v>
      </c>
      <c r="G198" s="53"/>
    </row>
    <row r="199" spans="1:9" ht="31">
      <c r="A199" s="18" t="s">
        <v>1642</v>
      </c>
      <c r="B199" s="227" t="s">
        <v>535</v>
      </c>
      <c r="C199" s="50" t="s">
        <v>3721</v>
      </c>
      <c r="D199" s="605">
        <v>2</v>
      </c>
      <c r="E199" s="28" t="s">
        <v>253</v>
      </c>
      <c r="F199" s="384"/>
      <c r="G199" s="53"/>
    </row>
    <row r="200" spans="1:9" ht="15.5">
      <c r="A200" s="18"/>
      <c r="B200" s="227"/>
      <c r="C200" s="50" t="s">
        <v>2427</v>
      </c>
      <c r="D200" s="605">
        <v>2</v>
      </c>
      <c r="E200" s="28" t="s">
        <v>253</v>
      </c>
      <c r="F200" s="66" t="s">
        <v>3722</v>
      </c>
      <c r="G200" s="53"/>
    </row>
    <row r="201" spans="1:9" ht="29">
      <c r="A201" s="18"/>
      <c r="B201" s="227"/>
      <c r="C201" s="50" t="s">
        <v>3723</v>
      </c>
      <c r="D201" s="605">
        <v>2</v>
      </c>
      <c r="E201" s="28" t="s">
        <v>253</v>
      </c>
      <c r="F201" s="66"/>
      <c r="G201" s="53"/>
    </row>
    <row r="202" spans="1:9" ht="40.15" customHeight="1">
      <c r="A202" s="117" t="s">
        <v>1647</v>
      </c>
      <c r="B202" s="1353" t="s">
        <v>112</v>
      </c>
      <c r="C202" s="1144"/>
      <c r="D202" s="1144"/>
      <c r="E202" s="1144"/>
      <c r="F202" s="1144"/>
      <c r="G202" s="1354"/>
      <c r="H202" s="29">
        <f>SUM(D203:D214)</f>
        <v>24</v>
      </c>
      <c r="I202" s="29">
        <f>COUNT(D203:D214)*2</f>
        <v>24</v>
      </c>
    </row>
    <row r="203" spans="1:9" ht="43.5">
      <c r="A203" s="18" t="s">
        <v>1649</v>
      </c>
      <c r="B203" s="227" t="s">
        <v>550</v>
      </c>
      <c r="C203" s="25" t="s">
        <v>551</v>
      </c>
      <c r="D203" s="605">
        <v>2</v>
      </c>
      <c r="E203" s="22" t="s">
        <v>375</v>
      </c>
      <c r="F203" s="50" t="s">
        <v>3728</v>
      </c>
      <c r="G203" s="53"/>
    </row>
    <row r="204" spans="1:9" ht="15.5">
      <c r="A204" s="18"/>
      <c r="B204" s="227"/>
      <c r="C204" s="25" t="s">
        <v>554</v>
      </c>
      <c r="D204" s="605">
        <v>2</v>
      </c>
      <c r="E204" s="22" t="s">
        <v>375</v>
      </c>
      <c r="F204" s="50" t="s">
        <v>3728</v>
      </c>
      <c r="G204" s="53"/>
    </row>
    <row r="205" spans="1:9" ht="15.5">
      <c r="A205" s="18"/>
      <c r="B205" s="227"/>
      <c r="C205" s="25" t="s">
        <v>555</v>
      </c>
      <c r="D205" s="605">
        <v>2</v>
      </c>
      <c r="E205" s="22" t="s">
        <v>375</v>
      </c>
      <c r="F205" s="50" t="s">
        <v>3728</v>
      </c>
      <c r="G205" s="53"/>
    </row>
    <row r="206" spans="1:9" ht="29">
      <c r="A206" s="18"/>
      <c r="B206" s="227"/>
      <c r="C206" s="25" t="s">
        <v>556</v>
      </c>
      <c r="D206" s="605">
        <v>2</v>
      </c>
      <c r="E206" s="22" t="s">
        <v>375</v>
      </c>
      <c r="F206" s="50" t="s">
        <v>3728</v>
      </c>
      <c r="G206" s="53"/>
    </row>
    <row r="207" spans="1:9" ht="29">
      <c r="A207" s="18"/>
      <c r="B207" s="227"/>
      <c r="C207" s="25" t="s">
        <v>3729</v>
      </c>
      <c r="D207" s="605">
        <v>2</v>
      </c>
      <c r="E207" s="22" t="s">
        <v>375</v>
      </c>
      <c r="F207" s="50" t="s">
        <v>3728</v>
      </c>
      <c r="G207" s="53"/>
    </row>
    <row r="208" spans="1:9" ht="29">
      <c r="A208" s="18"/>
      <c r="B208" s="227"/>
      <c r="C208" s="25" t="s">
        <v>558</v>
      </c>
      <c r="D208" s="605">
        <v>2</v>
      </c>
      <c r="E208" s="22" t="s">
        <v>375</v>
      </c>
      <c r="F208" s="50" t="s">
        <v>3728</v>
      </c>
      <c r="G208" s="53"/>
    </row>
    <row r="209" spans="1:9" ht="15.5">
      <c r="A209" s="18"/>
      <c r="B209" s="227"/>
      <c r="C209" s="25" t="s">
        <v>559</v>
      </c>
      <c r="D209" s="605">
        <v>2</v>
      </c>
      <c r="E209" s="22" t="s">
        <v>375</v>
      </c>
      <c r="F209" s="50" t="s">
        <v>3728</v>
      </c>
      <c r="G209" s="53"/>
    </row>
    <row r="210" spans="1:9" ht="15.5">
      <c r="A210" s="18"/>
      <c r="B210" s="227"/>
      <c r="C210" s="25" t="s">
        <v>560</v>
      </c>
      <c r="D210" s="605">
        <v>2</v>
      </c>
      <c r="E210" s="22" t="s">
        <v>375</v>
      </c>
      <c r="F210" s="50" t="s">
        <v>3728</v>
      </c>
      <c r="G210" s="53"/>
    </row>
    <row r="211" spans="1:9" ht="15.5">
      <c r="A211" s="18"/>
      <c r="B211" s="227"/>
      <c r="C211" s="25" t="s">
        <v>564</v>
      </c>
      <c r="D211" s="605">
        <v>2</v>
      </c>
      <c r="E211" s="22" t="s">
        <v>375</v>
      </c>
      <c r="F211" s="23" t="s">
        <v>565</v>
      </c>
      <c r="G211" s="53"/>
    </row>
    <row r="212" spans="1:9" ht="31">
      <c r="A212" s="18" t="s">
        <v>1660</v>
      </c>
      <c r="B212" s="227" t="s">
        <v>571</v>
      </c>
      <c r="C212" s="114" t="s">
        <v>3730</v>
      </c>
      <c r="D212" s="605">
        <v>2</v>
      </c>
      <c r="E212" s="22" t="s">
        <v>375</v>
      </c>
      <c r="F212" s="50" t="s">
        <v>3731</v>
      </c>
      <c r="G212" s="53"/>
    </row>
    <row r="213" spans="1:9" ht="29">
      <c r="A213" s="18"/>
      <c r="B213" s="114"/>
      <c r="C213" s="25" t="s">
        <v>572</v>
      </c>
      <c r="D213" s="605">
        <v>2</v>
      </c>
      <c r="E213" s="22" t="s">
        <v>375</v>
      </c>
      <c r="F213" s="25" t="s">
        <v>573</v>
      </c>
      <c r="G213" s="53"/>
    </row>
    <row r="214" spans="1:9" ht="46.5">
      <c r="A214" s="18" t="s">
        <v>1665</v>
      </c>
      <c r="B214" s="385" t="s">
        <v>578</v>
      </c>
      <c r="C214" s="30" t="s">
        <v>3732</v>
      </c>
      <c r="D214" s="605">
        <v>2</v>
      </c>
      <c r="E214" s="22" t="s">
        <v>375</v>
      </c>
      <c r="F214" s="26"/>
      <c r="G214" s="53"/>
    </row>
    <row r="215" spans="1:9" ht="40.15" customHeight="1">
      <c r="A215" s="117" t="s">
        <v>1669</v>
      </c>
      <c r="B215" s="1353" t="s">
        <v>110</v>
      </c>
      <c r="C215" s="1144"/>
      <c r="D215" s="1144"/>
      <c r="E215" s="1144"/>
      <c r="F215" s="1144"/>
      <c r="G215" s="1354"/>
      <c r="H215" s="29">
        <f>SUM(D216:D227)</f>
        <v>24</v>
      </c>
      <c r="I215" s="29">
        <f>COUNT(D216:D227)*2</f>
        <v>24</v>
      </c>
    </row>
    <row r="216" spans="1:9" ht="46.5">
      <c r="A216" s="18" t="s">
        <v>1670</v>
      </c>
      <c r="B216" s="227" t="s">
        <v>581</v>
      </c>
      <c r="C216" s="51" t="s">
        <v>582</v>
      </c>
      <c r="D216" s="606">
        <v>2</v>
      </c>
      <c r="E216" s="366" t="s">
        <v>339</v>
      </c>
      <c r="F216" s="229" t="s">
        <v>3733</v>
      </c>
      <c r="G216" s="53"/>
    </row>
    <row r="217" spans="1:9" ht="62">
      <c r="A217" s="18" t="s">
        <v>1672</v>
      </c>
      <c r="B217" s="227" t="s">
        <v>586</v>
      </c>
      <c r="C217" s="19" t="s">
        <v>3734</v>
      </c>
      <c r="D217" s="606">
        <v>2</v>
      </c>
      <c r="E217" s="22" t="s">
        <v>339</v>
      </c>
      <c r="F217" s="26"/>
      <c r="G217" s="53"/>
    </row>
    <row r="218" spans="1:9" ht="62">
      <c r="A218" s="18" t="s">
        <v>1687</v>
      </c>
      <c r="B218" s="227" t="s">
        <v>591</v>
      </c>
      <c r="C218" s="19" t="s">
        <v>2454</v>
      </c>
      <c r="D218" s="606">
        <v>2</v>
      </c>
      <c r="E218" s="22" t="s">
        <v>339</v>
      </c>
      <c r="F218" s="50" t="s">
        <v>3735</v>
      </c>
      <c r="G218" s="53"/>
    </row>
    <row r="219" spans="1:9" ht="62">
      <c r="A219" s="18" t="s">
        <v>1690</v>
      </c>
      <c r="B219" s="227" t="s">
        <v>595</v>
      </c>
      <c r="C219" s="114" t="s">
        <v>3736</v>
      </c>
      <c r="D219" s="606">
        <v>2</v>
      </c>
      <c r="E219" s="22" t="s">
        <v>339</v>
      </c>
      <c r="F219" s="50" t="s">
        <v>3737</v>
      </c>
      <c r="G219" s="53"/>
    </row>
    <row r="220" spans="1:9" ht="87">
      <c r="A220" s="18"/>
      <c r="B220" s="227"/>
      <c r="C220" s="50" t="s">
        <v>3738</v>
      </c>
      <c r="D220" s="606">
        <v>2</v>
      </c>
      <c r="E220" s="22" t="s">
        <v>339</v>
      </c>
      <c r="F220" s="50" t="s">
        <v>3739</v>
      </c>
      <c r="G220" s="53"/>
    </row>
    <row r="221" spans="1:9" ht="43.5">
      <c r="A221" s="18" t="s">
        <v>1693</v>
      </c>
      <c r="B221" s="227" t="s">
        <v>600</v>
      </c>
      <c r="C221" s="19" t="s">
        <v>601</v>
      </c>
      <c r="D221" s="606">
        <v>2</v>
      </c>
      <c r="E221" s="28" t="s">
        <v>342</v>
      </c>
      <c r="F221" s="23" t="s">
        <v>602</v>
      </c>
      <c r="G221" s="53"/>
    </row>
    <row r="222" spans="1:9" ht="58">
      <c r="A222" s="18" t="s">
        <v>603</v>
      </c>
      <c r="B222" s="227" t="s">
        <v>604</v>
      </c>
      <c r="C222" s="19" t="s">
        <v>605</v>
      </c>
      <c r="D222" s="606">
        <v>2</v>
      </c>
      <c r="E222" s="28" t="s">
        <v>342</v>
      </c>
      <c r="F222" s="23" t="s">
        <v>3506</v>
      </c>
      <c r="G222" s="53"/>
    </row>
    <row r="223" spans="1:9" ht="31">
      <c r="A223" s="18"/>
      <c r="B223" s="227"/>
      <c r="C223" s="19" t="s">
        <v>607</v>
      </c>
      <c r="D223" s="606">
        <v>2</v>
      </c>
      <c r="E223" s="28" t="s">
        <v>342</v>
      </c>
      <c r="F223" s="23" t="s">
        <v>2757</v>
      </c>
      <c r="G223" s="53"/>
    </row>
    <row r="224" spans="1:9" ht="46.5">
      <c r="A224" s="18" t="s">
        <v>1697</v>
      </c>
      <c r="B224" s="227" t="s">
        <v>610</v>
      </c>
      <c r="C224" s="30" t="s">
        <v>3740</v>
      </c>
      <c r="D224" s="606">
        <v>2</v>
      </c>
      <c r="E224" s="28" t="s">
        <v>342</v>
      </c>
      <c r="F224" s="50" t="s">
        <v>3741</v>
      </c>
      <c r="G224" s="53"/>
    </row>
    <row r="225" spans="1:9" ht="29">
      <c r="A225" s="18"/>
      <c r="B225" s="114"/>
      <c r="C225" s="25" t="s">
        <v>2459</v>
      </c>
      <c r="D225" s="606">
        <v>2</v>
      </c>
      <c r="E225" s="28" t="s">
        <v>342</v>
      </c>
      <c r="F225" s="50" t="s">
        <v>3742</v>
      </c>
      <c r="G225" s="53"/>
    </row>
    <row r="226" spans="1:9" ht="58">
      <c r="A226" s="18"/>
      <c r="B226" s="114"/>
      <c r="C226" s="373" t="s">
        <v>2461</v>
      </c>
      <c r="D226" s="606">
        <v>2</v>
      </c>
      <c r="E226" s="28" t="s">
        <v>342</v>
      </c>
      <c r="F226" s="50" t="s">
        <v>3743</v>
      </c>
      <c r="G226" s="53"/>
    </row>
    <row r="227" spans="1:9" ht="43.5">
      <c r="A227" s="18"/>
      <c r="B227" s="114"/>
      <c r="C227" s="50" t="s">
        <v>2463</v>
      </c>
      <c r="D227" s="606">
        <v>2</v>
      </c>
      <c r="E227" s="28" t="s">
        <v>342</v>
      </c>
      <c r="F227" s="50" t="s">
        <v>3744</v>
      </c>
      <c r="G227" s="53"/>
    </row>
    <row r="228" spans="1:9" ht="15.5">
      <c r="A228" s="60" t="s">
        <v>109</v>
      </c>
      <c r="B228" s="993" t="s">
        <v>5861</v>
      </c>
      <c r="C228" s="994"/>
      <c r="D228" s="994"/>
      <c r="E228" s="994"/>
      <c r="F228" s="994"/>
      <c r="G228" s="998"/>
      <c r="H228" s="29">
        <f>SUM(D229:D246)</f>
        <v>22</v>
      </c>
      <c r="I228" s="29">
        <f>COUNT(D229:D246)*2</f>
        <v>22</v>
      </c>
    </row>
    <row r="229" spans="1:9" ht="116">
      <c r="A229" s="60" t="s">
        <v>1702</v>
      </c>
      <c r="B229" s="50" t="s">
        <v>1703</v>
      </c>
      <c r="C229" s="50" t="s">
        <v>1704</v>
      </c>
      <c r="D229" s="526">
        <v>2</v>
      </c>
      <c r="E229" s="26" t="s">
        <v>651</v>
      </c>
      <c r="F229" s="50" t="s">
        <v>5862</v>
      </c>
      <c r="G229" s="494"/>
    </row>
    <row r="230" spans="1:9" ht="72.5">
      <c r="A230" s="60" t="s">
        <v>1706</v>
      </c>
      <c r="B230" s="50" t="s">
        <v>1707</v>
      </c>
      <c r="C230" s="50" t="s">
        <v>1708</v>
      </c>
      <c r="D230" s="524">
        <v>2</v>
      </c>
      <c r="E230" s="26" t="s">
        <v>651</v>
      </c>
      <c r="F230" s="50" t="s">
        <v>2975</v>
      </c>
      <c r="G230" s="494"/>
    </row>
    <row r="231" spans="1:9" ht="72.5" hidden="1">
      <c r="A231" s="469" t="s">
        <v>2976</v>
      </c>
      <c r="B231" s="50" t="s">
        <v>2977</v>
      </c>
      <c r="C231" s="50" t="s">
        <v>5863</v>
      </c>
      <c r="D231" s="351"/>
      <c r="E231" s="26"/>
      <c r="F231" s="50" t="s">
        <v>5864</v>
      </c>
      <c r="G231" s="468"/>
      <c r="H231" s="99"/>
      <c r="I231" s="99"/>
    </row>
    <row r="232" spans="1:9" ht="101.5" hidden="1">
      <c r="A232" s="469" t="s">
        <v>2978</v>
      </c>
      <c r="B232" s="50" t="s">
        <v>2979</v>
      </c>
      <c r="C232" s="50" t="s">
        <v>5865</v>
      </c>
      <c r="D232" s="351"/>
      <c r="E232" s="26"/>
      <c r="F232" s="50" t="s">
        <v>5866</v>
      </c>
      <c r="G232" s="468"/>
      <c r="H232" s="99"/>
      <c r="I232" s="99"/>
    </row>
    <row r="233" spans="1:9" ht="87" hidden="1">
      <c r="A233" s="469" t="s">
        <v>2980</v>
      </c>
      <c r="B233" s="487" t="s">
        <v>2981</v>
      </c>
      <c r="C233" s="487" t="s">
        <v>5867</v>
      </c>
      <c r="D233" s="351"/>
      <c r="E233" s="26"/>
      <c r="F233" s="50" t="s">
        <v>5868</v>
      </c>
      <c r="G233" s="468"/>
      <c r="H233" s="99"/>
      <c r="I233" s="99"/>
    </row>
    <row r="234" spans="1:9" ht="101.5" hidden="1">
      <c r="A234" s="469" t="s">
        <v>2982</v>
      </c>
      <c r="B234" s="50" t="s">
        <v>2983</v>
      </c>
      <c r="C234" s="50" t="s">
        <v>5869</v>
      </c>
      <c r="D234" s="351"/>
      <c r="E234" s="26"/>
      <c r="F234" s="50" t="s">
        <v>5870</v>
      </c>
      <c r="G234" s="468"/>
      <c r="H234" s="99"/>
      <c r="I234" s="99"/>
    </row>
    <row r="235" spans="1:9" ht="159.5" hidden="1">
      <c r="A235" s="469" t="s">
        <v>2984</v>
      </c>
      <c r="B235" s="50" t="s">
        <v>5871</v>
      </c>
      <c r="C235" s="50" t="s">
        <v>5872</v>
      </c>
      <c r="D235" s="351"/>
      <c r="E235" s="26"/>
      <c r="F235" s="50" t="s">
        <v>5873</v>
      </c>
      <c r="G235" s="468"/>
      <c r="H235" s="99"/>
      <c r="I235" s="99"/>
    </row>
    <row r="236" spans="1:9" ht="145" hidden="1">
      <c r="A236" s="469" t="s">
        <v>2986</v>
      </c>
      <c r="B236" s="50" t="s">
        <v>2987</v>
      </c>
      <c r="C236" s="50" t="s">
        <v>5874</v>
      </c>
      <c r="D236" s="351"/>
      <c r="E236" s="26"/>
      <c r="F236" s="50" t="s">
        <v>5875</v>
      </c>
      <c r="G236" s="468"/>
      <c r="H236" s="99"/>
      <c r="I236" s="99"/>
    </row>
    <row r="237" spans="1:9" ht="43.5">
      <c r="A237" s="18" t="s">
        <v>5879</v>
      </c>
      <c r="B237" s="50" t="s">
        <v>1711</v>
      </c>
      <c r="C237" s="30" t="s">
        <v>543</v>
      </c>
      <c r="D237" s="605">
        <v>2</v>
      </c>
      <c r="E237" s="28" t="s">
        <v>253</v>
      </c>
      <c r="F237" s="489"/>
      <c r="G237" s="494"/>
    </row>
    <row r="238" spans="1:9" ht="29">
      <c r="A238" s="18"/>
      <c r="B238" s="50"/>
      <c r="C238" s="50" t="s">
        <v>2430</v>
      </c>
      <c r="D238" s="605">
        <v>2</v>
      </c>
      <c r="E238" s="28" t="s">
        <v>253</v>
      </c>
      <c r="F238" s="50"/>
      <c r="G238" s="494"/>
    </row>
    <row r="239" spans="1:9" ht="14.5">
      <c r="A239" s="18"/>
      <c r="B239" s="50"/>
      <c r="C239" s="50" t="s">
        <v>3724</v>
      </c>
      <c r="D239" s="605">
        <v>2</v>
      </c>
      <c r="E239" s="28" t="s">
        <v>253</v>
      </c>
      <c r="F239" s="50"/>
      <c r="G239" s="494"/>
    </row>
    <row r="240" spans="1:9" ht="14.5">
      <c r="A240" s="18"/>
      <c r="B240" s="50"/>
      <c r="C240" s="50" t="s">
        <v>3725</v>
      </c>
      <c r="D240" s="605">
        <v>2</v>
      </c>
      <c r="E240" s="28" t="s">
        <v>253</v>
      </c>
      <c r="F240" s="50"/>
      <c r="G240" s="494"/>
    </row>
    <row r="241" spans="1:9" ht="15.5">
      <c r="A241" s="18"/>
      <c r="B241" s="114"/>
      <c r="C241" s="50" t="s">
        <v>2644</v>
      </c>
      <c r="D241" s="605">
        <v>2</v>
      </c>
      <c r="E241" s="28" t="s">
        <v>253</v>
      </c>
      <c r="F241" s="50"/>
      <c r="G241" s="293"/>
    </row>
    <row r="242" spans="1:9" ht="101.5">
      <c r="A242" s="60" t="s">
        <v>2993</v>
      </c>
      <c r="B242" s="50" t="s">
        <v>1719</v>
      </c>
      <c r="C242" s="50" t="s">
        <v>3726</v>
      </c>
      <c r="D242" s="605">
        <v>2</v>
      </c>
      <c r="E242" s="28" t="s">
        <v>253</v>
      </c>
      <c r="F242" s="50" t="s">
        <v>5876</v>
      </c>
      <c r="G242" s="53"/>
    </row>
    <row r="243" spans="1:9" ht="101.5">
      <c r="A243" s="60"/>
      <c r="B243" s="50"/>
      <c r="C243" s="25" t="s">
        <v>3727</v>
      </c>
      <c r="D243" s="605">
        <v>2</v>
      </c>
      <c r="E243" s="28" t="s">
        <v>253</v>
      </c>
      <c r="F243" s="50" t="s">
        <v>5876</v>
      </c>
      <c r="G243" s="53"/>
    </row>
    <row r="244" spans="1:9" ht="101.5">
      <c r="A244" s="60"/>
      <c r="B244" s="50"/>
      <c r="C244" s="311" t="s">
        <v>1645</v>
      </c>
      <c r="D244" s="605">
        <v>2</v>
      </c>
      <c r="E244" s="28" t="s">
        <v>253</v>
      </c>
      <c r="F244" s="50" t="s">
        <v>5876</v>
      </c>
      <c r="G244" s="53"/>
    </row>
    <row r="245" spans="1:9" ht="101.5">
      <c r="A245" s="60"/>
      <c r="B245" s="50"/>
      <c r="C245" s="25" t="s">
        <v>2751</v>
      </c>
      <c r="D245" s="605">
        <v>2</v>
      </c>
      <c r="E245" s="28" t="s">
        <v>253</v>
      </c>
      <c r="F245" s="50" t="s">
        <v>5876</v>
      </c>
      <c r="G245" s="53"/>
    </row>
    <row r="246" spans="1:9" ht="101.5" hidden="1">
      <c r="A246" s="469" t="s">
        <v>2994</v>
      </c>
      <c r="B246" s="50" t="s">
        <v>2995</v>
      </c>
      <c r="C246" s="50" t="s">
        <v>5877</v>
      </c>
      <c r="D246" s="351"/>
      <c r="E246" s="26"/>
      <c r="F246" s="50" t="s">
        <v>5878</v>
      </c>
      <c r="G246" s="468"/>
      <c r="H246" s="99"/>
      <c r="I246" s="99"/>
    </row>
    <row r="247" spans="1:9" ht="18.5">
      <c r="A247" s="98"/>
      <c r="B247" s="1084" t="s">
        <v>618</v>
      </c>
      <c r="C247" s="1077"/>
      <c r="D247" s="1077"/>
      <c r="E247" s="1077"/>
      <c r="F247" s="1077"/>
      <c r="G247" s="1077"/>
      <c r="H247" s="29">
        <f>H248+H257+H271+H282+H295+H301+H306+H321+H326+H311+H314+H317</f>
        <v>118</v>
      </c>
      <c r="I247" s="29">
        <f>I248+I257+I271+I282+I295+I301+I306+I321+I326+I311+I314+I317</f>
        <v>118</v>
      </c>
    </row>
    <row r="248" spans="1:9" ht="40.15" customHeight="1">
      <c r="A248" s="135" t="s">
        <v>1722</v>
      </c>
      <c r="B248" s="1353" t="s">
        <v>106</v>
      </c>
      <c r="C248" s="1144"/>
      <c r="D248" s="1144"/>
      <c r="E248" s="1144"/>
      <c r="F248" s="1144"/>
      <c r="G248" s="1354"/>
      <c r="H248" s="29">
        <f>SUM(D249:D256)</f>
        <v>16</v>
      </c>
      <c r="I248" s="29">
        <f>COUNT(D249:D256)*2</f>
        <v>16</v>
      </c>
    </row>
    <row r="249" spans="1:9" ht="46.5">
      <c r="A249" s="18" t="s">
        <v>1723</v>
      </c>
      <c r="B249" s="160" t="s">
        <v>620</v>
      </c>
      <c r="C249" s="23" t="s">
        <v>621</v>
      </c>
      <c r="D249" s="601">
        <v>2</v>
      </c>
      <c r="E249" s="28" t="s">
        <v>538</v>
      </c>
      <c r="F249" s="26"/>
      <c r="G249" s="53"/>
    </row>
    <row r="250" spans="1:9" ht="58">
      <c r="A250" s="18"/>
      <c r="B250" s="160"/>
      <c r="C250" s="25" t="s">
        <v>622</v>
      </c>
      <c r="D250" s="601">
        <v>2</v>
      </c>
      <c r="E250" s="28" t="s">
        <v>538</v>
      </c>
      <c r="F250" s="26"/>
      <c r="G250" s="53"/>
    </row>
    <row r="251" spans="1:9" ht="72.5">
      <c r="A251" s="18"/>
      <c r="B251" s="160"/>
      <c r="C251" s="30" t="s">
        <v>2759</v>
      </c>
      <c r="D251" s="601">
        <v>2</v>
      </c>
      <c r="E251" s="22" t="s">
        <v>375</v>
      </c>
      <c r="F251" s="26"/>
      <c r="G251" s="53"/>
    </row>
    <row r="252" spans="1:9" ht="43.5">
      <c r="A252" s="18"/>
      <c r="B252" s="160"/>
      <c r="C252" s="23" t="s">
        <v>623</v>
      </c>
      <c r="D252" s="601">
        <v>2</v>
      </c>
      <c r="E252" s="28" t="s">
        <v>538</v>
      </c>
      <c r="F252" s="26"/>
      <c r="G252" s="53"/>
    </row>
    <row r="253" spans="1:9" ht="58">
      <c r="A253" s="18"/>
      <c r="B253" s="160"/>
      <c r="C253" s="30" t="s">
        <v>2760</v>
      </c>
      <c r="D253" s="601">
        <v>2</v>
      </c>
      <c r="E253" s="28" t="s">
        <v>538</v>
      </c>
      <c r="F253" s="26"/>
      <c r="G253" s="53"/>
    </row>
    <row r="254" spans="1:9" ht="62">
      <c r="A254" s="18" t="s">
        <v>1726</v>
      </c>
      <c r="B254" s="114" t="s">
        <v>625</v>
      </c>
      <c r="C254" s="23" t="s">
        <v>626</v>
      </c>
      <c r="D254" s="601">
        <v>2</v>
      </c>
      <c r="E254" s="28" t="s">
        <v>627</v>
      </c>
      <c r="F254" s="26"/>
      <c r="G254" s="53"/>
    </row>
    <row r="255" spans="1:9" ht="72.5">
      <c r="A255" s="18"/>
      <c r="B255" s="114"/>
      <c r="C255" s="50" t="s">
        <v>2761</v>
      </c>
      <c r="D255" s="601">
        <v>2</v>
      </c>
      <c r="E255" s="28" t="s">
        <v>627</v>
      </c>
      <c r="F255" s="26"/>
      <c r="G255" s="53"/>
    </row>
    <row r="256" spans="1:9" ht="58">
      <c r="A256" s="18" t="s">
        <v>1728</v>
      </c>
      <c r="B256" s="114" t="s">
        <v>629</v>
      </c>
      <c r="C256" s="50" t="s">
        <v>3511</v>
      </c>
      <c r="D256" s="601">
        <v>2</v>
      </c>
      <c r="E256" s="28" t="s">
        <v>377</v>
      </c>
      <c r="F256" s="50" t="s">
        <v>3745</v>
      </c>
      <c r="G256" s="53"/>
    </row>
    <row r="257" spans="1:9" ht="40.15" customHeight="1">
      <c r="A257" s="135" t="s">
        <v>1731</v>
      </c>
      <c r="B257" s="1353" t="s">
        <v>104</v>
      </c>
      <c r="C257" s="1144"/>
      <c r="D257" s="1144"/>
      <c r="E257" s="1144"/>
      <c r="F257" s="1144"/>
      <c r="G257" s="1354"/>
      <c r="H257" s="29">
        <f>SUM(D258:D270)</f>
        <v>24</v>
      </c>
      <c r="I257" s="29">
        <f>COUNT(D258:D270)*2</f>
        <v>24</v>
      </c>
    </row>
    <row r="258" spans="1:9" ht="58">
      <c r="A258" s="18" t="s">
        <v>631</v>
      </c>
      <c r="B258" s="114" t="s">
        <v>632</v>
      </c>
      <c r="C258" s="50" t="s">
        <v>2466</v>
      </c>
      <c r="D258" s="520">
        <v>2</v>
      </c>
      <c r="E258" s="28" t="s">
        <v>538</v>
      </c>
      <c r="F258" s="50" t="s">
        <v>634</v>
      </c>
      <c r="G258" s="53"/>
    </row>
    <row r="259" spans="1:9" ht="31" hidden="1">
      <c r="A259" s="27" t="s">
        <v>635</v>
      </c>
      <c r="B259" s="160" t="s">
        <v>636</v>
      </c>
      <c r="C259" s="26"/>
      <c r="D259" s="26"/>
      <c r="E259" s="28"/>
      <c r="F259" s="26"/>
      <c r="G259" s="26"/>
      <c r="H259" s="99"/>
      <c r="I259" s="99"/>
    </row>
    <row r="260" spans="1:9" ht="43.5">
      <c r="A260" s="18" t="s">
        <v>1733</v>
      </c>
      <c r="B260" s="114" t="s">
        <v>638</v>
      </c>
      <c r="C260" s="50" t="s">
        <v>639</v>
      </c>
      <c r="D260" s="520">
        <v>2</v>
      </c>
      <c r="E260" s="28" t="s">
        <v>339</v>
      </c>
      <c r="F260" s="26"/>
      <c r="G260" s="53"/>
    </row>
    <row r="261" spans="1:9" ht="29">
      <c r="A261" s="18"/>
      <c r="B261" s="114"/>
      <c r="C261" s="50" t="s">
        <v>640</v>
      </c>
      <c r="D261" s="520">
        <v>2</v>
      </c>
      <c r="E261" s="28" t="s">
        <v>339</v>
      </c>
      <c r="F261" s="26"/>
      <c r="G261" s="53"/>
    </row>
    <row r="262" spans="1:9" ht="31">
      <c r="A262" s="18" t="s">
        <v>1737</v>
      </c>
      <c r="B262" s="114" t="s">
        <v>642</v>
      </c>
      <c r="C262" s="23" t="s">
        <v>643</v>
      </c>
      <c r="D262" s="520">
        <v>2</v>
      </c>
      <c r="E262" s="28" t="s">
        <v>375</v>
      </c>
      <c r="F262" s="26"/>
      <c r="G262" s="53"/>
    </row>
    <row r="263" spans="1:9" ht="15.5">
      <c r="A263" s="18"/>
      <c r="B263" s="114"/>
      <c r="C263" s="22" t="s">
        <v>644</v>
      </c>
      <c r="D263" s="520">
        <v>2</v>
      </c>
      <c r="E263" s="22" t="s">
        <v>375</v>
      </c>
      <c r="F263" s="26"/>
      <c r="G263" s="53"/>
    </row>
    <row r="264" spans="1:9" ht="43.5">
      <c r="A264" s="18"/>
      <c r="B264" s="114"/>
      <c r="C264" s="241" t="s">
        <v>3746</v>
      </c>
      <c r="D264" s="520">
        <v>2</v>
      </c>
      <c r="E264" s="22" t="s">
        <v>646</v>
      </c>
      <c r="F264" s="26"/>
      <c r="G264" s="53"/>
    </row>
    <row r="265" spans="1:9" ht="46.5">
      <c r="A265" s="18" t="s">
        <v>1740</v>
      </c>
      <c r="B265" s="160" t="s">
        <v>648</v>
      </c>
      <c r="C265" s="30" t="s">
        <v>1741</v>
      </c>
      <c r="D265" s="520">
        <v>2</v>
      </c>
      <c r="E265" s="37" t="s">
        <v>538</v>
      </c>
      <c r="F265" s="26"/>
      <c r="G265" s="53"/>
    </row>
    <row r="266" spans="1:9" ht="43.5">
      <c r="A266" s="18"/>
      <c r="B266" s="160"/>
      <c r="C266" s="30" t="s">
        <v>3747</v>
      </c>
      <c r="D266" s="520">
        <v>2</v>
      </c>
      <c r="E266" s="28" t="s">
        <v>651</v>
      </c>
      <c r="F266" s="26"/>
      <c r="G266" s="53"/>
    </row>
    <row r="267" spans="1:9" ht="43.5">
      <c r="A267" s="18" t="s">
        <v>1745</v>
      </c>
      <c r="B267" s="30" t="s">
        <v>655</v>
      </c>
      <c r="C267" s="23" t="s">
        <v>1746</v>
      </c>
      <c r="D267" s="520">
        <v>2</v>
      </c>
      <c r="E267" s="28" t="s">
        <v>538</v>
      </c>
      <c r="F267" s="26"/>
      <c r="G267" s="53"/>
    </row>
    <row r="268" spans="1:9" ht="14.5">
      <c r="A268" s="18"/>
      <c r="B268" s="30"/>
      <c r="C268" s="23" t="s">
        <v>659</v>
      </c>
      <c r="D268" s="520">
        <v>2</v>
      </c>
      <c r="E268" s="28" t="s">
        <v>658</v>
      </c>
      <c r="F268" s="26"/>
      <c r="G268" s="53"/>
    </row>
    <row r="269" spans="1:9" ht="58">
      <c r="A269" s="18" t="s">
        <v>1748</v>
      </c>
      <c r="B269" s="114" t="s">
        <v>661</v>
      </c>
      <c r="C269" s="25" t="s">
        <v>662</v>
      </c>
      <c r="D269" s="520">
        <v>2</v>
      </c>
      <c r="E269" s="28" t="s">
        <v>375</v>
      </c>
      <c r="F269" s="23" t="s">
        <v>663</v>
      </c>
      <c r="G269" s="53"/>
    </row>
    <row r="270" spans="1:9" ht="46.5">
      <c r="A270" s="18" t="s">
        <v>1750</v>
      </c>
      <c r="B270" s="114" t="s">
        <v>665</v>
      </c>
      <c r="C270" s="30" t="s">
        <v>3748</v>
      </c>
      <c r="D270" s="520">
        <v>2</v>
      </c>
      <c r="E270" s="28" t="s">
        <v>377</v>
      </c>
      <c r="F270" s="26"/>
      <c r="G270" s="53"/>
    </row>
    <row r="271" spans="1:9" ht="40.15" customHeight="1">
      <c r="A271" s="135" t="s">
        <v>1751</v>
      </c>
      <c r="B271" s="1353" t="s">
        <v>102</v>
      </c>
      <c r="C271" s="1144"/>
      <c r="D271" s="1144"/>
      <c r="E271" s="1144"/>
      <c r="F271" s="1144"/>
      <c r="G271" s="1354"/>
      <c r="H271" s="29">
        <f>SUM(D272:D281)</f>
        <v>20</v>
      </c>
      <c r="I271" s="29">
        <f>COUNT(D272:D281)*2</f>
        <v>20</v>
      </c>
    </row>
    <row r="272" spans="1:9" ht="46.5">
      <c r="A272" s="18" t="s">
        <v>1752</v>
      </c>
      <c r="B272" s="114" t="s">
        <v>668</v>
      </c>
      <c r="C272" s="219" t="s">
        <v>2468</v>
      </c>
      <c r="D272" s="601">
        <v>2</v>
      </c>
      <c r="E272" s="28" t="s">
        <v>339</v>
      </c>
      <c r="F272" s="30" t="s">
        <v>3749</v>
      </c>
      <c r="G272" s="53"/>
    </row>
    <row r="273" spans="1:9" ht="29">
      <c r="A273" s="18"/>
      <c r="B273" s="114"/>
      <c r="C273" s="219" t="s">
        <v>2762</v>
      </c>
      <c r="D273" s="601">
        <v>2</v>
      </c>
      <c r="E273" s="28" t="s">
        <v>339</v>
      </c>
      <c r="F273" s="26"/>
      <c r="G273" s="53"/>
    </row>
    <row r="274" spans="1:9" ht="46.5">
      <c r="A274" s="18" t="s">
        <v>1755</v>
      </c>
      <c r="B274" s="114" t="s">
        <v>673</v>
      </c>
      <c r="C274" s="50" t="s">
        <v>3750</v>
      </c>
      <c r="D274" s="601">
        <v>2</v>
      </c>
      <c r="E274" s="28" t="s">
        <v>339</v>
      </c>
      <c r="F274" s="26"/>
      <c r="G274" s="53"/>
    </row>
    <row r="275" spans="1:9" ht="29">
      <c r="A275" s="18"/>
      <c r="B275" s="114"/>
      <c r="C275" s="50" t="s">
        <v>2470</v>
      </c>
      <c r="D275" s="601">
        <v>2</v>
      </c>
      <c r="E275" s="28" t="s">
        <v>405</v>
      </c>
      <c r="F275" s="26"/>
      <c r="G275" s="53"/>
    </row>
    <row r="276" spans="1:9" ht="58">
      <c r="A276" s="18" t="s">
        <v>675</v>
      </c>
      <c r="B276" s="114" t="s">
        <v>676</v>
      </c>
      <c r="C276" s="50" t="s">
        <v>3751</v>
      </c>
      <c r="D276" s="601">
        <v>2</v>
      </c>
      <c r="E276" s="22" t="s">
        <v>538</v>
      </c>
      <c r="F276" s="50" t="s">
        <v>3525</v>
      </c>
      <c r="G276" s="53"/>
    </row>
    <row r="277" spans="1:9" ht="43.5">
      <c r="A277" s="18"/>
      <c r="B277" s="114"/>
      <c r="C277" s="50" t="s">
        <v>3752</v>
      </c>
      <c r="D277" s="601">
        <v>2</v>
      </c>
      <c r="E277" s="22" t="s">
        <v>538</v>
      </c>
      <c r="F277" s="66" t="s">
        <v>3753</v>
      </c>
      <c r="G277" s="53"/>
    </row>
    <row r="278" spans="1:9" ht="43.5">
      <c r="A278" s="18"/>
      <c r="B278" s="114"/>
      <c r="C278" s="50" t="s">
        <v>3754</v>
      </c>
      <c r="D278" s="601">
        <v>2</v>
      </c>
      <c r="E278" s="22" t="s">
        <v>538</v>
      </c>
      <c r="F278" s="66"/>
      <c r="G278" s="53"/>
    </row>
    <row r="279" spans="1:9" ht="72.5">
      <c r="A279" s="18"/>
      <c r="B279" s="114"/>
      <c r="C279" s="234" t="s">
        <v>3755</v>
      </c>
      <c r="D279" s="601">
        <v>2</v>
      </c>
      <c r="E279" s="22" t="s">
        <v>538</v>
      </c>
      <c r="F279" s="66"/>
      <c r="G279" s="53"/>
    </row>
    <row r="280" spans="1:9" ht="31">
      <c r="A280" s="18" t="s">
        <v>1759</v>
      </c>
      <c r="B280" s="114" t="s">
        <v>682</v>
      </c>
      <c r="C280" s="114" t="s">
        <v>3756</v>
      </c>
      <c r="D280" s="601">
        <v>2</v>
      </c>
      <c r="E280" s="28" t="s">
        <v>339</v>
      </c>
      <c r="F280" s="26"/>
      <c r="G280" s="53"/>
    </row>
    <row r="281" spans="1:9" ht="29">
      <c r="A281" s="18" t="s">
        <v>686</v>
      </c>
      <c r="B281" s="161" t="s">
        <v>687</v>
      </c>
      <c r="C281" s="23" t="s">
        <v>2475</v>
      </c>
      <c r="D281" s="601">
        <v>2</v>
      </c>
      <c r="E281" s="28" t="s">
        <v>418</v>
      </c>
      <c r="F281" s="26"/>
      <c r="G281" s="53"/>
    </row>
    <row r="282" spans="1:9" ht="40.15" customHeight="1">
      <c r="A282" s="135" t="s">
        <v>1763</v>
      </c>
      <c r="B282" s="1378" t="s">
        <v>100</v>
      </c>
      <c r="C282" s="1165"/>
      <c r="D282" s="1165"/>
      <c r="E282" s="1165"/>
      <c r="F282" s="1165"/>
      <c r="G282" s="1379"/>
      <c r="H282" s="29">
        <f>SUM(D283:D294)</f>
        <v>22</v>
      </c>
      <c r="I282" s="29">
        <f>COUNT(D283:D294)*2</f>
        <v>22</v>
      </c>
    </row>
    <row r="283" spans="1:9" ht="43.5">
      <c r="A283" s="18" t="s">
        <v>689</v>
      </c>
      <c r="B283" s="51" t="s">
        <v>690</v>
      </c>
      <c r="C283" s="50" t="s">
        <v>3757</v>
      </c>
      <c r="D283" s="601">
        <v>2</v>
      </c>
      <c r="E283" s="28" t="s">
        <v>339</v>
      </c>
      <c r="F283" s="26"/>
      <c r="G283" s="53"/>
    </row>
    <row r="284" spans="1:9" ht="29">
      <c r="A284" s="18"/>
      <c r="B284" s="51"/>
      <c r="C284" s="50" t="s">
        <v>692</v>
      </c>
      <c r="D284" s="601">
        <v>2</v>
      </c>
      <c r="E284" s="28" t="s">
        <v>339</v>
      </c>
      <c r="F284" s="26"/>
      <c r="G284" s="53"/>
    </row>
    <row r="285" spans="1:9" ht="43.5">
      <c r="A285" s="18" t="s">
        <v>1767</v>
      </c>
      <c r="B285" s="19" t="s">
        <v>694</v>
      </c>
      <c r="C285" s="50" t="s">
        <v>695</v>
      </c>
      <c r="D285" s="601">
        <v>2</v>
      </c>
      <c r="E285" s="28" t="s">
        <v>339</v>
      </c>
      <c r="F285" s="50" t="s">
        <v>3758</v>
      </c>
      <c r="G285" s="53"/>
    </row>
    <row r="286" spans="1:9" ht="29">
      <c r="A286" s="18"/>
      <c r="B286" s="19"/>
      <c r="C286" s="23" t="s">
        <v>697</v>
      </c>
      <c r="D286" s="601">
        <v>2</v>
      </c>
      <c r="E286" s="28" t="s">
        <v>339</v>
      </c>
      <c r="F286" s="23"/>
      <c r="G286" s="53"/>
    </row>
    <row r="287" spans="1:9" ht="43.5">
      <c r="A287" s="18"/>
      <c r="B287" s="19"/>
      <c r="C287" s="30" t="s">
        <v>698</v>
      </c>
      <c r="D287" s="601">
        <v>2</v>
      </c>
      <c r="E287" s="28" t="s">
        <v>339</v>
      </c>
      <c r="F287" s="23"/>
      <c r="G287" s="53"/>
    </row>
    <row r="288" spans="1:9" ht="31">
      <c r="A288" s="18" t="s">
        <v>1770</v>
      </c>
      <c r="B288" s="19" t="s">
        <v>700</v>
      </c>
      <c r="C288" s="86" t="s">
        <v>701</v>
      </c>
      <c r="D288" s="601">
        <v>2</v>
      </c>
      <c r="E288" s="28" t="s">
        <v>339</v>
      </c>
      <c r="F288" s="26"/>
      <c r="G288" s="53"/>
    </row>
    <row r="289" spans="1:9" ht="29">
      <c r="A289" s="18"/>
      <c r="B289" s="19"/>
      <c r="C289" s="50" t="s">
        <v>702</v>
      </c>
      <c r="D289" s="601">
        <v>2</v>
      </c>
      <c r="E289" s="28" t="s">
        <v>339</v>
      </c>
      <c r="F289" s="26"/>
      <c r="G289" s="53"/>
    </row>
    <row r="290" spans="1:9" ht="29">
      <c r="A290" s="18"/>
      <c r="B290" s="19"/>
      <c r="C290" s="50" t="s">
        <v>703</v>
      </c>
      <c r="D290" s="601">
        <v>2</v>
      </c>
      <c r="E290" s="28" t="s">
        <v>339</v>
      </c>
      <c r="F290" s="26"/>
      <c r="G290" s="53"/>
    </row>
    <row r="291" spans="1:9" ht="15.5">
      <c r="A291" s="18"/>
      <c r="B291" s="19"/>
      <c r="C291" s="50" t="s">
        <v>704</v>
      </c>
      <c r="D291" s="601">
        <v>2</v>
      </c>
      <c r="E291" s="28" t="s">
        <v>339</v>
      </c>
      <c r="F291" s="26"/>
      <c r="G291" s="53"/>
    </row>
    <row r="292" spans="1:9" ht="31" hidden="1">
      <c r="A292" s="27" t="s">
        <v>705</v>
      </c>
      <c r="B292" s="19" t="s">
        <v>706</v>
      </c>
      <c r="C292" s="26"/>
      <c r="D292" s="26"/>
      <c r="E292" s="28"/>
      <c r="F292" s="26"/>
      <c r="G292" s="26"/>
      <c r="H292" s="99"/>
      <c r="I292" s="99"/>
    </row>
    <row r="293" spans="1:9" ht="31">
      <c r="A293" s="18" t="s">
        <v>1775</v>
      </c>
      <c r="B293" s="19" t="s">
        <v>708</v>
      </c>
      <c r="C293" s="50" t="s">
        <v>3759</v>
      </c>
      <c r="D293" s="601">
        <v>2</v>
      </c>
      <c r="E293" s="28" t="s">
        <v>339</v>
      </c>
      <c r="F293" s="26"/>
      <c r="G293" s="53"/>
    </row>
    <row r="294" spans="1:9" ht="46.5">
      <c r="A294" s="18" t="s">
        <v>710</v>
      </c>
      <c r="B294" s="19" t="s">
        <v>711</v>
      </c>
      <c r="C294" s="25" t="s">
        <v>3760</v>
      </c>
      <c r="D294" s="601">
        <v>2</v>
      </c>
      <c r="E294" s="28" t="s">
        <v>339</v>
      </c>
      <c r="F294" s="26"/>
      <c r="G294" s="53"/>
    </row>
    <row r="295" spans="1:9" ht="40.15" customHeight="1">
      <c r="A295" s="135" t="s">
        <v>1779</v>
      </c>
      <c r="B295" s="1378" t="s">
        <v>98</v>
      </c>
      <c r="C295" s="1165"/>
      <c r="D295" s="1165"/>
      <c r="E295" s="1165"/>
      <c r="F295" s="1165"/>
      <c r="G295" s="1379"/>
      <c r="H295" s="29">
        <f>SUM(D296:D300)</f>
        <v>10</v>
      </c>
      <c r="I295" s="29">
        <f>COUNT(D296:D300)*2</f>
        <v>10</v>
      </c>
    </row>
    <row r="296" spans="1:9" ht="62">
      <c r="A296" s="18" t="s">
        <v>1780</v>
      </c>
      <c r="B296" s="19" t="s">
        <v>714</v>
      </c>
      <c r="C296" s="23" t="s">
        <v>715</v>
      </c>
      <c r="D296" s="605">
        <v>2</v>
      </c>
      <c r="E296" s="28" t="s">
        <v>377</v>
      </c>
      <c r="F296" s="50"/>
      <c r="G296" s="53"/>
    </row>
    <row r="297" spans="1:9" ht="46.5">
      <c r="A297" s="18" t="s">
        <v>1783</v>
      </c>
      <c r="B297" s="19" t="s">
        <v>717</v>
      </c>
      <c r="C297" s="50" t="s">
        <v>3761</v>
      </c>
      <c r="D297" s="605">
        <v>2</v>
      </c>
      <c r="E297" s="28" t="s">
        <v>377</v>
      </c>
      <c r="F297" s="50" t="s">
        <v>3762</v>
      </c>
      <c r="G297" s="53"/>
    </row>
    <row r="298" spans="1:9" ht="15.5">
      <c r="A298" s="18"/>
      <c r="B298" s="19"/>
      <c r="C298" s="23" t="s">
        <v>2767</v>
      </c>
      <c r="D298" s="605">
        <v>2</v>
      </c>
      <c r="E298" s="28" t="s">
        <v>377</v>
      </c>
      <c r="F298" s="50"/>
      <c r="G298" s="53"/>
    </row>
    <row r="299" spans="1:9" ht="15.5">
      <c r="A299" s="18"/>
      <c r="B299" s="19"/>
      <c r="C299" s="23" t="s">
        <v>720</v>
      </c>
      <c r="D299" s="605">
        <v>2</v>
      </c>
      <c r="E299" s="28" t="s">
        <v>377</v>
      </c>
      <c r="F299" s="50"/>
      <c r="G299" s="53"/>
    </row>
    <row r="300" spans="1:9" ht="43.5">
      <c r="A300" s="18" t="s">
        <v>2480</v>
      </c>
      <c r="B300" s="55" t="s">
        <v>722</v>
      </c>
      <c r="C300" s="23" t="s">
        <v>723</v>
      </c>
      <c r="D300" s="601">
        <v>2</v>
      </c>
      <c r="E300" s="28" t="s">
        <v>339</v>
      </c>
      <c r="F300" s="26"/>
      <c r="G300" s="53"/>
    </row>
    <row r="301" spans="1:9" ht="40.15" customHeight="1">
      <c r="A301" s="135" t="s">
        <v>97</v>
      </c>
      <c r="B301" s="1353" t="s">
        <v>96</v>
      </c>
      <c r="C301" s="1144"/>
      <c r="D301" s="1144"/>
      <c r="E301" s="1144"/>
      <c r="F301" s="1144"/>
      <c r="G301" s="1354"/>
      <c r="H301" s="29">
        <f>SUM(D302:D305)</f>
        <v>8</v>
      </c>
      <c r="I301" s="29">
        <f>COUNT(D302:D305)*2</f>
        <v>8</v>
      </c>
    </row>
    <row r="302" spans="1:9" ht="46.5">
      <c r="A302" s="43" t="s">
        <v>724</v>
      </c>
      <c r="B302" s="114" t="s">
        <v>725</v>
      </c>
      <c r="C302" s="30" t="s">
        <v>2657</v>
      </c>
      <c r="D302" s="601">
        <v>2</v>
      </c>
      <c r="E302" s="22" t="s">
        <v>651</v>
      </c>
      <c r="F302" s="26"/>
      <c r="G302" s="53"/>
    </row>
    <row r="303" spans="1:9" ht="46.5">
      <c r="A303" s="43" t="s">
        <v>726</v>
      </c>
      <c r="B303" s="114" t="s">
        <v>727</v>
      </c>
      <c r="C303" s="50" t="s">
        <v>2483</v>
      </c>
      <c r="D303" s="601">
        <v>2</v>
      </c>
      <c r="E303" s="22" t="s">
        <v>375</v>
      </c>
      <c r="F303" s="50" t="s">
        <v>3763</v>
      </c>
      <c r="G303" s="53"/>
    </row>
    <row r="304" spans="1:9" ht="43.5">
      <c r="A304" s="43"/>
      <c r="B304" s="114"/>
      <c r="C304" s="50" t="s">
        <v>3764</v>
      </c>
      <c r="D304" s="601">
        <v>2</v>
      </c>
      <c r="E304" s="22" t="s">
        <v>430</v>
      </c>
      <c r="F304" s="50" t="s">
        <v>2486</v>
      </c>
      <c r="G304" s="53"/>
    </row>
    <row r="305" spans="1:9" ht="58">
      <c r="A305" s="43" t="s">
        <v>728</v>
      </c>
      <c r="B305" s="23" t="s">
        <v>729</v>
      </c>
      <c r="C305" s="50" t="s">
        <v>2487</v>
      </c>
      <c r="D305" s="601">
        <v>2</v>
      </c>
      <c r="E305" s="22" t="s">
        <v>651</v>
      </c>
      <c r="F305" s="26"/>
      <c r="G305" s="53"/>
    </row>
    <row r="306" spans="1:9" ht="40.15" customHeight="1">
      <c r="A306" s="135" t="s">
        <v>1786</v>
      </c>
      <c r="B306" s="1353" t="s">
        <v>94</v>
      </c>
      <c r="C306" s="1144"/>
      <c r="D306" s="1144"/>
      <c r="E306" s="1144"/>
      <c r="F306" s="1144"/>
      <c r="G306" s="1354"/>
      <c r="H306" s="29">
        <f>SUM(D307:D310)</f>
        <v>8</v>
      </c>
      <c r="I306" s="29">
        <f>COUNT(D307:D310)*2</f>
        <v>8</v>
      </c>
    </row>
    <row r="307" spans="1:9" ht="31">
      <c r="A307" s="18" t="s">
        <v>1787</v>
      </c>
      <c r="B307" s="114" t="s">
        <v>731</v>
      </c>
      <c r="C307" s="50" t="s">
        <v>2489</v>
      </c>
      <c r="D307" s="601">
        <v>2</v>
      </c>
      <c r="E307" s="28" t="s">
        <v>375</v>
      </c>
      <c r="F307" s="26"/>
      <c r="G307" s="53"/>
    </row>
    <row r="308" spans="1:9" ht="15.5">
      <c r="A308" s="18"/>
      <c r="B308" s="114"/>
      <c r="C308" s="50" t="s">
        <v>3765</v>
      </c>
      <c r="D308" s="601">
        <v>2</v>
      </c>
      <c r="E308" s="28" t="s">
        <v>375</v>
      </c>
      <c r="F308" s="26"/>
      <c r="G308" s="53"/>
    </row>
    <row r="309" spans="1:9" ht="46.5">
      <c r="A309" s="18" t="s">
        <v>1790</v>
      </c>
      <c r="B309" s="114" t="s">
        <v>734</v>
      </c>
      <c r="C309" s="50" t="s">
        <v>2492</v>
      </c>
      <c r="D309" s="601">
        <v>2</v>
      </c>
      <c r="E309" s="28" t="s">
        <v>375</v>
      </c>
      <c r="F309" s="26"/>
      <c r="G309" s="53"/>
    </row>
    <row r="310" spans="1:9" ht="43.5">
      <c r="A310" s="18" t="s">
        <v>736</v>
      </c>
      <c r="B310" s="23" t="s">
        <v>737</v>
      </c>
      <c r="C310" s="50" t="s">
        <v>738</v>
      </c>
      <c r="D310" s="601">
        <v>2</v>
      </c>
      <c r="E310" s="28" t="s">
        <v>538</v>
      </c>
      <c r="F310" s="26"/>
      <c r="G310" s="53"/>
    </row>
    <row r="311" spans="1:9" ht="40.15" hidden="1" customHeight="1">
      <c r="A311" s="162" t="s">
        <v>93</v>
      </c>
      <c r="B311" s="1353" t="s">
        <v>92</v>
      </c>
      <c r="C311" s="1144"/>
      <c r="D311" s="1144"/>
      <c r="E311" s="1144"/>
      <c r="F311" s="1144"/>
      <c r="G311" s="1354"/>
      <c r="H311" s="99">
        <f>SUM(D312:D313)</f>
        <v>0</v>
      </c>
      <c r="I311" s="99">
        <f>COUNT(D312:D313)*2</f>
        <v>0</v>
      </c>
    </row>
    <row r="312" spans="1:9" ht="46.5" hidden="1">
      <c r="A312" s="27" t="s">
        <v>739</v>
      </c>
      <c r="B312" s="114" t="s">
        <v>740</v>
      </c>
      <c r="C312" s="26"/>
      <c r="D312" s="26"/>
      <c r="E312" s="28"/>
      <c r="F312" s="26"/>
      <c r="G312" s="26"/>
      <c r="H312" s="99"/>
      <c r="I312" s="99"/>
    </row>
    <row r="313" spans="1:9" ht="46.5" hidden="1">
      <c r="A313" s="27" t="s">
        <v>741</v>
      </c>
      <c r="B313" s="19" t="s">
        <v>742</v>
      </c>
      <c r="C313" s="26"/>
      <c r="D313" s="26"/>
      <c r="E313" s="28"/>
      <c r="F313" s="26"/>
      <c r="G313" s="26"/>
      <c r="H313" s="99"/>
      <c r="I313" s="99"/>
    </row>
    <row r="314" spans="1:9" ht="40.15" hidden="1" customHeight="1">
      <c r="A314" s="163" t="s">
        <v>91</v>
      </c>
      <c r="B314" s="1353" t="s">
        <v>90</v>
      </c>
      <c r="C314" s="1144"/>
      <c r="D314" s="1144"/>
      <c r="E314" s="1144"/>
      <c r="F314" s="1144"/>
      <c r="G314" s="1354"/>
      <c r="H314" s="99">
        <f>SUM(D315:D316)</f>
        <v>0</v>
      </c>
      <c r="I314" s="99">
        <f>COUNT(D315:D316)*2</f>
        <v>0</v>
      </c>
    </row>
    <row r="315" spans="1:9" ht="31" hidden="1">
      <c r="A315" s="27" t="s">
        <v>743</v>
      </c>
      <c r="B315" s="114" t="s">
        <v>744</v>
      </c>
      <c r="C315" s="26"/>
      <c r="D315" s="26"/>
      <c r="E315" s="28"/>
      <c r="F315" s="26"/>
      <c r="G315" s="26"/>
      <c r="H315" s="99"/>
      <c r="I315" s="99"/>
    </row>
    <row r="316" spans="1:9" ht="46.5" hidden="1">
      <c r="A316" s="27" t="s">
        <v>745</v>
      </c>
      <c r="B316" s="114" t="s">
        <v>746</v>
      </c>
      <c r="C316" s="26"/>
      <c r="D316" s="26"/>
      <c r="E316" s="28"/>
      <c r="F316" s="26"/>
      <c r="G316" s="26"/>
      <c r="H316" s="99"/>
      <c r="I316" s="99"/>
    </row>
    <row r="317" spans="1:9" ht="40.15" hidden="1" customHeight="1">
      <c r="A317" s="162" t="s">
        <v>1793</v>
      </c>
      <c r="B317" s="1353" t="s">
        <v>88</v>
      </c>
      <c r="C317" s="1144"/>
      <c r="D317" s="1144"/>
      <c r="E317" s="1144"/>
      <c r="F317" s="1144"/>
      <c r="G317" s="1354"/>
      <c r="H317" s="99">
        <f>SUM(D318:D320)</f>
        <v>0</v>
      </c>
      <c r="I317" s="99">
        <f>COUNT(D318:D320)*2</f>
        <v>0</v>
      </c>
    </row>
    <row r="318" spans="1:9" ht="46.5" hidden="1">
      <c r="A318" s="27" t="s">
        <v>1795</v>
      </c>
      <c r="B318" s="114" t="s">
        <v>748</v>
      </c>
      <c r="C318" s="26"/>
      <c r="D318" s="26"/>
      <c r="E318" s="28"/>
      <c r="F318" s="26"/>
      <c r="G318" s="26"/>
      <c r="H318" s="99"/>
      <c r="I318" s="99"/>
    </row>
    <row r="319" spans="1:9" ht="46.5" hidden="1">
      <c r="A319" s="27" t="s">
        <v>750</v>
      </c>
      <c r="B319" s="114" t="s">
        <v>751</v>
      </c>
      <c r="C319" s="26"/>
      <c r="D319" s="26"/>
      <c r="E319" s="28"/>
      <c r="F319" s="26"/>
      <c r="G319" s="26"/>
      <c r="H319" s="99"/>
      <c r="I319" s="99"/>
    </row>
    <row r="320" spans="1:9" ht="46.5" hidden="1">
      <c r="A320" s="27" t="s">
        <v>1797</v>
      </c>
      <c r="B320" s="160" t="s">
        <v>753</v>
      </c>
      <c r="C320" s="26"/>
      <c r="D320" s="26"/>
      <c r="E320" s="28"/>
      <c r="F320" s="26"/>
      <c r="G320" s="26"/>
      <c r="H320" s="99"/>
      <c r="I320" s="99"/>
    </row>
    <row r="321" spans="1:9" ht="40.15" customHeight="1">
      <c r="A321" s="135" t="s">
        <v>1798</v>
      </c>
      <c r="B321" s="1353" t="s">
        <v>86</v>
      </c>
      <c r="C321" s="1144"/>
      <c r="D321" s="1144"/>
      <c r="E321" s="1144"/>
      <c r="F321" s="1144"/>
      <c r="G321" s="1354"/>
      <c r="H321" s="29">
        <f>SUM(D322:D325)</f>
        <v>8</v>
      </c>
      <c r="I321" s="29">
        <f>COUNT(D322:D325)*2</f>
        <v>8</v>
      </c>
    </row>
    <row r="322" spans="1:9" ht="31">
      <c r="A322" s="18" t="s">
        <v>1800</v>
      </c>
      <c r="B322" s="114" t="s">
        <v>756</v>
      </c>
      <c r="C322" s="114" t="s">
        <v>2493</v>
      </c>
      <c r="D322" s="601">
        <v>2</v>
      </c>
      <c r="E322" s="28" t="s">
        <v>418</v>
      </c>
      <c r="F322" s="26"/>
      <c r="G322" s="53"/>
    </row>
    <row r="323" spans="1:9" ht="62">
      <c r="A323" s="18" t="s">
        <v>1801</v>
      </c>
      <c r="B323" s="114" t="s">
        <v>759</v>
      </c>
      <c r="C323" s="23" t="s">
        <v>760</v>
      </c>
      <c r="D323" s="601">
        <v>2</v>
      </c>
      <c r="E323" s="28" t="s">
        <v>651</v>
      </c>
      <c r="F323" s="23" t="s">
        <v>761</v>
      </c>
      <c r="G323" s="53"/>
    </row>
    <row r="324" spans="1:9" ht="29">
      <c r="A324" s="18"/>
      <c r="B324" s="114"/>
      <c r="C324" s="23" t="s">
        <v>762</v>
      </c>
      <c r="D324" s="601">
        <v>2</v>
      </c>
      <c r="E324" s="28" t="s">
        <v>418</v>
      </c>
      <c r="F324" s="28"/>
      <c r="G324" s="53"/>
    </row>
    <row r="325" spans="1:9" ht="62">
      <c r="A325" s="18" t="s">
        <v>1805</v>
      </c>
      <c r="B325" s="114" t="s">
        <v>764</v>
      </c>
      <c r="C325" s="50" t="s">
        <v>765</v>
      </c>
      <c r="D325" s="601">
        <v>2</v>
      </c>
      <c r="E325" s="28" t="s">
        <v>339</v>
      </c>
      <c r="F325" s="50"/>
      <c r="G325" s="53"/>
    </row>
    <row r="326" spans="1:9" ht="40.15" customHeight="1">
      <c r="A326" s="117" t="s">
        <v>85</v>
      </c>
      <c r="B326" s="1316" t="s">
        <v>84</v>
      </c>
      <c r="C326" s="1420"/>
      <c r="D326" s="1420"/>
      <c r="E326" s="1420"/>
      <c r="F326" s="1420"/>
      <c r="G326" s="1422"/>
      <c r="H326" s="29">
        <f>SUM(D327:D328)</f>
        <v>2</v>
      </c>
      <c r="I326" s="29">
        <f>COUNT(D327:D328)*2</f>
        <v>2</v>
      </c>
    </row>
    <row r="327" spans="1:9" ht="72.5">
      <c r="A327" s="18" t="s">
        <v>766</v>
      </c>
      <c r="B327" s="236" t="s">
        <v>767</v>
      </c>
      <c r="C327" s="50" t="s">
        <v>768</v>
      </c>
      <c r="D327" s="601">
        <v>2</v>
      </c>
      <c r="E327" s="28" t="s">
        <v>538</v>
      </c>
      <c r="F327" s="30" t="s">
        <v>769</v>
      </c>
      <c r="G327" s="53"/>
    </row>
    <row r="328" spans="1:9" ht="29" hidden="1">
      <c r="A328" s="27" t="s">
        <v>770</v>
      </c>
      <c r="B328" s="236" t="s">
        <v>771</v>
      </c>
      <c r="C328" s="26"/>
      <c r="D328" s="26"/>
      <c r="E328" s="28"/>
      <c r="F328" s="26"/>
      <c r="G328" s="26"/>
      <c r="H328" s="99"/>
      <c r="I328" s="99"/>
    </row>
    <row r="329" spans="1:9" ht="18.5">
      <c r="A329" s="298"/>
      <c r="B329" s="1084" t="s">
        <v>772</v>
      </c>
      <c r="C329" s="1077"/>
      <c r="D329" s="1077"/>
      <c r="E329" s="1077"/>
      <c r="F329" s="1077"/>
      <c r="G329" s="1077"/>
      <c r="H329" s="29">
        <f>H330+H339+H348+H362+H372+H375+H381+H393+H402+H413+H426+H433+H437+H452+H462+H469+H456+H476+H488+H495+H506+H513+H519</f>
        <v>200</v>
      </c>
      <c r="I329" s="29">
        <f>I330+I339+I348+I362+I372+I375+I381+I393+I402+I413+I426+I433+I437+I452+I462+I456+I469+I476+I488+I495+I506+I513+I519</f>
        <v>200</v>
      </c>
    </row>
    <row r="330" spans="1:9" ht="40.15" customHeight="1">
      <c r="A330" s="135" t="s">
        <v>1807</v>
      </c>
      <c r="B330" s="1378" t="s">
        <v>82</v>
      </c>
      <c r="C330" s="1165"/>
      <c r="D330" s="1165"/>
      <c r="E330" s="1165"/>
      <c r="F330" s="1165"/>
      <c r="G330" s="1379"/>
      <c r="H330" s="29">
        <f>SUM(D331:D338)</f>
        <v>14</v>
      </c>
      <c r="I330" s="29">
        <f>COUNT(D331:D338)*2</f>
        <v>14</v>
      </c>
    </row>
    <row r="331" spans="1:9" ht="46.5">
      <c r="A331" s="18" t="s">
        <v>1808</v>
      </c>
      <c r="B331" s="19" t="s">
        <v>774</v>
      </c>
      <c r="C331" s="23" t="s">
        <v>775</v>
      </c>
      <c r="D331" s="601">
        <v>2</v>
      </c>
      <c r="E331" s="147" t="s">
        <v>646</v>
      </c>
      <c r="G331" s="53"/>
    </row>
    <row r="332" spans="1:9" ht="43.5">
      <c r="A332" s="18"/>
      <c r="B332" s="19"/>
      <c r="C332" s="23" t="s">
        <v>776</v>
      </c>
      <c r="D332" s="601">
        <v>2</v>
      </c>
      <c r="E332" s="147" t="s">
        <v>646</v>
      </c>
      <c r="F332" s="23" t="s">
        <v>2495</v>
      </c>
      <c r="G332" s="53"/>
    </row>
    <row r="333" spans="1:9" ht="31" hidden="1">
      <c r="A333" s="27" t="s">
        <v>778</v>
      </c>
      <c r="B333" s="19" t="s">
        <v>779</v>
      </c>
      <c r="C333" s="114"/>
      <c r="D333" s="26"/>
      <c r="F333" s="26"/>
      <c r="G333" s="26"/>
      <c r="H333" s="99"/>
      <c r="I333" s="99"/>
    </row>
    <row r="334" spans="1:9" ht="66" customHeight="1">
      <c r="A334" s="18" t="s">
        <v>1811</v>
      </c>
      <c r="B334" s="19" t="s">
        <v>781</v>
      </c>
      <c r="C334" s="50" t="s">
        <v>3766</v>
      </c>
      <c r="D334" s="601">
        <v>2</v>
      </c>
      <c r="E334" s="147" t="s">
        <v>538</v>
      </c>
      <c r="F334" s="50" t="s">
        <v>3767</v>
      </c>
      <c r="G334" s="53"/>
    </row>
    <row r="335" spans="1:9" ht="50.25" customHeight="1">
      <c r="A335" s="18"/>
      <c r="B335" s="19"/>
      <c r="C335" s="50" t="s">
        <v>2659</v>
      </c>
      <c r="D335" s="601">
        <v>2</v>
      </c>
      <c r="E335" s="147" t="s">
        <v>1747</v>
      </c>
      <c r="F335" s="50"/>
      <c r="G335" s="53"/>
    </row>
    <row r="336" spans="1:9" ht="55.5" customHeight="1">
      <c r="A336" s="18"/>
      <c r="B336" s="19"/>
      <c r="C336" s="23" t="s">
        <v>3768</v>
      </c>
      <c r="D336" s="601">
        <v>2</v>
      </c>
      <c r="E336" s="147" t="s">
        <v>1747</v>
      </c>
      <c r="F336" s="50"/>
      <c r="G336" s="53"/>
    </row>
    <row r="337" spans="1:9" ht="47.25" customHeight="1">
      <c r="A337" s="18"/>
      <c r="B337" s="19"/>
      <c r="C337" s="23" t="s">
        <v>787</v>
      </c>
      <c r="D337" s="601">
        <v>2</v>
      </c>
      <c r="E337" s="37" t="s">
        <v>646</v>
      </c>
      <c r="F337" s="50"/>
      <c r="G337" s="53"/>
    </row>
    <row r="338" spans="1:9" ht="46.5">
      <c r="A338" s="18" t="s">
        <v>1816</v>
      </c>
      <c r="B338" s="19" t="s">
        <v>793</v>
      </c>
      <c r="C338" s="229" t="s">
        <v>2770</v>
      </c>
      <c r="D338" s="601">
        <v>2</v>
      </c>
      <c r="E338" s="147" t="s">
        <v>377</v>
      </c>
      <c r="F338" s="30" t="s">
        <v>3769</v>
      </c>
      <c r="G338" s="53"/>
    </row>
    <row r="339" spans="1:9" ht="40.15" customHeight="1">
      <c r="A339" s="135" t="s">
        <v>1819</v>
      </c>
      <c r="B339" s="1353" t="s">
        <v>80</v>
      </c>
      <c r="C339" s="1144"/>
      <c r="D339" s="1144"/>
      <c r="E339" s="1144"/>
      <c r="F339" s="1144"/>
      <c r="G339" s="1354"/>
      <c r="H339" s="29">
        <f>SUM(D340:D347)</f>
        <v>16</v>
      </c>
      <c r="I339" s="29">
        <f>COUNT(D340:D347)*2</f>
        <v>16</v>
      </c>
    </row>
    <row r="340" spans="1:9" ht="72.5">
      <c r="A340" s="18" t="s">
        <v>1820</v>
      </c>
      <c r="B340" s="114" t="s">
        <v>796</v>
      </c>
      <c r="C340" s="50" t="s">
        <v>2661</v>
      </c>
      <c r="D340" s="605">
        <v>2</v>
      </c>
      <c r="E340" s="245" t="s">
        <v>651</v>
      </c>
      <c r="F340" s="50" t="s">
        <v>3770</v>
      </c>
      <c r="G340" s="53"/>
    </row>
    <row r="341" spans="1:9" ht="29">
      <c r="A341" s="18"/>
      <c r="B341" s="114"/>
      <c r="C341" s="50" t="s">
        <v>2662</v>
      </c>
      <c r="D341" s="605">
        <v>2</v>
      </c>
      <c r="E341" s="28" t="s">
        <v>646</v>
      </c>
      <c r="F341" s="50"/>
      <c r="G341" s="53"/>
    </row>
    <row r="342" spans="1:9" ht="43.5">
      <c r="A342" s="18"/>
      <c r="B342" s="114"/>
      <c r="C342" s="50" t="s">
        <v>2501</v>
      </c>
      <c r="D342" s="605">
        <v>2</v>
      </c>
      <c r="E342" s="28" t="s">
        <v>646</v>
      </c>
      <c r="F342" s="50"/>
      <c r="G342" s="53"/>
    </row>
    <row r="343" spans="1:9" ht="29">
      <c r="A343" s="18"/>
      <c r="B343" s="114"/>
      <c r="C343" s="226" t="s">
        <v>2663</v>
      </c>
      <c r="D343" s="605">
        <v>2</v>
      </c>
      <c r="E343" s="28" t="s">
        <v>646</v>
      </c>
      <c r="F343" s="50"/>
      <c r="G343" s="53"/>
    </row>
    <row r="344" spans="1:9" ht="58">
      <c r="A344" s="18"/>
      <c r="B344" s="114"/>
      <c r="C344" s="25" t="s">
        <v>799</v>
      </c>
      <c r="D344" s="605">
        <v>2</v>
      </c>
      <c r="E344" s="295" t="s">
        <v>651</v>
      </c>
      <c r="F344" s="50"/>
      <c r="G344" s="53"/>
    </row>
    <row r="345" spans="1:9" ht="43.5">
      <c r="A345" s="18"/>
      <c r="B345" s="114"/>
      <c r="C345" s="25" t="s">
        <v>3771</v>
      </c>
      <c r="D345" s="605">
        <v>2</v>
      </c>
      <c r="E345" s="22" t="s">
        <v>646</v>
      </c>
      <c r="F345" s="50"/>
      <c r="G345" s="53"/>
    </row>
    <row r="346" spans="1:9" ht="46.5">
      <c r="A346" s="18" t="s">
        <v>1830</v>
      </c>
      <c r="B346" s="114" t="s">
        <v>802</v>
      </c>
      <c r="C346" s="50" t="s">
        <v>3772</v>
      </c>
      <c r="D346" s="605">
        <v>2</v>
      </c>
      <c r="E346" s="295" t="s">
        <v>849</v>
      </c>
      <c r="F346" s="26"/>
      <c r="G346" s="53"/>
    </row>
    <row r="347" spans="1:9" ht="43.5">
      <c r="A347" s="18"/>
      <c r="B347" s="114"/>
      <c r="C347" s="50" t="s">
        <v>3773</v>
      </c>
      <c r="D347" s="605">
        <v>2</v>
      </c>
      <c r="E347" s="22" t="s">
        <v>849</v>
      </c>
      <c r="F347" s="26"/>
      <c r="G347" s="53"/>
    </row>
    <row r="348" spans="1:9" ht="40.15" customHeight="1">
      <c r="A348" s="135" t="s">
        <v>1833</v>
      </c>
      <c r="B348" s="1353" t="s">
        <v>78</v>
      </c>
      <c r="C348" s="1144"/>
      <c r="D348" s="1144"/>
      <c r="E348" s="1144"/>
      <c r="F348" s="1144"/>
      <c r="G348" s="1354"/>
      <c r="H348" s="29">
        <f>SUM(D349:D361)</f>
        <v>24</v>
      </c>
      <c r="I348" s="29">
        <f>COUNT(D349:D361)*2</f>
        <v>24</v>
      </c>
    </row>
    <row r="349" spans="1:9" ht="58">
      <c r="A349" s="18" t="s">
        <v>1835</v>
      </c>
      <c r="B349" s="114" t="s">
        <v>805</v>
      </c>
      <c r="C349" s="50" t="s">
        <v>3774</v>
      </c>
      <c r="D349" s="605">
        <v>2</v>
      </c>
      <c r="E349" s="25" t="s">
        <v>538</v>
      </c>
      <c r="F349" s="50" t="s">
        <v>3775</v>
      </c>
      <c r="G349" s="53"/>
    </row>
    <row r="350" spans="1:9" ht="72.5">
      <c r="A350" s="98"/>
      <c r="B350" s="114"/>
      <c r="C350" s="50" t="s">
        <v>3776</v>
      </c>
      <c r="D350" s="605">
        <v>2</v>
      </c>
      <c r="E350" s="25" t="s">
        <v>651</v>
      </c>
      <c r="F350" s="50" t="s">
        <v>3777</v>
      </c>
      <c r="G350" s="53"/>
    </row>
    <row r="351" spans="1:9" ht="58">
      <c r="A351" s="18" t="s">
        <v>1841</v>
      </c>
      <c r="B351" s="30" t="s">
        <v>810</v>
      </c>
      <c r="C351" s="50" t="s">
        <v>811</v>
      </c>
      <c r="D351" s="605">
        <v>2</v>
      </c>
      <c r="E351" s="25" t="s">
        <v>651</v>
      </c>
      <c r="G351" s="53"/>
    </row>
    <row r="352" spans="1:9" ht="43.5">
      <c r="A352" s="98"/>
      <c r="B352" s="114"/>
      <c r="C352" s="50" t="s">
        <v>814</v>
      </c>
      <c r="D352" s="605">
        <v>2</v>
      </c>
      <c r="E352" s="25" t="s">
        <v>651</v>
      </c>
      <c r="F352" s="50" t="s">
        <v>3778</v>
      </c>
      <c r="G352" s="53"/>
    </row>
    <row r="353" spans="1:9" ht="29">
      <c r="A353" s="98"/>
      <c r="B353" s="114"/>
      <c r="C353" s="50" t="s">
        <v>815</v>
      </c>
      <c r="D353" s="605">
        <v>2</v>
      </c>
      <c r="E353" s="25" t="s">
        <v>538</v>
      </c>
      <c r="F353" s="26"/>
      <c r="G353" s="53"/>
    </row>
    <row r="354" spans="1:9" ht="29">
      <c r="A354" s="98"/>
      <c r="B354" s="114"/>
      <c r="C354" s="50" t="s">
        <v>816</v>
      </c>
      <c r="D354" s="605">
        <v>2</v>
      </c>
      <c r="E354" s="25" t="s">
        <v>646</v>
      </c>
      <c r="F354" s="26"/>
      <c r="G354" s="53"/>
    </row>
    <row r="355" spans="1:9" ht="46.5">
      <c r="A355" s="98"/>
      <c r="B355" s="114"/>
      <c r="C355" s="224" t="s">
        <v>817</v>
      </c>
      <c r="D355" s="605">
        <v>2</v>
      </c>
      <c r="E355" s="44" t="s">
        <v>538</v>
      </c>
      <c r="F355" s="26"/>
      <c r="G355" s="53"/>
    </row>
    <row r="356" spans="1:9" ht="46.5">
      <c r="A356" s="98"/>
      <c r="B356" s="114"/>
      <c r="C356" s="224" t="s">
        <v>2508</v>
      </c>
      <c r="D356" s="605">
        <v>2</v>
      </c>
      <c r="E356" s="44"/>
      <c r="F356" s="26"/>
      <c r="G356" s="53"/>
    </row>
    <row r="357" spans="1:9" ht="31">
      <c r="A357" s="98"/>
      <c r="B357" s="114"/>
      <c r="C357" s="224" t="s">
        <v>2509</v>
      </c>
      <c r="D357" s="605">
        <v>2</v>
      </c>
      <c r="E357" s="28" t="s">
        <v>646</v>
      </c>
      <c r="F357" s="26"/>
      <c r="G357" s="53"/>
    </row>
    <row r="358" spans="1:9" ht="43.5">
      <c r="A358" s="18" t="s">
        <v>1856</v>
      </c>
      <c r="B358" s="114" t="s">
        <v>821</v>
      </c>
      <c r="C358" s="50" t="s">
        <v>3779</v>
      </c>
      <c r="D358" s="605">
        <v>2</v>
      </c>
      <c r="E358" s="28" t="s">
        <v>651</v>
      </c>
      <c r="F358" s="50" t="s">
        <v>3780</v>
      </c>
      <c r="G358" s="53"/>
    </row>
    <row r="359" spans="1:9" ht="77.5">
      <c r="A359" s="18"/>
      <c r="B359" s="114"/>
      <c r="C359" s="191" t="s">
        <v>3781</v>
      </c>
      <c r="D359" s="605">
        <v>2</v>
      </c>
      <c r="E359" s="28" t="s">
        <v>651</v>
      </c>
      <c r="F359" s="50" t="s">
        <v>3782</v>
      </c>
      <c r="G359" s="53"/>
    </row>
    <row r="360" spans="1:9" ht="43.5">
      <c r="A360" s="18"/>
      <c r="B360" s="114"/>
      <c r="C360" s="50" t="s">
        <v>3783</v>
      </c>
      <c r="D360" s="605">
        <v>2</v>
      </c>
      <c r="E360" s="28" t="s">
        <v>651</v>
      </c>
      <c r="F360" s="50"/>
      <c r="G360" s="53"/>
    </row>
    <row r="361" spans="1:9" ht="46.5" hidden="1">
      <c r="A361" s="27" t="s">
        <v>823</v>
      </c>
      <c r="B361" s="114" t="s">
        <v>824</v>
      </c>
      <c r="C361" s="26"/>
      <c r="D361" s="26"/>
      <c r="E361" s="28"/>
      <c r="F361" s="26"/>
      <c r="G361" s="26"/>
      <c r="H361" s="99"/>
      <c r="I361" s="99"/>
    </row>
    <row r="362" spans="1:9" ht="40.15" customHeight="1">
      <c r="A362" s="135" t="s">
        <v>1860</v>
      </c>
      <c r="B362" s="1378" t="s">
        <v>76</v>
      </c>
      <c r="C362" s="1165"/>
      <c r="D362" s="1165"/>
      <c r="E362" s="1165"/>
      <c r="F362" s="1165"/>
      <c r="G362" s="1379"/>
      <c r="H362" s="29">
        <f>SUM(D363:D371)</f>
        <v>18</v>
      </c>
      <c r="I362" s="29">
        <f>COUNT(D363:D371)*2</f>
        <v>18</v>
      </c>
    </row>
    <row r="363" spans="1:9" ht="43.5">
      <c r="A363" s="18" t="s">
        <v>1861</v>
      </c>
      <c r="B363" s="320" t="s">
        <v>826</v>
      </c>
      <c r="C363" s="23" t="s">
        <v>827</v>
      </c>
      <c r="D363" s="520">
        <v>2</v>
      </c>
      <c r="E363" s="28" t="s">
        <v>377</v>
      </c>
      <c r="F363" s="23" t="s">
        <v>828</v>
      </c>
      <c r="G363" s="53"/>
    </row>
    <row r="364" spans="1:9" ht="58">
      <c r="A364" s="18" t="s">
        <v>1863</v>
      </c>
      <c r="B364" s="40" t="s">
        <v>830</v>
      </c>
      <c r="C364" s="19" t="s">
        <v>831</v>
      </c>
      <c r="D364" s="520">
        <v>2</v>
      </c>
      <c r="E364" s="28" t="s">
        <v>646</v>
      </c>
      <c r="F364" s="23" t="s">
        <v>832</v>
      </c>
      <c r="G364" s="53"/>
    </row>
    <row r="365" spans="1:9" ht="46.5">
      <c r="A365" s="18"/>
      <c r="B365" s="40"/>
      <c r="C365" s="19" t="s">
        <v>2512</v>
      </c>
      <c r="D365" s="520">
        <v>2</v>
      </c>
      <c r="E365" s="28" t="s">
        <v>538</v>
      </c>
      <c r="F365" s="23" t="s">
        <v>834</v>
      </c>
      <c r="G365" s="53"/>
    </row>
    <row r="366" spans="1:9" ht="46.5">
      <c r="A366" s="18" t="s">
        <v>1865</v>
      </c>
      <c r="B366" s="320" t="s">
        <v>836</v>
      </c>
      <c r="C366" s="23" t="s">
        <v>837</v>
      </c>
      <c r="D366" s="520">
        <v>2</v>
      </c>
      <c r="E366" s="28" t="s">
        <v>538</v>
      </c>
      <c r="F366" s="26"/>
      <c r="G366" s="53"/>
    </row>
    <row r="367" spans="1:9" ht="29">
      <c r="A367" s="18"/>
      <c r="B367" s="320"/>
      <c r="C367" s="23" t="s">
        <v>838</v>
      </c>
      <c r="D367" s="520">
        <v>2</v>
      </c>
      <c r="E367" s="28" t="s">
        <v>646</v>
      </c>
      <c r="F367" s="26"/>
      <c r="G367" s="53"/>
    </row>
    <row r="368" spans="1:9" ht="15.5">
      <c r="A368" s="18"/>
      <c r="B368" s="320"/>
      <c r="C368" s="23" t="s">
        <v>839</v>
      </c>
      <c r="D368" s="520">
        <v>2</v>
      </c>
      <c r="E368" s="28" t="s">
        <v>538</v>
      </c>
      <c r="F368" s="26"/>
      <c r="G368" s="53"/>
    </row>
    <row r="369" spans="1:9" ht="29">
      <c r="A369" s="18" t="s">
        <v>1867</v>
      </c>
      <c r="B369" s="320" t="s">
        <v>841</v>
      </c>
      <c r="C369" s="23" t="s">
        <v>842</v>
      </c>
      <c r="D369" s="520">
        <v>2</v>
      </c>
      <c r="E369" s="28" t="s">
        <v>651</v>
      </c>
      <c r="F369" s="23" t="s">
        <v>843</v>
      </c>
      <c r="G369" s="53"/>
    </row>
    <row r="370" spans="1:9" ht="31">
      <c r="A370" s="18" t="s">
        <v>1868</v>
      </c>
      <c r="B370" s="320" t="s">
        <v>845</v>
      </c>
      <c r="C370" s="19" t="s">
        <v>846</v>
      </c>
      <c r="D370" s="520">
        <v>2</v>
      </c>
      <c r="E370" s="28" t="s">
        <v>651</v>
      </c>
      <c r="F370" s="23" t="s">
        <v>847</v>
      </c>
      <c r="G370" s="53"/>
    </row>
    <row r="371" spans="1:9" ht="31">
      <c r="A371" s="18"/>
      <c r="B371" s="386"/>
      <c r="C371" s="19" t="s">
        <v>848</v>
      </c>
      <c r="D371" s="520">
        <v>2</v>
      </c>
      <c r="E371" s="28" t="s">
        <v>651</v>
      </c>
      <c r="F371" s="23" t="s">
        <v>850</v>
      </c>
      <c r="G371" s="312"/>
    </row>
    <row r="372" spans="1:9" ht="40.15" customHeight="1">
      <c r="A372" s="135" t="s">
        <v>1870</v>
      </c>
      <c r="B372" s="1423" t="s">
        <v>74</v>
      </c>
      <c r="C372" s="1424"/>
      <c r="D372" s="1424"/>
      <c r="E372" s="1424"/>
      <c r="F372" s="1424"/>
      <c r="G372" s="1426"/>
      <c r="H372" s="29">
        <f>SUM(D373:D374)</f>
        <v>4</v>
      </c>
      <c r="I372" s="29">
        <f>COUNT(D373:D374)*2</f>
        <v>4</v>
      </c>
    </row>
    <row r="373" spans="1:9" ht="58">
      <c r="A373" s="18" t="s">
        <v>1872</v>
      </c>
      <c r="B373" s="23" t="s">
        <v>852</v>
      </c>
      <c r="C373" s="150" t="s">
        <v>853</v>
      </c>
      <c r="D373" s="605">
        <v>2</v>
      </c>
      <c r="E373" s="28" t="s">
        <v>377</v>
      </c>
      <c r="F373" s="50" t="s">
        <v>3784</v>
      </c>
      <c r="G373" s="53"/>
    </row>
    <row r="374" spans="1:9" ht="43.5">
      <c r="A374" s="18" t="s">
        <v>1874</v>
      </c>
      <c r="B374" s="23" t="s">
        <v>856</v>
      </c>
      <c r="C374" s="23" t="s">
        <v>2665</v>
      </c>
      <c r="D374" s="605">
        <v>2</v>
      </c>
      <c r="E374" s="28" t="s">
        <v>377</v>
      </c>
      <c r="F374" s="23"/>
      <c r="G374" s="53"/>
    </row>
    <row r="375" spans="1:9" ht="40.15" customHeight="1">
      <c r="A375" s="135" t="s">
        <v>1877</v>
      </c>
      <c r="B375" s="1353" t="s">
        <v>72</v>
      </c>
      <c r="C375" s="1144"/>
      <c r="D375" s="1144"/>
      <c r="E375" s="1144"/>
      <c r="F375" s="1144"/>
      <c r="G375" s="1354"/>
      <c r="H375" s="29">
        <f>SUM(D376:D380)</f>
        <v>10</v>
      </c>
      <c r="I375" s="29">
        <f>COUNT(D376:D380)*2</f>
        <v>10</v>
      </c>
    </row>
    <row r="376" spans="1:9" ht="43.5">
      <c r="A376" s="18" t="s">
        <v>1879</v>
      </c>
      <c r="B376" s="30" t="s">
        <v>859</v>
      </c>
      <c r="C376" s="50" t="s">
        <v>2514</v>
      </c>
      <c r="D376" s="601">
        <v>2</v>
      </c>
      <c r="E376" s="28" t="s">
        <v>646</v>
      </c>
      <c r="F376" s="26"/>
      <c r="G376" s="53"/>
    </row>
    <row r="377" spans="1:9" ht="43.5">
      <c r="A377" s="18" t="s">
        <v>1883</v>
      </c>
      <c r="B377" s="30" t="s">
        <v>862</v>
      </c>
      <c r="C377" s="30" t="s">
        <v>863</v>
      </c>
      <c r="D377" s="601">
        <v>2</v>
      </c>
      <c r="E377" s="28" t="s">
        <v>646</v>
      </c>
      <c r="F377" s="30"/>
      <c r="G377" s="53"/>
    </row>
    <row r="378" spans="1:9" ht="29">
      <c r="A378" s="18"/>
      <c r="B378" s="30"/>
      <c r="C378" s="23" t="s">
        <v>864</v>
      </c>
      <c r="D378" s="601">
        <v>2</v>
      </c>
      <c r="E378" s="28" t="s">
        <v>538</v>
      </c>
      <c r="F378" s="23"/>
      <c r="G378" s="53"/>
    </row>
    <row r="379" spans="1:9" ht="29">
      <c r="A379" s="18"/>
      <c r="B379" s="30"/>
      <c r="C379" s="23" t="s">
        <v>865</v>
      </c>
      <c r="D379" s="601">
        <v>2</v>
      </c>
      <c r="E379" s="28" t="s">
        <v>646</v>
      </c>
      <c r="F379" s="23"/>
      <c r="G379" s="352"/>
    </row>
    <row r="380" spans="1:9" ht="14.5">
      <c r="A380" s="18"/>
      <c r="B380" s="30"/>
      <c r="C380" s="23" t="s">
        <v>2515</v>
      </c>
      <c r="D380" s="601">
        <v>2</v>
      </c>
      <c r="E380" s="28" t="s">
        <v>269</v>
      </c>
      <c r="F380" s="23"/>
      <c r="G380" s="352"/>
    </row>
    <row r="381" spans="1:9" ht="40.15" customHeight="1">
      <c r="A381" s="135" t="s">
        <v>1887</v>
      </c>
      <c r="B381" s="1378" t="s">
        <v>70</v>
      </c>
      <c r="C381" s="1165"/>
      <c r="D381" s="1165"/>
      <c r="E381" s="1165"/>
      <c r="F381" s="1165"/>
      <c r="G381" s="1379"/>
      <c r="H381" s="29">
        <f>SUM(D382:D392)</f>
        <v>20</v>
      </c>
      <c r="I381" s="29">
        <f>COUNT(D382:D392)*2</f>
        <v>20</v>
      </c>
    </row>
    <row r="382" spans="1:9" ht="87">
      <c r="A382" s="18" t="s">
        <v>1889</v>
      </c>
      <c r="B382" s="19" t="s">
        <v>2771</v>
      </c>
      <c r="C382" s="40" t="s">
        <v>869</v>
      </c>
      <c r="D382" s="601">
        <v>2</v>
      </c>
      <c r="E382" s="147" t="s">
        <v>269</v>
      </c>
      <c r="F382" s="40" t="s">
        <v>3785</v>
      </c>
      <c r="G382" s="53"/>
    </row>
    <row r="383" spans="1:9" ht="58">
      <c r="A383" s="18"/>
      <c r="B383" s="19"/>
      <c r="C383" s="40" t="s">
        <v>871</v>
      </c>
      <c r="D383" s="601">
        <v>2</v>
      </c>
      <c r="E383" s="147" t="s">
        <v>538</v>
      </c>
      <c r="F383" s="40" t="s">
        <v>872</v>
      </c>
      <c r="G383" s="53"/>
    </row>
    <row r="384" spans="1:9" ht="58">
      <c r="A384" s="18"/>
      <c r="B384" s="19"/>
      <c r="C384" s="40" t="s">
        <v>873</v>
      </c>
      <c r="D384" s="601">
        <v>2</v>
      </c>
      <c r="E384" s="147" t="s">
        <v>538</v>
      </c>
      <c r="F384" s="40" t="s">
        <v>3786</v>
      </c>
      <c r="G384" s="53"/>
    </row>
    <row r="385" spans="1:9" ht="62">
      <c r="A385" s="18" t="s">
        <v>1894</v>
      </c>
      <c r="B385" s="19" t="s">
        <v>876</v>
      </c>
      <c r="C385" s="320" t="s">
        <v>877</v>
      </c>
      <c r="D385" s="601">
        <v>2</v>
      </c>
      <c r="E385" s="147" t="s">
        <v>646</v>
      </c>
      <c r="F385" s="387"/>
      <c r="G385" s="53"/>
    </row>
    <row r="386" spans="1:9" ht="43.5">
      <c r="A386" s="18"/>
      <c r="B386" s="19"/>
      <c r="C386" s="40" t="s">
        <v>878</v>
      </c>
      <c r="D386" s="601">
        <v>2</v>
      </c>
      <c r="E386" s="147" t="s">
        <v>651</v>
      </c>
      <c r="F386" s="387"/>
      <c r="G386" s="53"/>
    </row>
    <row r="387" spans="1:9" ht="46.5">
      <c r="A387" s="18" t="s">
        <v>1896</v>
      </c>
      <c r="B387" s="19" t="s">
        <v>880</v>
      </c>
      <c r="C387" s="388" t="s">
        <v>881</v>
      </c>
      <c r="D387" s="601">
        <v>2</v>
      </c>
      <c r="E387" s="147" t="s">
        <v>377</v>
      </c>
      <c r="F387" s="40"/>
      <c r="G387" s="53"/>
    </row>
    <row r="388" spans="1:9" ht="43.5">
      <c r="A388" s="18"/>
      <c r="B388" s="19"/>
      <c r="C388" s="40" t="s">
        <v>882</v>
      </c>
      <c r="D388" s="601">
        <v>2</v>
      </c>
      <c r="E388" s="147" t="s">
        <v>339</v>
      </c>
      <c r="F388" s="40" t="s">
        <v>883</v>
      </c>
      <c r="G388" s="53"/>
    </row>
    <row r="389" spans="1:9" ht="43.5">
      <c r="A389" s="18"/>
      <c r="B389" s="19"/>
      <c r="C389" s="40" t="s">
        <v>884</v>
      </c>
      <c r="D389" s="601">
        <v>2</v>
      </c>
      <c r="E389" s="147" t="s">
        <v>339</v>
      </c>
      <c r="F389" s="90" t="s">
        <v>885</v>
      </c>
      <c r="G389" s="53"/>
    </row>
    <row r="390" spans="1:9" ht="29">
      <c r="A390" s="18"/>
      <c r="B390" s="19"/>
      <c r="C390" s="40" t="s">
        <v>886</v>
      </c>
      <c r="D390" s="601">
        <v>2</v>
      </c>
      <c r="E390" s="147" t="s">
        <v>651</v>
      </c>
      <c r="F390" s="40"/>
      <c r="G390" s="53"/>
    </row>
    <row r="391" spans="1:9" ht="62">
      <c r="A391" s="18" t="s">
        <v>1899</v>
      </c>
      <c r="B391" s="19" t="s">
        <v>888</v>
      </c>
      <c r="C391" s="389" t="s">
        <v>889</v>
      </c>
      <c r="D391" s="601">
        <v>2</v>
      </c>
      <c r="E391" s="37" t="s">
        <v>269</v>
      </c>
      <c r="F391" s="383"/>
      <c r="G391" s="53"/>
    </row>
    <row r="392" spans="1:9" ht="31" hidden="1">
      <c r="A392" s="27" t="s">
        <v>1902</v>
      </c>
      <c r="B392" s="19" t="s">
        <v>891</v>
      </c>
      <c r="C392" s="26"/>
      <c r="D392" s="26"/>
      <c r="E392" s="28"/>
      <c r="F392" s="26"/>
      <c r="G392" s="26"/>
      <c r="H392" s="99"/>
      <c r="I392" s="99"/>
    </row>
    <row r="393" spans="1:9" ht="40.15" customHeight="1">
      <c r="A393" s="135" t="s">
        <v>1903</v>
      </c>
      <c r="B393" s="1353" t="s">
        <v>68</v>
      </c>
      <c r="C393" s="1144"/>
      <c r="D393" s="1144"/>
      <c r="E393" s="1144"/>
      <c r="F393" s="1144"/>
      <c r="G393" s="1354"/>
      <c r="H393" s="29">
        <f>SUM(D394:D401)</f>
        <v>16</v>
      </c>
      <c r="I393" s="29">
        <f>COUNT(D394:D401)*2</f>
        <v>16</v>
      </c>
    </row>
    <row r="394" spans="1:9" ht="46.5">
      <c r="A394" s="18" t="s">
        <v>1905</v>
      </c>
      <c r="B394" s="19" t="s">
        <v>895</v>
      </c>
      <c r="C394" s="50" t="s">
        <v>2773</v>
      </c>
      <c r="D394" s="601">
        <v>2</v>
      </c>
      <c r="E394" s="28" t="s">
        <v>646</v>
      </c>
      <c r="F394" s="26"/>
      <c r="G394" s="53"/>
    </row>
    <row r="395" spans="1:9" ht="46.5">
      <c r="A395" s="18" t="s">
        <v>1908</v>
      </c>
      <c r="B395" s="19" t="s">
        <v>899</v>
      </c>
      <c r="C395" s="23" t="s">
        <v>900</v>
      </c>
      <c r="D395" s="601">
        <v>2</v>
      </c>
      <c r="E395" s="28" t="s">
        <v>646</v>
      </c>
      <c r="F395" s="23" t="s">
        <v>901</v>
      </c>
      <c r="G395" s="53"/>
    </row>
    <row r="396" spans="1:9" ht="31">
      <c r="A396" s="18" t="s">
        <v>1910</v>
      </c>
      <c r="B396" s="19" t="s">
        <v>903</v>
      </c>
      <c r="C396" s="23" t="s">
        <v>904</v>
      </c>
      <c r="D396" s="601">
        <v>2</v>
      </c>
      <c r="E396" s="28" t="s">
        <v>646</v>
      </c>
      <c r="F396" s="23" t="s">
        <v>3787</v>
      </c>
      <c r="G396" s="53"/>
    </row>
    <row r="397" spans="1:9" ht="31">
      <c r="A397" s="18" t="s">
        <v>1911</v>
      </c>
      <c r="B397" s="51" t="s">
        <v>907</v>
      </c>
      <c r="C397" s="229" t="s">
        <v>2774</v>
      </c>
      <c r="D397" s="601">
        <v>2</v>
      </c>
      <c r="E397" s="28" t="s">
        <v>646</v>
      </c>
      <c r="F397" s="50" t="s">
        <v>2775</v>
      </c>
      <c r="G397" s="53"/>
    </row>
    <row r="398" spans="1:9" ht="31">
      <c r="A398" s="18" t="s">
        <v>1916</v>
      </c>
      <c r="B398" s="19" t="s">
        <v>911</v>
      </c>
      <c r="C398" s="50" t="s">
        <v>1917</v>
      </c>
      <c r="D398" s="601">
        <v>2</v>
      </c>
      <c r="E398" s="28" t="s">
        <v>367</v>
      </c>
      <c r="F398" s="50" t="s">
        <v>3788</v>
      </c>
      <c r="G398" s="53"/>
    </row>
    <row r="399" spans="1:9" ht="116">
      <c r="A399" s="18" t="s">
        <v>1919</v>
      </c>
      <c r="B399" s="19" t="s">
        <v>915</v>
      </c>
      <c r="C399" s="50" t="s">
        <v>1920</v>
      </c>
      <c r="D399" s="601">
        <v>2</v>
      </c>
      <c r="E399" s="28" t="s">
        <v>646</v>
      </c>
      <c r="F399" s="50" t="s">
        <v>2672</v>
      </c>
      <c r="G399" s="53"/>
    </row>
    <row r="400" spans="1:9" ht="29">
      <c r="A400" s="18"/>
      <c r="B400" s="19"/>
      <c r="C400" s="30" t="s">
        <v>918</v>
      </c>
      <c r="D400" s="601">
        <v>2</v>
      </c>
      <c r="E400" s="28" t="s">
        <v>646</v>
      </c>
      <c r="F400" s="26"/>
      <c r="G400" s="53"/>
    </row>
    <row r="401" spans="1:9" ht="46.5">
      <c r="A401" s="18" t="s">
        <v>1923</v>
      </c>
      <c r="B401" s="19" t="s">
        <v>920</v>
      </c>
      <c r="C401" s="69" t="s">
        <v>2524</v>
      </c>
      <c r="D401" s="601">
        <v>2</v>
      </c>
      <c r="E401" s="28" t="s">
        <v>339</v>
      </c>
      <c r="F401" s="26"/>
      <c r="G401" s="53"/>
    </row>
    <row r="402" spans="1:9" ht="40.15" customHeight="1">
      <c r="A402" s="135" t="s">
        <v>1924</v>
      </c>
      <c r="B402" s="1378" t="s">
        <v>66</v>
      </c>
      <c r="C402" s="1165"/>
      <c r="D402" s="1165"/>
      <c r="E402" s="1165"/>
      <c r="F402" s="1165"/>
      <c r="G402" s="1379"/>
      <c r="H402" s="29">
        <f>SUM(D403:D412)</f>
        <v>20</v>
      </c>
      <c r="I402" s="29">
        <f>COUNT(D403:D412)*2</f>
        <v>20</v>
      </c>
    </row>
    <row r="403" spans="1:9" ht="31">
      <c r="A403" s="18" t="s">
        <v>1925</v>
      </c>
      <c r="B403" s="19" t="s">
        <v>923</v>
      </c>
      <c r="C403" s="219" t="s">
        <v>3789</v>
      </c>
      <c r="D403" s="601">
        <v>2</v>
      </c>
      <c r="E403" s="28" t="s">
        <v>538</v>
      </c>
      <c r="F403" s="219" t="s">
        <v>2776</v>
      </c>
      <c r="G403" s="53"/>
    </row>
    <row r="404" spans="1:9" ht="29">
      <c r="A404" s="18"/>
      <c r="B404" s="19"/>
      <c r="C404" s="23" t="s">
        <v>2525</v>
      </c>
      <c r="D404" s="601">
        <v>2</v>
      </c>
      <c r="E404" s="28" t="s">
        <v>538</v>
      </c>
      <c r="F404" s="26"/>
      <c r="G404" s="53"/>
    </row>
    <row r="405" spans="1:9" ht="29">
      <c r="A405" s="18"/>
      <c r="B405" s="19"/>
      <c r="C405" s="219" t="s">
        <v>3790</v>
      </c>
      <c r="D405" s="601">
        <v>2</v>
      </c>
      <c r="E405" s="28" t="s">
        <v>538</v>
      </c>
      <c r="F405" s="26"/>
      <c r="G405" s="53"/>
    </row>
    <row r="406" spans="1:9" ht="29">
      <c r="A406" s="18"/>
      <c r="B406" s="19"/>
      <c r="C406" s="219" t="s">
        <v>927</v>
      </c>
      <c r="D406" s="601">
        <v>2</v>
      </c>
      <c r="E406" s="28" t="s">
        <v>430</v>
      </c>
      <c r="F406" s="26"/>
      <c r="G406" s="53"/>
    </row>
    <row r="407" spans="1:9" ht="43.5">
      <c r="A407" s="18"/>
      <c r="B407" s="19"/>
      <c r="C407" s="223" t="s">
        <v>928</v>
      </c>
      <c r="D407" s="601">
        <v>2</v>
      </c>
      <c r="E407" s="28" t="s">
        <v>538</v>
      </c>
      <c r="F407" s="26"/>
      <c r="G407" s="53"/>
    </row>
    <row r="408" spans="1:9" ht="46.5">
      <c r="A408" s="18" t="s">
        <v>1926</v>
      </c>
      <c r="B408" s="19" t="s">
        <v>930</v>
      </c>
      <c r="C408" s="23" t="s">
        <v>931</v>
      </c>
      <c r="D408" s="601">
        <v>2</v>
      </c>
      <c r="E408" s="28" t="s">
        <v>932</v>
      </c>
      <c r="F408" s="23" t="s">
        <v>933</v>
      </c>
      <c r="G408" s="53"/>
    </row>
    <row r="409" spans="1:9" ht="58">
      <c r="A409" s="18"/>
      <c r="B409" s="19"/>
      <c r="C409" s="50" t="s">
        <v>934</v>
      </c>
      <c r="D409" s="601">
        <v>2</v>
      </c>
      <c r="E409" s="28" t="s">
        <v>646</v>
      </c>
      <c r="F409" s="50"/>
      <c r="G409" s="53"/>
    </row>
    <row r="410" spans="1:9" ht="43.5">
      <c r="A410" s="18"/>
      <c r="B410" s="19"/>
      <c r="C410" s="23" t="s">
        <v>3791</v>
      </c>
      <c r="D410" s="601">
        <v>2</v>
      </c>
      <c r="E410" s="28" t="s">
        <v>538</v>
      </c>
      <c r="F410" s="23"/>
      <c r="G410" s="53"/>
    </row>
    <row r="411" spans="1:9" ht="46.5">
      <c r="A411" s="18" t="s">
        <v>1927</v>
      </c>
      <c r="B411" s="19" t="s">
        <v>937</v>
      </c>
      <c r="C411" s="50" t="s">
        <v>2526</v>
      </c>
      <c r="D411" s="601">
        <v>2</v>
      </c>
      <c r="E411" s="22" t="s">
        <v>430</v>
      </c>
      <c r="F411" s="26"/>
      <c r="G411" s="53"/>
    </row>
    <row r="412" spans="1:9" ht="43.5">
      <c r="A412" s="18"/>
      <c r="B412" s="19"/>
      <c r="C412" s="50" t="s">
        <v>3792</v>
      </c>
      <c r="D412" s="601">
        <v>2</v>
      </c>
      <c r="E412" s="28" t="s">
        <v>430</v>
      </c>
      <c r="F412" s="26"/>
      <c r="G412" s="53"/>
    </row>
    <row r="413" spans="1:9" ht="40.15" customHeight="1">
      <c r="A413" s="135" t="s">
        <v>1928</v>
      </c>
      <c r="B413" s="1353" t="s">
        <v>64</v>
      </c>
      <c r="C413" s="1144"/>
      <c r="D413" s="1144"/>
      <c r="E413" s="1144"/>
      <c r="F413" s="1144"/>
      <c r="G413" s="1354"/>
      <c r="H413" s="29">
        <f>SUM(D414:D425)</f>
        <v>24</v>
      </c>
      <c r="I413" s="29">
        <f>COUNT(D414:D425)*2</f>
        <v>24</v>
      </c>
    </row>
    <row r="414" spans="1:9" ht="58">
      <c r="A414" s="18" t="s">
        <v>1929</v>
      </c>
      <c r="B414" s="30" t="s">
        <v>941</v>
      </c>
      <c r="C414" s="50" t="s">
        <v>3794</v>
      </c>
      <c r="D414" s="605">
        <v>2</v>
      </c>
      <c r="E414" s="22" t="s">
        <v>651</v>
      </c>
      <c r="F414" s="50" t="s">
        <v>3795</v>
      </c>
      <c r="G414" s="53"/>
    </row>
    <row r="415" spans="1:9" ht="43.5">
      <c r="A415" s="18" t="s">
        <v>942</v>
      </c>
      <c r="B415" s="30" t="s">
        <v>943</v>
      </c>
      <c r="C415" s="50" t="s">
        <v>3796</v>
      </c>
      <c r="D415" s="605">
        <v>2</v>
      </c>
      <c r="E415" s="22" t="s">
        <v>651</v>
      </c>
      <c r="F415" s="50"/>
      <c r="G415" s="53"/>
    </row>
    <row r="416" spans="1:9" ht="14.5">
      <c r="A416" s="18"/>
      <c r="B416" s="30"/>
      <c r="C416" s="50" t="s">
        <v>3797</v>
      </c>
      <c r="D416" s="605">
        <v>2</v>
      </c>
      <c r="E416" s="22" t="s">
        <v>651</v>
      </c>
      <c r="F416" s="50"/>
      <c r="G416" s="53"/>
    </row>
    <row r="417" spans="1:9" ht="29">
      <c r="A417" s="18"/>
      <c r="B417" s="30"/>
      <c r="C417" s="50" t="s">
        <v>3798</v>
      </c>
      <c r="D417" s="605">
        <v>2</v>
      </c>
      <c r="E417" s="22" t="s">
        <v>651</v>
      </c>
      <c r="F417" s="50"/>
      <c r="G417" s="53"/>
    </row>
    <row r="418" spans="1:9" ht="29">
      <c r="A418" s="18"/>
      <c r="B418" s="30"/>
      <c r="C418" s="50" t="s">
        <v>3799</v>
      </c>
      <c r="D418" s="605">
        <v>2</v>
      </c>
      <c r="E418" s="22" t="s">
        <v>651</v>
      </c>
      <c r="F418" s="50"/>
      <c r="G418" s="53"/>
    </row>
    <row r="419" spans="1:9" ht="43.5">
      <c r="A419" s="18"/>
      <c r="B419" s="30"/>
      <c r="C419" s="50" t="s">
        <v>3800</v>
      </c>
      <c r="D419" s="605">
        <v>2</v>
      </c>
      <c r="E419" s="22" t="s">
        <v>651</v>
      </c>
      <c r="F419" s="223" t="s">
        <v>3801</v>
      </c>
      <c r="G419" s="53"/>
    </row>
    <row r="420" spans="1:9" ht="43.5">
      <c r="A420" s="18"/>
      <c r="B420" s="30"/>
      <c r="C420" s="50" t="s">
        <v>3802</v>
      </c>
      <c r="D420" s="605">
        <v>2</v>
      </c>
      <c r="E420" s="22" t="s">
        <v>651</v>
      </c>
      <c r="F420" s="50"/>
      <c r="G420" s="53"/>
    </row>
    <row r="421" spans="1:9" ht="77.5">
      <c r="A421" s="18" t="s">
        <v>1930</v>
      </c>
      <c r="B421" s="114" t="s">
        <v>945</v>
      </c>
      <c r="C421" s="50" t="s">
        <v>3803</v>
      </c>
      <c r="D421" s="605">
        <v>2</v>
      </c>
      <c r="E421" s="22" t="s">
        <v>651</v>
      </c>
      <c r="F421" s="50" t="s">
        <v>3804</v>
      </c>
      <c r="G421" s="53"/>
    </row>
    <row r="422" spans="1:9" ht="25.5" customHeight="1">
      <c r="A422" s="18"/>
      <c r="B422" s="114"/>
      <c r="C422" s="50" t="s">
        <v>3805</v>
      </c>
      <c r="D422" s="605">
        <v>2</v>
      </c>
      <c r="E422" s="22" t="s">
        <v>651</v>
      </c>
      <c r="F422" s="50"/>
      <c r="G422" s="53"/>
    </row>
    <row r="423" spans="1:9" ht="23.25" customHeight="1">
      <c r="A423" s="18"/>
      <c r="B423" s="114"/>
      <c r="C423" s="50" t="s">
        <v>3806</v>
      </c>
      <c r="D423" s="605">
        <v>2</v>
      </c>
      <c r="E423" s="22" t="s">
        <v>651</v>
      </c>
      <c r="F423" s="50"/>
      <c r="G423" s="53"/>
    </row>
    <row r="424" spans="1:9" ht="15.5">
      <c r="A424" s="18"/>
      <c r="B424" s="114"/>
      <c r="C424" s="50" t="s">
        <v>3807</v>
      </c>
      <c r="D424" s="605">
        <v>2</v>
      </c>
      <c r="E424" s="22" t="s">
        <v>651</v>
      </c>
      <c r="F424" s="50"/>
      <c r="G424" s="53"/>
    </row>
    <row r="425" spans="1:9" ht="58">
      <c r="A425" s="18"/>
      <c r="B425" s="114"/>
      <c r="C425" s="226" t="s">
        <v>3808</v>
      </c>
      <c r="D425" s="605">
        <v>2</v>
      </c>
      <c r="E425" s="22" t="s">
        <v>651</v>
      </c>
      <c r="F425" s="50" t="s">
        <v>3809</v>
      </c>
      <c r="G425" s="53"/>
    </row>
    <row r="426" spans="1:9" ht="40.15" customHeight="1">
      <c r="A426" s="117" t="s">
        <v>2529</v>
      </c>
      <c r="B426" s="1378" t="s">
        <v>62</v>
      </c>
      <c r="C426" s="1165"/>
      <c r="D426" s="1165"/>
      <c r="E426" s="1165"/>
      <c r="F426" s="1165"/>
      <c r="G426" s="1379"/>
      <c r="H426" s="29">
        <f>SUM(D427:D432)</f>
        <v>4</v>
      </c>
      <c r="I426" s="29">
        <f>COUNT(D427:D432)*2</f>
        <v>4</v>
      </c>
    </row>
    <row r="427" spans="1:9" ht="31" hidden="1">
      <c r="A427" s="27" t="s">
        <v>1932</v>
      </c>
      <c r="B427" s="19" t="s">
        <v>947</v>
      </c>
      <c r="C427" s="26"/>
      <c r="D427" s="26"/>
      <c r="E427" s="28"/>
      <c r="F427" s="26"/>
      <c r="G427" s="26"/>
      <c r="H427" s="99"/>
      <c r="I427" s="99"/>
    </row>
    <row r="428" spans="1:9" ht="31" hidden="1">
      <c r="A428" s="27" t="s">
        <v>1933</v>
      </c>
      <c r="B428" s="19" t="s">
        <v>954</v>
      </c>
      <c r="C428" s="26"/>
      <c r="D428" s="26"/>
      <c r="E428" s="28"/>
      <c r="F428" s="26"/>
      <c r="G428" s="26"/>
      <c r="H428" s="99"/>
      <c r="I428" s="99"/>
    </row>
    <row r="429" spans="1:9" ht="31">
      <c r="A429" s="18" t="s">
        <v>2530</v>
      </c>
      <c r="B429" s="19" t="s">
        <v>960</v>
      </c>
      <c r="C429" s="23" t="s">
        <v>966</v>
      </c>
      <c r="D429" s="601">
        <v>2</v>
      </c>
      <c r="E429" s="37" t="s">
        <v>538</v>
      </c>
      <c r="F429" s="26"/>
      <c r="G429" s="53"/>
    </row>
    <row r="430" spans="1:9" ht="29">
      <c r="A430" s="18"/>
      <c r="B430" s="19"/>
      <c r="C430" s="23" t="s">
        <v>965</v>
      </c>
      <c r="D430" s="601">
        <v>2</v>
      </c>
      <c r="E430" s="28" t="s">
        <v>538</v>
      </c>
      <c r="F430" s="26"/>
      <c r="G430" s="53"/>
    </row>
    <row r="431" spans="1:9" ht="62" hidden="1">
      <c r="A431" s="27" t="s">
        <v>1934</v>
      </c>
      <c r="B431" s="51" t="s">
        <v>968</v>
      </c>
      <c r="C431" s="26"/>
      <c r="D431" s="26"/>
      <c r="E431" s="28"/>
      <c r="F431" s="26"/>
      <c r="G431" s="26"/>
      <c r="H431" s="99"/>
      <c r="I431" s="99"/>
    </row>
    <row r="432" spans="1:9" ht="31" hidden="1">
      <c r="A432" s="27" t="s">
        <v>1936</v>
      </c>
      <c r="B432" s="19" t="s">
        <v>979</v>
      </c>
      <c r="C432" s="26"/>
      <c r="D432" s="26"/>
      <c r="E432" s="28"/>
      <c r="F432" s="26"/>
      <c r="G432" s="26"/>
      <c r="H432" s="99"/>
      <c r="I432" s="99"/>
    </row>
    <row r="433" spans="1:9" ht="40.15" customHeight="1">
      <c r="A433" s="135" t="s">
        <v>1937</v>
      </c>
      <c r="B433" s="1353" t="s">
        <v>60</v>
      </c>
      <c r="C433" s="1144"/>
      <c r="D433" s="1144"/>
      <c r="E433" s="1144"/>
      <c r="F433" s="1144"/>
      <c r="G433" s="1354"/>
      <c r="H433" s="29">
        <f>SUM(D434:D436)</f>
        <v>4</v>
      </c>
      <c r="I433" s="29">
        <f>COUNT(D434:D436)*2</f>
        <v>4</v>
      </c>
    </row>
    <row r="434" spans="1:9" ht="31">
      <c r="A434" s="18" t="s">
        <v>1938</v>
      </c>
      <c r="B434" s="114" t="s">
        <v>988</v>
      </c>
      <c r="C434" s="23" t="s">
        <v>989</v>
      </c>
      <c r="D434" s="601">
        <v>2</v>
      </c>
      <c r="E434" s="28" t="s">
        <v>339</v>
      </c>
      <c r="F434" s="26"/>
      <c r="G434" s="53"/>
    </row>
    <row r="435" spans="1:9" ht="31" hidden="1">
      <c r="A435" s="27" t="s">
        <v>990</v>
      </c>
      <c r="B435" s="114" t="s">
        <v>991</v>
      </c>
      <c r="C435" s="26"/>
      <c r="D435" s="53"/>
      <c r="E435" s="28"/>
      <c r="F435" s="26"/>
      <c r="G435" s="26"/>
      <c r="H435" s="99"/>
      <c r="I435" s="99"/>
    </row>
    <row r="436" spans="1:9" ht="31">
      <c r="A436" s="18" t="s">
        <v>1939</v>
      </c>
      <c r="B436" s="114" t="s">
        <v>993</v>
      </c>
      <c r="C436" s="50" t="s">
        <v>3810</v>
      </c>
      <c r="D436" s="601">
        <v>2</v>
      </c>
      <c r="E436" s="28" t="s">
        <v>538</v>
      </c>
      <c r="F436" s="26"/>
      <c r="G436" s="53"/>
    </row>
    <row r="437" spans="1:9" ht="40.15" customHeight="1">
      <c r="A437" s="135" t="s">
        <v>1942</v>
      </c>
      <c r="B437" s="1353" t="s">
        <v>58</v>
      </c>
      <c r="C437" s="1144"/>
      <c r="D437" s="1144"/>
      <c r="E437" s="1144"/>
      <c r="F437" s="1144"/>
      <c r="G437" s="1354"/>
      <c r="H437" s="29">
        <f>SUM(D438:D451)</f>
        <v>14</v>
      </c>
      <c r="I437" s="29">
        <f>COUNT(D438:D451)*2</f>
        <v>14</v>
      </c>
    </row>
    <row r="438" spans="1:9" ht="46.5" hidden="1">
      <c r="A438" s="27" t="s">
        <v>995</v>
      </c>
      <c r="B438" s="114" t="s">
        <v>996</v>
      </c>
      <c r="C438" s="26"/>
      <c r="D438" s="26"/>
      <c r="E438" s="28"/>
      <c r="F438" s="26"/>
      <c r="G438" s="26"/>
      <c r="H438" s="99"/>
      <c r="I438" s="99"/>
    </row>
    <row r="439" spans="1:9" ht="31" hidden="1">
      <c r="A439" s="27" t="s">
        <v>997</v>
      </c>
      <c r="B439" s="114" t="s">
        <v>998</v>
      </c>
      <c r="C439" s="26"/>
      <c r="D439" s="26"/>
      <c r="E439" s="28"/>
      <c r="F439" s="26"/>
      <c r="G439" s="26"/>
      <c r="H439" s="99"/>
      <c r="I439" s="99"/>
    </row>
    <row r="440" spans="1:9" ht="31" hidden="1">
      <c r="A440" s="27" t="s">
        <v>999</v>
      </c>
      <c r="B440" s="114" t="s">
        <v>1000</v>
      </c>
      <c r="C440" s="26"/>
      <c r="D440" s="26"/>
      <c r="E440" s="28"/>
      <c r="F440" s="26"/>
      <c r="G440" s="26"/>
      <c r="H440" s="99"/>
      <c r="I440" s="99"/>
    </row>
    <row r="441" spans="1:9" ht="31" hidden="1">
      <c r="A441" s="27" t="s">
        <v>1001</v>
      </c>
      <c r="B441" s="114" t="s">
        <v>1002</v>
      </c>
      <c r="C441" s="26"/>
      <c r="D441" s="26"/>
      <c r="E441" s="28"/>
      <c r="F441" s="26"/>
      <c r="G441" s="26"/>
      <c r="H441" s="99"/>
      <c r="I441" s="99"/>
    </row>
    <row r="442" spans="1:9" ht="46.5" hidden="1">
      <c r="A442" s="27" t="s">
        <v>1943</v>
      </c>
      <c r="B442" s="114" t="s">
        <v>1004</v>
      </c>
      <c r="C442" s="26"/>
      <c r="D442" s="26"/>
      <c r="E442" s="28"/>
      <c r="F442" s="26"/>
      <c r="G442" s="26"/>
      <c r="H442" s="99"/>
      <c r="I442" s="99"/>
    </row>
    <row r="443" spans="1:9" ht="31" hidden="1">
      <c r="A443" s="27" t="s">
        <v>1005</v>
      </c>
      <c r="B443" s="114" t="s">
        <v>1006</v>
      </c>
      <c r="C443" s="26"/>
      <c r="D443" s="26"/>
      <c r="E443" s="28"/>
      <c r="F443" s="26"/>
      <c r="G443" s="26"/>
      <c r="H443" s="99"/>
      <c r="I443" s="99"/>
    </row>
    <row r="444" spans="1:9" ht="31" hidden="1">
      <c r="A444" s="27" t="s">
        <v>1007</v>
      </c>
      <c r="B444" s="114" t="s">
        <v>1008</v>
      </c>
      <c r="C444" s="26"/>
      <c r="D444" s="26"/>
      <c r="E444" s="28"/>
      <c r="F444" s="26"/>
      <c r="G444" s="26"/>
      <c r="H444" s="99"/>
      <c r="I444" s="99"/>
    </row>
    <row r="445" spans="1:9" ht="43.5">
      <c r="A445" s="18" t="s">
        <v>1009</v>
      </c>
      <c r="B445" s="19" t="s">
        <v>1010</v>
      </c>
      <c r="C445" s="50" t="s">
        <v>1011</v>
      </c>
      <c r="D445" s="601">
        <v>2</v>
      </c>
      <c r="E445" s="28" t="s">
        <v>651</v>
      </c>
      <c r="F445" s="26"/>
      <c r="G445" s="53"/>
    </row>
    <row r="446" spans="1:9" ht="31">
      <c r="A446" s="18" t="s">
        <v>1012</v>
      </c>
      <c r="B446" s="19" t="s">
        <v>1013</v>
      </c>
      <c r="C446" s="50" t="s">
        <v>1014</v>
      </c>
      <c r="D446" s="601">
        <v>2</v>
      </c>
      <c r="E446" s="28" t="s">
        <v>646</v>
      </c>
      <c r="F446" s="26"/>
      <c r="G446" s="53"/>
    </row>
    <row r="447" spans="1:9" ht="29">
      <c r="A447" s="18"/>
      <c r="B447" s="19"/>
      <c r="C447" s="50" t="s">
        <v>1015</v>
      </c>
      <c r="D447" s="601">
        <v>2</v>
      </c>
      <c r="E447" s="28" t="s">
        <v>269</v>
      </c>
      <c r="F447" s="26"/>
      <c r="G447" s="53"/>
    </row>
    <row r="448" spans="1:9" ht="43.5">
      <c r="A448" s="18"/>
      <c r="B448" s="19"/>
      <c r="C448" s="50" t="s">
        <v>1016</v>
      </c>
      <c r="D448" s="601">
        <v>2</v>
      </c>
      <c r="E448" s="28" t="s">
        <v>646</v>
      </c>
      <c r="F448" s="26"/>
      <c r="G448" s="53"/>
    </row>
    <row r="449" spans="1:9" ht="43.5">
      <c r="A449" s="18"/>
      <c r="B449" s="19"/>
      <c r="C449" s="50" t="s">
        <v>1017</v>
      </c>
      <c r="D449" s="601">
        <v>2</v>
      </c>
      <c r="E449" s="28" t="s">
        <v>538</v>
      </c>
      <c r="F449" s="26"/>
      <c r="G449" s="53"/>
    </row>
    <row r="450" spans="1:9" ht="29">
      <c r="A450" s="18"/>
      <c r="B450" s="19"/>
      <c r="C450" s="223" t="s">
        <v>2532</v>
      </c>
      <c r="D450" s="601">
        <v>2</v>
      </c>
      <c r="E450" s="28" t="s">
        <v>646</v>
      </c>
      <c r="F450" s="26"/>
      <c r="G450" s="53"/>
    </row>
    <row r="451" spans="1:9" ht="46.5">
      <c r="A451" s="18" t="s">
        <v>1019</v>
      </c>
      <c r="B451" s="19" t="s">
        <v>1020</v>
      </c>
      <c r="C451" s="50" t="s">
        <v>1021</v>
      </c>
      <c r="D451" s="601">
        <v>2</v>
      </c>
      <c r="E451" s="28" t="s">
        <v>646</v>
      </c>
      <c r="F451" s="26"/>
      <c r="G451" s="53"/>
    </row>
    <row r="452" spans="1:9" ht="40.15" customHeight="1">
      <c r="A452" s="117" t="s">
        <v>57</v>
      </c>
      <c r="B452" s="1353" t="s">
        <v>56</v>
      </c>
      <c r="C452" s="1144"/>
      <c r="D452" s="1144"/>
      <c r="E452" s="1144"/>
      <c r="F452" s="1144"/>
      <c r="G452" s="1354"/>
      <c r="H452" s="29">
        <f>SUM(D453)</f>
        <v>2</v>
      </c>
      <c r="I452" s="29">
        <f>COUNT(D453)*2</f>
        <v>2</v>
      </c>
    </row>
    <row r="453" spans="1:9" ht="43.5">
      <c r="A453" s="18" t="s">
        <v>1022</v>
      </c>
      <c r="B453" s="114" t="s">
        <v>1023</v>
      </c>
      <c r="C453" s="50" t="s">
        <v>2535</v>
      </c>
      <c r="D453" s="601">
        <v>2</v>
      </c>
      <c r="E453" s="28" t="s">
        <v>538</v>
      </c>
      <c r="F453" s="26"/>
      <c r="G453" s="53"/>
    </row>
    <row r="454" spans="1:9" ht="31" hidden="1">
      <c r="A454" s="27" t="s">
        <v>1024</v>
      </c>
      <c r="B454" s="114" t="s">
        <v>1025</v>
      </c>
      <c r="C454" s="26"/>
      <c r="D454" s="26"/>
      <c r="E454" s="28"/>
      <c r="F454" s="26"/>
      <c r="G454" s="26"/>
      <c r="H454" s="99"/>
      <c r="I454" s="99"/>
    </row>
    <row r="455" spans="1:9" ht="31" hidden="1">
      <c r="A455" s="27" t="s">
        <v>1026</v>
      </c>
      <c r="B455" s="114" t="s">
        <v>1027</v>
      </c>
      <c r="C455" s="26"/>
      <c r="D455" s="26"/>
      <c r="E455" s="28"/>
      <c r="F455" s="26"/>
      <c r="G455" s="26"/>
      <c r="H455" s="99"/>
      <c r="I455" s="99"/>
    </row>
    <row r="456" spans="1:9" ht="40.15" hidden="1" customHeight="1">
      <c r="A456" s="162" t="s">
        <v>1950</v>
      </c>
      <c r="B456" s="1353" t="s">
        <v>54</v>
      </c>
      <c r="C456" s="1144"/>
      <c r="D456" s="1144"/>
      <c r="E456" s="1144"/>
      <c r="F456" s="1144"/>
      <c r="G456" s="1354"/>
      <c r="H456" s="99">
        <f>SUM(D457:D460)</f>
        <v>0</v>
      </c>
      <c r="I456" s="99">
        <f>COUNT(D457:D460)*2</f>
        <v>0</v>
      </c>
    </row>
    <row r="457" spans="1:9" ht="31" hidden="1">
      <c r="A457" s="27" t="s">
        <v>1952</v>
      </c>
      <c r="B457" s="114" t="s">
        <v>1029</v>
      </c>
      <c r="C457" s="26"/>
      <c r="D457" s="26"/>
      <c r="E457" s="28"/>
      <c r="F457" s="26"/>
      <c r="G457" s="26"/>
      <c r="H457" s="99"/>
      <c r="I457" s="99"/>
    </row>
    <row r="458" spans="1:9" ht="31" hidden="1">
      <c r="A458" s="27" t="s">
        <v>1034</v>
      </c>
      <c r="B458" s="114" t="s">
        <v>1035</v>
      </c>
      <c r="C458" s="26"/>
      <c r="D458" s="26"/>
      <c r="E458" s="28"/>
      <c r="F458" s="26"/>
      <c r="G458" s="26"/>
      <c r="H458" s="99"/>
      <c r="I458" s="99"/>
    </row>
    <row r="459" spans="1:9" ht="31" hidden="1">
      <c r="A459" s="27" t="s">
        <v>1036</v>
      </c>
      <c r="B459" s="114" t="s">
        <v>1037</v>
      </c>
      <c r="C459" s="26"/>
      <c r="D459" s="26"/>
      <c r="E459" s="28"/>
      <c r="F459" s="26"/>
      <c r="G459" s="26"/>
      <c r="H459" s="99"/>
      <c r="I459" s="99"/>
    </row>
    <row r="460" spans="1:9" ht="31" hidden="1">
      <c r="A460" s="27" t="s">
        <v>1038</v>
      </c>
      <c r="B460" s="114" t="s">
        <v>1039</v>
      </c>
      <c r="C460" s="26"/>
      <c r="D460" s="26"/>
      <c r="E460" s="28"/>
      <c r="F460" s="26"/>
      <c r="G460" s="26"/>
      <c r="H460" s="99"/>
      <c r="I460" s="99"/>
    </row>
    <row r="461" spans="1:9" ht="27.75" customHeight="1">
      <c r="A461" s="18"/>
      <c r="B461" s="1083" t="s">
        <v>4376</v>
      </c>
      <c r="C461" s="1009"/>
      <c r="D461" s="1157"/>
      <c r="E461" s="1009"/>
      <c r="F461" s="1009"/>
      <c r="G461" s="1009"/>
    </row>
    <row r="462" spans="1:9" ht="40.15" customHeight="1">
      <c r="A462" s="135" t="s">
        <v>1957</v>
      </c>
      <c r="B462" s="1378" t="s">
        <v>52</v>
      </c>
      <c r="C462" s="1165"/>
      <c r="D462" s="1165"/>
      <c r="E462" s="1165"/>
      <c r="F462" s="1165"/>
      <c r="G462" s="1379"/>
      <c r="H462" s="29">
        <f>SUM(D463:D468)</f>
        <v>10</v>
      </c>
      <c r="I462" s="29">
        <f>COUNT(D463:D468)*2</f>
        <v>10</v>
      </c>
    </row>
    <row r="463" spans="1:9" ht="46.5">
      <c r="A463" s="18" t="s">
        <v>2538</v>
      </c>
      <c r="B463" s="19" t="s">
        <v>1041</v>
      </c>
      <c r="C463" s="50" t="s">
        <v>3811</v>
      </c>
      <c r="D463" s="601">
        <v>2</v>
      </c>
      <c r="E463" s="28" t="s">
        <v>418</v>
      </c>
      <c r="F463" s="26"/>
      <c r="G463" s="53"/>
    </row>
    <row r="464" spans="1:9" ht="72.5">
      <c r="A464" s="18"/>
      <c r="B464" s="19"/>
      <c r="C464" s="229" t="s">
        <v>3812</v>
      </c>
      <c r="D464" s="601">
        <v>2</v>
      </c>
      <c r="E464" s="28" t="s">
        <v>651</v>
      </c>
      <c r="F464" s="26"/>
      <c r="G464" s="53"/>
    </row>
    <row r="465" spans="1:9" ht="29">
      <c r="A465" s="18"/>
      <c r="B465" s="19"/>
      <c r="C465" s="23" t="s">
        <v>1043</v>
      </c>
      <c r="D465" s="601">
        <v>2</v>
      </c>
      <c r="E465" s="28" t="s">
        <v>646</v>
      </c>
      <c r="F465" s="26"/>
      <c r="G465" s="53"/>
    </row>
    <row r="466" spans="1:9" ht="46.5">
      <c r="A466" s="18" t="s">
        <v>1958</v>
      </c>
      <c r="B466" s="19" t="s">
        <v>1045</v>
      </c>
      <c r="C466" s="50" t="s">
        <v>2541</v>
      </c>
      <c r="D466" s="601">
        <v>2</v>
      </c>
      <c r="E466" s="28" t="s">
        <v>538</v>
      </c>
      <c r="F466" s="26"/>
      <c r="G466" s="53"/>
    </row>
    <row r="467" spans="1:9" ht="58">
      <c r="A467" s="18"/>
      <c r="B467" s="19"/>
      <c r="C467" s="50" t="s">
        <v>2539</v>
      </c>
      <c r="D467" s="601">
        <v>2</v>
      </c>
      <c r="E467" s="28" t="s">
        <v>538</v>
      </c>
      <c r="F467" s="26"/>
      <c r="G467" s="53"/>
    </row>
    <row r="468" spans="1:9" ht="62" hidden="1">
      <c r="A468" s="27" t="s">
        <v>1052</v>
      </c>
      <c r="B468" s="19" t="s">
        <v>1057</v>
      </c>
      <c r="C468" s="26"/>
      <c r="D468" s="26"/>
      <c r="E468" s="28"/>
      <c r="F468" s="26"/>
      <c r="G468" s="26"/>
      <c r="H468" s="99"/>
      <c r="I468" s="99"/>
    </row>
    <row r="469" spans="1:9" ht="40.15" hidden="1" customHeight="1">
      <c r="A469" s="162" t="s">
        <v>51</v>
      </c>
      <c r="B469" s="1353" t="s">
        <v>50</v>
      </c>
      <c r="C469" s="1144"/>
      <c r="D469" s="1144"/>
      <c r="E469" s="1144"/>
      <c r="F469" s="1144"/>
      <c r="G469" s="1354"/>
      <c r="H469" s="99">
        <f>SUM(D470:D475)</f>
        <v>0</v>
      </c>
      <c r="I469" s="99">
        <f>COUNT(D470:D475)*2</f>
        <v>0</v>
      </c>
    </row>
    <row r="470" spans="1:9" ht="46.5" hidden="1">
      <c r="A470" s="27" t="s">
        <v>1058</v>
      </c>
      <c r="B470" s="114" t="s">
        <v>1059</v>
      </c>
      <c r="C470" s="114"/>
      <c r="D470" s="26"/>
      <c r="E470" s="28"/>
      <c r="F470" s="26"/>
      <c r="G470" s="26"/>
      <c r="H470" s="99"/>
      <c r="I470" s="99"/>
    </row>
    <row r="471" spans="1:9" ht="62" hidden="1">
      <c r="A471" s="27" t="s">
        <v>1060</v>
      </c>
      <c r="B471" s="114" t="s">
        <v>1061</v>
      </c>
      <c r="C471" s="26"/>
      <c r="D471" s="26"/>
      <c r="E471" s="28"/>
      <c r="F471" s="26"/>
      <c r="G471" s="26"/>
      <c r="H471" s="99"/>
      <c r="I471" s="99"/>
    </row>
    <row r="472" spans="1:9" ht="46.5" hidden="1">
      <c r="A472" s="27" t="s">
        <v>1062</v>
      </c>
      <c r="B472" s="114" t="s">
        <v>1063</v>
      </c>
      <c r="C472" s="26"/>
      <c r="D472" s="26"/>
      <c r="E472" s="28"/>
      <c r="F472" s="26"/>
      <c r="G472" s="26"/>
      <c r="H472" s="99"/>
      <c r="I472" s="99"/>
    </row>
    <row r="473" spans="1:9" ht="77.5" hidden="1">
      <c r="A473" s="27" t="s">
        <v>1064</v>
      </c>
      <c r="B473" s="114" t="s">
        <v>1065</v>
      </c>
      <c r="C473" s="26"/>
      <c r="D473" s="26"/>
      <c r="E473" s="28"/>
      <c r="F473" s="26"/>
      <c r="G473" s="26"/>
      <c r="H473" s="99"/>
      <c r="I473" s="99"/>
    </row>
    <row r="474" spans="1:9" ht="46.5" hidden="1">
      <c r="A474" s="27" t="s">
        <v>1066</v>
      </c>
      <c r="B474" s="114" t="s">
        <v>1067</v>
      </c>
      <c r="C474" s="26"/>
      <c r="D474" s="26"/>
      <c r="E474" s="28"/>
      <c r="F474" s="26"/>
      <c r="G474" s="26"/>
      <c r="H474" s="99"/>
      <c r="I474" s="99"/>
    </row>
    <row r="475" spans="1:9" ht="43.5" hidden="1">
      <c r="A475" s="27" t="s">
        <v>1068</v>
      </c>
      <c r="B475" s="30" t="s">
        <v>1069</v>
      </c>
      <c r="C475" s="26"/>
      <c r="D475" s="26"/>
      <c r="E475" s="28"/>
      <c r="F475" s="26"/>
      <c r="G475" s="26"/>
      <c r="H475" s="99"/>
      <c r="I475" s="99"/>
    </row>
    <row r="476" spans="1:9" ht="40.15" hidden="1" customHeight="1">
      <c r="A476" s="162" t="s">
        <v>49</v>
      </c>
      <c r="B476" s="1353" t="s">
        <v>48</v>
      </c>
      <c r="C476" s="1144"/>
      <c r="D476" s="1144"/>
      <c r="E476" s="1144"/>
      <c r="F476" s="1144"/>
      <c r="G476" s="1354"/>
      <c r="H476" s="99">
        <f>SUM(D477:D487)</f>
        <v>0</v>
      </c>
      <c r="I476" s="99">
        <f>COUNT(D477:D487)*2</f>
        <v>0</v>
      </c>
    </row>
    <row r="477" spans="1:9" ht="72.5" hidden="1">
      <c r="A477" s="27" t="s">
        <v>1070</v>
      </c>
      <c r="B477" s="23" t="s">
        <v>1967</v>
      </c>
      <c r="C477" s="28"/>
      <c r="D477" s="28"/>
      <c r="E477" s="28"/>
      <c r="F477" s="28"/>
      <c r="G477" s="465"/>
      <c r="H477" s="99"/>
      <c r="I477" s="99"/>
    </row>
    <row r="478" spans="1:9" ht="43.5" hidden="1">
      <c r="A478" s="27" t="s">
        <v>1071</v>
      </c>
      <c r="B478" s="23" t="s">
        <v>1978</v>
      </c>
      <c r="C478" s="28"/>
      <c r="D478" s="28"/>
      <c r="E478" s="28"/>
      <c r="F478" s="28"/>
      <c r="G478" s="465"/>
      <c r="H478" s="99"/>
      <c r="I478" s="99"/>
    </row>
    <row r="479" spans="1:9" ht="43.5" hidden="1">
      <c r="A479" s="27" t="s">
        <v>1073</v>
      </c>
      <c r="B479" s="172" t="s">
        <v>1988</v>
      </c>
      <c r="C479" s="28"/>
      <c r="D479" s="28"/>
      <c r="E479" s="28"/>
      <c r="F479" s="28"/>
      <c r="G479" s="465"/>
      <c r="H479" s="99"/>
      <c r="I479" s="99"/>
    </row>
    <row r="480" spans="1:9" ht="43.5" hidden="1">
      <c r="A480" s="27" t="s">
        <v>1074</v>
      </c>
      <c r="B480" s="23" t="s">
        <v>1072</v>
      </c>
      <c r="C480" s="28"/>
      <c r="D480" s="28"/>
      <c r="E480" s="28"/>
      <c r="F480" s="28"/>
      <c r="G480" s="465"/>
      <c r="H480" s="99"/>
      <c r="I480" s="99"/>
    </row>
    <row r="481" spans="1:9" ht="58" hidden="1">
      <c r="A481" s="27" t="s">
        <v>1998</v>
      </c>
      <c r="B481" s="23" t="s">
        <v>1999</v>
      </c>
      <c r="C481" s="28"/>
      <c r="D481" s="28"/>
      <c r="E481" s="28"/>
      <c r="F481" s="28"/>
      <c r="G481" s="465"/>
      <c r="H481" s="99"/>
      <c r="I481" s="99"/>
    </row>
    <row r="482" spans="1:9" ht="43.5" hidden="1">
      <c r="A482" s="27" t="s">
        <v>2004</v>
      </c>
      <c r="B482" s="23" t="s">
        <v>2005</v>
      </c>
      <c r="C482" s="28"/>
      <c r="D482" s="28"/>
      <c r="E482" s="28"/>
      <c r="F482" s="28"/>
      <c r="G482" s="465"/>
      <c r="H482" s="99"/>
      <c r="I482" s="99"/>
    </row>
    <row r="483" spans="1:9" ht="43.5" hidden="1">
      <c r="A483" s="27" t="s">
        <v>2016</v>
      </c>
      <c r="B483" s="23" t="s">
        <v>2017</v>
      </c>
      <c r="C483" s="28"/>
      <c r="D483" s="28"/>
      <c r="E483" s="28"/>
      <c r="F483" s="28"/>
      <c r="G483" s="465"/>
      <c r="H483" s="99"/>
      <c r="I483" s="99"/>
    </row>
    <row r="484" spans="1:9" ht="43.5" hidden="1">
      <c r="A484" s="27" t="s">
        <v>2021</v>
      </c>
      <c r="B484" s="23" t="s">
        <v>2022</v>
      </c>
      <c r="C484" s="28"/>
      <c r="D484" s="28"/>
      <c r="E484" s="28"/>
      <c r="F484" s="28"/>
      <c r="G484" s="465"/>
      <c r="H484" s="99"/>
      <c r="I484" s="99"/>
    </row>
    <row r="485" spans="1:9" ht="29" hidden="1">
      <c r="A485" s="27" t="s">
        <v>2029</v>
      </c>
      <c r="B485" s="23" t="s">
        <v>2030</v>
      </c>
      <c r="C485" s="28"/>
      <c r="D485" s="28"/>
      <c r="E485" s="28"/>
      <c r="F485" s="28"/>
      <c r="G485" s="465"/>
      <c r="H485" s="99"/>
      <c r="I485" s="99"/>
    </row>
    <row r="486" spans="1:9" ht="43.5" hidden="1">
      <c r="A486" s="27" t="s">
        <v>2033</v>
      </c>
      <c r="B486" s="23" t="s">
        <v>2034</v>
      </c>
      <c r="C486" s="28"/>
      <c r="D486" s="28"/>
      <c r="E486" s="28"/>
      <c r="F486" s="28"/>
      <c r="G486" s="465"/>
      <c r="H486" s="99"/>
      <c r="I486" s="99"/>
    </row>
    <row r="487" spans="1:9" ht="58" hidden="1">
      <c r="A487" s="27" t="s">
        <v>2041</v>
      </c>
      <c r="B487" s="23" t="s">
        <v>2042</v>
      </c>
      <c r="C487" s="28"/>
      <c r="D487" s="28"/>
      <c r="E487" s="28"/>
      <c r="F487" s="28"/>
      <c r="G487" s="465"/>
      <c r="H487" s="99"/>
      <c r="I487" s="99"/>
    </row>
    <row r="488" spans="1:9" ht="40.15" hidden="1" customHeight="1">
      <c r="A488" s="162" t="s">
        <v>47</v>
      </c>
      <c r="B488" s="1353" t="s">
        <v>46</v>
      </c>
      <c r="C488" s="1144"/>
      <c r="D488" s="1144"/>
      <c r="E488" s="1144"/>
      <c r="F488" s="1144"/>
      <c r="G488" s="1354"/>
      <c r="H488" s="99">
        <f>SUM(D489:D494)</f>
        <v>0</v>
      </c>
      <c r="I488" s="99">
        <f>COUNT(D489:D494)*2</f>
        <v>0</v>
      </c>
    </row>
    <row r="489" spans="1:9" ht="58" hidden="1">
      <c r="A489" s="27" t="s">
        <v>1075</v>
      </c>
      <c r="B489" s="23" t="s">
        <v>2046</v>
      </c>
      <c r="C489" s="26"/>
      <c r="D489" s="26"/>
      <c r="E489" s="28"/>
      <c r="F489" s="26"/>
      <c r="G489" s="465"/>
      <c r="H489" s="99"/>
      <c r="I489" s="99"/>
    </row>
    <row r="490" spans="1:9" ht="58" hidden="1">
      <c r="A490" s="27" t="s">
        <v>1076</v>
      </c>
      <c r="B490" s="23" t="s">
        <v>2055</v>
      </c>
      <c r="C490" s="26"/>
      <c r="D490" s="26"/>
      <c r="E490" s="28"/>
      <c r="F490" s="26"/>
      <c r="G490" s="465"/>
      <c r="H490" s="99"/>
      <c r="I490" s="99"/>
    </row>
    <row r="491" spans="1:9" ht="43.5" hidden="1">
      <c r="A491" s="27" t="s">
        <v>1077</v>
      </c>
      <c r="B491" s="23" t="s">
        <v>2058</v>
      </c>
      <c r="C491" s="26"/>
      <c r="D491" s="26"/>
      <c r="E491" s="28"/>
      <c r="F491" s="26"/>
      <c r="G491" s="465"/>
      <c r="H491" s="99"/>
      <c r="I491" s="99"/>
    </row>
    <row r="492" spans="1:9" ht="43.5" hidden="1">
      <c r="A492" s="27" t="s">
        <v>1078</v>
      </c>
      <c r="B492" s="23" t="s">
        <v>2064</v>
      </c>
      <c r="C492" s="26"/>
      <c r="D492" s="26"/>
      <c r="E492" s="28"/>
      <c r="F492" s="26"/>
      <c r="G492" s="465"/>
      <c r="H492" s="99"/>
      <c r="I492" s="99"/>
    </row>
    <row r="493" spans="1:9" ht="58" hidden="1">
      <c r="A493" s="27" t="s">
        <v>1079</v>
      </c>
      <c r="B493" s="23" t="s">
        <v>5882</v>
      </c>
      <c r="C493" s="26"/>
      <c r="D493" s="26"/>
      <c r="E493" s="28"/>
      <c r="F493" s="26"/>
      <c r="G493" s="465"/>
      <c r="H493" s="99"/>
      <c r="I493" s="99"/>
    </row>
    <row r="494" spans="1:9" ht="46.5" hidden="1">
      <c r="A494" s="27" t="s">
        <v>5880</v>
      </c>
      <c r="B494" s="116" t="s">
        <v>1080</v>
      </c>
      <c r="C494" s="26"/>
      <c r="D494" s="26"/>
      <c r="E494" s="28"/>
      <c r="F494" s="26"/>
      <c r="G494" s="465"/>
      <c r="H494" s="99"/>
      <c r="I494" s="99"/>
    </row>
    <row r="495" spans="1:9" ht="40.15" hidden="1" customHeight="1">
      <c r="A495" s="162" t="s">
        <v>45</v>
      </c>
      <c r="B495" s="1378" t="s">
        <v>44</v>
      </c>
      <c r="C495" s="1165"/>
      <c r="D495" s="1165"/>
      <c r="E495" s="1165"/>
      <c r="F495" s="1165"/>
      <c r="G495" s="1379"/>
      <c r="H495" s="99">
        <f>SUM(D496:D505)</f>
        <v>0</v>
      </c>
      <c r="I495" s="99">
        <f>COUNT(D496:D505)*2</f>
        <v>0</v>
      </c>
    </row>
    <row r="496" spans="1:9" ht="31" hidden="1">
      <c r="A496" s="27" t="s">
        <v>1081</v>
      </c>
      <c r="B496" s="114" t="s">
        <v>1082</v>
      </c>
      <c r="C496" s="26"/>
      <c r="D496" s="26"/>
      <c r="E496" s="28"/>
      <c r="F496" s="26"/>
      <c r="G496" s="26"/>
      <c r="H496" s="99"/>
      <c r="I496" s="99"/>
    </row>
    <row r="497" spans="1:9" ht="58" hidden="1">
      <c r="A497" s="27" t="s">
        <v>1083</v>
      </c>
      <c r="B497" s="30" t="s">
        <v>1084</v>
      </c>
      <c r="C497" s="26"/>
      <c r="D497" s="26"/>
      <c r="E497" s="28"/>
      <c r="F497" s="26"/>
      <c r="G497" s="26"/>
      <c r="H497" s="99"/>
      <c r="I497" s="99"/>
    </row>
    <row r="498" spans="1:9" ht="31" hidden="1">
      <c r="A498" s="27" t="s">
        <v>1085</v>
      </c>
      <c r="B498" s="114" t="s">
        <v>1086</v>
      </c>
      <c r="C498" s="26"/>
      <c r="D498" s="26"/>
      <c r="E498" s="28"/>
      <c r="F498" s="26"/>
      <c r="G498" s="26"/>
      <c r="H498" s="99"/>
      <c r="I498" s="99"/>
    </row>
    <row r="499" spans="1:9" ht="31" hidden="1">
      <c r="A499" s="27" t="s">
        <v>1087</v>
      </c>
      <c r="B499" s="114" t="s">
        <v>5883</v>
      </c>
      <c r="C499" s="26"/>
      <c r="D499" s="26"/>
      <c r="E499" s="28"/>
      <c r="F499" s="26"/>
      <c r="G499" s="26"/>
      <c r="H499" s="99"/>
      <c r="I499" s="99"/>
    </row>
    <row r="500" spans="1:9" ht="31" hidden="1">
      <c r="A500" s="27" t="s">
        <v>1088</v>
      </c>
      <c r="B500" s="114" t="s">
        <v>5884</v>
      </c>
      <c r="C500" s="26"/>
      <c r="D500" s="26"/>
      <c r="E500" s="28"/>
      <c r="F500" s="26"/>
      <c r="G500" s="26"/>
      <c r="H500" s="99"/>
      <c r="I500" s="99"/>
    </row>
    <row r="501" spans="1:9" ht="31" hidden="1">
      <c r="A501" s="27" t="s">
        <v>1090</v>
      </c>
      <c r="B501" s="19" t="s">
        <v>5885</v>
      </c>
      <c r="C501" s="26"/>
      <c r="D501" s="26"/>
      <c r="E501" s="28"/>
      <c r="F501" s="26"/>
      <c r="G501" s="26"/>
      <c r="H501" s="99"/>
      <c r="I501" s="99"/>
    </row>
    <row r="502" spans="1:9" ht="62" hidden="1">
      <c r="A502" s="27" t="s">
        <v>1092</v>
      </c>
      <c r="B502" s="114" t="s">
        <v>1089</v>
      </c>
      <c r="C502" s="26"/>
      <c r="D502" s="26"/>
      <c r="E502" s="28"/>
      <c r="F502" s="26"/>
      <c r="G502" s="26"/>
      <c r="H502" s="99"/>
      <c r="I502" s="99"/>
    </row>
    <row r="503" spans="1:9" ht="62" hidden="1">
      <c r="A503" s="27" t="s">
        <v>3190</v>
      </c>
      <c r="B503" s="114" t="s">
        <v>1091</v>
      </c>
      <c r="C503" s="26"/>
      <c r="D503" s="26"/>
      <c r="E503" s="28"/>
      <c r="F503" s="26"/>
      <c r="G503" s="26"/>
      <c r="H503" s="99"/>
      <c r="I503" s="99"/>
    </row>
    <row r="504" spans="1:9" ht="46.5" hidden="1">
      <c r="A504" s="27" t="s">
        <v>3191</v>
      </c>
      <c r="B504" s="114" t="s">
        <v>1093</v>
      </c>
      <c r="C504" s="26"/>
      <c r="D504" s="26"/>
      <c r="E504" s="28"/>
      <c r="F504" s="26"/>
      <c r="G504" s="26"/>
      <c r="H504" s="99"/>
      <c r="I504" s="99"/>
    </row>
    <row r="505" spans="1:9" ht="46.5" hidden="1">
      <c r="A505" s="27" t="s">
        <v>3192</v>
      </c>
      <c r="B505" s="19" t="s">
        <v>5888</v>
      </c>
      <c r="C505" s="26"/>
      <c r="D505" s="26"/>
      <c r="E505" s="28"/>
      <c r="F505" s="26"/>
      <c r="G505" s="26"/>
      <c r="H505" s="99"/>
      <c r="I505" s="99"/>
    </row>
    <row r="506" spans="1:9" ht="40.15" hidden="1" customHeight="1">
      <c r="A506" s="162" t="s">
        <v>43</v>
      </c>
      <c r="B506" s="1353" t="s">
        <v>42</v>
      </c>
      <c r="C506" s="1144"/>
      <c r="D506" s="1144"/>
      <c r="E506" s="1144"/>
      <c r="F506" s="1144"/>
      <c r="G506" s="1354"/>
      <c r="H506" s="99">
        <f>SUM(D507:D512)</f>
        <v>0</v>
      </c>
      <c r="I506" s="99">
        <f>COUNT(D507:D512)*2</f>
        <v>0</v>
      </c>
    </row>
    <row r="507" spans="1:9" ht="31" hidden="1">
      <c r="A507" s="27" t="s">
        <v>1094</v>
      </c>
      <c r="B507" s="114" t="s">
        <v>1095</v>
      </c>
      <c r="C507" s="26"/>
      <c r="D507" s="26"/>
      <c r="E507" s="28"/>
      <c r="F507" s="26"/>
      <c r="G507" s="26"/>
      <c r="H507" s="99"/>
      <c r="I507" s="99"/>
    </row>
    <row r="508" spans="1:9" ht="31" hidden="1">
      <c r="A508" s="27" t="s">
        <v>1096</v>
      </c>
      <c r="B508" s="114" t="s">
        <v>1097</v>
      </c>
      <c r="C508" s="26"/>
      <c r="D508" s="26"/>
      <c r="E508" s="28"/>
      <c r="F508" s="26"/>
      <c r="G508" s="26"/>
      <c r="H508" s="99"/>
      <c r="I508" s="99"/>
    </row>
    <row r="509" spans="1:9" ht="31" hidden="1">
      <c r="A509" s="27" t="s">
        <v>1098</v>
      </c>
      <c r="B509" s="114" t="s">
        <v>1099</v>
      </c>
      <c r="C509" s="26"/>
      <c r="D509" s="26"/>
      <c r="E509" s="28"/>
      <c r="F509" s="26"/>
      <c r="G509" s="26"/>
      <c r="H509" s="99"/>
      <c r="I509" s="99"/>
    </row>
    <row r="510" spans="1:9" ht="31" hidden="1">
      <c r="A510" s="27" t="s">
        <v>1100</v>
      </c>
      <c r="B510" s="114" t="s">
        <v>1101</v>
      </c>
      <c r="C510" s="26"/>
      <c r="D510" s="26"/>
      <c r="E510" s="28"/>
      <c r="F510" s="26"/>
      <c r="G510" s="26"/>
      <c r="H510" s="99"/>
      <c r="I510" s="99"/>
    </row>
    <row r="511" spans="1:9" ht="31" hidden="1">
      <c r="A511" s="27" t="s">
        <v>1102</v>
      </c>
      <c r="B511" s="114" t="s">
        <v>1103</v>
      </c>
      <c r="C511" s="26"/>
      <c r="D511" s="26"/>
      <c r="E511" s="28"/>
      <c r="F511" s="26"/>
      <c r="G511" s="26"/>
      <c r="H511" s="99"/>
      <c r="I511" s="99"/>
    </row>
    <row r="512" spans="1:9" ht="31" hidden="1">
      <c r="A512" s="27" t="s">
        <v>1104</v>
      </c>
      <c r="B512" s="114" t="s">
        <v>1105</v>
      </c>
      <c r="C512" s="26"/>
      <c r="D512" s="26"/>
      <c r="E512" s="28"/>
      <c r="F512" s="26"/>
      <c r="G512" s="26"/>
      <c r="H512" s="99"/>
      <c r="I512" s="99"/>
    </row>
    <row r="513" spans="1:9" ht="40.15" hidden="1" customHeight="1">
      <c r="A513" s="162" t="s">
        <v>41</v>
      </c>
      <c r="B513" s="1353" t="s">
        <v>40</v>
      </c>
      <c r="C513" s="1144"/>
      <c r="D513" s="1144"/>
      <c r="E513" s="1144"/>
      <c r="F513" s="1144"/>
      <c r="G513" s="1354"/>
      <c r="H513" s="99">
        <f>SUM(D514:D517)</f>
        <v>0</v>
      </c>
      <c r="I513" s="99">
        <f>COUNT(D514:D517)*2</f>
        <v>0</v>
      </c>
    </row>
    <row r="514" spans="1:9" ht="31" hidden="1">
      <c r="A514" s="27" t="s">
        <v>1106</v>
      </c>
      <c r="B514" s="114" t="s">
        <v>1107</v>
      </c>
      <c r="C514" s="26"/>
      <c r="D514" s="26"/>
      <c r="E514" s="28"/>
      <c r="F514" s="26"/>
      <c r="G514" s="26"/>
      <c r="H514" s="99"/>
      <c r="I514" s="99"/>
    </row>
    <row r="515" spans="1:9" ht="31" hidden="1">
      <c r="A515" s="27" t="s">
        <v>1108</v>
      </c>
      <c r="B515" s="114" t="s">
        <v>1109</v>
      </c>
      <c r="C515" s="26"/>
      <c r="D515" s="26"/>
      <c r="E515" s="28"/>
      <c r="F515" s="26"/>
      <c r="G515" s="26"/>
      <c r="H515" s="99"/>
      <c r="I515" s="99"/>
    </row>
    <row r="516" spans="1:9" ht="31" hidden="1">
      <c r="A516" s="27" t="s">
        <v>1110</v>
      </c>
      <c r="B516" s="114" t="s">
        <v>1111</v>
      </c>
      <c r="C516" s="26"/>
      <c r="D516" s="26"/>
      <c r="E516" s="28"/>
      <c r="F516" s="26"/>
      <c r="G516" s="26"/>
      <c r="H516" s="99"/>
      <c r="I516" s="99"/>
    </row>
    <row r="517" spans="1:9" ht="31" hidden="1">
      <c r="A517" s="27" t="s">
        <v>1112</v>
      </c>
      <c r="B517" s="114" t="s">
        <v>1113</v>
      </c>
      <c r="C517" s="26"/>
      <c r="D517" s="26"/>
      <c r="E517" s="28"/>
      <c r="F517" s="26"/>
      <c r="G517" s="26"/>
      <c r="H517" s="99"/>
      <c r="I517" s="99"/>
    </row>
    <row r="518" spans="1:9" ht="35.25" hidden="1" customHeight="1">
      <c r="A518" s="27"/>
      <c r="B518" s="1008" t="s">
        <v>6194</v>
      </c>
      <c r="C518" s="1009"/>
      <c r="D518" s="1009"/>
      <c r="E518" s="1009"/>
      <c r="F518" s="1009"/>
      <c r="G518" s="1009"/>
      <c r="H518" s="99"/>
      <c r="I518" s="99"/>
    </row>
    <row r="519" spans="1:9" ht="40.15" hidden="1" customHeight="1">
      <c r="A519" s="162" t="s">
        <v>39</v>
      </c>
      <c r="B519" s="1353" t="s">
        <v>38</v>
      </c>
      <c r="C519" s="1144"/>
      <c r="D519" s="1144"/>
      <c r="E519" s="1144"/>
      <c r="F519" s="1144"/>
      <c r="G519" s="1354"/>
      <c r="H519" s="99">
        <f>SUM(D520:D529)</f>
        <v>0</v>
      </c>
      <c r="I519" s="99">
        <f>COUNT(D520:D529)*2</f>
        <v>0</v>
      </c>
    </row>
    <row r="520" spans="1:9" ht="46.5" hidden="1">
      <c r="A520" s="27" t="s">
        <v>1114</v>
      </c>
      <c r="B520" s="114" t="s">
        <v>1115</v>
      </c>
      <c r="C520" s="26"/>
      <c r="D520" s="26"/>
      <c r="E520" s="28"/>
      <c r="F520" s="26"/>
      <c r="G520" s="26"/>
      <c r="H520" s="99"/>
      <c r="I520" s="99"/>
    </row>
    <row r="521" spans="1:9" ht="46.5" hidden="1">
      <c r="A521" s="27" t="s">
        <v>1116</v>
      </c>
      <c r="B521" s="114" t="s">
        <v>1117</v>
      </c>
      <c r="C521" s="26"/>
      <c r="D521" s="26"/>
      <c r="E521" s="28"/>
      <c r="F521" s="26"/>
      <c r="G521" s="26"/>
      <c r="H521" s="99"/>
      <c r="I521" s="99"/>
    </row>
    <row r="522" spans="1:9" ht="46.5" hidden="1">
      <c r="A522" s="27" t="s">
        <v>1118</v>
      </c>
      <c r="B522" s="114" t="s">
        <v>1119</v>
      </c>
      <c r="C522" s="26"/>
      <c r="D522" s="26"/>
      <c r="E522" s="28"/>
      <c r="F522" s="26"/>
      <c r="G522" s="26"/>
      <c r="H522" s="99"/>
      <c r="I522" s="99"/>
    </row>
    <row r="523" spans="1:9" ht="46.5" hidden="1">
      <c r="A523" s="27" t="s">
        <v>1120</v>
      </c>
      <c r="B523" s="114" t="s">
        <v>1121</v>
      </c>
      <c r="C523" s="26"/>
      <c r="D523" s="26"/>
      <c r="E523" s="28"/>
      <c r="F523" s="26"/>
      <c r="G523" s="26"/>
      <c r="H523" s="99"/>
      <c r="I523" s="99"/>
    </row>
    <row r="524" spans="1:9" ht="46.5" hidden="1">
      <c r="A524" s="27" t="s">
        <v>1122</v>
      </c>
      <c r="B524" s="114" t="s">
        <v>1123</v>
      </c>
      <c r="C524" s="26"/>
      <c r="D524" s="26"/>
      <c r="E524" s="28"/>
      <c r="F524" s="26"/>
      <c r="G524" s="26"/>
      <c r="H524" s="99"/>
      <c r="I524" s="99"/>
    </row>
    <row r="525" spans="1:9" ht="46.5" hidden="1">
      <c r="A525" s="27" t="s">
        <v>1124</v>
      </c>
      <c r="B525" s="114" t="s">
        <v>1125</v>
      </c>
      <c r="C525" s="26"/>
      <c r="D525" s="26"/>
      <c r="E525" s="28"/>
      <c r="F525" s="26"/>
      <c r="G525" s="26"/>
      <c r="H525" s="99"/>
      <c r="I525" s="99"/>
    </row>
    <row r="526" spans="1:9" ht="46.5" hidden="1">
      <c r="A526" s="27" t="s">
        <v>1126</v>
      </c>
      <c r="B526" s="114" t="s">
        <v>1127</v>
      </c>
      <c r="C526" s="26"/>
      <c r="D526" s="26"/>
      <c r="E526" s="28"/>
      <c r="F526" s="26"/>
      <c r="G526" s="26"/>
      <c r="H526" s="99"/>
      <c r="I526" s="99"/>
    </row>
    <row r="527" spans="1:9" ht="77.5" hidden="1">
      <c r="A527" s="27" t="s">
        <v>1128</v>
      </c>
      <c r="B527" s="114" t="s">
        <v>1129</v>
      </c>
      <c r="C527" s="26"/>
      <c r="D527" s="26"/>
      <c r="E527" s="28"/>
      <c r="F527" s="26"/>
      <c r="G527" s="26"/>
      <c r="H527" s="99"/>
      <c r="I527" s="99"/>
    </row>
    <row r="528" spans="1:9" ht="46.5" hidden="1">
      <c r="A528" s="27" t="s">
        <v>1130</v>
      </c>
      <c r="B528" s="114" t="s">
        <v>1131</v>
      </c>
      <c r="C528" s="26"/>
      <c r="D528" s="26"/>
      <c r="E528" s="28"/>
      <c r="F528" s="26"/>
      <c r="G528" s="26"/>
      <c r="H528" s="99"/>
      <c r="I528" s="99"/>
    </row>
    <row r="529" spans="1:9" ht="46.5" hidden="1">
      <c r="A529" s="27" t="s">
        <v>1132</v>
      </c>
      <c r="B529" s="114" t="s">
        <v>1133</v>
      </c>
      <c r="C529" s="26"/>
      <c r="D529" s="26"/>
      <c r="E529" s="28"/>
      <c r="F529" s="26"/>
      <c r="G529" s="26"/>
      <c r="H529" s="99"/>
      <c r="I529" s="99"/>
    </row>
    <row r="530" spans="1:9" ht="18.5">
      <c r="A530" s="178"/>
      <c r="B530" s="1084" t="s">
        <v>1134</v>
      </c>
      <c r="C530" s="1077"/>
      <c r="D530" s="1077"/>
      <c r="E530" s="1077"/>
      <c r="F530" s="1077"/>
      <c r="G530" s="1077"/>
      <c r="H530" s="29">
        <f>H531+H539+H551+H560+H575+H591</f>
        <v>138</v>
      </c>
      <c r="I530" s="29">
        <f>I531+I539+I551+I560+I575+I591</f>
        <v>138</v>
      </c>
    </row>
    <row r="531" spans="1:9" ht="40.15" customHeight="1">
      <c r="A531" s="135" t="s">
        <v>2083</v>
      </c>
      <c r="B531" s="1353" t="s">
        <v>36</v>
      </c>
      <c r="C531" s="1144"/>
      <c r="D531" s="1144"/>
      <c r="E531" s="1144"/>
      <c r="F531" s="1144"/>
      <c r="G531" s="1354"/>
      <c r="H531" s="29">
        <f>SUM(D532:D538)</f>
        <v>12</v>
      </c>
      <c r="I531" s="29">
        <f>COUNT(D532:D538)*2</f>
        <v>12</v>
      </c>
    </row>
    <row r="532" spans="1:9" ht="31" hidden="1">
      <c r="A532" s="79" t="s">
        <v>1135</v>
      </c>
      <c r="B532" s="114" t="s">
        <v>1136</v>
      </c>
      <c r="C532" s="66"/>
      <c r="D532" s="66"/>
      <c r="E532" s="22"/>
      <c r="F532" s="66"/>
      <c r="G532" s="66"/>
      <c r="H532" s="99"/>
      <c r="I532" s="99"/>
    </row>
    <row r="533" spans="1:9" ht="46.5">
      <c r="A533" s="182" t="s">
        <v>2086</v>
      </c>
      <c r="B533" s="114" t="s">
        <v>1138</v>
      </c>
      <c r="C533" s="25" t="s">
        <v>1139</v>
      </c>
      <c r="D533" s="610">
        <v>2</v>
      </c>
      <c r="E533" s="22" t="s">
        <v>538</v>
      </c>
      <c r="F533" s="25" t="s">
        <v>1140</v>
      </c>
      <c r="G533" s="299"/>
    </row>
    <row r="534" spans="1:9" ht="58">
      <c r="A534" s="182" t="s">
        <v>1141</v>
      </c>
      <c r="B534" s="114" t="s">
        <v>1142</v>
      </c>
      <c r="C534" s="25" t="s">
        <v>2565</v>
      </c>
      <c r="D534" s="610">
        <v>2</v>
      </c>
      <c r="E534" s="22" t="s">
        <v>538</v>
      </c>
      <c r="F534" s="25" t="s">
        <v>2566</v>
      </c>
      <c r="G534" s="299"/>
    </row>
    <row r="535" spans="1:9" ht="46.5">
      <c r="A535" s="182" t="s">
        <v>2091</v>
      </c>
      <c r="B535" s="114" t="s">
        <v>1144</v>
      </c>
      <c r="C535" s="23" t="s">
        <v>1145</v>
      </c>
      <c r="D535" s="610">
        <v>2</v>
      </c>
      <c r="E535" s="22" t="s">
        <v>538</v>
      </c>
      <c r="F535" s="25" t="s">
        <v>2567</v>
      </c>
      <c r="G535" s="299"/>
    </row>
    <row r="536" spans="1:9" ht="29">
      <c r="A536" s="182"/>
      <c r="B536" s="114"/>
      <c r="C536" s="23" t="s">
        <v>1147</v>
      </c>
      <c r="D536" s="610">
        <v>2</v>
      </c>
      <c r="E536" s="22" t="s">
        <v>538</v>
      </c>
      <c r="F536" s="22"/>
      <c r="G536" s="299"/>
    </row>
    <row r="537" spans="1:9" ht="46.5">
      <c r="A537" s="182" t="s">
        <v>2095</v>
      </c>
      <c r="B537" s="114" t="s">
        <v>1149</v>
      </c>
      <c r="C537" s="247" t="s">
        <v>1150</v>
      </c>
      <c r="D537" s="610">
        <v>2</v>
      </c>
      <c r="E537" s="22" t="s">
        <v>538</v>
      </c>
      <c r="F537" s="30" t="s">
        <v>1151</v>
      </c>
      <c r="G537" s="299"/>
    </row>
    <row r="538" spans="1:9" ht="31">
      <c r="A538" s="182" t="s">
        <v>1152</v>
      </c>
      <c r="B538" s="184" t="s">
        <v>1153</v>
      </c>
      <c r="C538" s="25" t="s">
        <v>1154</v>
      </c>
      <c r="D538" s="610">
        <v>2</v>
      </c>
      <c r="E538" s="22" t="s">
        <v>538</v>
      </c>
      <c r="F538" s="66"/>
      <c r="G538" s="299"/>
    </row>
    <row r="539" spans="1:9" ht="40.15" customHeight="1">
      <c r="A539" s="135" t="s">
        <v>2098</v>
      </c>
      <c r="B539" s="1353" t="s">
        <v>34</v>
      </c>
      <c r="C539" s="1144"/>
      <c r="D539" s="1144"/>
      <c r="E539" s="1144"/>
      <c r="F539" s="1144"/>
      <c r="G539" s="1354"/>
      <c r="H539" s="29">
        <f>SUM(D540:D550)</f>
        <v>22</v>
      </c>
      <c r="I539" s="29">
        <f>COUNT(D540:D550)*2</f>
        <v>22</v>
      </c>
    </row>
    <row r="540" spans="1:9" ht="43.5">
      <c r="A540" s="182" t="s">
        <v>2100</v>
      </c>
      <c r="B540" s="114" t="s">
        <v>1156</v>
      </c>
      <c r="C540" s="23" t="s">
        <v>1157</v>
      </c>
      <c r="D540" s="605">
        <v>2</v>
      </c>
      <c r="E540" s="22" t="s">
        <v>339</v>
      </c>
      <c r="F540" s="50" t="s">
        <v>2780</v>
      </c>
      <c r="G540" s="183"/>
    </row>
    <row r="541" spans="1:9" ht="29">
      <c r="A541" s="182"/>
      <c r="B541" s="114"/>
      <c r="C541" s="23" t="s">
        <v>1159</v>
      </c>
      <c r="D541" s="605">
        <v>2</v>
      </c>
      <c r="E541" s="22" t="s">
        <v>377</v>
      </c>
      <c r="F541" s="50" t="s">
        <v>1160</v>
      </c>
      <c r="G541" s="183"/>
    </row>
    <row r="542" spans="1:9" ht="43.5">
      <c r="A542" s="182"/>
      <c r="B542" s="114"/>
      <c r="C542" s="23" t="s">
        <v>1161</v>
      </c>
      <c r="D542" s="605">
        <v>2</v>
      </c>
      <c r="E542" s="22" t="s">
        <v>377</v>
      </c>
      <c r="F542" s="50" t="s">
        <v>1162</v>
      </c>
      <c r="G542" s="183"/>
    </row>
    <row r="543" spans="1:9" ht="58">
      <c r="A543" s="182"/>
      <c r="B543" s="114"/>
      <c r="C543" s="23" t="s">
        <v>2568</v>
      </c>
      <c r="D543" s="605">
        <v>2</v>
      </c>
      <c r="E543" s="22" t="s">
        <v>377</v>
      </c>
      <c r="F543" s="50" t="s">
        <v>2781</v>
      </c>
      <c r="G543" s="183"/>
    </row>
    <row r="544" spans="1:9" ht="43.5">
      <c r="A544" s="182"/>
      <c r="B544" s="114"/>
      <c r="C544" s="23" t="s">
        <v>1165</v>
      </c>
      <c r="D544" s="605">
        <v>2</v>
      </c>
      <c r="E544" s="22" t="s">
        <v>339</v>
      </c>
      <c r="F544" s="50" t="s">
        <v>1166</v>
      </c>
      <c r="G544" s="183"/>
    </row>
    <row r="545" spans="1:9" ht="29">
      <c r="A545" s="182"/>
      <c r="B545" s="114"/>
      <c r="C545" s="20" t="s">
        <v>2782</v>
      </c>
      <c r="D545" s="605">
        <v>2</v>
      </c>
      <c r="E545" s="22" t="s">
        <v>339</v>
      </c>
      <c r="F545" s="66"/>
      <c r="G545" s="183"/>
    </row>
    <row r="546" spans="1:9" ht="58">
      <c r="A546" s="182"/>
      <c r="B546" s="114"/>
      <c r="C546" s="20" t="s">
        <v>2783</v>
      </c>
      <c r="D546" s="605">
        <v>2</v>
      </c>
      <c r="E546" s="22" t="s">
        <v>339</v>
      </c>
      <c r="F546" s="66"/>
      <c r="G546" s="183"/>
    </row>
    <row r="547" spans="1:9" ht="31">
      <c r="A547" s="182" t="s">
        <v>2106</v>
      </c>
      <c r="B547" s="114" t="s">
        <v>1168</v>
      </c>
      <c r="C547" s="23" t="s">
        <v>1169</v>
      </c>
      <c r="D547" s="605">
        <v>2</v>
      </c>
      <c r="E547" s="22" t="s">
        <v>269</v>
      </c>
      <c r="F547" s="50" t="s">
        <v>1170</v>
      </c>
      <c r="G547" s="183"/>
    </row>
    <row r="548" spans="1:9" ht="29">
      <c r="A548" s="182"/>
      <c r="B548" s="114"/>
      <c r="C548" s="23" t="s">
        <v>1171</v>
      </c>
      <c r="D548" s="605">
        <v>2</v>
      </c>
      <c r="E548" s="22" t="s">
        <v>418</v>
      </c>
      <c r="F548" s="22"/>
      <c r="G548" s="183"/>
    </row>
    <row r="549" spans="1:9" ht="31">
      <c r="A549" s="182" t="s">
        <v>2110</v>
      </c>
      <c r="B549" s="114" t="s">
        <v>1173</v>
      </c>
      <c r="C549" s="23" t="s">
        <v>1174</v>
      </c>
      <c r="D549" s="605">
        <v>2</v>
      </c>
      <c r="E549" s="22" t="s">
        <v>339</v>
      </c>
      <c r="F549" s="22"/>
      <c r="G549" s="183"/>
    </row>
    <row r="550" spans="1:9" ht="43.5">
      <c r="A550" s="182"/>
      <c r="B550" s="114"/>
      <c r="C550" s="30" t="s">
        <v>2569</v>
      </c>
      <c r="D550" s="605">
        <v>2</v>
      </c>
      <c r="E550" s="28" t="s">
        <v>377</v>
      </c>
      <c r="F550" s="25" t="s">
        <v>2570</v>
      </c>
      <c r="G550" s="183"/>
    </row>
    <row r="551" spans="1:9" ht="40.15" customHeight="1">
      <c r="A551" s="135" t="s">
        <v>2116</v>
      </c>
      <c r="B551" s="1353" t="s">
        <v>32</v>
      </c>
      <c r="C551" s="1144"/>
      <c r="D551" s="1144"/>
      <c r="E551" s="1144"/>
      <c r="F551" s="1144"/>
      <c r="G551" s="1354"/>
      <c r="H551" s="29">
        <f>SUM(D552:D559)</f>
        <v>16</v>
      </c>
      <c r="I551" s="29">
        <f>COUNT(D552:D559)*2</f>
        <v>16</v>
      </c>
    </row>
    <row r="552" spans="1:9" ht="46.5">
      <c r="A552" s="182" t="s">
        <v>2118</v>
      </c>
      <c r="B552" s="191" t="s">
        <v>1178</v>
      </c>
      <c r="C552" s="50" t="s">
        <v>1179</v>
      </c>
      <c r="D552" s="605">
        <v>2</v>
      </c>
      <c r="E552" s="22" t="s">
        <v>377</v>
      </c>
      <c r="F552" s="66"/>
      <c r="G552" s="299"/>
    </row>
    <row r="553" spans="1:9" ht="15.5">
      <c r="A553" s="182"/>
      <c r="B553" s="191"/>
      <c r="C553" s="50" t="s">
        <v>2785</v>
      </c>
      <c r="D553" s="605">
        <v>2</v>
      </c>
      <c r="E553" s="22" t="s">
        <v>377</v>
      </c>
      <c r="F553" s="66"/>
      <c r="G553" s="299"/>
    </row>
    <row r="554" spans="1:9" ht="15.5">
      <c r="A554" s="182"/>
      <c r="B554" s="191"/>
      <c r="C554" s="25" t="s">
        <v>2786</v>
      </c>
      <c r="D554" s="605">
        <v>2</v>
      </c>
      <c r="E554" s="22" t="s">
        <v>377</v>
      </c>
      <c r="F554" s="66" t="s">
        <v>2787</v>
      </c>
      <c r="G554" s="299"/>
    </row>
    <row r="555" spans="1:9" ht="15.5">
      <c r="A555" s="182"/>
      <c r="B555" s="191"/>
      <c r="C555" s="25" t="s">
        <v>2788</v>
      </c>
      <c r="D555" s="605">
        <v>2</v>
      </c>
      <c r="E555" s="22" t="s">
        <v>377</v>
      </c>
      <c r="F555" s="66" t="s">
        <v>2787</v>
      </c>
      <c r="G555" s="299"/>
    </row>
    <row r="556" spans="1:9" ht="15.5">
      <c r="A556" s="182"/>
      <c r="B556" s="191"/>
      <c r="C556" s="25" t="s">
        <v>2789</v>
      </c>
      <c r="D556" s="605">
        <v>2</v>
      </c>
      <c r="E556" s="22" t="s">
        <v>377</v>
      </c>
      <c r="F556" s="66" t="s">
        <v>2787</v>
      </c>
      <c r="G556" s="299"/>
    </row>
    <row r="557" spans="1:9" ht="29">
      <c r="A557" s="182"/>
      <c r="B557" s="191"/>
      <c r="C557" s="25" t="s">
        <v>1181</v>
      </c>
      <c r="D557" s="605">
        <v>2</v>
      </c>
      <c r="E557" s="22" t="s">
        <v>377</v>
      </c>
      <c r="F557" s="22"/>
      <c r="G557" s="299"/>
    </row>
    <row r="558" spans="1:9" ht="31">
      <c r="A558" s="182" t="s">
        <v>2130</v>
      </c>
      <c r="B558" s="114" t="s">
        <v>1183</v>
      </c>
      <c r="C558" s="25" t="s">
        <v>1184</v>
      </c>
      <c r="D558" s="605">
        <v>2</v>
      </c>
      <c r="E558" s="22" t="s">
        <v>377</v>
      </c>
      <c r="F558" s="66"/>
      <c r="G558" s="299"/>
    </row>
    <row r="559" spans="1:9" ht="43.5">
      <c r="A559" s="182"/>
      <c r="B559" s="114"/>
      <c r="C559" s="25" t="s">
        <v>1185</v>
      </c>
      <c r="D559" s="605">
        <v>2</v>
      </c>
      <c r="E559" s="22" t="s">
        <v>418</v>
      </c>
      <c r="F559" s="66"/>
      <c r="G559" s="299"/>
    </row>
    <row r="560" spans="1:9" ht="40.15" customHeight="1">
      <c r="A560" s="135" t="s">
        <v>2133</v>
      </c>
      <c r="B560" s="1353" t="s">
        <v>30</v>
      </c>
      <c r="C560" s="1144"/>
      <c r="D560" s="1144"/>
      <c r="E560" s="1144"/>
      <c r="F560" s="1144"/>
      <c r="G560" s="1354"/>
      <c r="H560" s="29">
        <f>SUM(D561:D574)</f>
        <v>28</v>
      </c>
      <c r="I560" s="29">
        <f>COUNT(D561:D574)*2</f>
        <v>28</v>
      </c>
    </row>
    <row r="561" spans="1:9" ht="101.5">
      <c r="A561" s="182" t="s">
        <v>2135</v>
      </c>
      <c r="B561" s="42" t="s">
        <v>1187</v>
      </c>
      <c r="C561" s="20" t="s">
        <v>2791</v>
      </c>
      <c r="D561" s="610">
        <v>2</v>
      </c>
      <c r="E561" s="22" t="s">
        <v>269</v>
      </c>
      <c r="F561" s="50" t="s">
        <v>2571</v>
      </c>
      <c r="G561" s="299"/>
    </row>
    <row r="562" spans="1:9" ht="145">
      <c r="A562" s="182"/>
      <c r="B562" s="42"/>
      <c r="C562" s="25" t="s">
        <v>2572</v>
      </c>
      <c r="D562" s="610">
        <v>2</v>
      </c>
      <c r="E562" s="22" t="s">
        <v>269</v>
      </c>
      <c r="F562" s="50" t="s">
        <v>3814</v>
      </c>
      <c r="G562" s="299"/>
    </row>
    <row r="563" spans="1:9" ht="29">
      <c r="A563" s="182"/>
      <c r="B563" s="42"/>
      <c r="C563" s="30" t="s">
        <v>2574</v>
      </c>
      <c r="D563" s="610">
        <v>2</v>
      </c>
      <c r="E563" s="22" t="s">
        <v>269</v>
      </c>
      <c r="F563" s="26" t="s">
        <v>1193</v>
      </c>
      <c r="G563" s="299"/>
    </row>
    <row r="564" spans="1:9" ht="43.5">
      <c r="A564" s="182"/>
      <c r="B564" s="42"/>
      <c r="C564" s="30" t="s">
        <v>1194</v>
      </c>
      <c r="D564" s="610">
        <v>2</v>
      </c>
      <c r="E564" s="22" t="s">
        <v>269</v>
      </c>
      <c r="F564" s="25" t="s">
        <v>1195</v>
      </c>
      <c r="G564" s="299"/>
    </row>
    <row r="565" spans="1:9" ht="29">
      <c r="A565" s="182"/>
      <c r="B565" s="42"/>
      <c r="C565" s="25" t="s">
        <v>1196</v>
      </c>
      <c r="D565" s="610">
        <v>2</v>
      </c>
      <c r="E565" s="22" t="s">
        <v>269</v>
      </c>
      <c r="F565" s="50" t="s">
        <v>1197</v>
      </c>
      <c r="G565" s="299"/>
    </row>
    <row r="566" spans="1:9" ht="29">
      <c r="A566" s="182"/>
      <c r="B566" s="42"/>
      <c r="C566" s="300" t="s">
        <v>1198</v>
      </c>
      <c r="D566" s="610">
        <v>2</v>
      </c>
      <c r="E566" s="22" t="s">
        <v>269</v>
      </c>
      <c r="F566" s="50"/>
      <c r="G566" s="299"/>
    </row>
    <row r="567" spans="1:9" ht="58">
      <c r="A567" s="182" t="s">
        <v>2141</v>
      </c>
      <c r="B567" s="42" t="s">
        <v>1200</v>
      </c>
      <c r="C567" s="76" t="s">
        <v>2143</v>
      </c>
      <c r="D567" s="610">
        <v>2</v>
      </c>
      <c r="E567" s="301" t="s">
        <v>377</v>
      </c>
      <c r="F567" s="30" t="s">
        <v>2575</v>
      </c>
      <c r="G567" s="299"/>
    </row>
    <row r="568" spans="1:9" ht="43.5">
      <c r="A568" s="182"/>
      <c r="B568" s="42"/>
      <c r="C568" s="76" t="s">
        <v>1203</v>
      </c>
      <c r="D568" s="610">
        <v>2</v>
      </c>
      <c r="E568" s="301" t="s">
        <v>377</v>
      </c>
      <c r="F568" s="30" t="s">
        <v>1204</v>
      </c>
      <c r="G568" s="299"/>
    </row>
    <row r="569" spans="1:9" ht="29">
      <c r="A569" s="182"/>
      <c r="B569" s="42"/>
      <c r="C569" s="23" t="s">
        <v>2792</v>
      </c>
      <c r="D569" s="610">
        <v>2</v>
      </c>
      <c r="E569" s="301" t="s">
        <v>377</v>
      </c>
      <c r="F569" s="30" t="s">
        <v>2793</v>
      </c>
      <c r="G569" s="299"/>
    </row>
    <row r="570" spans="1:9" ht="43.5">
      <c r="A570" s="182"/>
      <c r="B570" s="42"/>
      <c r="C570" s="86" t="s">
        <v>1205</v>
      </c>
      <c r="D570" s="610">
        <v>2</v>
      </c>
      <c r="E570" s="301" t="s">
        <v>377</v>
      </c>
      <c r="F570" s="123" t="s">
        <v>2794</v>
      </c>
      <c r="G570" s="299"/>
    </row>
    <row r="571" spans="1:9" ht="29">
      <c r="A571" s="182"/>
      <c r="B571" s="42"/>
      <c r="C571" s="25" t="s">
        <v>2795</v>
      </c>
      <c r="D571" s="610">
        <v>2</v>
      </c>
      <c r="E571" s="301" t="s">
        <v>377</v>
      </c>
      <c r="F571" s="22"/>
      <c r="G571" s="299"/>
    </row>
    <row r="572" spans="1:9" ht="29">
      <c r="A572" s="182"/>
      <c r="B572" s="42"/>
      <c r="C572" s="25" t="s">
        <v>1207</v>
      </c>
      <c r="D572" s="610">
        <v>2</v>
      </c>
      <c r="E572" s="301" t="s">
        <v>377</v>
      </c>
      <c r="F572" s="22"/>
      <c r="G572" s="299"/>
    </row>
    <row r="573" spans="1:9" ht="43.5">
      <c r="A573" s="182"/>
      <c r="B573" s="42"/>
      <c r="C573" s="50" t="s">
        <v>2796</v>
      </c>
      <c r="D573" s="610">
        <v>2</v>
      </c>
      <c r="E573" s="301" t="s">
        <v>377</v>
      </c>
      <c r="F573" s="50"/>
      <c r="G573" s="299"/>
    </row>
    <row r="574" spans="1:9" ht="43.5">
      <c r="A574" s="182"/>
      <c r="B574" s="42"/>
      <c r="C574" s="50" t="s">
        <v>2797</v>
      </c>
      <c r="D574" s="610">
        <v>2</v>
      </c>
      <c r="E574" s="301" t="s">
        <v>377</v>
      </c>
      <c r="F574" s="50" t="s">
        <v>2148</v>
      </c>
      <c r="G574" s="299"/>
    </row>
    <row r="575" spans="1:9" ht="40.15" customHeight="1">
      <c r="A575" s="135" t="s">
        <v>2149</v>
      </c>
      <c r="B575" s="1353" t="s">
        <v>28</v>
      </c>
      <c r="C575" s="1144"/>
      <c r="D575" s="1144"/>
      <c r="E575" s="1144"/>
      <c r="F575" s="1144"/>
      <c r="G575" s="1354"/>
      <c r="H575" s="29">
        <f>SUM(D576:D590)</f>
        <v>30</v>
      </c>
      <c r="I575" s="29">
        <f>COUNT(D576:D590)*2</f>
        <v>30</v>
      </c>
    </row>
    <row r="576" spans="1:9" ht="43.5">
      <c r="A576" s="182" t="s">
        <v>2150</v>
      </c>
      <c r="B576" s="30" t="s">
        <v>1209</v>
      </c>
      <c r="C576" s="50" t="s">
        <v>1210</v>
      </c>
      <c r="D576" s="605">
        <v>2</v>
      </c>
      <c r="E576" s="22" t="s">
        <v>339</v>
      </c>
      <c r="F576" s="66"/>
      <c r="G576" s="183"/>
    </row>
    <row r="577" spans="1:9" ht="43.5">
      <c r="A577" s="182"/>
      <c r="B577" s="30"/>
      <c r="C577" s="50" t="s">
        <v>2151</v>
      </c>
      <c r="D577" s="605">
        <v>2</v>
      </c>
      <c r="E577" s="22" t="s">
        <v>339</v>
      </c>
      <c r="F577" s="66"/>
      <c r="G577" s="183"/>
    </row>
    <row r="578" spans="1:9" ht="29">
      <c r="A578" s="182"/>
      <c r="B578" s="30"/>
      <c r="C578" s="50" t="s">
        <v>3600</v>
      </c>
      <c r="D578" s="605">
        <v>2</v>
      </c>
      <c r="E578" s="22" t="s">
        <v>339</v>
      </c>
      <c r="F578" s="66"/>
      <c r="G578" s="183"/>
    </row>
    <row r="579" spans="1:9" ht="43.5">
      <c r="A579" s="182" t="s">
        <v>2152</v>
      </c>
      <c r="B579" s="42" t="s">
        <v>1212</v>
      </c>
      <c r="C579" s="23" t="s">
        <v>1213</v>
      </c>
      <c r="D579" s="605">
        <v>2</v>
      </c>
      <c r="E579" s="22" t="s">
        <v>377</v>
      </c>
      <c r="F579" s="25" t="s">
        <v>1214</v>
      </c>
      <c r="G579" s="183"/>
    </row>
    <row r="580" spans="1:9" ht="29">
      <c r="A580" s="182"/>
      <c r="B580" s="42"/>
      <c r="C580" s="23" t="s">
        <v>1215</v>
      </c>
      <c r="D580" s="605">
        <v>2</v>
      </c>
      <c r="E580" s="22" t="s">
        <v>377</v>
      </c>
      <c r="F580" s="25" t="s">
        <v>1216</v>
      </c>
      <c r="G580" s="183"/>
    </row>
    <row r="581" spans="1:9" ht="43.5">
      <c r="A581" s="182" t="s">
        <v>2156</v>
      </c>
      <c r="B581" s="42" t="s">
        <v>1218</v>
      </c>
      <c r="C581" s="23" t="s">
        <v>1219</v>
      </c>
      <c r="D581" s="605">
        <v>2</v>
      </c>
      <c r="E581" s="22" t="s">
        <v>538</v>
      </c>
      <c r="F581" s="22"/>
      <c r="G581" s="183"/>
    </row>
    <row r="582" spans="1:9" ht="29">
      <c r="A582" s="182"/>
      <c r="B582" s="42"/>
      <c r="C582" s="23" t="s">
        <v>2160</v>
      </c>
      <c r="D582" s="605">
        <v>2</v>
      </c>
      <c r="E582" s="22" t="s">
        <v>538</v>
      </c>
      <c r="F582" s="22"/>
      <c r="G582" s="183"/>
    </row>
    <row r="583" spans="1:9" ht="43.5">
      <c r="A583" s="182"/>
      <c r="B583" s="42"/>
      <c r="C583" s="30" t="s">
        <v>1221</v>
      </c>
      <c r="D583" s="605">
        <v>2</v>
      </c>
      <c r="E583" s="22" t="s">
        <v>538</v>
      </c>
      <c r="F583" s="22"/>
      <c r="G583" s="183"/>
    </row>
    <row r="584" spans="1:9" ht="29">
      <c r="A584" s="182"/>
      <c r="B584" s="42"/>
      <c r="C584" s="23" t="s">
        <v>1222</v>
      </c>
      <c r="D584" s="605">
        <v>2</v>
      </c>
      <c r="E584" s="22" t="s">
        <v>377</v>
      </c>
      <c r="F584" s="25" t="s">
        <v>1223</v>
      </c>
      <c r="G584" s="183"/>
    </row>
    <row r="585" spans="1:9" ht="43.5">
      <c r="A585" s="182"/>
      <c r="B585" s="42"/>
      <c r="C585" s="23" t="s">
        <v>1224</v>
      </c>
      <c r="D585" s="605">
        <v>2</v>
      </c>
      <c r="E585" s="22" t="s">
        <v>377</v>
      </c>
      <c r="F585" s="25" t="s">
        <v>1225</v>
      </c>
      <c r="G585" s="183"/>
    </row>
    <row r="586" spans="1:9" ht="29">
      <c r="A586" s="182"/>
      <c r="B586" s="42"/>
      <c r="C586" s="23" t="s">
        <v>2799</v>
      </c>
      <c r="D586" s="605">
        <v>2</v>
      </c>
      <c r="E586" s="22" t="s">
        <v>377</v>
      </c>
      <c r="F586" s="25"/>
      <c r="G586" s="183"/>
    </row>
    <row r="587" spans="1:9" ht="29">
      <c r="A587" s="182"/>
      <c r="B587" s="42"/>
      <c r="C587" s="23" t="s">
        <v>2800</v>
      </c>
      <c r="D587" s="605">
        <v>2</v>
      </c>
      <c r="E587" s="22" t="s">
        <v>538</v>
      </c>
      <c r="F587" s="25"/>
      <c r="G587" s="183"/>
    </row>
    <row r="588" spans="1:9" ht="29">
      <c r="A588" s="182"/>
      <c r="B588" s="42"/>
      <c r="C588" s="23" t="s">
        <v>3815</v>
      </c>
      <c r="D588" s="605">
        <v>2</v>
      </c>
      <c r="E588" s="22" t="s">
        <v>339</v>
      </c>
      <c r="F588" s="25"/>
      <c r="G588" s="183"/>
    </row>
    <row r="589" spans="1:9" ht="43.5">
      <c r="A589" s="182" t="s">
        <v>2163</v>
      </c>
      <c r="B589" s="30" t="s">
        <v>1227</v>
      </c>
      <c r="C589" s="50" t="s">
        <v>2577</v>
      </c>
      <c r="D589" s="605">
        <v>2</v>
      </c>
      <c r="E589" s="22" t="s">
        <v>377</v>
      </c>
      <c r="F589" s="66"/>
      <c r="G589" s="183"/>
    </row>
    <row r="590" spans="1:9" ht="29">
      <c r="A590" s="182" t="s">
        <v>1230</v>
      </c>
      <c r="B590" s="30" t="s">
        <v>1231</v>
      </c>
      <c r="C590" s="50" t="s">
        <v>3816</v>
      </c>
      <c r="D590" s="605">
        <v>2</v>
      </c>
      <c r="E590" s="22" t="s">
        <v>658</v>
      </c>
      <c r="F590" s="66"/>
      <c r="G590" s="183"/>
    </row>
    <row r="591" spans="1:9" ht="40.15" customHeight="1">
      <c r="A591" s="135" t="s">
        <v>2166</v>
      </c>
      <c r="B591" s="1353" t="s">
        <v>26</v>
      </c>
      <c r="C591" s="1144"/>
      <c r="D591" s="1144"/>
      <c r="E591" s="1144"/>
      <c r="F591" s="1144"/>
      <c r="G591" s="1354"/>
      <c r="H591" s="29">
        <f>SUM(D592:D606)</f>
        <v>30</v>
      </c>
      <c r="I591" s="29">
        <f>COUNT(D592:D606)*2</f>
        <v>30</v>
      </c>
    </row>
    <row r="592" spans="1:9" ht="43.5">
      <c r="A592" s="182" t="s">
        <v>2168</v>
      </c>
      <c r="B592" s="191" t="s">
        <v>1233</v>
      </c>
      <c r="C592" s="20" t="s">
        <v>2804</v>
      </c>
      <c r="D592" s="607">
        <v>2</v>
      </c>
      <c r="E592" s="71" t="s">
        <v>339</v>
      </c>
      <c r="F592" s="42" t="s">
        <v>3266</v>
      </c>
      <c r="G592" s="299"/>
    </row>
    <row r="593" spans="1:9" ht="29">
      <c r="A593" s="182"/>
      <c r="B593" s="191"/>
      <c r="C593" s="25" t="s">
        <v>6306</v>
      </c>
      <c r="D593" s="607">
        <v>2</v>
      </c>
      <c r="E593" s="71" t="s">
        <v>339</v>
      </c>
      <c r="F593" s="236"/>
      <c r="G593" s="299"/>
    </row>
    <row r="594" spans="1:9" ht="101.5">
      <c r="A594" s="182"/>
      <c r="B594" s="191"/>
      <c r="C594" s="25" t="s">
        <v>6305</v>
      </c>
      <c r="D594" s="607">
        <v>2</v>
      </c>
      <c r="E594" s="71" t="s">
        <v>377</v>
      </c>
      <c r="F594" s="25" t="s">
        <v>6316</v>
      </c>
      <c r="G594" s="299"/>
    </row>
    <row r="595" spans="1:9" ht="101.5">
      <c r="A595" s="182"/>
      <c r="B595" s="191"/>
      <c r="C595" s="25" t="s">
        <v>2172</v>
      </c>
      <c r="D595" s="607">
        <v>2</v>
      </c>
      <c r="E595" s="71" t="s">
        <v>339</v>
      </c>
      <c r="F595" s="25" t="s">
        <v>6315</v>
      </c>
      <c r="G595" s="299"/>
    </row>
    <row r="596" spans="1:9" ht="43.5">
      <c r="A596" s="182"/>
      <c r="B596" s="191"/>
      <c r="C596" s="20" t="s">
        <v>1235</v>
      </c>
      <c r="D596" s="607">
        <v>2</v>
      </c>
      <c r="E596" s="71" t="s">
        <v>339</v>
      </c>
      <c r="F596" s="42" t="s">
        <v>3267</v>
      </c>
      <c r="G596" s="299"/>
    </row>
    <row r="597" spans="1:9" ht="29">
      <c r="A597" s="182"/>
      <c r="B597" s="191"/>
      <c r="C597" s="23" t="s">
        <v>1236</v>
      </c>
      <c r="D597" s="607">
        <v>2</v>
      </c>
      <c r="E597" s="71"/>
      <c r="F597" s="236"/>
      <c r="G597" s="299"/>
    </row>
    <row r="598" spans="1:9" ht="31">
      <c r="A598" s="182" t="s">
        <v>2173</v>
      </c>
      <c r="B598" s="191" t="s">
        <v>1238</v>
      </c>
      <c r="C598" s="23" t="s">
        <v>1239</v>
      </c>
      <c r="D598" s="612">
        <v>2</v>
      </c>
      <c r="E598" s="31" t="s">
        <v>339</v>
      </c>
      <c r="F598" s="20" t="s">
        <v>6313</v>
      </c>
      <c r="G598" s="299"/>
    </row>
    <row r="599" spans="1:9" ht="145">
      <c r="A599" s="182"/>
      <c r="B599" s="191"/>
      <c r="C599" s="23" t="s">
        <v>6308</v>
      </c>
      <c r="D599" s="52">
        <v>2</v>
      </c>
      <c r="E599" s="31" t="s">
        <v>339</v>
      </c>
      <c r="F599" s="20" t="s">
        <v>6314</v>
      </c>
      <c r="G599" s="299"/>
    </row>
    <row r="600" spans="1:9" ht="29">
      <c r="A600" s="182"/>
      <c r="B600" s="191"/>
      <c r="C600" s="23" t="s">
        <v>1241</v>
      </c>
      <c r="D600" s="52">
        <v>2</v>
      </c>
      <c r="E600" s="31" t="s">
        <v>269</v>
      </c>
      <c r="F600" s="20" t="s">
        <v>1242</v>
      </c>
      <c r="G600" s="299"/>
    </row>
    <row r="601" spans="1:9" ht="58">
      <c r="A601" s="182"/>
      <c r="B601" s="191"/>
      <c r="C601" s="23" t="s">
        <v>1243</v>
      </c>
      <c r="D601" s="52">
        <v>2</v>
      </c>
      <c r="E601" s="31" t="s">
        <v>418</v>
      </c>
      <c r="F601" s="20" t="s">
        <v>1244</v>
      </c>
      <c r="G601" s="299"/>
    </row>
    <row r="602" spans="1:9" ht="72.5">
      <c r="A602" s="182"/>
      <c r="B602" s="191"/>
      <c r="C602" s="23" t="s">
        <v>6309</v>
      </c>
      <c r="D602" s="52">
        <v>2</v>
      </c>
      <c r="E602" s="22" t="s">
        <v>339</v>
      </c>
      <c r="F602" s="30" t="s">
        <v>6312</v>
      </c>
      <c r="G602" s="299"/>
    </row>
    <row r="603" spans="1:9" ht="31">
      <c r="A603" s="182" t="s">
        <v>2178</v>
      </c>
      <c r="B603" s="191" t="s">
        <v>1246</v>
      </c>
      <c r="C603" s="535" t="s">
        <v>1247</v>
      </c>
      <c r="D603" s="607">
        <v>2</v>
      </c>
      <c r="E603" s="273" t="s">
        <v>269</v>
      </c>
      <c r="F603" s="66"/>
      <c r="G603" s="299"/>
    </row>
    <row r="604" spans="1:9" ht="29">
      <c r="A604" s="182"/>
      <c r="B604" s="191"/>
      <c r="C604" s="536" t="s">
        <v>1248</v>
      </c>
      <c r="D604" s="607">
        <v>2</v>
      </c>
      <c r="E604" s="71" t="s">
        <v>269</v>
      </c>
      <c r="F604" s="66"/>
      <c r="G604" s="299"/>
    </row>
    <row r="605" spans="1:9" ht="43.5">
      <c r="A605" s="304"/>
      <c r="B605" s="66"/>
      <c r="C605" s="537" t="s">
        <v>1249</v>
      </c>
      <c r="D605" s="607">
        <v>2</v>
      </c>
      <c r="E605" s="71"/>
      <c r="F605" s="66"/>
      <c r="G605" s="299"/>
    </row>
    <row r="606" spans="1:9" ht="29">
      <c r="A606" s="304"/>
      <c r="B606" s="66"/>
      <c r="C606" s="538" t="s">
        <v>6307</v>
      </c>
      <c r="D606" s="607">
        <v>2</v>
      </c>
      <c r="E606" s="71" t="s">
        <v>538</v>
      </c>
      <c r="F606" s="66"/>
      <c r="G606" s="299"/>
    </row>
    <row r="607" spans="1:9" ht="18.5">
      <c r="A607" s="298"/>
      <c r="B607" s="1084" t="s">
        <v>2181</v>
      </c>
      <c r="C607" s="1077"/>
      <c r="D607" s="1077"/>
      <c r="E607" s="1077"/>
      <c r="F607" s="1077"/>
      <c r="G607" s="1077"/>
      <c r="H607" s="29">
        <f>H608+H615+H619+H642+H646+H654+H662+H666+H673+H611</f>
        <v>84</v>
      </c>
      <c r="I607" s="29">
        <f>I608+I615+I619+I642+I646+I654+I662+I611+I666+I673</f>
        <v>84</v>
      </c>
    </row>
    <row r="608" spans="1:9" ht="40.15" customHeight="1">
      <c r="A608" s="135" t="s">
        <v>25</v>
      </c>
      <c r="B608" s="1353" t="s">
        <v>24</v>
      </c>
      <c r="C608" s="1144"/>
      <c r="D608" s="1144"/>
      <c r="E608" s="1144"/>
      <c r="F608" s="1144"/>
      <c r="G608" s="1354"/>
      <c r="H608" s="29">
        <f>SUM(D609:D610)</f>
        <v>2</v>
      </c>
      <c r="I608" s="29">
        <f>COUNT(D609:D610)*2</f>
        <v>2</v>
      </c>
    </row>
    <row r="609" spans="1:9" ht="62">
      <c r="A609" s="43" t="s">
        <v>1252</v>
      </c>
      <c r="B609" s="114" t="s">
        <v>1253</v>
      </c>
      <c r="C609" s="74" t="s">
        <v>1254</v>
      </c>
      <c r="D609" s="601">
        <v>2</v>
      </c>
      <c r="E609" s="28" t="s">
        <v>538</v>
      </c>
      <c r="F609" s="26"/>
      <c r="G609" s="53"/>
    </row>
    <row r="610" spans="1:9" ht="29" hidden="1">
      <c r="A610" s="68" t="s">
        <v>1255</v>
      </c>
      <c r="B610" s="30" t="s">
        <v>1256</v>
      </c>
      <c r="C610" s="26"/>
      <c r="D610" s="26"/>
      <c r="E610" s="28"/>
      <c r="F610" s="26"/>
      <c r="G610" s="26"/>
      <c r="H610" s="99"/>
      <c r="I610" s="99"/>
    </row>
    <row r="611" spans="1:9" ht="40.15" hidden="1" customHeight="1">
      <c r="A611" s="162" t="s">
        <v>23</v>
      </c>
      <c r="B611" s="1353" t="s">
        <v>22</v>
      </c>
      <c r="C611" s="1144"/>
      <c r="D611" s="1144"/>
      <c r="E611" s="1144"/>
      <c r="F611" s="1144"/>
      <c r="G611" s="1354"/>
      <c r="H611" s="99">
        <f>SUM(D612:D614)</f>
        <v>0</v>
      </c>
      <c r="I611" s="99">
        <f>COUNT(D612:D614)*2</f>
        <v>0</v>
      </c>
    </row>
    <row r="612" spans="1:9" ht="31" hidden="1">
      <c r="A612" s="68" t="s">
        <v>1257</v>
      </c>
      <c r="B612" s="191" t="s">
        <v>1258</v>
      </c>
      <c r="C612" s="26"/>
      <c r="D612" s="26"/>
      <c r="E612" s="28"/>
      <c r="F612" s="26"/>
      <c r="G612" s="26"/>
      <c r="H612" s="99"/>
      <c r="I612" s="99"/>
    </row>
    <row r="613" spans="1:9" ht="31" hidden="1">
      <c r="A613" s="68" t="s">
        <v>1259</v>
      </c>
      <c r="B613" s="191" t="s">
        <v>1260</v>
      </c>
      <c r="C613" s="26"/>
      <c r="D613" s="26"/>
      <c r="E613" s="28"/>
      <c r="F613" s="26"/>
      <c r="G613" s="26"/>
      <c r="H613" s="99"/>
      <c r="I613" s="99"/>
    </row>
    <row r="614" spans="1:9" ht="31" hidden="1">
      <c r="A614" s="68" t="s">
        <v>1261</v>
      </c>
      <c r="B614" s="191" t="s">
        <v>1262</v>
      </c>
      <c r="C614" s="26"/>
      <c r="D614" s="26"/>
      <c r="E614" s="28"/>
      <c r="F614" s="26"/>
      <c r="G614" s="26"/>
      <c r="H614" s="99"/>
      <c r="I614" s="99"/>
    </row>
    <row r="615" spans="1:9" ht="40.15" customHeight="1">
      <c r="A615" s="135" t="s">
        <v>2191</v>
      </c>
      <c r="B615" s="1353" t="s">
        <v>20</v>
      </c>
      <c r="C615" s="1144"/>
      <c r="D615" s="1144"/>
      <c r="E615" s="1144"/>
      <c r="F615" s="1144"/>
      <c r="G615" s="1354"/>
      <c r="H615" s="29">
        <f>SUM(D616:D618)</f>
        <v>4</v>
      </c>
      <c r="I615" s="29">
        <f>COUNT(D616:D618)*2</f>
        <v>4</v>
      </c>
    </row>
    <row r="616" spans="1:9" ht="72.5">
      <c r="A616" s="18" t="s">
        <v>2193</v>
      </c>
      <c r="B616" s="191" t="s">
        <v>1264</v>
      </c>
      <c r="C616" s="25" t="s">
        <v>3817</v>
      </c>
      <c r="D616" s="601">
        <v>2</v>
      </c>
      <c r="E616" s="28" t="s">
        <v>538</v>
      </c>
      <c r="F616" s="26"/>
      <c r="G616" s="53"/>
    </row>
    <row r="617" spans="1:9" ht="46.5" hidden="1">
      <c r="A617" s="27" t="s">
        <v>2197</v>
      </c>
      <c r="B617" s="191" t="s">
        <v>1268</v>
      </c>
      <c r="C617" s="26"/>
      <c r="D617" s="53"/>
      <c r="E617" s="28"/>
      <c r="F617" s="26"/>
      <c r="G617" s="26"/>
      <c r="H617" s="99"/>
      <c r="I617" s="99"/>
    </row>
    <row r="618" spans="1:9" ht="46.5">
      <c r="A618" s="18" t="s">
        <v>2199</v>
      </c>
      <c r="B618" s="114" t="s">
        <v>1271</v>
      </c>
      <c r="C618" s="191" t="s">
        <v>1272</v>
      </c>
      <c r="D618" s="601">
        <v>2</v>
      </c>
      <c r="E618" s="28" t="s">
        <v>538</v>
      </c>
      <c r="F618" s="191" t="s">
        <v>1273</v>
      </c>
      <c r="G618" s="53"/>
    </row>
    <row r="619" spans="1:9" ht="40.15" customHeight="1">
      <c r="A619" s="135" t="s">
        <v>2202</v>
      </c>
      <c r="B619" s="1353" t="s">
        <v>18</v>
      </c>
      <c r="C619" s="1144"/>
      <c r="D619" s="1144"/>
      <c r="E619" s="1144"/>
      <c r="F619" s="1144"/>
      <c r="G619" s="1354"/>
      <c r="H619" s="29">
        <f>SUM(D620:D641)</f>
        <v>44</v>
      </c>
      <c r="I619" s="29">
        <f>COUNT(D620:D641)*2</f>
        <v>44</v>
      </c>
    </row>
    <row r="620" spans="1:9" ht="43.5">
      <c r="A620" s="18" t="s">
        <v>2204</v>
      </c>
      <c r="B620" s="191" t="s">
        <v>1275</v>
      </c>
      <c r="C620" s="123" t="s">
        <v>1276</v>
      </c>
      <c r="D620" s="601">
        <v>2</v>
      </c>
      <c r="E620" s="28" t="s">
        <v>646</v>
      </c>
      <c r="F620" s="26"/>
      <c r="G620" s="53"/>
    </row>
    <row r="621" spans="1:9" ht="29">
      <c r="A621" s="18"/>
      <c r="B621" s="191"/>
      <c r="C621" s="23" t="s">
        <v>1277</v>
      </c>
      <c r="D621" s="601">
        <v>2</v>
      </c>
      <c r="E621" s="28" t="s">
        <v>375</v>
      </c>
      <c r="F621" s="26"/>
      <c r="G621" s="53"/>
    </row>
    <row r="622" spans="1:9" ht="58">
      <c r="A622" s="18" t="s">
        <v>2207</v>
      </c>
      <c r="B622" s="191" t="s">
        <v>1279</v>
      </c>
      <c r="C622" s="50" t="s">
        <v>3818</v>
      </c>
      <c r="D622" s="601">
        <v>2</v>
      </c>
      <c r="E622" s="28" t="s">
        <v>646</v>
      </c>
      <c r="F622" s="50" t="s">
        <v>3819</v>
      </c>
      <c r="G622" s="53"/>
    </row>
    <row r="623" spans="1:9" ht="29">
      <c r="A623" s="18"/>
      <c r="B623" s="191"/>
      <c r="C623" s="50" t="s">
        <v>3820</v>
      </c>
      <c r="D623" s="601">
        <v>2</v>
      </c>
      <c r="E623" s="28" t="s">
        <v>646</v>
      </c>
      <c r="F623" s="50"/>
      <c r="G623" s="53"/>
    </row>
    <row r="624" spans="1:9" ht="58">
      <c r="A624" s="18"/>
      <c r="B624" s="191"/>
      <c r="C624" s="50" t="s">
        <v>3821</v>
      </c>
      <c r="D624" s="601">
        <v>2</v>
      </c>
      <c r="E624" s="28" t="s">
        <v>646</v>
      </c>
      <c r="F624" s="50"/>
      <c r="G624" s="53"/>
    </row>
    <row r="625" spans="1:7" ht="43.5">
      <c r="A625" s="18"/>
      <c r="B625" s="191"/>
      <c r="C625" s="50" t="s">
        <v>3822</v>
      </c>
      <c r="D625" s="601">
        <v>2</v>
      </c>
      <c r="E625" s="28" t="s">
        <v>646</v>
      </c>
      <c r="F625" s="50"/>
      <c r="G625" s="53"/>
    </row>
    <row r="626" spans="1:7" ht="43.5">
      <c r="A626" s="18"/>
      <c r="B626" s="191"/>
      <c r="C626" s="50" t="s">
        <v>3823</v>
      </c>
      <c r="D626" s="601">
        <v>2</v>
      </c>
      <c r="E626" s="28" t="s">
        <v>646</v>
      </c>
      <c r="F626" s="50"/>
      <c r="G626" s="53"/>
    </row>
    <row r="627" spans="1:7" ht="58">
      <c r="A627" s="18"/>
      <c r="B627" s="42"/>
      <c r="C627" s="50" t="s">
        <v>3824</v>
      </c>
      <c r="D627" s="601">
        <v>2</v>
      </c>
      <c r="E627" s="28" t="s">
        <v>646</v>
      </c>
      <c r="F627" s="50"/>
      <c r="G627" s="53"/>
    </row>
    <row r="628" spans="1:7" ht="43.5">
      <c r="A628" s="18"/>
      <c r="B628" s="191"/>
      <c r="C628" s="50" t="s">
        <v>3825</v>
      </c>
      <c r="D628" s="601">
        <v>2</v>
      </c>
      <c r="E628" s="28" t="s">
        <v>646</v>
      </c>
      <c r="F628" s="50"/>
      <c r="G628" s="53"/>
    </row>
    <row r="629" spans="1:7" ht="43.5">
      <c r="A629" s="18"/>
      <c r="B629" s="191"/>
      <c r="C629" s="50" t="s">
        <v>3826</v>
      </c>
      <c r="D629" s="601">
        <v>2</v>
      </c>
      <c r="E629" s="28" t="s">
        <v>646</v>
      </c>
      <c r="F629" s="50"/>
      <c r="G629" s="53"/>
    </row>
    <row r="630" spans="1:7" ht="58">
      <c r="A630" s="18"/>
      <c r="B630" s="191"/>
      <c r="C630" s="50" t="s">
        <v>3827</v>
      </c>
      <c r="D630" s="601">
        <v>2</v>
      </c>
      <c r="E630" s="28" t="s">
        <v>646</v>
      </c>
      <c r="F630" s="50"/>
      <c r="G630" s="53"/>
    </row>
    <row r="631" spans="1:7" ht="43.5">
      <c r="A631" s="18"/>
      <c r="B631" s="191"/>
      <c r="C631" s="50" t="s">
        <v>3828</v>
      </c>
      <c r="D631" s="601">
        <v>2</v>
      </c>
      <c r="E631" s="28" t="s">
        <v>646</v>
      </c>
      <c r="F631" s="50"/>
      <c r="G631" s="53"/>
    </row>
    <row r="632" spans="1:7" ht="43.5">
      <c r="A632" s="18"/>
      <c r="B632" s="191"/>
      <c r="C632" s="50" t="s">
        <v>3829</v>
      </c>
      <c r="D632" s="601">
        <v>2</v>
      </c>
      <c r="E632" s="28" t="s">
        <v>646</v>
      </c>
      <c r="F632" s="50"/>
      <c r="G632" s="53"/>
    </row>
    <row r="633" spans="1:7" ht="43.5">
      <c r="A633" s="18"/>
      <c r="B633" s="191"/>
      <c r="C633" s="50" t="s">
        <v>3830</v>
      </c>
      <c r="D633" s="601">
        <v>2</v>
      </c>
      <c r="E633" s="28" t="s">
        <v>646</v>
      </c>
      <c r="F633" s="50"/>
      <c r="G633" s="53"/>
    </row>
    <row r="634" spans="1:7" ht="43.5">
      <c r="A634" s="18"/>
      <c r="B634" s="191"/>
      <c r="C634" s="50" t="s">
        <v>3831</v>
      </c>
      <c r="D634" s="601">
        <v>2</v>
      </c>
      <c r="E634" s="28" t="s">
        <v>646</v>
      </c>
      <c r="F634" s="50"/>
      <c r="G634" s="53"/>
    </row>
    <row r="635" spans="1:7" ht="58">
      <c r="A635" s="18"/>
      <c r="B635" s="191"/>
      <c r="C635" s="226" t="s">
        <v>3832</v>
      </c>
      <c r="D635" s="601">
        <v>2</v>
      </c>
      <c r="E635" s="28" t="s">
        <v>646</v>
      </c>
      <c r="F635" s="50"/>
      <c r="G635" s="53"/>
    </row>
    <row r="636" spans="1:7" ht="43.5">
      <c r="A636" s="18"/>
      <c r="B636" s="191"/>
      <c r="C636" s="50" t="s">
        <v>3833</v>
      </c>
      <c r="D636" s="601">
        <v>2</v>
      </c>
      <c r="E636" s="28" t="s">
        <v>646</v>
      </c>
      <c r="F636" s="50"/>
      <c r="G636" s="53"/>
    </row>
    <row r="637" spans="1:7" ht="43.5">
      <c r="A637" s="18"/>
      <c r="B637" s="191"/>
      <c r="C637" s="50" t="s">
        <v>3834</v>
      </c>
      <c r="D637" s="601">
        <v>2</v>
      </c>
      <c r="E637" s="28" t="s">
        <v>646</v>
      </c>
      <c r="F637" s="50"/>
      <c r="G637" s="53"/>
    </row>
    <row r="638" spans="1:7" ht="43.5">
      <c r="A638" s="18"/>
      <c r="B638" s="191"/>
      <c r="C638" s="50" t="s">
        <v>3835</v>
      </c>
      <c r="D638" s="601">
        <v>2</v>
      </c>
      <c r="E638" s="28" t="s">
        <v>646</v>
      </c>
      <c r="F638" s="50"/>
      <c r="G638" s="53"/>
    </row>
    <row r="639" spans="1:7" ht="43.5">
      <c r="A639" s="18"/>
      <c r="B639" s="191"/>
      <c r="C639" s="258" t="s">
        <v>3836</v>
      </c>
      <c r="D639" s="601">
        <v>2</v>
      </c>
      <c r="E639" s="28" t="s">
        <v>646</v>
      </c>
      <c r="F639" s="50"/>
      <c r="G639" s="53"/>
    </row>
    <row r="640" spans="1:7" ht="46.5">
      <c r="A640" s="18" t="s">
        <v>2224</v>
      </c>
      <c r="B640" s="191" t="s">
        <v>1294</v>
      </c>
      <c r="C640" s="50" t="s">
        <v>2600</v>
      </c>
      <c r="D640" s="601">
        <v>2</v>
      </c>
      <c r="E640" s="28" t="s">
        <v>538</v>
      </c>
      <c r="F640" s="66"/>
      <c r="G640" s="53"/>
    </row>
    <row r="641" spans="1:9" ht="31">
      <c r="A641" s="18" t="s">
        <v>2228</v>
      </c>
      <c r="B641" s="191" t="s">
        <v>1297</v>
      </c>
      <c r="C641" s="50" t="s">
        <v>1298</v>
      </c>
      <c r="D641" s="601">
        <v>2</v>
      </c>
      <c r="E641" s="28" t="s">
        <v>339</v>
      </c>
      <c r="F641" s="50" t="s">
        <v>3837</v>
      </c>
      <c r="G641" s="53"/>
    </row>
    <row r="642" spans="1:9" ht="40.15" customHeight="1">
      <c r="A642" s="135" t="s">
        <v>2235</v>
      </c>
      <c r="B642" s="1353" t="s">
        <v>16</v>
      </c>
      <c r="C642" s="1144"/>
      <c r="D642" s="1144"/>
      <c r="E642" s="1144"/>
      <c r="F642" s="1144"/>
      <c r="G642" s="1354"/>
      <c r="H642" s="29">
        <f>SUM(D643:D645)</f>
        <v>6</v>
      </c>
      <c r="I642" s="29">
        <f>COUNT(D643:D645)*2</f>
        <v>6</v>
      </c>
    </row>
    <row r="643" spans="1:9" ht="29">
      <c r="A643" s="18" t="s">
        <v>2237</v>
      </c>
      <c r="B643" s="191" t="s">
        <v>1302</v>
      </c>
      <c r="C643" s="50" t="s">
        <v>1303</v>
      </c>
      <c r="D643" s="601">
        <v>2</v>
      </c>
      <c r="E643" s="28" t="s">
        <v>538</v>
      </c>
      <c r="F643" s="26"/>
      <c r="G643" s="53"/>
    </row>
    <row r="644" spans="1:9" ht="46.5">
      <c r="A644" s="18" t="s">
        <v>2240</v>
      </c>
      <c r="B644" s="191" t="s">
        <v>1305</v>
      </c>
      <c r="C644" s="25" t="s">
        <v>1306</v>
      </c>
      <c r="D644" s="601">
        <v>2</v>
      </c>
      <c r="E644" s="28" t="s">
        <v>538</v>
      </c>
      <c r="F644" s="26"/>
      <c r="G644" s="53"/>
    </row>
    <row r="645" spans="1:9" ht="31">
      <c r="A645" s="18" t="s">
        <v>1307</v>
      </c>
      <c r="B645" s="191" t="s">
        <v>1308</v>
      </c>
      <c r="C645" s="23" t="s">
        <v>1309</v>
      </c>
      <c r="D645" s="601">
        <v>2</v>
      </c>
      <c r="E645" s="28" t="s">
        <v>538</v>
      </c>
      <c r="F645" s="26"/>
      <c r="G645" s="53"/>
    </row>
    <row r="646" spans="1:9" ht="40.15" customHeight="1">
      <c r="A646" s="135" t="s">
        <v>2244</v>
      </c>
      <c r="B646" s="1378" t="s">
        <v>14</v>
      </c>
      <c r="C646" s="1165"/>
      <c r="D646" s="1165"/>
      <c r="E646" s="1165"/>
      <c r="F646" s="1165"/>
      <c r="G646" s="1379"/>
      <c r="H646" s="29">
        <f>SUM(D647:D653)</f>
        <v>14</v>
      </c>
      <c r="I646" s="29">
        <f>COUNT(D647:D653)*2</f>
        <v>14</v>
      </c>
    </row>
    <row r="647" spans="1:9" ht="31">
      <c r="A647" s="18" t="s">
        <v>2245</v>
      </c>
      <c r="B647" s="19" t="s">
        <v>1311</v>
      </c>
      <c r="C647" s="25" t="s">
        <v>1312</v>
      </c>
      <c r="D647" s="601">
        <v>2</v>
      </c>
      <c r="E647" s="28" t="s">
        <v>651</v>
      </c>
      <c r="F647" s="26"/>
      <c r="G647" s="53"/>
    </row>
    <row r="648" spans="1:9" ht="31">
      <c r="A648" s="18" t="s">
        <v>1313</v>
      </c>
      <c r="B648" s="19" t="s">
        <v>1314</v>
      </c>
      <c r="C648" s="25" t="s">
        <v>1315</v>
      </c>
      <c r="D648" s="601">
        <v>2</v>
      </c>
      <c r="E648" s="28" t="s">
        <v>651</v>
      </c>
      <c r="F648" s="26"/>
      <c r="G648" s="53"/>
    </row>
    <row r="649" spans="1:9" ht="29">
      <c r="A649" s="18"/>
      <c r="B649" s="19"/>
      <c r="C649" s="247" t="s">
        <v>1316</v>
      </c>
      <c r="D649" s="601">
        <v>2</v>
      </c>
      <c r="E649" s="28" t="s">
        <v>651</v>
      </c>
      <c r="F649" s="26"/>
      <c r="G649" s="53"/>
    </row>
    <row r="650" spans="1:9" ht="29">
      <c r="A650" s="18"/>
      <c r="B650" s="19"/>
      <c r="C650" s="25" t="s">
        <v>1317</v>
      </c>
      <c r="D650" s="601">
        <v>2</v>
      </c>
      <c r="E650" s="28" t="s">
        <v>651</v>
      </c>
      <c r="F650" s="26"/>
      <c r="G650" s="53"/>
    </row>
    <row r="651" spans="1:9" ht="46.5">
      <c r="A651" s="18" t="s">
        <v>1318</v>
      </c>
      <c r="B651" s="51" t="s">
        <v>1319</v>
      </c>
      <c r="C651" s="123" t="s">
        <v>1320</v>
      </c>
      <c r="D651" s="601">
        <v>2</v>
      </c>
      <c r="E651" s="28" t="s">
        <v>651</v>
      </c>
      <c r="F651" s="26"/>
      <c r="G651" s="53"/>
    </row>
    <row r="652" spans="1:9" ht="46.5">
      <c r="A652" s="18" t="s">
        <v>2255</v>
      </c>
      <c r="B652" s="19" t="s">
        <v>1322</v>
      </c>
      <c r="C652" s="66" t="s">
        <v>1323</v>
      </c>
      <c r="D652" s="601">
        <v>2</v>
      </c>
      <c r="E652" s="28" t="s">
        <v>651</v>
      </c>
      <c r="F652" s="26"/>
      <c r="G652" s="53"/>
    </row>
    <row r="653" spans="1:9" ht="46.5">
      <c r="A653" s="18" t="s">
        <v>2257</v>
      </c>
      <c r="B653" s="19" t="s">
        <v>2807</v>
      </c>
      <c r="C653" s="25" t="s">
        <v>1326</v>
      </c>
      <c r="D653" s="601">
        <v>2</v>
      </c>
      <c r="E653" s="28" t="s">
        <v>651</v>
      </c>
      <c r="F653" s="26"/>
      <c r="G653" s="53"/>
    </row>
    <row r="654" spans="1:9" ht="40.15" customHeight="1">
      <c r="A654" s="135" t="s">
        <v>2261</v>
      </c>
      <c r="B654" s="996" t="s">
        <v>1327</v>
      </c>
      <c r="C654" s="997"/>
      <c r="D654" s="1001"/>
      <c r="E654" s="997"/>
      <c r="F654" s="997"/>
      <c r="G654" s="1079"/>
      <c r="H654" s="29">
        <f>SUM(D655:D661)</f>
        <v>6</v>
      </c>
      <c r="I654" s="29">
        <f>COUNT(D655:D661)*2</f>
        <v>6</v>
      </c>
    </row>
    <row r="655" spans="1:9" ht="31.5" hidden="1" customHeight="1">
      <c r="A655" s="27" t="s">
        <v>1328</v>
      </c>
      <c r="B655" s="50" t="s">
        <v>1329</v>
      </c>
      <c r="C655" s="50" t="s">
        <v>1330</v>
      </c>
      <c r="D655" s="90"/>
      <c r="E655" s="26" t="s">
        <v>538</v>
      </c>
      <c r="F655" s="91" t="s">
        <v>1331</v>
      </c>
      <c r="G655" s="26"/>
      <c r="H655" s="99"/>
      <c r="I655" s="99"/>
    </row>
    <row r="656" spans="1:9" ht="87" hidden="1">
      <c r="A656" s="27" t="s">
        <v>1332</v>
      </c>
      <c r="B656" s="50" t="s">
        <v>1333</v>
      </c>
      <c r="C656" s="50" t="s">
        <v>1334</v>
      </c>
      <c r="D656" s="90"/>
      <c r="E656" s="26" t="s">
        <v>538</v>
      </c>
      <c r="F656" s="91" t="s">
        <v>1335</v>
      </c>
      <c r="G656" s="53"/>
      <c r="H656" s="99"/>
      <c r="I656" s="99"/>
    </row>
    <row r="657" spans="1:9" ht="116" hidden="1">
      <c r="A657" s="27" t="s">
        <v>1336</v>
      </c>
      <c r="B657" s="50" t="s">
        <v>1337</v>
      </c>
      <c r="C657" s="50" t="s">
        <v>1338</v>
      </c>
      <c r="D657" s="90"/>
      <c r="E657" s="26" t="s">
        <v>538</v>
      </c>
      <c r="F657" s="91" t="s">
        <v>1339</v>
      </c>
      <c r="G657" s="53"/>
      <c r="H657" s="99"/>
      <c r="I657" s="99"/>
    </row>
    <row r="658" spans="1:9" ht="116">
      <c r="A658" s="63" t="s">
        <v>1340</v>
      </c>
      <c r="B658" s="50" t="s">
        <v>1341</v>
      </c>
      <c r="C658" s="50" t="s">
        <v>1342</v>
      </c>
      <c r="D658" s="530">
        <v>2</v>
      </c>
      <c r="E658" s="26" t="s">
        <v>538</v>
      </c>
      <c r="F658" s="91" t="s">
        <v>1343</v>
      </c>
      <c r="G658" s="53"/>
    </row>
    <row r="659" spans="1:9" ht="87">
      <c r="A659" s="63" t="s">
        <v>1344</v>
      </c>
      <c r="B659" s="50" t="s">
        <v>1345</v>
      </c>
      <c r="C659" s="50" t="s">
        <v>1346</v>
      </c>
      <c r="D659" s="530">
        <v>2</v>
      </c>
      <c r="E659" s="26" t="s">
        <v>538</v>
      </c>
      <c r="F659" s="91" t="s">
        <v>1347</v>
      </c>
      <c r="G659" s="53"/>
    </row>
    <row r="660" spans="1:9" ht="101.5" hidden="1">
      <c r="A660" s="27" t="s">
        <v>1348</v>
      </c>
      <c r="B660" s="50" t="s">
        <v>1349</v>
      </c>
      <c r="C660" s="50" t="s">
        <v>1350</v>
      </c>
      <c r="D660" s="90"/>
      <c r="E660" s="26" t="s">
        <v>538</v>
      </c>
      <c r="F660" s="91" t="s">
        <v>1351</v>
      </c>
      <c r="G660" s="53"/>
      <c r="H660" s="99"/>
      <c r="I660" s="99"/>
    </row>
    <row r="661" spans="1:9" ht="116">
      <c r="A661" s="63" t="s">
        <v>1352</v>
      </c>
      <c r="B661" s="50" t="s">
        <v>1353</v>
      </c>
      <c r="C661" s="50" t="s">
        <v>1354</v>
      </c>
      <c r="D661" s="530">
        <v>2</v>
      </c>
      <c r="E661" s="26" t="s">
        <v>538</v>
      </c>
      <c r="F661" s="91" t="s">
        <v>1355</v>
      </c>
      <c r="G661" s="53"/>
    </row>
    <row r="662" spans="1:9" ht="40.15" customHeight="1">
      <c r="A662" s="135" t="s">
        <v>2264</v>
      </c>
      <c r="B662" s="1353" t="s">
        <v>11</v>
      </c>
      <c r="C662" s="1144"/>
      <c r="D662" s="1144"/>
      <c r="E662" s="1144"/>
      <c r="F662" s="1144"/>
      <c r="G662" s="1354"/>
      <c r="H662" s="29">
        <f>SUM(D663:D665)</f>
        <v>6</v>
      </c>
      <c r="I662" s="29">
        <f>COUNT(D663:D665)*2</f>
        <v>6</v>
      </c>
    </row>
    <row r="663" spans="1:9" ht="31">
      <c r="A663" s="18" t="s">
        <v>2266</v>
      </c>
      <c r="B663" s="191" t="s">
        <v>1357</v>
      </c>
      <c r="C663" s="23" t="s">
        <v>1358</v>
      </c>
      <c r="D663" s="520">
        <v>2</v>
      </c>
      <c r="E663" s="28" t="s">
        <v>269</v>
      </c>
      <c r="F663" s="28" t="s">
        <v>1359</v>
      </c>
      <c r="G663" s="53"/>
    </row>
    <row r="664" spans="1:9" ht="29">
      <c r="A664" s="98"/>
      <c r="B664" s="191"/>
      <c r="C664" s="23" t="s">
        <v>1360</v>
      </c>
      <c r="D664" s="520">
        <v>2</v>
      </c>
      <c r="E664" s="28" t="s">
        <v>269</v>
      </c>
      <c r="F664" s="28" t="s">
        <v>1361</v>
      </c>
      <c r="G664" s="53"/>
    </row>
    <row r="665" spans="1:9" ht="31">
      <c r="A665" s="18" t="s">
        <v>2268</v>
      </c>
      <c r="B665" s="191" t="s">
        <v>1363</v>
      </c>
      <c r="C665" s="28" t="s">
        <v>2270</v>
      </c>
      <c r="D665" s="520">
        <v>2</v>
      </c>
      <c r="E665" s="34" t="s">
        <v>538</v>
      </c>
      <c r="F665" s="23" t="s">
        <v>1364</v>
      </c>
      <c r="G665" s="53"/>
    </row>
    <row r="666" spans="1:9" ht="15.5" hidden="1">
      <c r="A666" s="92" t="s">
        <v>10</v>
      </c>
      <c r="B666" s="993" t="s">
        <v>1365</v>
      </c>
      <c r="C666" s="994"/>
      <c r="D666" s="994"/>
      <c r="E666" s="994"/>
      <c r="F666" s="994"/>
      <c r="G666" s="998"/>
      <c r="H666" s="99">
        <f>SUM(D667:D672)</f>
        <v>0</v>
      </c>
      <c r="I666" s="99">
        <f>COUNT(D667:D672)*2</f>
        <v>0</v>
      </c>
    </row>
    <row r="667" spans="1:9" ht="43.5" hidden="1">
      <c r="A667" s="92" t="s">
        <v>1366</v>
      </c>
      <c r="B667" s="50" t="s">
        <v>1367</v>
      </c>
      <c r="C667" s="50"/>
      <c r="D667" s="50"/>
      <c r="E667" s="50"/>
      <c r="F667" s="50"/>
      <c r="G667" s="50"/>
      <c r="H667" s="99"/>
      <c r="I667" s="99"/>
    </row>
    <row r="668" spans="1:9" ht="58" hidden="1">
      <c r="A668" s="92" t="s">
        <v>1368</v>
      </c>
      <c r="B668" s="50" t="s">
        <v>1369</v>
      </c>
      <c r="C668" s="50"/>
      <c r="D668" s="50"/>
      <c r="E668" s="50"/>
      <c r="F668" s="50"/>
      <c r="G668" s="50"/>
      <c r="H668" s="99"/>
      <c r="I668" s="99"/>
    </row>
    <row r="669" spans="1:9" ht="43.5" hidden="1">
      <c r="A669" s="92" t="s">
        <v>1370</v>
      </c>
      <c r="B669" s="50" t="s">
        <v>1371</v>
      </c>
      <c r="C669" s="50"/>
      <c r="D669" s="50"/>
      <c r="E669" s="50"/>
      <c r="F669" s="50"/>
      <c r="G669" s="50"/>
      <c r="H669" s="99"/>
      <c r="I669" s="99"/>
    </row>
    <row r="670" spans="1:9" ht="72.5" hidden="1">
      <c r="A670" s="92" t="s">
        <v>1372</v>
      </c>
      <c r="B670" s="50" t="s">
        <v>1373</v>
      </c>
      <c r="C670" s="50"/>
      <c r="D670" s="50"/>
      <c r="E670" s="50"/>
      <c r="F670" s="50"/>
      <c r="G670" s="50"/>
      <c r="H670" s="99"/>
      <c r="I670" s="99"/>
    </row>
    <row r="671" spans="1:9" ht="29" hidden="1">
      <c r="A671" s="92" t="s">
        <v>1374</v>
      </c>
      <c r="B671" s="50" t="s">
        <v>1375</v>
      </c>
      <c r="C671" s="50"/>
      <c r="D671" s="50"/>
      <c r="E671" s="50"/>
      <c r="F671" s="50"/>
      <c r="G671" s="50"/>
      <c r="H671" s="99"/>
      <c r="I671" s="99"/>
    </row>
    <row r="672" spans="1:9" ht="29" hidden="1">
      <c r="A672" s="92" t="s">
        <v>1376</v>
      </c>
      <c r="B672" s="50" t="s">
        <v>1377</v>
      </c>
      <c r="C672" s="50"/>
      <c r="D672" s="50"/>
      <c r="E672" s="50"/>
      <c r="F672" s="50"/>
      <c r="G672" s="50"/>
      <c r="H672" s="99"/>
      <c r="I672" s="99"/>
    </row>
    <row r="673" spans="1:9" ht="15.5">
      <c r="A673" s="60" t="s">
        <v>1378</v>
      </c>
      <c r="B673" s="993" t="s">
        <v>8</v>
      </c>
      <c r="C673" s="994"/>
      <c r="D673" s="994"/>
      <c r="E673" s="994"/>
      <c r="F673" s="994"/>
      <c r="G673" s="998"/>
      <c r="H673" s="29">
        <f>SUM(D674:D683)</f>
        <v>2</v>
      </c>
      <c r="I673" s="29">
        <f>COUNT(D674:D683)*2</f>
        <v>2</v>
      </c>
    </row>
    <row r="674" spans="1:9" ht="72.5" hidden="1">
      <c r="A674" s="92" t="s">
        <v>1379</v>
      </c>
      <c r="B674" s="50" t="s">
        <v>1380</v>
      </c>
      <c r="C674" s="50"/>
      <c r="D674" s="50"/>
      <c r="E674" s="50"/>
      <c r="F674" s="50"/>
      <c r="G674" s="50"/>
      <c r="H674" s="99"/>
      <c r="I674" s="99"/>
    </row>
    <row r="675" spans="1:9" ht="58" hidden="1">
      <c r="A675" s="92" t="s">
        <v>1381</v>
      </c>
      <c r="B675" s="50" t="s">
        <v>1382</v>
      </c>
      <c r="C675" s="50"/>
      <c r="D675" s="50"/>
      <c r="E675" s="50"/>
      <c r="F675" s="50"/>
      <c r="G675" s="50"/>
      <c r="H675" s="99"/>
      <c r="I675" s="99"/>
    </row>
    <row r="676" spans="1:9" ht="58" hidden="1">
      <c r="A676" s="92" t="s">
        <v>1383</v>
      </c>
      <c r="B676" s="50" t="s">
        <v>1384</v>
      </c>
      <c r="C676" s="50"/>
      <c r="D676" s="50"/>
      <c r="E676" s="50"/>
      <c r="F676" s="50"/>
      <c r="G676" s="50"/>
      <c r="H676" s="99"/>
      <c r="I676" s="99"/>
    </row>
    <row r="677" spans="1:9" ht="43.5" hidden="1">
      <c r="A677" s="92" t="s">
        <v>1385</v>
      </c>
      <c r="B677" s="50" t="s">
        <v>1386</v>
      </c>
      <c r="C677" s="50"/>
      <c r="D677" s="50"/>
      <c r="E677" s="50"/>
      <c r="F677" s="50"/>
      <c r="G677" s="50"/>
      <c r="H677" s="99"/>
      <c r="I677" s="99"/>
    </row>
    <row r="678" spans="1:9" ht="43.5" hidden="1">
      <c r="A678" s="92" t="s">
        <v>1387</v>
      </c>
      <c r="B678" s="50" t="s">
        <v>1388</v>
      </c>
      <c r="C678" s="50"/>
      <c r="D678" s="50"/>
      <c r="E678" s="50"/>
      <c r="F678" s="50"/>
      <c r="G678" s="50"/>
      <c r="H678" s="99"/>
      <c r="I678" s="99"/>
    </row>
    <row r="679" spans="1:9" ht="72.5">
      <c r="A679" s="60" t="s">
        <v>1389</v>
      </c>
      <c r="B679" s="50" t="s">
        <v>2271</v>
      </c>
      <c r="C679" s="50" t="s">
        <v>1391</v>
      </c>
      <c r="D679" s="613">
        <v>2</v>
      </c>
      <c r="E679" s="34" t="s">
        <v>538</v>
      </c>
      <c r="F679" s="50" t="s">
        <v>1392</v>
      </c>
      <c r="G679" s="21"/>
    </row>
    <row r="680" spans="1:9" ht="72.5" hidden="1">
      <c r="A680" s="27" t="s">
        <v>1393</v>
      </c>
      <c r="B680" s="50" t="s">
        <v>1394</v>
      </c>
      <c r="C680" s="50"/>
      <c r="D680" s="50"/>
      <c r="E680" s="50"/>
      <c r="F680" s="50"/>
      <c r="G680" s="50"/>
      <c r="H680" s="99"/>
      <c r="I680" s="99"/>
    </row>
    <row r="681" spans="1:9" ht="29" hidden="1">
      <c r="A681" s="27" t="s">
        <v>1395</v>
      </c>
      <c r="B681" s="50" t="s">
        <v>1396</v>
      </c>
      <c r="C681" s="50"/>
      <c r="D681" s="50"/>
      <c r="E681" s="50"/>
      <c r="F681" s="50"/>
      <c r="G681" s="50"/>
      <c r="H681" s="99"/>
      <c r="I681" s="99"/>
    </row>
    <row r="682" spans="1:9" ht="15.75" hidden="1" customHeight="1">
      <c r="A682" s="27" t="s">
        <v>1397</v>
      </c>
      <c r="B682" s="50" t="s">
        <v>1398</v>
      </c>
      <c r="C682" s="50"/>
      <c r="D682" s="50"/>
      <c r="E682" s="50"/>
      <c r="F682" s="50"/>
      <c r="G682" s="50"/>
      <c r="H682" s="99"/>
      <c r="I682" s="99"/>
    </row>
    <row r="683" spans="1:9" ht="58" hidden="1">
      <c r="A683" s="27" t="s">
        <v>1399</v>
      </c>
      <c r="B683" s="50" t="s">
        <v>1400</v>
      </c>
      <c r="C683" s="50"/>
      <c r="D683" s="50"/>
      <c r="E683" s="50"/>
      <c r="F683" s="50"/>
      <c r="G683" s="50"/>
      <c r="H683" s="99"/>
      <c r="I683" s="99"/>
    </row>
    <row r="684" spans="1:9" ht="18.5">
      <c r="A684" s="390"/>
      <c r="B684" s="1084" t="s">
        <v>1401</v>
      </c>
      <c r="C684" s="1077"/>
      <c r="D684" s="1077"/>
      <c r="E684" s="1077"/>
      <c r="F684" s="1077"/>
      <c r="G684" s="1090"/>
      <c r="H684" s="29">
        <f>H685+H689+H694+H705</f>
        <v>32</v>
      </c>
      <c r="I684" s="29">
        <f>I685+I689+I694+I705</f>
        <v>32</v>
      </c>
    </row>
    <row r="685" spans="1:9" ht="40.15" customHeight="1">
      <c r="A685" s="117" t="s">
        <v>2274</v>
      </c>
      <c r="B685" s="1353" t="s">
        <v>6</v>
      </c>
      <c r="C685" s="1144"/>
      <c r="D685" s="1144"/>
      <c r="E685" s="1144"/>
      <c r="F685" s="1144"/>
      <c r="G685" s="1354"/>
      <c r="H685" s="29">
        <f>SUM(D686:D688)</f>
        <v>4</v>
      </c>
      <c r="I685" s="29">
        <f>COUNT(D686:D688)*2</f>
        <v>4</v>
      </c>
    </row>
    <row r="686" spans="1:9" ht="29">
      <c r="A686" s="18" t="s">
        <v>2275</v>
      </c>
      <c r="B686" s="30" t="s">
        <v>1403</v>
      </c>
      <c r="C686" s="30" t="s">
        <v>2680</v>
      </c>
      <c r="D686" s="605">
        <v>2</v>
      </c>
      <c r="E686" s="22" t="s">
        <v>646</v>
      </c>
      <c r="F686" s="66"/>
      <c r="G686" s="183"/>
    </row>
    <row r="687" spans="1:9" ht="29">
      <c r="A687" s="18"/>
      <c r="B687" s="30"/>
      <c r="C687" s="50" t="s">
        <v>3838</v>
      </c>
      <c r="D687" s="605">
        <v>2</v>
      </c>
      <c r="E687" s="22" t="s">
        <v>646</v>
      </c>
      <c r="F687" s="66"/>
      <c r="G687" s="183"/>
    </row>
    <row r="688" spans="1:9" ht="51.75" hidden="1" customHeight="1">
      <c r="A688" s="27" t="s">
        <v>2279</v>
      </c>
      <c r="B688" s="57" t="s">
        <v>1415</v>
      </c>
      <c r="C688" s="66"/>
      <c r="D688" s="66"/>
      <c r="E688" s="22"/>
      <c r="F688" s="66"/>
      <c r="G688" s="66"/>
      <c r="H688" s="99"/>
      <c r="I688" s="99"/>
    </row>
    <row r="689" spans="1:9" ht="40.15" customHeight="1">
      <c r="A689" s="117" t="s">
        <v>2281</v>
      </c>
      <c r="B689" s="1353" t="s">
        <v>4</v>
      </c>
      <c r="C689" s="1144"/>
      <c r="D689" s="1144"/>
      <c r="E689" s="1144"/>
      <c r="F689" s="1144"/>
      <c r="G689" s="1354"/>
      <c r="H689" s="29">
        <f>SUM(D690:D693)</f>
        <v>6</v>
      </c>
      <c r="I689" s="29">
        <f>COUNT(D690:D693)*2</f>
        <v>6</v>
      </c>
    </row>
    <row r="690" spans="1:9" ht="36.75" customHeight="1">
      <c r="A690" s="18" t="s">
        <v>2282</v>
      </c>
      <c r="B690" s="30" t="s">
        <v>1417</v>
      </c>
      <c r="C690" s="30" t="s">
        <v>3839</v>
      </c>
      <c r="D690" s="605">
        <v>2</v>
      </c>
      <c r="E690" s="22" t="s">
        <v>646</v>
      </c>
      <c r="F690" s="66"/>
      <c r="G690" s="299"/>
    </row>
    <row r="691" spans="1:9" ht="21.75" customHeight="1">
      <c r="A691" s="18"/>
      <c r="B691" s="30"/>
      <c r="C691" s="30" t="s">
        <v>3840</v>
      </c>
      <c r="D691" s="605">
        <v>2</v>
      </c>
      <c r="E691" s="22" t="s">
        <v>646</v>
      </c>
      <c r="F691" s="66"/>
      <c r="G691" s="299"/>
    </row>
    <row r="692" spans="1:9" ht="21.75" customHeight="1">
      <c r="A692" s="18"/>
      <c r="B692" s="30"/>
      <c r="C692" t="s">
        <v>3841</v>
      </c>
      <c r="D692" s="605">
        <v>2</v>
      </c>
      <c r="E692" s="22" t="s">
        <v>646</v>
      </c>
      <c r="F692" s="66"/>
      <c r="G692" s="299"/>
    </row>
    <row r="693" spans="1:9" ht="45" hidden="1" customHeight="1">
      <c r="A693" s="27" t="s">
        <v>1425</v>
      </c>
      <c r="B693" s="86" t="s">
        <v>1426</v>
      </c>
      <c r="C693" s="66"/>
      <c r="D693" s="66"/>
      <c r="E693" s="22"/>
      <c r="F693" s="66"/>
      <c r="G693" s="66"/>
      <c r="H693" s="99"/>
      <c r="I693" s="99"/>
    </row>
    <row r="694" spans="1:9" ht="40.15" customHeight="1">
      <c r="A694" s="117" t="s">
        <v>2288</v>
      </c>
      <c r="B694" s="1353" t="s">
        <v>2</v>
      </c>
      <c r="C694" s="1144"/>
      <c r="D694" s="1144"/>
      <c r="E694" s="1144"/>
      <c r="F694" s="1144"/>
      <c r="G694" s="1354"/>
      <c r="H694" s="29">
        <f>SUM(D695:D704)</f>
        <v>18</v>
      </c>
      <c r="I694" s="29">
        <f>COUNT(D695:D704)*2</f>
        <v>18</v>
      </c>
    </row>
    <row r="695" spans="1:9" ht="29">
      <c r="A695" s="18" t="s">
        <v>2289</v>
      </c>
      <c r="B695" s="30" t="s">
        <v>1428</v>
      </c>
      <c r="C695" s="30" t="s">
        <v>2614</v>
      </c>
      <c r="D695" s="605">
        <v>2</v>
      </c>
      <c r="E695" s="22" t="s">
        <v>646</v>
      </c>
      <c r="F695" s="66"/>
      <c r="G695" s="183"/>
    </row>
    <row r="696" spans="1:9" ht="29">
      <c r="A696" s="18"/>
      <c r="B696" s="30"/>
      <c r="C696" s="30" t="s">
        <v>3842</v>
      </c>
      <c r="D696" s="605">
        <v>2</v>
      </c>
      <c r="E696" s="22" t="s">
        <v>646</v>
      </c>
      <c r="F696" s="66"/>
      <c r="G696" s="183"/>
    </row>
    <row r="697" spans="1:9" ht="29">
      <c r="A697" s="18"/>
      <c r="B697" s="30"/>
      <c r="C697" s="23" t="s">
        <v>3843</v>
      </c>
      <c r="D697" s="605">
        <v>2</v>
      </c>
      <c r="E697" s="22" t="s">
        <v>646</v>
      </c>
      <c r="F697" s="66"/>
      <c r="G697" s="183"/>
    </row>
    <row r="698" spans="1:9" ht="29">
      <c r="A698" s="18"/>
      <c r="B698" s="30"/>
      <c r="C698" s="23" t="s">
        <v>1429</v>
      </c>
      <c r="D698" s="605">
        <v>2</v>
      </c>
      <c r="E698" s="22" t="s">
        <v>646</v>
      </c>
      <c r="F698" s="66"/>
      <c r="G698" s="183"/>
    </row>
    <row r="699" spans="1:9" ht="14.5">
      <c r="A699" s="18"/>
      <c r="B699" s="30"/>
      <c r="C699" s="374" t="s">
        <v>3844</v>
      </c>
      <c r="D699" s="605">
        <v>2</v>
      </c>
      <c r="E699" s="22" t="s">
        <v>646</v>
      </c>
      <c r="F699" s="66"/>
      <c r="G699" s="183"/>
    </row>
    <row r="700" spans="1:9" ht="14.5">
      <c r="A700" s="18"/>
      <c r="B700" s="30"/>
      <c r="C700" s="374" t="s">
        <v>3845</v>
      </c>
      <c r="D700" s="605">
        <v>2</v>
      </c>
      <c r="E700" s="22" t="s">
        <v>646</v>
      </c>
      <c r="F700" s="66"/>
      <c r="G700" s="183"/>
    </row>
    <row r="701" spans="1:9" ht="43.5">
      <c r="A701" s="18"/>
      <c r="B701" s="30"/>
      <c r="C701" s="25" t="s">
        <v>3846</v>
      </c>
      <c r="D701" s="605">
        <v>2</v>
      </c>
      <c r="E701" s="22" t="s">
        <v>646</v>
      </c>
      <c r="F701" s="50" t="s">
        <v>3847</v>
      </c>
      <c r="G701" s="183"/>
    </row>
    <row r="702" spans="1:9" ht="14.5">
      <c r="A702" s="18"/>
      <c r="B702" s="30"/>
      <c r="C702" s="28" t="s">
        <v>3848</v>
      </c>
      <c r="D702" s="605">
        <v>2</v>
      </c>
      <c r="E702" s="22" t="s">
        <v>646</v>
      </c>
      <c r="F702" s="50"/>
      <c r="G702" s="183"/>
    </row>
    <row r="703" spans="1:9" ht="29">
      <c r="A703" s="18"/>
      <c r="B703" s="30"/>
      <c r="C703" s="374" t="s">
        <v>3849</v>
      </c>
      <c r="D703" s="605">
        <v>2</v>
      </c>
      <c r="E703" s="22" t="s">
        <v>646</v>
      </c>
      <c r="F703" s="374" t="s">
        <v>3300</v>
      </c>
      <c r="G703" s="183"/>
    </row>
    <row r="704" spans="1:9" ht="45" hidden="1" customHeight="1">
      <c r="A704" s="27" t="s">
        <v>1432</v>
      </c>
      <c r="B704" s="86" t="s">
        <v>1433</v>
      </c>
      <c r="C704" s="66"/>
      <c r="D704" s="66"/>
      <c r="E704" s="22"/>
      <c r="F704" s="66"/>
      <c r="G704" s="66"/>
      <c r="H704" s="99"/>
      <c r="I704" s="99"/>
    </row>
    <row r="705" spans="1:9" ht="40.15" customHeight="1">
      <c r="A705" s="117" t="s">
        <v>2305</v>
      </c>
      <c r="B705" s="1353" t="s">
        <v>0</v>
      </c>
      <c r="C705" s="1144"/>
      <c r="D705" s="1144"/>
      <c r="E705" s="1144"/>
      <c r="F705" s="1144"/>
      <c r="G705" s="1354"/>
      <c r="H705" s="29">
        <f>SUM(D706:D708)</f>
        <v>4</v>
      </c>
      <c r="I705" s="29">
        <f>COUNT(D706:D708)*2</f>
        <v>4</v>
      </c>
    </row>
    <row r="706" spans="1:9" ht="29">
      <c r="A706" s="18" t="s">
        <v>2307</v>
      </c>
      <c r="B706" s="30" t="s">
        <v>1435</v>
      </c>
      <c r="C706" s="30" t="s">
        <v>2620</v>
      </c>
      <c r="D706" s="605">
        <v>2</v>
      </c>
      <c r="E706" s="22" t="s">
        <v>646</v>
      </c>
      <c r="F706" s="66"/>
      <c r="G706" s="299"/>
    </row>
    <row r="707" spans="1:9" ht="14.5">
      <c r="A707" s="18"/>
      <c r="B707" s="30"/>
      <c r="C707" s="30" t="s">
        <v>2621</v>
      </c>
      <c r="D707" s="605">
        <v>2</v>
      </c>
      <c r="E707" s="22" t="s">
        <v>646</v>
      </c>
      <c r="F707" s="66"/>
      <c r="G707" s="299"/>
    </row>
    <row r="708" spans="1:9" ht="28.5" hidden="1" customHeight="1">
      <c r="A708" s="27" t="s">
        <v>1440</v>
      </c>
      <c r="B708" s="30" t="s">
        <v>2623</v>
      </c>
      <c r="C708" s="30"/>
      <c r="D708" s="66"/>
      <c r="E708" s="22"/>
      <c r="F708" s="66"/>
      <c r="G708" s="66"/>
      <c r="H708" s="99"/>
      <c r="I708" s="99"/>
    </row>
    <row r="709" spans="1:9" ht="13.5" customHeight="1">
      <c r="A709" s="314"/>
      <c r="B709" s="99"/>
      <c r="C709" s="99"/>
      <c r="D709" s="614"/>
      <c r="E709" s="99"/>
      <c r="F709" s="99"/>
    </row>
    <row r="710" spans="1:9" ht="13.5" customHeight="1">
      <c r="B710" s="29"/>
      <c r="C710" s="29"/>
      <c r="D710" s="623"/>
      <c r="E710" s="29"/>
      <c r="F710" s="29"/>
    </row>
    <row r="711" spans="1:9" ht="13.5" customHeight="1">
      <c r="A711" s="911"/>
      <c r="B711" s="101"/>
      <c r="C711" s="101"/>
      <c r="D711" s="896"/>
      <c r="E711" s="101"/>
      <c r="F711" s="101"/>
      <c r="G711" s="29"/>
    </row>
    <row r="712" spans="1:9" ht="13.5" customHeight="1">
      <c r="A712" s="911"/>
      <c r="B712" s="101" t="s">
        <v>1443</v>
      </c>
      <c r="C712" s="101" t="s">
        <v>2313</v>
      </c>
      <c r="D712" s="896" t="s">
        <v>1445</v>
      </c>
      <c r="E712" s="101">
        <f>H2</f>
        <v>12</v>
      </c>
      <c r="F712" s="101"/>
      <c r="G712" s="29"/>
    </row>
    <row r="713" spans="1:9" ht="13.5" customHeight="1">
      <c r="A713" s="911" t="s">
        <v>174</v>
      </c>
      <c r="B713" s="101">
        <f>IF(E712=0,0,H43)</f>
        <v>20</v>
      </c>
      <c r="C713" s="101">
        <f>IF(E712=0,0,I43)</f>
        <v>20</v>
      </c>
      <c r="D713" s="917">
        <f>IF(D721=0,0,B713/C713)</f>
        <v>1</v>
      </c>
      <c r="E713" s="101"/>
      <c r="F713" s="101"/>
      <c r="G713" s="29"/>
    </row>
    <row r="714" spans="1:9" ht="13.5" customHeight="1">
      <c r="A714" s="911" t="s">
        <v>176</v>
      </c>
      <c r="B714" s="101">
        <f>IF(E712=0,0,H99)</f>
        <v>64</v>
      </c>
      <c r="C714" s="101">
        <f>IF(E712=0,0,I99)</f>
        <v>64</v>
      </c>
      <c r="D714" s="917">
        <f>IF(D721=0,0,B714/C714)</f>
        <v>1</v>
      </c>
      <c r="E714" s="101"/>
      <c r="F714" s="101"/>
      <c r="G714" s="29"/>
    </row>
    <row r="715" spans="1:9" ht="13.5" customHeight="1">
      <c r="A715" s="911" t="s">
        <v>178</v>
      </c>
      <c r="B715" s="101">
        <f>IF(E712=0,0,H155)</f>
        <v>152</v>
      </c>
      <c r="C715" s="101">
        <f>IF(E712=0,0,I155)</f>
        <v>152</v>
      </c>
      <c r="D715" s="917">
        <f>IF(D721=0,0,B715/C715)</f>
        <v>1</v>
      </c>
      <c r="E715" s="101"/>
      <c r="F715" s="101"/>
      <c r="G715" s="29"/>
    </row>
    <row r="716" spans="1:9" ht="13.5" customHeight="1">
      <c r="A716" s="911" t="s">
        <v>180</v>
      </c>
      <c r="B716" s="883">
        <f>IF(E712=0,0,H247)</f>
        <v>118</v>
      </c>
      <c r="C716" s="883">
        <f>IF(E712=0,0,I247)</f>
        <v>118</v>
      </c>
      <c r="D716" s="917">
        <f>IF(D721=0,0,B716/C716)</f>
        <v>1</v>
      </c>
      <c r="E716" s="101"/>
      <c r="F716" s="101"/>
      <c r="G716" s="29"/>
    </row>
    <row r="717" spans="1:9" ht="13.5" customHeight="1">
      <c r="A717" s="911" t="s">
        <v>182</v>
      </c>
      <c r="B717" s="883">
        <f>IF(E712=0,0,H329)</f>
        <v>200</v>
      </c>
      <c r="C717" s="883">
        <f>IF(E712=0,0,I329)</f>
        <v>200</v>
      </c>
      <c r="D717" s="917">
        <f>IF(D721=0,0,B717/C717)</f>
        <v>1</v>
      </c>
      <c r="E717" s="101"/>
      <c r="F717" s="101"/>
      <c r="G717" s="29"/>
    </row>
    <row r="718" spans="1:9" ht="13.5" customHeight="1">
      <c r="A718" s="911" t="s">
        <v>184</v>
      </c>
      <c r="B718" s="883">
        <f>IF(E712=0,0,H530)</f>
        <v>138</v>
      </c>
      <c r="C718" s="883">
        <f>IF(E712=0,0,I530)</f>
        <v>138</v>
      </c>
      <c r="D718" s="917">
        <f>IF(D721=0,0,B718/C718)</f>
        <v>1</v>
      </c>
      <c r="E718" s="101"/>
      <c r="F718" s="101"/>
      <c r="G718" s="29"/>
    </row>
    <row r="719" spans="1:9" ht="13.5" customHeight="1">
      <c r="A719" s="911" t="s">
        <v>185</v>
      </c>
      <c r="B719" s="883">
        <f>IF(E712=0,0,H607)</f>
        <v>84</v>
      </c>
      <c r="C719" s="883">
        <f>IF(E712=0,0,I607)</f>
        <v>84</v>
      </c>
      <c r="D719" s="917">
        <f>IF(D721=0,0,B719/C719)</f>
        <v>1</v>
      </c>
      <c r="E719" s="101"/>
      <c r="F719" s="101"/>
      <c r="G719" s="29"/>
    </row>
    <row r="720" spans="1:9" ht="13.5" customHeight="1">
      <c r="A720" s="911" t="s">
        <v>187</v>
      </c>
      <c r="B720" s="883">
        <f>IF(E712=0,0,H684)</f>
        <v>32</v>
      </c>
      <c r="C720" s="883">
        <f>IF(E712=0,0,I684)</f>
        <v>32</v>
      </c>
      <c r="D720" s="917">
        <f>IF(D721=0,0,B720/C720)</f>
        <v>1</v>
      </c>
      <c r="E720" s="101"/>
      <c r="F720" s="101"/>
      <c r="G720" s="29"/>
    </row>
    <row r="721" spans="1:7" ht="13.5" customHeight="1">
      <c r="A721" s="911" t="s">
        <v>1446</v>
      </c>
      <c r="B721" s="101">
        <f>IF(E712=0,0,SUM(B713:B720))</f>
        <v>808</v>
      </c>
      <c r="C721" s="101">
        <f>IF(E712=0,0,SUM(C713:C720))</f>
        <v>808</v>
      </c>
      <c r="D721" s="917">
        <f>IF(E712=0,0,B721/C721)</f>
        <v>1</v>
      </c>
      <c r="E721" s="101"/>
      <c r="F721" s="101"/>
      <c r="G721" s="29"/>
    </row>
    <row r="722" spans="1:7" ht="13.5" customHeight="1">
      <c r="A722" s="911"/>
      <c r="B722" s="101"/>
      <c r="C722" s="101"/>
      <c r="D722" s="896"/>
      <c r="E722" s="101"/>
      <c r="F722" s="101"/>
      <c r="G722" s="29"/>
    </row>
    <row r="723" spans="1:7" ht="13.5" customHeight="1">
      <c r="A723" s="911"/>
      <c r="B723" s="101"/>
      <c r="C723" s="101"/>
      <c r="D723" s="896"/>
      <c r="E723" s="101"/>
      <c r="F723" s="101"/>
      <c r="G723" s="29"/>
    </row>
    <row r="724" spans="1:7" ht="13.5" customHeight="1">
      <c r="A724" s="911">
        <v>0</v>
      </c>
      <c r="B724" s="101"/>
      <c r="C724" s="101"/>
      <c r="D724" s="896"/>
      <c r="E724" s="101"/>
      <c r="F724" s="101"/>
      <c r="G724" s="29"/>
    </row>
    <row r="725" spans="1:7" ht="13.5" customHeight="1">
      <c r="A725" s="911">
        <v>1</v>
      </c>
      <c r="B725" s="101"/>
      <c r="C725" s="101"/>
      <c r="D725" s="896"/>
      <c r="E725" s="101"/>
      <c r="F725" s="101"/>
      <c r="G725" s="29"/>
    </row>
    <row r="726" spans="1:7" ht="13.5" customHeight="1">
      <c r="A726" s="911">
        <v>2</v>
      </c>
      <c r="B726" s="101"/>
      <c r="C726" s="101"/>
      <c r="D726" s="896"/>
      <c r="E726" s="101"/>
      <c r="F726" s="101"/>
      <c r="G726" s="29"/>
    </row>
    <row r="727" spans="1:7" ht="13.5" customHeight="1">
      <c r="A727" s="911"/>
      <c r="B727" s="101"/>
      <c r="C727" s="101"/>
      <c r="D727" s="896"/>
      <c r="E727" s="101"/>
      <c r="F727" s="101"/>
      <c r="G727" s="29"/>
    </row>
    <row r="728" spans="1:7" ht="13.5" customHeight="1">
      <c r="A728" s="911"/>
      <c r="B728" s="101"/>
      <c r="C728" s="101"/>
      <c r="D728" s="896"/>
      <c r="E728" s="101"/>
      <c r="F728" s="101"/>
      <c r="G728" s="29"/>
    </row>
    <row r="729" spans="1:7" ht="13.5" customHeight="1">
      <c r="B729" s="29"/>
      <c r="C729" s="29"/>
      <c r="D729" s="623"/>
      <c r="E729" s="29"/>
      <c r="F729" s="29"/>
      <c r="G729" s="29"/>
    </row>
    <row r="730" spans="1:7" ht="13.5" customHeight="1">
      <c r="B730" s="29"/>
      <c r="C730" s="29"/>
      <c r="D730" s="623"/>
      <c r="E730" s="29"/>
      <c r="F730" s="29"/>
      <c r="G730" s="29"/>
    </row>
    <row r="731" spans="1:7" ht="13.5" customHeight="1">
      <c r="B731" s="29"/>
      <c r="C731" s="29"/>
      <c r="D731" s="623"/>
      <c r="E731" s="29"/>
      <c r="F731" s="29"/>
      <c r="G731" s="29"/>
    </row>
    <row r="732" spans="1:7" ht="13.5" customHeight="1">
      <c r="B732" s="29"/>
      <c r="C732" s="29"/>
      <c r="D732" s="623"/>
      <c r="E732" s="29"/>
      <c r="F732" s="29"/>
      <c r="G732" s="29"/>
    </row>
    <row r="733" spans="1:7" ht="13.5" customHeight="1">
      <c r="B733" s="29"/>
      <c r="C733" s="29"/>
      <c r="D733" s="623"/>
      <c r="E733" s="29"/>
      <c r="F733" s="29"/>
      <c r="G733" s="29"/>
    </row>
    <row r="734" spans="1:7" ht="13.5" customHeight="1">
      <c r="B734" s="29"/>
      <c r="C734" s="29"/>
      <c r="D734" s="623"/>
      <c r="E734" s="29"/>
      <c r="F734" s="29"/>
      <c r="G734" s="29"/>
    </row>
    <row r="735" spans="1:7" ht="13.5" customHeight="1">
      <c r="B735" s="29"/>
      <c r="C735" s="29"/>
      <c r="D735" s="623"/>
      <c r="E735" s="29"/>
      <c r="F735" s="29"/>
      <c r="G735" s="29"/>
    </row>
    <row r="736" spans="1:7" ht="13.5" customHeight="1">
      <c r="B736" s="29"/>
      <c r="C736" s="29"/>
      <c r="D736" s="623"/>
      <c r="E736" s="29"/>
      <c r="F736" s="29"/>
      <c r="G736" s="29"/>
    </row>
    <row r="737" spans="2:7" ht="13.5" customHeight="1">
      <c r="B737" s="29"/>
      <c r="C737" s="29"/>
      <c r="D737" s="623"/>
      <c r="E737" s="29"/>
      <c r="F737" s="29"/>
      <c r="G737" s="29"/>
    </row>
    <row r="738" spans="2:7" ht="13.5" customHeight="1">
      <c r="B738" s="29"/>
      <c r="C738" s="29"/>
      <c r="D738" s="623"/>
      <c r="E738" s="29"/>
      <c r="F738" s="29"/>
      <c r="G738" s="29"/>
    </row>
  </sheetData>
  <protectedRanges>
    <protectedRange sqref="D658:D661" name="Range5"/>
    <protectedRange sqref="G229:G245" name="Range3"/>
    <protectedRange sqref="D599:D602" name="Range1_4"/>
    <protectedRange sqref="D229:D245" name="Range2"/>
    <protectedRange sqref="D598" name="Range4"/>
  </protectedRanges>
  <autoFilter ref="A42:G708">
    <filterColumn colId="0">
      <colorFilter dxfId="11"/>
    </filterColumn>
  </autoFilter>
  <mergeCells count="125">
    <mergeCell ref="C4:E4"/>
    <mergeCell ref="G4:I4"/>
    <mergeCell ref="G1:I1"/>
    <mergeCell ref="A1:F1"/>
    <mergeCell ref="B19:I19"/>
    <mergeCell ref="B20:I20"/>
    <mergeCell ref="B21:I21"/>
    <mergeCell ref="B22:I22"/>
    <mergeCell ref="B23:I23"/>
    <mergeCell ref="A2:G2"/>
    <mergeCell ref="H2:I2"/>
    <mergeCell ref="A3:I3"/>
    <mergeCell ref="A4:B4"/>
    <mergeCell ref="B24:I24"/>
    <mergeCell ref="A7:I7"/>
    <mergeCell ref="A8:C8"/>
    <mergeCell ref="D8:I8"/>
    <mergeCell ref="D9:I16"/>
    <mergeCell ref="A17:I17"/>
    <mergeCell ref="B18:I18"/>
    <mergeCell ref="A5:B5"/>
    <mergeCell ref="C5:E5"/>
    <mergeCell ref="G5:I5"/>
    <mergeCell ref="A6:B6"/>
    <mergeCell ref="C6:E6"/>
    <mergeCell ref="G6:I6"/>
    <mergeCell ref="B31:I31"/>
    <mergeCell ref="B32:I32"/>
    <mergeCell ref="B33:I33"/>
    <mergeCell ref="B34:I34"/>
    <mergeCell ref="B35:I35"/>
    <mergeCell ref="B36:I36"/>
    <mergeCell ref="B25:I25"/>
    <mergeCell ref="B26:I26"/>
    <mergeCell ref="B27:I27"/>
    <mergeCell ref="B28:I28"/>
    <mergeCell ref="B29:I29"/>
    <mergeCell ref="B30:I30"/>
    <mergeCell ref="B69:G69"/>
    <mergeCell ref="B74:G74"/>
    <mergeCell ref="B87:G87"/>
    <mergeCell ref="B96:G96"/>
    <mergeCell ref="B99:G99"/>
    <mergeCell ref="B100:G100"/>
    <mergeCell ref="B37:I37"/>
    <mergeCell ref="A38:I40"/>
    <mergeCell ref="A41:G41"/>
    <mergeCell ref="B43:G43"/>
    <mergeCell ref="B44:G44"/>
    <mergeCell ref="B63:G63"/>
    <mergeCell ref="B175:G175"/>
    <mergeCell ref="B186:G186"/>
    <mergeCell ref="B194:G194"/>
    <mergeCell ref="B202:G202"/>
    <mergeCell ref="B215:G215"/>
    <mergeCell ref="B247:G247"/>
    <mergeCell ref="B114:G114"/>
    <mergeCell ref="B121:G121"/>
    <mergeCell ref="B127:G127"/>
    <mergeCell ref="B134:G134"/>
    <mergeCell ref="B155:G155"/>
    <mergeCell ref="B156:G156"/>
    <mergeCell ref="B141:G141"/>
    <mergeCell ref="B228:G228"/>
    <mergeCell ref="B306:G306"/>
    <mergeCell ref="B311:G311"/>
    <mergeCell ref="B314:G314"/>
    <mergeCell ref="B317:G317"/>
    <mergeCell ref="B321:G321"/>
    <mergeCell ref="B326:G326"/>
    <mergeCell ref="B248:G248"/>
    <mergeCell ref="B257:G257"/>
    <mergeCell ref="B271:G271"/>
    <mergeCell ref="B282:G282"/>
    <mergeCell ref="B295:G295"/>
    <mergeCell ref="B301:G301"/>
    <mergeCell ref="B375:G375"/>
    <mergeCell ref="B381:G381"/>
    <mergeCell ref="B393:G393"/>
    <mergeCell ref="B402:G402"/>
    <mergeCell ref="B413:G413"/>
    <mergeCell ref="B426:G426"/>
    <mergeCell ref="B329:G329"/>
    <mergeCell ref="B330:G330"/>
    <mergeCell ref="B339:G339"/>
    <mergeCell ref="B348:G348"/>
    <mergeCell ref="B362:G362"/>
    <mergeCell ref="B372:G372"/>
    <mergeCell ref="B476:G476"/>
    <mergeCell ref="B488:G488"/>
    <mergeCell ref="B495:G495"/>
    <mergeCell ref="B506:G506"/>
    <mergeCell ref="B513:G513"/>
    <mergeCell ref="B519:G519"/>
    <mergeCell ref="B433:G433"/>
    <mergeCell ref="B437:G437"/>
    <mergeCell ref="B452:G452"/>
    <mergeCell ref="B456:G456"/>
    <mergeCell ref="B462:G462"/>
    <mergeCell ref="B469:G469"/>
    <mergeCell ref="B461:G461"/>
    <mergeCell ref="B518:G518"/>
    <mergeCell ref="B591:G591"/>
    <mergeCell ref="B607:G607"/>
    <mergeCell ref="B608:G608"/>
    <mergeCell ref="B611:G611"/>
    <mergeCell ref="B615:G615"/>
    <mergeCell ref="B619:G619"/>
    <mergeCell ref="B530:G530"/>
    <mergeCell ref="B531:G531"/>
    <mergeCell ref="B539:G539"/>
    <mergeCell ref="B551:G551"/>
    <mergeCell ref="B560:G560"/>
    <mergeCell ref="B575:G575"/>
    <mergeCell ref="B684:G684"/>
    <mergeCell ref="B685:G685"/>
    <mergeCell ref="B689:G689"/>
    <mergeCell ref="B694:G694"/>
    <mergeCell ref="B705:G705"/>
    <mergeCell ref="B642:G642"/>
    <mergeCell ref="B646:G646"/>
    <mergeCell ref="B654:G654"/>
    <mergeCell ref="B662:G662"/>
    <mergeCell ref="B666:G666"/>
    <mergeCell ref="B673:G673"/>
  </mergeCells>
  <dataValidations count="11">
    <dataValidation type="list" allowBlank="1" showInputMessage="1" showErrorMessage="1" sqref="D684">
      <formula1>$A$690:$A$692</formula1>
    </dataValidation>
    <dataValidation type="list" allowBlank="1" showInputMessage="1" showErrorMessage="1" sqref="D667:D672 D722:D1048576 D155:D227 D87:D94 D690:D693 D686:D688 D41:D85 D96:D140 D229:D460 D147:D150 D695:D712 D462:D517 D519:D653 D655:D661 D663:D665 D674:D683">
      <formula1>$A$724:$A$726</formula1>
    </dataValidation>
    <dataValidation type="list" allowBlank="1" showInputMessage="1" showErrorMessage="1" sqref="D662">
      <formula1>$A$706:$A$708</formula1>
    </dataValidation>
    <dataValidation type="list" allowBlank="1" showInputMessage="1" showErrorMessage="1" sqref="D654">
      <formula1>$A$700:$A$702</formula1>
    </dataValidation>
    <dataValidation type="list" allowBlank="1" showInputMessage="1" showErrorMessage="1" sqref="D667:D672">
      <formula1>$A$731:$A$733</formula1>
    </dataValidation>
    <dataValidation type="list" allowBlank="1" showInputMessage="1" showErrorMessage="1" sqref="D86">
      <formula1>$A$965:$A$967</formula1>
    </dataValidation>
    <dataValidation type="list" allowBlank="1" showInputMessage="1" showErrorMessage="1" sqref="D95">
      <formula1>$A$960:$A$962</formula1>
    </dataValidation>
    <dataValidation type="list" allowBlank="1" showInputMessage="1" showErrorMessage="1" sqref="D147:D150">
      <formula1>$A$825:$A$827</formula1>
    </dataValidation>
    <dataValidation type="list" allowBlank="1" showInputMessage="1" showErrorMessage="1" sqref="D142:D146 D151:D154">
      <formula1>$A$900:$A$902</formula1>
    </dataValidation>
    <dataValidation type="list" allowBlank="1" showInputMessage="1" showErrorMessage="1" sqref="D461">
      <formula1>$A$796:$A$798</formula1>
    </dataValidation>
    <dataValidation type="list" allowBlank="1" showInputMessage="1" showErrorMessage="1" sqref="D518">
      <formula1>$A$795:$A$797</formula1>
    </dataValidation>
  </dataValidations>
  <pageMargins left="0.70866141732283472" right="0.70866141732283472" top="0.74803149606299213" bottom="0.74803149606299213" header="0.31496062992125984" footer="0.31496062992125984"/>
  <pageSetup paperSize="9" scale="50" orientation="portrait" r:id="rId1"/>
  <headerFooter>
    <oddHeader>&amp;LChecklist No. - 10&amp;CIntensive Care Unit &amp;RVersion - NHSRC/3.0</oddHeader>
    <oddFooter>Page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J688"/>
  <sheetViews>
    <sheetView topLeftCell="A656" zoomScale="70" zoomScaleNormal="70" zoomScalePageLayoutView="95" workbookViewId="0">
      <selection activeCell="A42" sqref="A42:G657"/>
    </sheetView>
  </sheetViews>
  <sheetFormatPr defaultColWidth="9.1796875" defaultRowHeight="15.5"/>
  <cols>
    <col min="1" max="1" width="17.1796875" style="399" customWidth="1"/>
    <col min="2" max="2" width="31.26953125" style="7" customWidth="1"/>
    <col min="3" max="3" width="29.453125" style="7" customWidth="1"/>
    <col min="4" max="4" width="7.7265625" style="381" customWidth="1"/>
    <col min="5" max="5" width="9.26953125" style="37" customWidth="1"/>
    <col min="6" max="6" width="32" style="7" customWidth="1"/>
    <col min="7" max="7" width="30.7265625" style="7" customWidth="1"/>
    <col min="8" max="8" width="5.54296875" style="29" customWidth="1"/>
    <col min="9" max="9" width="5.1796875" style="29" customWidth="1"/>
    <col min="10" max="16384" width="9.1796875" style="7"/>
  </cols>
  <sheetData>
    <row r="1" spans="1:9" ht="54.75" customHeight="1">
      <c r="A1" s="1118" t="s">
        <v>160</v>
      </c>
      <c r="B1" s="1118"/>
      <c r="C1" s="1118"/>
      <c r="D1" s="1118"/>
      <c r="E1" s="1118"/>
      <c r="F1" s="1118"/>
      <c r="G1" s="1115" t="s">
        <v>8497</v>
      </c>
      <c r="H1" s="1116"/>
      <c r="I1" s="1117"/>
    </row>
    <row r="2" spans="1:9" ht="33.5">
      <c r="A2" s="1040" t="s">
        <v>3850</v>
      </c>
      <c r="B2" s="1041"/>
      <c r="C2" s="1041"/>
      <c r="D2" s="1041"/>
      <c r="E2" s="1041"/>
      <c r="F2" s="1041"/>
      <c r="G2" s="1041"/>
      <c r="H2" s="1139">
        <v>13</v>
      </c>
      <c r="I2" s="1140"/>
    </row>
    <row r="3" spans="1:9" ht="28.5">
      <c r="A3" s="1074" t="s">
        <v>164</v>
      </c>
      <c r="B3" s="1074"/>
      <c r="C3" s="1074"/>
      <c r="D3" s="1074"/>
      <c r="E3" s="1074"/>
      <c r="F3" s="1074"/>
      <c r="G3" s="1074"/>
      <c r="H3" s="1141"/>
      <c r="I3" s="1141"/>
    </row>
    <row r="4" spans="1:9" ht="28.5">
      <c r="A4" s="1142" t="s">
        <v>165</v>
      </c>
      <c r="B4" s="1142"/>
      <c r="C4" s="1018"/>
      <c r="D4" s="1018"/>
      <c r="E4" s="1018"/>
      <c r="F4" s="8" t="s">
        <v>166</v>
      </c>
      <c r="G4" s="1018"/>
      <c r="H4" s="1138"/>
      <c r="I4" s="1138"/>
    </row>
    <row r="5" spans="1:9" ht="28.5">
      <c r="A5" s="1062" t="s">
        <v>167</v>
      </c>
      <c r="B5" s="1063"/>
      <c r="C5" s="1064"/>
      <c r="D5" s="1064"/>
      <c r="E5" s="1064"/>
      <c r="F5" s="9" t="s">
        <v>168</v>
      </c>
      <c r="G5" s="1018"/>
      <c r="H5" s="1138"/>
      <c r="I5" s="1138"/>
    </row>
    <row r="6" spans="1:9" ht="42">
      <c r="A6" s="1066" t="s">
        <v>169</v>
      </c>
      <c r="B6" s="1066"/>
      <c r="C6" s="1067"/>
      <c r="D6" s="1067"/>
      <c r="E6" s="1067"/>
      <c r="F6" s="9" t="s">
        <v>170</v>
      </c>
      <c r="G6" s="1018"/>
      <c r="H6" s="1138"/>
      <c r="I6" s="1138"/>
    </row>
    <row r="7" spans="1:9" ht="33.5">
      <c r="A7" s="1285" t="s">
        <v>3851</v>
      </c>
      <c r="B7" s="1286"/>
      <c r="C7" s="1286"/>
      <c r="D7" s="1286"/>
      <c r="E7" s="1286"/>
      <c r="F7" s="1286"/>
      <c r="G7" s="1286"/>
      <c r="H7" s="1286"/>
      <c r="I7" s="1286"/>
    </row>
    <row r="8" spans="1:9" ht="33.65" customHeight="1">
      <c r="A8" s="1232" t="s">
        <v>172</v>
      </c>
      <c r="B8" s="1232"/>
      <c r="C8" s="1232"/>
      <c r="D8" s="1124" t="s">
        <v>3852</v>
      </c>
      <c r="E8" s="1124"/>
      <c r="F8" s="1124"/>
      <c r="G8" s="1124"/>
      <c r="H8" s="1125"/>
      <c r="I8" s="1125"/>
    </row>
    <row r="9" spans="1:9" ht="33.65" customHeight="1">
      <c r="A9" s="103" t="s">
        <v>174</v>
      </c>
      <c r="B9" s="104" t="s">
        <v>175</v>
      </c>
      <c r="C9" s="284">
        <f>IPD!D661</f>
        <v>1</v>
      </c>
      <c r="D9" s="1126">
        <f>D669</f>
        <v>1</v>
      </c>
      <c r="E9" s="1127"/>
      <c r="F9" s="1127"/>
      <c r="G9" s="1127"/>
      <c r="H9" s="1128"/>
      <c r="I9" s="1129"/>
    </row>
    <row r="10" spans="1:9" ht="33.65" customHeight="1">
      <c r="A10" s="103" t="s">
        <v>176</v>
      </c>
      <c r="B10" s="104" t="s">
        <v>177</v>
      </c>
      <c r="C10" s="284">
        <f>IPD!D662</f>
        <v>1</v>
      </c>
      <c r="D10" s="1130"/>
      <c r="E10" s="1131"/>
      <c r="F10" s="1131"/>
      <c r="G10" s="1131"/>
      <c r="H10" s="1132"/>
      <c r="I10" s="1133"/>
    </row>
    <row r="11" spans="1:9" ht="33.65" customHeight="1">
      <c r="A11" s="103" t="s">
        <v>178</v>
      </c>
      <c r="B11" s="104" t="s">
        <v>179</v>
      </c>
      <c r="C11" s="284">
        <f>IPD!D663</f>
        <v>1</v>
      </c>
      <c r="D11" s="1130"/>
      <c r="E11" s="1131"/>
      <c r="F11" s="1131"/>
      <c r="G11" s="1131"/>
      <c r="H11" s="1132"/>
      <c r="I11" s="1133"/>
    </row>
    <row r="12" spans="1:9" ht="33.65" customHeight="1">
      <c r="A12" s="103" t="s">
        <v>180</v>
      </c>
      <c r="B12" s="104" t="s">
        <v>181</v>
      </c>
      <c r="C12" s="284">
        <f>IPD!D664</f>
        <v>1</v>
      </c>
      <c r="D12" s="1130"/>
      <c r="E12" s="1131"/>
      <c r="F12" s="1131"/>
      <c r="G12" s="1131"/>
      <c r="H12" s="1132"/>
      <c r="I12" s="1133"/>
    </row>
    <row r="13" spans="1:9" ht="33.65" customHeight="1">
      <c r="A13" s="103" t="s">
        <v>182</v>
      </c>
      <c r="B13" s="104" t="s">
        <v>183</v>
      </c>
      <c r="C13" s="284">
        <f>IPD!D665</f>
        <v>1</v>
      </c>
      <c r="D13" s="1130"/>
      <c r="E13" s="1131"/>
      <c r="F13" s="1131"/>
      <c r="G13" s="1131"/>
      <c r="H13" s="1132"/>
      <c r="I13" s="1133"/>
    </row>
    <row r="14" spans="1:9" ht="33.65" customHeight="1">
      <c r="A14" s="103" t="s">
        <v>184</v>
      </c>
      <c r="B14" s="104" t="s">
        <v>146</v>
      </c>
      <c r="C14" s="284">
        <f>IPD!D666</f>
        <v>1</v>
      </c>
      <c r="D14" s="1130"/>
      <c r="E14" s="1131"/>
      <c r="F14" s="1131"/>
      <c r="G14" s="1131"/>
      <c r="H14" s="1132"/>
      <c r="I14" s="1133"/>
    </row>
    <row r="15" spans="1:9" ht="33.65" customHeight="1">
      <c r="A15" s="103" t="s">
        <v>185</v>
      </c>
      <c r="B15" s="104" t="s">
        <v>1451</v>
      </c>
      <c r="C15" s="284">
        <f>IPD!D667</f>
        <v>1</v>
      </c>
      <c r="D15" s="1130"/>
      <c r="E15" s="1131"/>
      <c r="F15" s="1131"/>
      <c r="G15" s="1131"/>
      <c r="H15" s="1132"/>
      <c r="I15" s="1133"/>
    </row>
    <row r="16" spans="1:9" ht="33.65" customHeight="1">
      <c r="A16" s="103" t="s">
        <v>187</v>
      </c>
      <c r="B16" s="104" t="s">
        <v>188</v>
      </c>
      <c r="C16" s="284">
        <f>IPD!D668</f>
        <v>1</v>
      </c>
      <c r="D16" s="1134"/>
      <c r="E16" s="1135"/>
      <c r="F16" s="1135"/>
      <c r="G16" s="1135"/>
      <c r="H16" s="1136"/>
      <c r="I16" s="1137"/>
    </row>
    <row r="17" spans="1:9" ht="33.65" customHeight="1">
      <c r="A17" s="1111"/>
      <c r="B17" s="1112"/>
      <c r="C17" s="1112"/>
      <c r="D17" s="1112"/>
      <c r="E17" s="1112"/>
      <c r="F17" s="1112"/>
      <c r="G17" s="1112"/>
      <c r="H17" s="1113"/>
      <c r="I17" s="1114"/>
    </row>
    <row r="18" spans="1:9" ht="33.65" customHeight="1">
      <c r="A18" s="12"/>
      <c r="B18" s="1030" t="s">
        <v>189</v>
      </c>
      <c r="C18" s="1030"/>
      <c r="D18" s="1486"/>
      <c r="E18" s="1030"/>
      <c r="F18" s="1030"/>
      <c r="G18" s="1030"/>
      <c r="H18" s="1263"/>
      <c r="I18" s="1263"/>
    </row>
    <row r="19" spans="1:9" ht="33.65" customHeight="1">
      <c r="A19" s="13">
        <v>1</v>
      </c>
      <c r="B19" s="1010"/>
      <c r="C19" s="1010"/>
      <c r="D19" s="1010"/>
      <c r="E19" s="1010"/>
      <c r="F19" s="1010"/>
      <c r="G19" s="1010"/>
      <c r="H19" s="1262"/>
      <c r="I19" s="1262"/>
    </row>
    <row r="20" spans="1:9" ht="33.65" customHeight="1">
      <c r="A20" s="13">
        <v>2</v>
      </c>
      <c r="B20" s="1010"/>
      <c r="C20" s="1010"/>
      <c r="D20" s="1010"/>
      <c r="E20" s="1010"/>
      <c r="F20" s="1010"/>
      <c r="G20" s="1010"/>
      <c r="H20" s="1262"/>
      <c r="I20" s="1262"/>
    </row>
    <row r="21" spans="1:9" ht="33.65" customHeight="1">
      <c r="A21" s="13">
        <v>3</v>
      </c>
      <c r="B21" s="1010"/>
      <c r="C21" s="1010"/>
      <c r="D21" s="1010"/>
      <c r="E21" s="1010"/>
      <c r="F21" s="1010"/>
      <c r="G21" s="1010"/>
      <c r="H21" s="1262"/>
      <c r="I21" s="1262"/>
    </row>
    <row r="22" spans="1:9" ht="33.65" customHeight="1">
      <c r="A22" s="13">
        <v>4</v>
      </c>
      <c r="B22" s="1010"/>
      <c r="C22" s="1010"/>
      <c r="D22" s="1010"/>
      <c r="E22" s="1010"/>
      <c r="F22" s="1010"/>
      <c r="G22" s="1010"/>
      <c r="H22" s="1262"/>
      <c r="I22" s="1262"/>
    </row>
    <row r="23" spans="1:9" ht="33.65" customHeight="1">
      <c r="A23" s="13">
        <v>5</v>
      </c>
      <c r="B23" s="1010"/>
      <c r="C23" s="1010"/>
      <c r="D23" s="1010"/>
      <c r="E23" s="1010"/>
      <c r="F23" s="1010"/>
      <c r="G23" s="1010"/>
      <c r="H23" s="1262"/>
      <c r="I23" s="1262"/>
    </row>
    <row r="24" spans="1:9" ht="33.65" customHeight="1">
      <c r="A24" s="12"/>
      <c r="B24" s="1106" t="s">
        <v>190</v>
      </c>
      <c r="C24" s="1107"/>
      <c r="D24" s="1308"/>
      <c r="E24" s="1107"/>
      <c r="F24" s="1107"/>
      <c r="G24" s="1107"/>
      <c r="H24" s="1108"/>
      <c r="I24" s="1109"/>
    </row>
    <row r="25" spans="1:9" ht="33.65" customHeight="1">
      <c r="A25" s="13">
        <v>1</v>
      </c>
      <c r="B25" s="1010"/>
      <c r="C25" s="1010"/>
      <c r="D25" s="1010"/>
      <c r="E25" s="1010"/>
      <c r="F25" s="1010"/>
      <c r="G25" s="1010"/>
      <c r="H25" s="1262"/>
      <c r="I25" s="1262"/>
    </row>
    <row r="26" spans="1:9" ht="33.65" customHeight="1">
      <c r="A26" s="13">
        <v>2</v>
      </c>
      <c r="B26" s="1010"/>
      <c r="C26" s="1010"/>
      <c r="D26" s="1010"/>
      <c r="E26" s="1010"/>
      <c r="F26" s="1010"/>
      <c r="G26" s="1010"/>
      <c r="H26" s="1262"/>
      <c r="I26" s="1262"/>
    </row>
    <row r="27" spans="1:9" ht="33.65" customHeight="1">
      <c r="A27" s="13">
        <v>3</v>
      </c>
      <c r="B27" s="1010"/>
      <c r="C27" s="1010"/>
      <c r="D27" s="1010"/>
      <c r="E27" s="1010"/>
      <c r="F27" s="1010"/>
      <c r="G27" s="1010"/>
      <c r="H27" s="1262"/>
      <c r="I27" s="1262"/>
    </row>
    <row r="28" spans="1:9" ht="33.65" customHeight="1">
      <c r="A28" s="13">
        <v>4</v>
      </c>
      <c r="B28" s="1093"/>
      <c r="C28" s="1094"/>
      <c r="D28" s="1094"/>
      <c r="E28" s="1094"/>
      <c r="F28" s="1094"/>
      <c r="G28" s="1094"/>
      <c r="H28" s="1095"/>
      <c r="I28" s="1096"/>
    </row>
    <row r="29" spans="1:9" ht="33.65" customHeight="1">
      <c r="A29" s="13">
        <v>5</v>
      </c>
      <c r="B29" s="1093"/>
      <c r="C29" s="1094"/>
      <c r="D29" s="1094"/>
      <c r="E29" s="1094"/>
      <c r="F29" s="1094"/>
      <c r="G29" s="1094"/>
      <c r="H29" s="1095"/>
      <c r="I29" s="1096"/>
    </row>
    <row r="30" spans="1:9" ht="33.65" customHeight="1">
      <c r="A30" s="12"/>
      <c r="B30" s="1030" t="s">
        <v>191</v>
      </c>
      <c r="C30" s="1030"/>
      <c r="D30" s="1486"/>
      <c r="E30" s="1030"/>
      <c r="F30" s="1030"/>
      <c r="G30" s="1030"/>
      <c r="H30" s="1263"/>
      <c r="I30" s="1263"/>
    </row>
    <row r="31" spans="1:9" ht="33.65" customHeight="1">
      <c r="A31" s="13">
        <v>1</v>
      </c>
      <c r="B31" s="1010"/>
      <c r="C31" s="1010"/>
      <c r="D31" s="1010"/>
      <c r="E31" s="1010"/>
      <c r="F31" s="1010"/>
      <c r="G31" s="1010"/>
      <c r="H31" s="1262"/>
      <c r="I31" s="1262"/>
    </row>
    <row r="32" spans="1:9" ht="33.65" customHeight="1">
      <c r="A32" s="13">
        <v>2</v>
      </c>
      <c r="B32" s="1010"/>
      <c r="C32" s="1010"/>
      <c r="D32" s="1010"/>
      <c r="E32" s="1010"/>
      <c r="F32" s="1010"/>
      <c r="G32" s="1010"/>
      <c r="H32" s="1262"/>
      <c r="I32" s="1262"/>
    </row>
    <row r="33" spans="1:9" ht="33.65" customHeight="1">
      <c r="A33" s="13">
        <v>3</v>
      </c>
      <c r="B33" s="1010"/>
      <c r="C33" s="1010"/>
      <c r="D33" s="1010"/>
      <c r="E33" s="1010"/>
      <c r="F33" s="1010"/>
      <c r="G33" s="1010"/>
      <c r="H33" s="1262"/>
      <c r="I33" s="1262"/>
    </row>
    <row r="34" spans="1:9" ht="33.65" customHeight="1">
      <c r="A34" s="13">
        <v>4</v>
      </c>
      <c r="B34" s="1010"/>
      <c r="C34" s="1010"/>
      <c r="D34" s="1010"/>
      <c r="E34" s="1010"/>
      <c r="F34" s="1010"/>
      <c r="G34" s="1010"/>
      <c r="H34" s="1262"/>
      <c r="I34" s="1262"/>
    </row>
    <row r="35" spans="1:9" ht="33.65" customHeight="1">
      <c r="A35" s="13">
        <v>5</v>
      </c>
      <c r="B35" s="1093"/>
      <c r="C35" s="1094"/>
      <c r="D35" s="1094"/>
      <c r="E35" s="1094"/>
      <c r="F35" s="1094"/>
      <c r="G35" s="1094"/>
      <c r="H35" s="1095"/>
      <c r="I35" s="1096"/>
    </row>
    <row r="36" spans="1:9" ht="33.65" customHeight="1">
      <c r="A36" s="12"/>
      <c r="B36" s="1097" t="s">
        <v>192</v>
      </c>
      <c r="C36" s="1098"/>
      <c r="D36" s="1485"/>
      <c r="E36" s="1098"/>
      <c r="F36" s="1098"/>
      <c r="G36" s="1098"/>
      <c r="H36" s="1099"/>
      <c r="I36" s="1100"/>
    </row>
    <row r="37" spans="1:9" ht="33.65" customHeight="1">
      <c r="A37" s="12"/>
      <c r="B37" s="1024" t="s">
        <v>193</v>
      </c>
      <c r="C37" s="1024"/>
      <c r="D37" s="1010"/>
      <c r="E37" s="1024"/>
      <c r="F37" s="1024"/>
      <c r="G37" s="1024"/>
      <c r="H37" s="1264"/>
      <c r="I37" s="1264"/>
    </row>
    <row r="38" spans="1:9" ht="33.65" customHeight="1">
      <c r="A38" s="1027"/>
      <c r="B38" s="1027"/>
      <c r="C38" s="1027"/>
      <c r="D38" s="1027"/>
      <c r="E38" s="1027"/>
      <c r="F38" s="1027"/>
      <c r="G38" s="1027"/>
      <c r="H38" s="1105"/>
      <c r="I38" s="1105"/>
    </row>
    <row r="39" spans="1:9" ht="33.65" customHeight="1">
      <c r="A39" s="1027"/>
      <c r="B39" s="1027"/>
      <c r="C39" s="1027"/>
      <c r="D39" s="1027"/>
      <c r="E39" s="1027"/>
      <c r="F39" s="1027"/>
      <c r="G39" s="1027"/>
      <c r="H39" s="1105"/>
      <c r="I39" s="1105"/>
    </row>
    <row r="40" spans="1:9" ht="33.65" customHeight="1">
      <c r="A40" s="1027"/>
      <c r="B40" s="1027"/>
      <c r="C40" s="1027"/>
      <c r="D40" s="1027"/>
      <c r="E40" s="1027"/>
      <c r="F40" s="1027"/>
      <c r="G40" s="1027"/>
      <c r="H40" s="1105"/>
      <c r="I40" s="1105"/>
    </row>
    <row r="41" spans="1:9" ht="26">
      <c r="A41" s="1489" t="s">
        <v>3853</v>
      </c>
      <c r="B41" s="1483"/>
      <c r="C41" s="1483"/>
      <c r="D41" s="1192"/>
      <c r="E41" s="1192"/>
      <c r="F41" s="1192"/>
      <c r="G41" s="1411"/>
    </row>
    <row r="42" spans="1:9" ht="43.5">
      <c r="A42" s="108" t="s">
        <v>3854</v>
      </c>
      <c r="B42" s="209" t="s">
        <v>2686</v>
      </c>
      <c r="C42" s="285" t="s">
        <v>2320</v>
      </c>
      <c r="D42" s="210" t="s">
        <v>2321</v>
      </c>
      <c r="E42" s="211" t="s">
        <v>2688</v>
      </c>
      <c r="F42" s="285" t="s">
        <v>2323</v>
      </c>
      <c r="G42" s="285" t="s">
        <v>2324</v>
      </c>
    </row>
    <row r="43" spans="1:9" ht="21">
      <c r="A43" s="391"/>
      <c r="B43" s="1197" t="s">
        <v>202</v>
      </c>
      <c r="C43" s="1197"/>
      <c r="D43" s="1197"/>
      <c r="E43" s="1197"/>
      <c r="F43" s="1197"/>
      <c r="G43" s="1197"/>
      <c r="H43" s="29">
        <f>H44+H75+H97+H65+H71+H88</f>
        <v>36</v>
      </c>
      <c r="I43" s="29">
        <f>I44+I75+I97+I65+I71+I88</f>
        <v>36</v>
      </c>
    </row>
    <row r="44" spans="1:9" ht="18.5">
      <c r="A44" s="18" t="s">
        <v>1456</v>
      </c>
      <c r="B44" s="1078" t="s">
        <v>1457</v>
      </c>
      <c r="C44" s="1091"/>
      <c r="D44" s="1091"/>
      <c r="E44" s="1091"/>
      <c r="F44" s="1091"/>
      <c r="G44" s="1092"/>
      <c r="H44" s="29">
        <f>SUM(D45:D64)</f>
        <v>22</v>
      </c>
      <c r="I44" s="29">
        <f>COUNT(D45:D64)*2</f>
        <v>22</v>
      </c>
    </row>
    <row r="45" spans="1:9" ht="31">
      <c r="A45" s="18" t="s">
        <v>1458</v>
      </c>
      <c r="B45" s="114" t="s">
        <v>204</v>
      </c>
      <c r="C45" s="50" t="s">
        <v>3855</v>
      </c>
      <c r="D45" s="601">
        <v>2</v>
      </c>
      <c r="E45" s="28" t="s">
        <v>269</v>
      </c>
      <c r="F45" s="26"/>
      <c r="G45" s="53"/>
    </row>
    <row r="46" spans="1:9" ht="29">
      <c r="A46" s="18"/>
      <c r="B46" s="114"/>
      <c r="C46" s="50" t="s">
        <v>3856</v>
      </c>
      <c r="D46" s="601">
        <v>2</v>
      </c>
      <c r="E46" s="28" t="s">
        <v>269</v>
      </c>
      <c r="F46" s="26"/>
      <c r="G46" s="53"/>
    </row>
    <row r="47" spans="1:9" ht="31">
      <c r="A47" s="18" t="s">
        <v>1459</v>
      </c>
      <c r="B47" s="114" t="s">
        <v>209</v>
      </c>
      <c r="C47" s="50" t="s">
        <v>3857</v>
      </c>
      <c r="D47" s="601">
        <v>2</v>
      </c>
      <c r="E47" s="28" t="s">
        <v>269</v>
      </c>
      <c r="F47" s="26"/>
      <c r="G47" s="53"/>
    </row>
    <row r="48" spans="1:9" ht="29">
      <c r="A48" s="18"/>
      <c r="B48" s="114"/>
      <c r="C48" s="50" t="s">
        <v>3858</v>
      </c>
      <c r="D48" s="601">
        <v>2</v>
      </c>
      <c r="E48" s="28" t="s">
        <v>269</v>
      </c>
      <c r="F48" s="26"/>
      <c r="G48" s="53"/>
    </row>
    <row r="49" spans="1:9" ht="31" hidden="1">
      <c r="A49" s="216" t="s">
        <v>1460</v>
      </c>
      <c r="B49" s="114" t="s">
        <v>213</v>
      </c>
      <c r="C49" s="50"/>
      <c r="D49" s="26"/>
      <c r="E49" s="28"/>
      <c r="F49" s="26"/>
      <c r="G49" s="26"/>
      <c r="H49" s="99"/>
      <c r="I49" s="99"/>
    </row>
    <row r="50" spans="1:9" ht="31" hidden="1">
      <c r="A50" s="27" t="s">
        <v>1461</v>
      </c>
      <c r="B50" s="114" t="s">
        <v>1462</v>
      </c>
      <c r="C50" s="26"/>
      <c r="D50" s="26"/>
      <c r="E50" s="28"/>
      <c r="F50" s="26"/>
      <c r="G50" s="26"/>
      <c r="H50" s="99"/>
      <c r="I50" s="99"/>
    </row>
    <row r="51" spans="1:9" ht="31">
      <c r="A51" s="18" t="s">
        <v>1463</v>
      </c>
      <c r="B51" s="114" t="s">
        <v>221</v>
      </c>
      <c r="C51" s="50" t="s">
        <v>3859</v>
      </c>
      <c r="D51" s="601">
        <v>2</v>
      </c>
      <c r="E51" s="28" t="s">
        <v>269</v>
      </c>
      <c r="F51" s="26"/>
      <c r="G51" s="53"/>
    </row>
    <row r="52" spans="1:9" hidden="1">
      <c r="A52" s="27" t="s">
        <v>1464</v>
      </c>
      <c r="B52" s="114" t="s">
        <v>225</v>
      </c>
      <c r="C52" s="26"/>
      <c r="D52" s="26"/>
      <c r="E52" s="28"/>
      <c r="F52" s="26"/>
      <c r="G52" s="26"/>
      <c r="H52" s="99"/>
      <c r="I52" s="99"/>
    </row>
    <row r="53" spans="1:9" ht="31">
      <c r="A53" s="18" t="s">
        <v>1465</v>
      </c>
      <c r="B53" s="114" t="s">
        <v>229</v>
      </c>
      <c r="C53" s="50" t="s">
        <v>3860</v>
      </c>
      <c r="D53" s="601">
        <v>2</v>
      </c>
      <c r="E53" s="28" t="s">
        <v>269</v>
      </c>
      <c r="F53" s="26"/>
      <c r="G53" s="53"/>
    </row>
    <row r="54" spans="1:9" ht="31" hidden="1">
      <c r="A54" s="27" t="s">
        <v>232</v>
      </c>
      <c r="B54" s="114" t="s">
        <v>233</v>
      </c>
      <c r="C54" s="26"/>
      <c r="D54" s="26"/>
      <c r="E54" s="28"/>
      <c r="F54" s="26"/>
      <c r="G54" s="26"/>
      <c r="H54" s="99"/>
      <c r="I54" s="99"/>
    </row>
    <row r="55" spans="1:9" ht="31">
      <c r="A55" s="18" t="s">
        <v>1466</v>
      </c>
      <c r="B55" s="114" t="s">
        <v>235</v>
      </c>
      <c r="C55" s="50" t="s">
        <v>3861</v>
      </c>
      <c r="D55" s="601">
        <v>2</v>
      </c>
      <c r="E55" s="28" t="s">
        <v>269</v>
      </c>
      <c r="F55" s="26"/>
      <c r="G55" s="53"/>
    </row>
    <row r="56" spans="1:9" ht="31" hidden="1">
      <c r="A56" s="27" t="s">
        <v>238</v>
      </c>
      <c r="B56" s="114" t="s">
        <v>239</v>
      </c>
      <c r="C56" s="26"/>
      <c r="D56" s="26"/>
      <c r="E56" s="28"/>
      <c r="F56" s="26"/>
      <c r="G56" s="26"/>
      <c r="H56" s="99"/>
      <c r="I56" s="99"/>
    </row>
    <row r="57" spans="1:9" ht="31" hidden="1">
      <c r="A57" s="27" t="s">
        <v>240</v>
      </c>
      <c r="B57" s="114" t="s">
        <v>241</v>
      </c>
      <c r="C57" s="26"/>
      <c r="D57" s="26"/>
      <c r="E57" s="28"/>
      <c r="F57" s="26"/>
      <c r="G57" s="26"/>
      <c r="H57" s="99"/>
      <c r="I57" s="99"/>
    </row>
    <row r="58" spans="1:9" ht="31">
      <c r="A58" s="18" t="s">
        <v>242</v>
      </c>
      <c r="B58" s="114" t="s">
        <v>243</v>
      </c>
      <c r="C58" s="30" t="s">
        <v>3862</v>
      </c>
      <c r="D58" s="601">
        <v>2</v>
      </c>
      <c r="E58" s="28" t="s">
        <v>269</v>
      </c>
      <c r="F58" s="26"/>
      <c r="G58" s="53"/>
    </row>
    <row r="59" spans="1:9" ht="31" hidden="1">
      <c r="A59" s="27" t="s">
        <v>1467</v>
      </c>
      <c r="B59" s="114" t="s">
        <v>245</v>
      </c>
      <c r="C59" s="26"/>
      <c r="D59" s="26"/>
      <c r="E59" s="28"/>
      <c r="F59" s="26"/>
      <c r="G59" s="26"/>
      <c r="H59" s="99"/>
      <c r="I59" s="99"/>
    </row>
    <row r="60" spans="1:9" ht="31">
      <c r="A60" s="362" t="s">
        <v>1468</v>
      </c>
      <c r="B60" s="114" t="s">
        <v>251</v>
      </c>
      <c r="C60" s="50" t="s">
        <v>2329</v>
      </c>
      <c r="D60" s="601">
        <v>2</v>
      </c>
      <c r="E60" s="28" t="s">
        <v>269</v>
      </c>
      <c r="F60" s="26"/>
      <c r="G60" s="53"/>
    </row>
    <row r="61" spans="1:9" ht="31">
      <c r="A61" s="18" t="s">
        <v>254</v>
      </c>
      <c r="B61" s="114" t="s">
        <v>255</v>
      </c>
      <c r="C61" s="50" t="s">
        <v>3863</v>
      </c>
      <c r="D61" s="601">
        <v>2</v>
      </c>
      <c r="E61" s="28" t="s">
        <v>269</v>
      </c>
      <c r="F61" s="26"/>
      <c r="G61" s="53"/>
    </row>
    <row r="62" spans="1:9" ht="31">
      <c r="A62" s="18" t="s">
        <v>1471</v>
      </c>
      <c r="B62" s="114" t="s">
        <v>257</v>
      </c>
      <c r="C62" s="30" t="s">
        <v>3864</v>
      </c>
      <c r="D62" s="601">
        <v>2</v>
      </c>
      <c r="E62" s="28" t="s">
        <v>269</v>
      </c>
      <c r="F62" s="26"/>
      <c r="G62" s="53"/>
    </row>
    <row r="63" spans="1:9" ht="31" hidden="1">
      <c r="A63" s="216" t="s">
        <v>260</v>
      </c>
      <c r="B63" s="114" t="s">
        <v>261</v>
      </c>
      <c r="C63" s="50"/>
      <c r="D63" s="26"/>
      <c r="E63" s="28"/>
      <c r="F63" s="26"/>
      <c r="G63" s="26"/>
      <c r="H63" s="99"/>
      <c r="I63" s="99"/>
    </row>
    <row r="64" spans="1:9" ht="31" hidden="1">
      <c r="A64" s="216" t="s">
        <v>262</v>
      </c>
      <c r="B64" s="114" t="s">
        <v>263</v>
      </c>
      <c r="C64" s="50"/>
      <c r="D64" s="26"/>
      <c r="E64" s="28"/>
      <c r="F64" s="26"/>
      <c r="G64" s="26"/>
      <c r="H64" s="99"/>
      <c r="I64" s="99"/>
    </row>
    <row r="65" spans="1:9" ht="40.15" hidden="1" customHeight="1">
      <c r="A65" s="217" t="s">
        <v>141</v>
      </c>
      <c r="B65" s="1078" t="s">
        <v>1472</v>
      </c>
      <c r="C65" s="1091"/>
      <c r="D65" s="1091"/>
      <c r="E65" s="1091"/>
      <c r="F65" s="1091"/>
      <c r="G65" s="1092"/>
      <c r="H65" s="99">
        <f>SUM(D66:D70)</f>
        <v>0</v>
      </c>
      <c r="I65" s="99">
        <f>COUNT(D66:D70)*2</f>
        <v>0</v>
      </c>
    </row>
    <row r="66" spans="1:9" ht="31" hidden="1">
      <c r="A66" s="27" t="s">
        <v>264</v>
      </c>
      <c r="B66" s="114" t="s">
        <v>265</v>
      </c>
      <c r="C66" s="26"/>
      <c r="D66" s="26"/>
      <c r="E66" s="28"/>
      <c r="F66" s="26"/>
      <c r="G66" s="26"/>
      <c r="H66" s="99"/>
      <c r="I66" s="99"/>
    </row>
    <row r="67" spans="1:9" ht="31" hidden="1">
      <c r="A67" s="27" t="s">
        <v>266</v>
      </c>
      <c r="B67" s="114" t="s">
        <v>267</v>
      </c>
      <c r="C67" s="26"/>
      <c r="D67" s="26"/>
      <c r="E67" s="28"/>
      <c r="F67" s="26"/>
      <c r="G67" s="26"/>
      <c r="H67" s="99"/>
      <c r="I67" s="99"/>
    </row>
    <row r="68" spans="1:9" ht="31" hidden="1">
      <c r="A68" s="27" t="s">
        <v>270</v>
      </c>
      <c r="B68" s="114" t="s">
        <v>271</v>
      </c>
      <c r="C68" s="26"/>
      <c r="D68" s="26"/>
      <c r="E68" s="28"/>
      <c r="F68" s="26"/>
      <c r="G68" s="26"/>
      <c r="H68" s="99"/>
      <c r="I68" s="99"/>
    </row>
    <row r="69" spans="1:9" ht="31" hidden="1">
      <c r="A69" s="27" t="s">
        <v>272</v>
      </c>
      <c r="B69" s="114" t="s">
        <v>273</v>
      </c>
      <c r="C69" s="26"/>
      <c r="D69" s="26"/>
      <c r="E69" s="28"/>
      <c r="F69" s="26"/>
      <c r="G69" s="26"/>
      <c r="H69" s="99"/>
      <c r="I69" s="99"/>
    </row>
    <row r="70" spans="1:9" ht="31" hidden="1">
      <c r="A70" s="27" t="s">
        <v>275</v>
      </c>
      <c r="B70" s="114" t="s">
        <v>276</v>
      </c>
      <c r="C70" s="26"/>
      <c r="D70" s="26"/>
      <c r="E70" s="28"/>
      <c r="F70" s="26"/>
      <c r="G70" s="26"/>
      <c r="H70" s="99"/>
      <c r="I70" s="99"/>
    </row>
    <row r="71" spans="1:9" ht="40.15" hidden="1" customHeight="1">
      <c r="A71" s="217" t="s">
        <v>277</v>
      </c>
      <c r="B71" s="1078" t="s">
        <v>1491</v>
      </c>
      <c r="C71" s="1091"/>
      <c r="D71" s="1091"/>
      <c r="E71" s="1091"/>
      <c r="F71" s="1091"/>
      <c r="G71" s="1092"/>
      <c r="H71" s="99">
        <f>SUM(D72:D74)</f>
        <v>0</v>
      </c>
      <c r="I71" s="99">
        <f>COUNT(D72:D74)*2</f>
        <v>0</v>
      </c>
    </row>
    <row r="72" spans="1:9" ht="31" hidden="1">
      <c r="A72" s="216" t="s">
        <v>1492</v>
      </c>
      <c r="B72" s="114" t="s">
        <v>279</v>
      </c>
      <c r="C72" s="50"/>
      <c r="D72" s="26"/>
      <c r="E72" s="28"/>
      <c r="F72" s="26"/>
      <c r="G72" s="26"/>
      <c r="H72" s="99"/>
      <c r="I72" s="99"/>
    </row>
    <row r="73" spans="1:9" ht="31" hidden="1">
      <c r="A73" s="216" t="s">
        <v>1493</v>
      </c>
      <c r="B73" s="114" t="s">
        <v>284</v>
      </c>
      <c r="C73" s="50"/>
      <c r="D73" s="26"/>
      <c r="E73" s="28"/>
      <c r="F73" s="26"/>
      <c r="G73" s="26"/>
      <c r="H73" s="99"/>
      <c r="I73" s="99"/>
    </row>
    <row r="74" spans="1:9" ht="31" hidden="1">
      <c r="A74" s="27" t="s">
        <v>1496</v>
      </c>
      <c r="B74" s="114" t="s">
        <v>288</v>
      </c>
      <c r="C74" s="26"/>
      <c r="D74" s="26"/>
      <c r="E74" s="28"/>
      <c r="F74" s="26"/>
      <c r="G74" s="26"/>
      <c r="H74" s="99"/>
      <c r="I74" s="99"/>
    </row>
    <row r="75" spans="1:9" ht="18.5">
      <c r="A75" s="18" t="s">
        <v>137</v>
      </c>
      <c r="B75" s="1078" t="s">
        <v>1497</v>
      </c>
      <c r="C75" s="1091"/>
      <c r="D75" s="1091"/>
      <c r="E75" s="1091"/>
      <c r="F75" s="1091"/>
      <c r="G75" s="1092"/>
      <c r="H75" s="29">
        <f>SUM(D76:D87)</f>
        <v>12</v>
      </c>
      <c r="I75" s="29">
        <f>COUNT(D76:D87)*2</f>
        <v>12</v>
      </c>
    </row>
    <row r="76" spans="1:9" ht="62">
      <c r="A76" s="18" t="s">
        <v>290</v>
      </c>
      <c r="B76" s="114" t="s">
        <v>291</v>
      </c>
      <c r="C76" s="50" t="s">
        <v>3865</v>
      </c>
      <c r="D76" s="601">
        <v>2</v>
      </c>
      <c r="E76" s="28" t="s">
        <v>538</v>
      </c>
      <c r="F76" s="30" t="s">
        <v>3866</v>
      </c>
      <c r="G76" s="53"/>
    </row>
    <row r="77" spans="1:9" ht="62">
      <c r="A77" s="18" t="s">
        <v>292</v>
      </c>
      <c r="B77" s="114" t="s">
        <v>293</v>
      </c>
      <c r="C77" s="50" t="s">
        <v>3867</v>
      </c>
      <c r="D77" s="601">
        <v>2</v>
      </c>
      <c r="E77" s="28" t="s">
        <v>538</v>
      </c>
      <c r="F77" s="26"/>
      <c r="G77" s="53"/>
    </row>
    <row r="78" spans="1:9" ht="62">
      <c r="A78" s="18" t="s">
        <v>294</v>
      </c>
      <c r="B78" s="114" t="s">
        <v>295</v>
      </c>
      <c r="C78" s="50" t="s">
        <v>3868</v>
      </c>
      <c r="D78" s="601">
        <v>2</v>
      </c>
      <c r="E78" s="28" t="s">
        <v>538</v>
      </c>
      <c r="F78" s="26"/>
      <c r="G78" s="53"/>
    </row>
    <row r="79" spans="1:9" ht="46.5">
      <c r="A79" s="18" t="s">
        <v>296</v>
      </c>
      <c r="B79" s="114" t="s">
        <v>297</v>
      </c>
      <c r="C79" s="50" t="s">
        <v>3869</v>
      </c>
      <c r="D79" s="601">
        <v>2</v>
      </c>
      <c r="E79" s="28" t="s">
        <v>538</v>
      </c>
      <c r="F79" s="26"/>
      <c r="G79" s="53"/>
    </row>
    <row r="80" spans="1:9" ht="62">
      <c r="A80" s="18" t="s">
        <v>298</v>
      </c>
      <c r="B80" s="114" t="s">
        <v>1498</v>
      </c>
      <c r="C80" s="50" t="s">
        <v>3870</v>
      </c>
      <c r="D80" s="601">
        <v>2</v>
      </c>
      <c r="E80" s="28" t="s">
        <v>269</v>
      </c>
      <c r="F80" s="26"/>
      <c r="G80" s="53"/>
    </row>
    <row r="81" spans="1:9" ht="46.5" hidden="1">
      <c r="A81" s="27" t="s">
        <v>300</v>
      </c>
      <c r="B81" s="114" t="s">
        <v>301</v>
      </c>
      <c r="C81" s="26"/>
      <c r="D81" s="26"/>
      <c r="E81" s="28"/>
      <c r="F81" s="26"/>
      <c r="G81" s="26"/>
      <c r="H81" s="99"/>
      <c r="I81" s="99"/>
    </row>
    <row r="82" spans="1:9" ht="62">
      <c r="A82" s="18" t="s">
        <v>302</v>
      </c>
      <c r="B82" s="114" t="s">
        <v>303</v>
      </c>
      <c r="C82" s="50" t="s">
        <v>3871</v>
      </c>
      <c r="D82" s="601">
        <v>2</v>
      </c>
      <c r="E82" s="28" t="s">
        <v>269</v>
      </c>
      <c r="F82" s="26"/>
      <c r="G82" s="53"/>
    </row>
    <row r="83" spans="1:9" ht="93" hidden="1">
      <c r="A83" s="27" t="s">
        <v>304</v>
      </c>
      <c r="B83" s="114" t="s">
        <v>305</v>
      </c>
      <c r="C83" s="26"/>
      <c r="D83" s="26"/>
      <c r="E83" s="28"/>
      <c r="F83" s="26"/>
      <c r="G83" s="26"/>
      <c r="H83" s="99"/>
      <c r="I83" s="99"/>
    </row>
    <row r="84" spans="1:9" ht="62" hidden="1">
      <c r="A84" s="27" t="s">
        <v>306</v>
      </c>
      <c r="B84" s="114" t="s">
        <v>307</v>
      </c>
      <c r="C84" s="26"/>
      <c r="D84" s="26"/>
      <c r="E84" s="28"/>
      <c r="F84" s="26"/>
      <c r="G84" s="26"/>
      <c r="H84" s="99"/>
      <c r="I84" s="99"/>
    </row>
    <row r="85" spans="1:9" ht="46.5" hidden="1">
      <c r="A85" s="27" t="s">
        <v>308</v>
      </c>
      <c r="B85" s="114" t="s">
        <v>309</v>
      </c>
      <c r="C85" s="26"/>
      <c r="D85" s="26"/>
      <c r="E85" s="28"/>
      <c r="F85" s="26"/>
      <c r="G85" s="26"/>
      <c r="H85" s="99"/>
      <c r="I85" s="99"/>
    </row>
    <row r="86" spans="1:9" ht="29" hidden="1">
      <c r="A86" s="27" t="s">
        <v>310</v>
      </c>
      <c r="B86" s="30" t="s">
        <v>311</v>
      </c>
      <c r="C86" s="26"/>
      <c r="D86" s="26"/>
      <c r="E86" s="28"/>
      <c r="F86" s="26"/>
      <c r="G86" s="26"/>
      <c r="H86" s="99"/>
      <c r="I86" s="99"/>
    </row>
    <row r="87" spans="1:9" ht="29" hidden="1">
      <c r="A87" s="27" t="s">
        <v>5841</v>
      </c>
      <c r="B87" s="23" t="s">
        <v>5842</v>
      </c>
      <c r="C87" s="30"/>
      <c r="D87" s="28"/>
      <c r="E87" s="28"/>
      <c r="F87" s="26"/>
      <c r="G87" s="465"/>
      <c r="H87" s="99"/>
      <c r="I87" s="99"/>
    </row>
    <row r="88" spans="1:9" ht="40.15" hidden="1" customHeight="1">
      <c r="A88" s="217" t="s">
        <v>1499</v>
      </c>
      <c r="B88" s="1078" t="s">
        <v>1500</v>
      </c>
      <c r="C88" s="1091"/>
      <c r="D88" s="1091"/>
      <c r="E88" s="1091"/>
      <c r="F88" s="1091"/>
      <c r="G88" s="1092"/>
      <c r="H88" s="99">
        <f>SUM(D89:D96)</f>
        <v>0</v>
      </c>
      <c r="I88" s="99">
        <f>COUNT(D89:D96)*2</f>
        <v>0</v>
      </c>
    </row>
    <row r="89" spans="1:9" ht="31" hidden="1">
      <c r="A89" s="27" t="s">
        <v>312</v>
      </c>
      <c r="B89" s="114" t="s">
        <v>313</v>
      </c>
      <c r="C89" s="26"/>
      <c r="D89" s="26"/>
      <c r="E89" s="28"/>
      <c r="F89" s="26"/>
      <c r="G89" s="26"/>
      <c r="H89" s="99"/>
      <c r="I89" s="99"/>
    </row>
    <row r="90" spans="1:9" ht="31" hidden="1">
      <c r="A90" s="27" t="s">
        <v>314</v>
      </c>
      <c r="B90" s="114" t="s">
        <v>315</v>
      </c>
      <c r="C90" s="26"/>
      <c r="D90" s="26"/>
      <c r="E90" s="28"/>
      <c r="F90" s="26"/>
      <c r="G90" s="26"/>
      <c r="H90" s="99"/>
      <c r="I90" s="99"/>
    </row>
    <row r="91" spans="1:9" ht="31" hidden="1">
      <c r="A91" s="27" t="s">
        <v>1501</v>
      </c>
      <c r="B91" s="114" t="s">
        <v>317</v>
      </c>
      <c r="C91" s="26"/>
      <c r="D91" s="26"/>
      <c r="E91" s="28"/>
      <c r="F91" s="26"/>
      <c r="G91" s="26"/>
      <c r="H91" s="99"/>
      <c r="I91" s="99"/>
    </row>
    <row r="92" spans="1:9" ht="31" hidden="1">
      <c r="A92" s="27" t="s">
        <v>319</v>
      </c>
      <c r="B92" s="114" t="s">
        <v>320</v>
      </c>
      <c r="C92" s="26"/>
      <c r="D92" s="26"/>
      <c r="E92" s="28"/>
      <c r="F92" s="26"/>
      <c r="G92" s="26"/>
      <c r="H92" s="99"/>
      <c r="I92" s="99"/>
    </row>
    <row r="93" spans="1:9" ht="31" hidden="1">
      <c r="A93" s="27" t="s">
        <v>321</v>
      </c>
      <c r="B93" s="114" t="s">
        <v>322</v>
      </c>
      <c r="C93" s="26"/>
      <c r="D93" s="26"/>
      <c r="E93" s="28"/>
      <c r="F93" s="26"/>
      <c r="G93" s="26"/>
      <c r="H93" s="99"/>
      <c r="I93" s="99"/>
    </row>
    <row r="94" spans="1:9" ht="31" hidden="1">
      <c r="A94" s="27" t="s">
        <v>323</v>
      </c>
      <c r="B94" s="114" t="s">
        <v>324</v>
      </c>
      <c r="C94" s="26"/>
      <c r="D94" s="26"/>
      <c r="E94" s="28"/>
      <c r="F94" s="26"/>
      <c r="G94" s="26"/>
      <c r="H94" s="99"/>
      <c r="I94" s="99"/>
    </row>
    <row r="95" spans="1:9" ht="31" hidden="1">
      <c r="A95" s="27" t="s">
        <v>1502</v>
      </c>
      <c r="B95" s="114" t="s">
        <v>326</v>
      </c>
      <c r="C95" s="26"/>
      <c r="D95" s="26"/>
      <c r="E95" s="28"/>
      <c r="F95" s="26"/>
      <c r="G95" s="26"/>
      <c r="H95" s="99"/>
      <c r="I95" s="99"/>
    </row>
    <row r="96" spans="1:9" ht="31" hidden="1">
      <c r="A96" s="27" t="s">
        <v>2838</v>
      </c>
      <c r="B96" s="19" t="s">
        <v>2839</v>
      </c>
      <c r="C96" s="23"/>
      <c r="D96" s="21"/>
      <c r="E96" s="22"/>
      <c r="F96" s="28"/>
      <c r="G96" s="466"/>
      <c r="H96" s="99"/>
      <c r="I96" s="99"/>
    </row>
    <row r="97" spans="1:9" ht="18.5">
      <c r="A97" s="392" t="s">
        <v>1503</v>
      </c>
      <c r="B97" s="1078" t="s">
        <v>132</v>
      </c>
      <c r="C97" s="1091"/>
      <c r="D97" s="1091"/>
      <c r="E97" s="1091"/>
      <c r="F97" s="1091"/>
      <c r="G97" s="1092"/>
      <c r="H97" s="29">
        <f>SUM(D98:D99)</f>
        <v>2</v>
      </c>
      <c r="I97" s="29">
        <f>COUNT(D98:D99)*2</f>
        <v>2</v>
      </c>
    </row>
    <row r="98" spans="1:9" ht="62">
      <c r="A98" s="362" t="s">
        <v>1504</v>
      </c>
      <c r="B98" s="114" t="s">
        <v>329</v>
      </c>
      <c r="C98" s="50" t="s">
        <v>3872</v>
      </c>
      <c r="D98" s="605">
        <v>2</v>
      </c>
      <c r="E98" s="22" t="s">
        <v>538</v>
      </c>
      <c r="F98" s="50"/>
      <c r="G98" s="53"/>
    </row>
    <row r="99" spans="1:9" ht="77.5" hidden="1">
      <c r="A99" s="27" t="s">
        <v>332</v>
      </c>
      <c r="B99" s="114" t="s">
        <v>333</v>
      </c>
      <c r="C99" s="26"/>
      <c r="D99" s="26"/>
      <c r="E99" s="28"/>
      <c r="F99" s="26"/>
      <c r="G99" s="26"/>
      <c r="H99" s="99"/>
      <c r="I99" s="99"/>
    </row>
    <row r="100" spans="1:9" ht="21">
      <c r="A100" s="391"/>
      <c r="B100" s="1197" t="s">
        <v>335</v>
      </c>
      <c r="C100" s="1197"/>
      <c r="D100" s="1197"/>
      <c r="E100" s="1197"/>
      <c r="F100" s="1197"/>
      <c r="G100" s="1197"/>
      <c r="H100" s="29">
        <f>H101+H115+H128+H138+H144+H152</f>
        <v>78</v>
      </c>
      <c r="I100" s="29">
        <f>I101+I115+I128+I138+I144+I152</f>
        <v>78</v>
      </c>
    </row>
    <row r="101" spans="1:9" ht="18.5">
      <c r="A101" s="214" t="s">
        <v>1505</v>
      </c>
      <c r="B101" s="1078" t="s">
        <v>1506</v>
      </c>
      <c r="C101" s="1091"/>
      <c r="D101" s="1091"/>
      <c r="E101" s="1091"/>
      <c r="F101" s="1091"/>
      <c r="G101" s="1092"/>
      <c r="H101" s="29">
        <f>SUM(D102:D114)</f>
        <v>22</v>
      </c>
      <c r="I101" s="29">
        <f>COUNT(D102:D114)*2</f>
        <v>22</v>
      </c>
    </row>
    <row r="102" spans="1:9" ht="31">
      <c r="A102" s="362" t="s">
        <v>1507</v>
      </c>
      <c r="B102" s="218" t="s">
        <v>337</v>
      </c>
      <c r="C102" s="219" t="s">
        <v>2349</v>
      </c>
      <c r="D102" s="605">
        <v>2</v>
      </c>
      <c r="E102" s="22" t="s">
        <v>339</v>
      </c>
      <c r="F102" s="50" t="s">
        <v>2350</v>
      </c>
      <c r="G102" s="53"/>
    </row>
    <row r="103" spans="1:9">
      <c r="A103" s="362"/>
      <c r="B103" s="221"/>
      <c r="C103" s="50" t="s">
        <v>3873</v>
      </c>
      <c r="D103" s="605">
        <v>2</v>
      </c>
      <c r="E103" s="22" t="s">
        <v>339</v>
      </c>
      <c r="F103" s="66"/>
      <c r="G103" s="53"/>
    </row>
    <row r="104" spans="1:9" ht="29">
      <c r="A104" s="362"/>
      <c r="B104" s="221"/>
      <c r="C104" s="50" t="s">
        <v>3322</v>
      </c>
      <c r="D104" s="605">
        <v>2</v>
      </c>
      <c r="E104" s="22" t="s">
        <v>339</v>
      </c>
      <c r="F104" s="66"/>
      <c r="G104" s="53"/>
    </row>
    <row r="105" spans="1:9" ht="46.5">
      <c r="A105" s="362" t="s">
        <v>1510</v>
      </c>
      <c r="B105" s="218" t="s">
        <v>345</v>
      </c>
      <c r="C105" s="50" t="s">
        <v>3874</v>
      </c>
      <c r="D105" s="605">
        <v>2</v>
      </c>
      <c r="E105" s="22" t="s">
        <v>339</v>
      </c>
      <c r="F105" s="26"/>
      <c r="G105" s="53"/>
    </row>
    <row r="106" spans="1:9" ht="29">
      <c r="A106" s="362"/>
      <c r="B106" s="218"/>
      <c r="C106" s="50" t="s">
        <v>3875</v>
      </c>
      <c r="D106" s="605">
        <v>2</v>
      </c>
      <c r="E106" s="22" t="s">
        <v>339</v>
      </c>
      <c r="F106" s="26"/>
      <c r="G106" s="53"/>
    </row>
    <row r="107" spans="1:9" ht="29">
      <c r="A107" s="362"/>
      <c r="B107" s="218"/>
      <c r="C107" s="50" t="s">
        <v>3876</v>
      </c>
      <c r="D107" s="605">
        <v>2</v>
      </c>
      <c r="E107" s="22" t="s">
        <v>339</v>
      </c>
      <c r="F107" s="26"/>
      <c r="G107" s="53"/>
    </row>
    <row r="108" spans="1:9" ht="29">
      <c r="A108" s="362"/>
      <c r="B108" s="218"/>
      <c r="C108" s="50" t="s">
        <v>2355</v>
      </c>
      <c r="D108" s="605">
        <v>2</v>
      </c>
      <c r="E108" s="22" t="s">
        <v>339</v>
      </c>
      <c r="F108" s="26"/>
      <c r="G108" s="53"/>
    </row>
    <row r="109" spans="1:9" ht="46.5" hidden="1">
      <c r="A109" s="27" t="s">
        <v>350</v>
      </c>
      <c r="B109" s="218" t="s">
        <v>351</v>
      </c>
      <c r="C109" s="26"/>
      <c r="D109" s="26"/>
      <c r="E109" s="28"/>
      <c r="F109" s="26"/>
      <c r="G109" s="26"/>
      <c r="H109" s="99"/>
      <c r="I109" s="99"/>
    </row>
    <row r="110" spans="1:9" ht="46.5">
      <c r="A110" s="18" t="s">
        <v>1513</v>
      </c>
      <c r="B110" s="218" t="s">
        <v>353</v>
      </c>
      <c r="C110" s="50" t="s">
        <v>3877</v>
      </c>
      <c r="D110" s="605">
        <v>2</v>
      </c>
      <c r="E110" s="28" t="s">
        <v>339</v>
      </c>
      <c r="F110" s="26"/>
      <c r="G110" s="53"/>
    </row>
    <row r="111" spans="1:9" ht="62">
      <c r="A111" s="362" t="s">
        <v>354</v>
      </c>
      <c r="B111" s="218" t="s">
        <v>355</v>
      </c>
      <c r="C111" s="50" t="s">
        <v>3878</v>
      </c>
      <c r="D111" s="605">
        <v>2</v>
      </c>
      <c r="E111" s="28" t="s">
        <v>339</v>
      </c>
      <c r="F111" s="50"/>
      <c r="G111" s="53"/>
    </row>
    <row r="112" spans="1:9" ht="31">
      <c r="A112" s="362" t="s">
        <v>1515</v>
      </c>
      <c r="B112" s="218" t="s">
        <v>358</v>
      </c>
      <c r="C112" s="40" t="s">
        <v>359</v>
      </c>
      <c r="D112" s="605">
        <v>2</v>
      </c>
      <c r="E112" s="28" t="s">
        <v>339</v>
      </c>
      <c r="F112" s="26"/>
      <c r="G112" s="53"/>
    </row>
    <row r="113" spans="1:9" ht="46.5" hidden="1">
      <c r="A113" s="216" t="s">
        <v>1517</v>
      </c>
      <c r="B113" s="218" t="s">
        <v>361</v>
      </c>
      <c r="C113" s="50"/>
      <c r="D113" s="26"/>
      <c r="E113" s="28"/>
      <c r="F113" s="26"/>
      <c r="G113" s="26"/>
      <c r="H113" s="99"/>
      <c r="I113" s="99"/>
    </row>
    <row r="114" spans="1:9" ht="46.5">
      <c r="A114" s="18" t="s">
        <v>364</v>
      </c>
      <c r="B114" s="218" t="s">
        <v>365</v>
      </c>
      <c r="C114" s="30" t="s">
        <v>2360</v>
      </c>
      <c r="D114" s="605">
        <v>2</v>
      </c>
      <c r="E114" s="28" t="s">
        <v>367</v>
      </c>
      <c r="F114" s="26"/>
      <c r="G114" s="53"/>
    </row>
    <row r="115" spans="1:9" ht="18.5">
      <c r="A115" s="214" t="s">
        <v>1518</v>
      </c>
      <c r="B115" s="1078" t="s">
        <v>3879</v>
      </c>
      <c r="C115" s="1091"/>
      <c r="D115" s="1091"/>
      <c r="E115" s="1091"/>
      <c r="F115" s="1091"/>
      <c r="G115" s="1092"/>
      <c r="H115" s="29">
        <f>SUM(D116:D125)</f>
        <v>18</v>
      </c>
      <c r="I115" s="29">
        <f>COUNT(D116:D125)*2</f>
        <v>18</v>
      </c>
    </row>
    <row r="116" spans="1:9" ht="43.5">
      <c r="A116" s="362" t="s">
        <v>1520</v>
      </c>
      <c r="B116" s="224" t="s">
        <v>369</v>
      </c>
      <c r="C116" s="50" t="s">
        <v>3880</v>
      </c>
      <c r="D116" s="601">
        <v>2</v>
      </c>
      <c r="E116" s="28" t="s">
        <v>339</v>
      </c>
      <c r="F116" s="50" t="s">
        <v>3881</v>
      </c>
      <c r="G116" s="53"/>
    </row>
    <row r="117" spans="1:9" ht="29">
      <c r="A117" s="362"/>
      <c r="B117" s="224"/>
      <c r="C117" s="50" t="s">
        <v>3882</v>
      </c>
      <c r="D117" s="601">
        <v>2</v>
      </c>
      <c r="E117" s="28" t="s">
        <v>658</v>
      </c>
      <c r="F117" s="26"/>
      <c r="G117" s="53"/>
    </row>
    <row r="118" spans="1:9" ht="43.5">
      <c r="A118" s="362"/>
      <c r="B118" s="224"/>
      <c r="C118" s="50" t="s">
        <v>3883</v>
      </c>
      <c r="D118" s="601">
        <v>2</v>
      </c>
      <c r="E118" s="28" t="s">
        <v>339</v>
      </c>
      <c r="F118" s="26"/>
      <c r="G118" s="53"/>
    </row>
    <row r="119" spans="1:9" ht="29">
      <c r="A119" s="362"/>
      <c r="B119" s="224"/>
      <c r="C119" s="50" t="s">
        <v>3884</v>
      </c>
      <c r="D119" s="601">
        <v>2</v>
      </c>
      <c r="E119" s="28" t="s">
        <v>658</v>
      </c>
      <c r="F119" s="26"/>
      <c r="G119" s="53"/>
    </row>
    <row r="120" spans="1:9" ht="29">
      <c r="A120" s="362"/>
      <c r="B120" s="224"/>
      <c r="C120" s="50" t="s">
        <v>3885</v>
      </c>
      <c r="D120" s="601">
        <v>2</v>
      </c>
      <c r="E120" s="28" t="s">
        <v>893</v>
      </c>
      <c r="F120" s="26"/>
      <c r="G120" s="53"/>
    </row>
    <row r="121" spans="1:9" ht="43.5">
      <c r="A121" s="362"/>
      <c r="B121" s="224"/>
      <c r="C121" s="50" t="s">
        <v>3886</v>
      </c>
      <c r="D121" s="601">
        <v>2</v>
      </c>
      <c r="E121" s="28" t="s">
        <v>3887</v>
      </c>
      <c r="F121" s="26"/>
      <c r="G121" s="53"/>
    </row>
    <row r="122" spans="1:9" ht="77.5" hidden="1">
      <c r="A122" s="27" t="s">
        <v>380</v>
      </c>
      <c r="B122" s="224" t="s">
        <v>381</v>
      </c>
      <c r="C122" s="26"/>
      <c r="D122" s="26"/>
      <c r="E122" s="28"/>
      <c r="F122" s="26"/>
      <c r="G122" s="26"/>
      <c r="H122" s="99"/>
      <c r="I122" s="99"/>
    </row>
    <row r="123" spans="1:9" ht="62">
      <c r="A123" s="362" t="s">
        <v>1523</v>
      </c>
      <c r="B123" s="225" t="s">
        <v>383</v>
      </c>
      <c r="C123" s="50" t="s">
        <v>2364</v>
      </c>
      <c r="D123" s="601">
        <v>2</v>
      </c>
      <c r="E123" s="28" t="s">
        <v>339</v>
      </c>
      <c r="F123" s="26"/>
      <c r="G123" s="53"/>
    </row>
    <row r="124" spans="1:9">
      <c r="A124" s="362"/>
      <c r="B124" s="224"/>
      <c r="C124" s="50" t="s">
        <v>385</v>
      </c>
      <c r="D124" s="601">
        <v>2</v>
      </c>
      <c r="E124" s="28" t="s">
        <v>339</v>
      </c>
      <c r="F124" s="26"/>
      <c r="G124" s="53"/>
    </row>
    <row r="125" spans="1:9" ht="29">
      <c r="A125" s="362"/>
      <c r="B125" s="224"/>
      <c r="C125" s="40" t="s">
        <v>389</v>
      </c>
      <c r="D125" s="601">
        <v>2</v>
      </c>
      <c r="E125" s="28" t="s">
        <v>339</v>
      </c>
      <c r="F125" s="26"/>
      <c r="G125" s="53"/>
    </row>
    <row r="126" spans="1:9" ht="46.5" hidden="1">
      <c r="A126" s="216" t="s">
        <v>1528</v>
      </c>
      <c r="B126" s="224" t="s">
        <v>391</v>
      </c>
      <c r="D126" s="26"/>
      <c r="E126" s="28"/>
      <c r="F126" s="26"/>
      <c r="G126" s="26"/>
      <c r="H126" s="99"/>
      <c r="I126" s="99"/>
    </row>
    <row r="127" spans="1:9" ht="72.75" hidden="1" customHeight="1">
      <c r="A127" s="216" t="s">
        <v>392</v>
      </c>
      <c r="B127" s="47" t="s">
        <v>393</v>
      </c>
      <c r="C127" s="219"/>
      <c r="D127" s="26"/>
      <c r="E127" s="28"/>
      <c r="F127" s="26"/>
      <c r="G127" s="26"/>
      <c r="H127" s="99"/>
      <c r="I127" s="99"/>
    </row>
    <row r="128" spans="1:9" ht="18.5">
      <c r="A128" s="214" t="s">
        <v>1531</v>
      </c>
      <c r="B128" s="1078" t="s">
        <v>1532</v>
      </c>
      <c r="C128" s="1091"/>
      <c r="D128" s="1091"/>
      <c r="E128" s="1091"/>
      <c r="F128" s="1091"/>
      <c r="G128" s="1092"/>
      <c r="H128" s="29">
        <f>SUM(D129:D137)</f>
        <v>18</v>
      </c>
      <c r="I128" s="29">
        <f>COUNT(D129:D137)*2</f>
        <v>18</v>
      </c>
    </row>
    <row r="129" spans="1:9" ht="31">
      <c r="A129" s="362" t="s">
        <v>1533</v>
      </c>
      <c r="B129" s="224" t="s">
        <v>395</v>
      </c>
      <c r="C129" s="50" t="s">
        <v>3888</v>
      </c>
      <c r="D129" s="605">
        <v>2</v>
      </c>
      <c r="E129" s="22" t="s">
        <v>339</v>
      </c>
      <c r="F129" s="66" t="s">
        <v>2367</v>
      </c>
      <c r="G129" s="53"/>
    </row>
    <row r="130" spans="1:9" ht="29">
      <c r="A130" s="362"/>
      <c r="B130" s="221"/>
      <c r="C130" s="50" t="s">
        <v>3889</v>
      </c>
      <c r="D130" s="605">
        <v>2</v>
      </c>
      <c r="E130" s="22" t="s">
        <v>339</v>
      </c>
      <c r="F130"/>
      <c r="G130" s="53"/>
    </row>
    <row r="131" spans="1:9" ht="58">
      <c r="A131" s="362"/>
      <c r="B131" s="221"/>
      <c r="C131" s="25" t="s">
        <v>3890</v>
      </c>
      <c r="D131" s="605">
        <v>2</v>
      </c>
      <c r="E131" s="22" t="s">
        <v>339</v>
      </c>
      <c r="F131" s="50"/>
      <c r="G131" s="53"/>
    </row>
    <row r="132" spans="1:9" ht="29">
      <c r="A132" s="362"/>
      <c r="B132" s="221"/>
      <c r="C132" s="50" t="s">
        <v>2370</v>
      </c>
      <c r="D132" s="605">
        <v>2</v>
      </c>
      <c r="E132" s="22" t="s">
        <v>339</v>
      </c>
      <c r="F132" s="50"/>
      <c r="G132" s="53"/>
    </row>
    <row r="133" spans="1:9" ht="58">
      <c r="A133" s="362"/>
      <c r="B133" s="221"/>
      <c r="C133" s="50" t="s">
        <v>3891</v>
      </c>
      <c r="D133" s="605">
        <v>2</v>
      </c>
      <c r="E133" s="22" t="s">
        <v>339</v>
      </c>
      <c r="F133" s="50"/>
      <c r="G133" s="53"/>
    </row>
    <row r="134" spans="1:9" ht="46.5">
      <c r="A134" s="362" t="s">
        <v>1540</v>
      </c>
      <c r="B134" s="224" t="s">
        <v>399</v>
      </c>
      <c r="C134" s="50" t="s">
        <v>1541</v>
      </c>
      <c r="D134" s="605">
        <v>2</v>
      </c>
      <c r="E134" s="28" t="s">
        <v>206</v>
      </c>
      <c r="F134" s="26"/>
      <c r="G134" s="53"/>
    </row>
    <row r="135" spans="1:9" ht="43.5">
      <c r="A135" s="362"/>
      <c r="B135" s="224"/>
      <c r="C135" s="50" t="s">
        <v>2371</v>
      </c>
      <c r="D135" s="605">
        <v>2</v>
      </c>
      <c r="E135" s="28" t="s">
        <v>206</v>
      </c>
      <c r="F135" s="26"/>
      <c r="G135" s="53"/>
    </row>
    <row r="136" spans="1:9" ht="62">
      <c r="A136" s="362" t="s">
        <v>1543</v>
      </c>
      <c r="B136" s="224" t="s">
        <v>403</v>
      </c>
      <c r="C136" s="23" t="s">
        <v>404</v>
      </c>
      <c r="D136" s="605">
        <v>2</v>
      </c>
      <c r="E136" s="28" t="s">
        <v>1546</v>
      </c>
      <c r="F136" s="26"/>
      <c r="G136" s="53"/>
    </row>
    <row r="137" spans="1:9" ht="77.5">
      <c r="A137" s="362" t="s">
        <v>1554</v>
      </c>
      <c r="B137" s="224" t="s">
        <v>407</v>
      </c>
      <c r="C137" s="50" t="s">
        <v>1555</v>
      </c>
      <c r="D137" s="605">
        <v>2</v>
      </c>
      <c r="E137" s="28" t="s">
        <v>206</v>
      </c>
      <c r="F137" s="26"/>
      <c r="G137" s="53"/>
    </row>
    <row r="138" spans="1:9" ht="18.5">
      <c r="A138" s="214" t="s">
        <v>1557</v>
      </c>
      <c r="B138" s="1078" t="s">
        <v>1558</v>
      </c>
      <c r="C138" s="1091"/>
      <c r="D138" s="1091"/>
      <c r="E138" s="1091"/>
      <c r="F138" s="1091"/>
      <c r="G138" s="1092"/>
      <c r="H138" s="29">
        <f>SUM(D139:D143)</f>
        <v>6</v>
      </c>
      <c r="I138" s="29">
        <f>COUNT(D139:D143)*2</f>
        <v>6</v>
      </c>
    </row>
    <row r="139" spans="1:9" ht="62">
      <c r="A139" s="18" t="s">
        <v>1559</v>
      </c>
      <c r="B139" s="224" t="s">
        <v>410</v>
      </c>
      <c r="C139" s="50" t="s">
        <v>2372</v>
      </c>
      <c r="D139" s="601">
        <v>2</v>
      </c>
      <c r="E139" s="28" t="s">
        <v>253</v>
      </c>
      <c r="F139" s="26"/>
      <c r="G139" s="53"/>
    </row>
    <row r="140" spans="1:9" ht="31" hidden="1">
      <c r="A140" s="216" t="s">
        <v>1563</v>
      </c>
      <c r="B140" s="224" t="s">
        <v>413</v>
      </c>
      <c r="C140" s="50"/>
      <c r="D140" s="26"/>
      <c r="E140" s="28"/>
      <c r="F140" s="26"/>
      <c r="G140" s="26"/>
      <c r="H140" s="99"/>
      <c r="I140" s="99"/>
    </row>
    <row r="141" spans="1:9" ht="31" hidden="1">
      <c r="A141" s="216" t="s">
        <v>1564</v>
      </c>
      <c r="B141" s="224" t="s">
        <v>416</v>
      </c>
      <c r="C141" s="50"/>
      <c r="D141" s="26"/>
      <c r="E141" s="28"/>
      <c r="F141" s="26"/>
      <c r="G141" s="26"/>
      <c r="H141" s="99"/>
      <c r="I141" s="99"/>
    </row>
    <row r="142" spans="1:9" ht="46.5">
      <c r="A142" s="362" t="s">
        <v>1565</v>
      </c>
      <c r="B142" s="224" t="s">
        <v>420</v>
      </c>
      <c r="C142" s="50" t="s">
        <v>3892</v>
      </c>
      <c r="D142" s="601">
        <v>2</v>
      </c>
      <c r="E142" s="28" t="s">
        <v>422</v>
      </c>
      <c r="F142" s="26"/>
      <c r="G142" s="53"/>
    </row>
    <row r="143" spans="1:9" ht="58">
      <c r="A143" s="362" t="s">
        <v>1568</v>
      </c>
      <c r="B143" s="114" t="s">
        <v>425</v>
      </c>
      <c r="C143" s="25" t="s">
        <v>3893</v>
      </c>
      <c r="D143" s="601">
        <v>2</v>
      </c>
      <c r="E143" s="28" t="s">
        <v>339</v>
      </c>
      <c r="F143" s="26"/>
      <c r="G143" s="53"/>
    </row>
    <row r="144" spans="1:9" ht="18.5">
      <c r="A144" s="214" t="s">
        <v>1569</v>
      </c>
      <c r="B144" s="1078" t="s">
        <v>1570</v>
      </c>
      <c r="C144" s="1091"/>
      <c r="D144" s="1091"/>
      <c r="E144" s="1091"/>
      <c r="F144" s="1091"/>
      <c r="G144" s="1092"/>
      <c r="H144" s="29">
        <f>SUM(D145:D151)</f>
        <v>12</v>
      </c>
      <c r="I144" s="29">
        <f>COUNT(D145:D151)*2</f>
        <v>12</v>
      </c>
    </row>
    <row r="145" spans="1:9" ht="62">
      <c r="A145" s="362" t="s">
        <v>427</v>
      </c>
      <c r="B145" s="224" t="s">
        <v>428</v>
      </c>
      <c r="C145" s="50" t="s">
        <v>3894</v>
      </c>
      <c r="D145" s="601">
        <v>2</v>
      </c>
      <c r="E145" s="28" t="s">
        <v>430</v>
      </c>
      <c r="F145" s="26"/>
      <c r="G145" s="53"/>
    </row>
    <row r="146" spans="1:9" ht="29">
      <c r="A146" s="362"/>
      <c r="B146" s="224"/>
      <c r="C146" s="50" t="s">
        <v>3895</v>
      </c>
      <c r="D146" s="601">
        <v>2</v>
      </c>
      <c r="E146" s="28" t="s">
        <v>430</v>
      </c>
      <c r="F146" s="26"/>
      <c r="G146" s="53"/>
    </row>
    <row r="147" spans="1:9" ht="46.5">
      <c r="A147" s="362" t="s">
        <v>1573</v>
      </c>
      <c r="B147" s="224" t="s">
        <v>432</v>
      </c>
      <c r="C147" s="23" t="s">
        <v>433</v>
      </c>
      <c r="D147" s="601">
        <v>2</v>
      </c>
      <c r="E147" s="28" t="s">
        <v>430</v>
      </c>
      <c r="F147" s="26"/>
      <c r="G147" s="53"/>
    </row>
    <row r="148" spans="1:9" ht="46.5">
      <c r="A148" s="362" t="s">
        <v>1574</v>
      </c>
      <c r="B148" s="224" t="s">
        <v>435</v>
      </c>
      <c r="C148" s="23" t="s">
        <v>436</v>
      </c>
      <c r="D148" s="601">
        <v>2</v>
      </c>
      <c r="E148" s="28" t="s">
        <v>430</v>
      </c>
      <c r="F148" s="26"/>
      <c r="G148" s="53"/>
    </row>
    <row r="149" spans="1:9" ht="62">
      <c r="A149" s="362" t="s">
        <v>1575</v>
      </c>
      <c r="B149" s="224" t="s">
        <v>438</v>
      </c>
      <c r="C149" s="50" t="s">
        <v>3896</v>
      </c>
      <c r="D149" s="601">
        <v>2</v>
      </c>
      <c r="E149" s="28" t="s">
        <v>440</v>
      </c>
      <c r="F149" s="26"/>
      <c r="G149" s="53"/>
    </row>
    <row r="150" spans="1:9" ht="62" hidden="1">
      <c r="A150" s="216" t="s">
        <v>2381</v>
      </c>
      <c r="B150" s="224" t="s">
        <v>442</v>
      </c>
      <c r="C150" s="50"/>
      <c r="D150" s="26"/>
      <c r="E150" s="28"/>
      <c r="F150" s="26"/>
      <c r="G150" s="26"/>
      <c r="H150" s="99"/>
      <c r="I150" s="99"/>
    </row>
    <row r="151" spans="1:9" ht="62">
      <c r="A151" s="362" t="s">
        <v>443</v>
      </c>
      <c r="B151" s="160" t="s">
        <v>444</v>
      </c>
      <c r="C151" s="50" t="s">
        <v>3897</v>
      </c>
      <c r="D151" s="601">
        <v>2</v>
      </c>
      <c r="E151" s="28" t="s">
        <v>538</v>
      </c>
      <c r="F151" s="26"/>
      <c r="G151" s="53"/>
    </row>
    <row r="152" spans="1:9">
      <c r="A152" s="18" t="s">
        <v>5889</v>
      </c>
      <c r="B152" s="993" t="s">
        <v>2861</v>
      </c>
      <c r="C152" s="994"/>
      <c r="D152" s="994"/>
      <c r="E152" s="994"/>
      <c r="F152" s="994"/>
      <c r="G152" s="998"/>
      <c r="H152" s="29">
        <f>SUM(D153:D163)</f>
        <v>2</v>
      </c>
      <c r="I152" s="29">
        <f>COUNT(D153:D163)*2</f>
        <v>2</v>
      </c>
    </row>
    <row r="153" spans="1:9" ht="58" hidden="1">
      <c r="A153" s="32" t="s">
        <v>2862</v>
      </c>
      <c r="B153" s="50" t="s">
        <v>2863</v>
      </c>
      <c r="C153" s="50" t="s">
        <v>5843</v>
      </c>
      <c r="D153" s="351"/>
      <c r="E153" s="26"/>
      <c r="F153" s="50" t="s">
        <v>5844</v>
      </c>
      <c r="G153" s="468"/>
      <c r="H153" s="99"/>
      <c r="I153" s="99"/>
    </row>
    <row r="154" spans="1:9" ht="29" hidden="1">
      <c r="A154" s="32" t="s">
        <v>2864</v>
      </c>
      <c r="B154" s="50" t="s">
        <v>2865</v>
      </c>
      <c r="C154" s="50" t="s">
        <v>5845</v>
      </c>
      <c r="D154" s="351"/>
      <c r="E154" s="26"/>
      <c r="F154" s="50" t="s">
        <v>5846</v>
      </c>
      <c r="G154" s="468"/>
      <c r="H154" s="99"/>
      <c r="I154" s="99"/>
    </row>
    <row r="155" spans="1:9" ht="101.5" hidden="1">
      <c r="A155" s="32" t="s">
        <v>2866</v>
      </c>
      <c r="B155" s="50" t="s">
        <v>2867</v>
      </c>
      <c r="C155" s="50" t="s">
        <v>5847</v>
      </c>
      <c r="D155" s="351"/>
      <c r="E155" s="26"/>
      <c r="F155" s="50" t="s">
        <v>5848</v>
      </c>
      <c r="G155" s="468"/>
      <c r="H155" s="99"/>
      <c r="I155" s="99"/>
    </row>
    <row r="156" spans="1:9" ht="87" hidden="1">
      <c r="A156" s="32" t="s">
        <v>2868</v>
      </c>
      <c r="B156" s="50" t="s">
        <v>2869</v>
      </c>
      <c r="C156" s="50" t="s">
        <v>5849</v>
      </c>
      <c r="D156" s="351"/>
      <c r="E156" s="26"/>
      <c r="F156" s="50" t="s">
        <v>5850</v>
      </c>
      <c r="G156" s="468"/>
      <c r="H156" s="99"/>
      <c r="I156" s="99"/>
    </row>
    <row r="157" spans="1:9" ht="116" hidden="1">
      <c r="A157" s="32" t="s">
        <v>2870</v>
      </c>
      <c r="B157" s="50" t="s">
        <v>2871</v>
      </c>
      <c r="C157" s="50" t="s">
        <v>5851</v>
      </c>
      <c r="D157" s="351"/>
      <c r="E157" s="26"/>
      <c r="F157" s="50" t="s">
        <v>5852</v>
      </c>
      <c r="G157" s="468"/>
      <c r="H157" s="99"/>
      <c r="I157" s="99"/>
    </row>
    <row r="158" spans="1:9" ht="29" hidden="1">
      <c r="A158" s="32" t="s">
        <v>2872</v>
      </c>
      <c r="B158" s="50" t="s">
        <v>2873</v>
      </c>
      <c r="C158" s="55"/>
      <c r="D158" s="53"/>
      <c r="E158" s="59"/>
      <c r="F158" s="55"/>
      <c r="G158" s="468"/>
      <c r="H158" s="99"/>
      <c r="I158" s="99"/>
    </row>
    <row r="159" spans="1:9" ht="72.5">
      <c r="A159" s="18" t="s">
        <v>5890</v>
      </c>
      <c r="B159" s="50" t="s">
        <v>2875</v>
      </c>
      <c r="C159" s="50" t="s">
        <v>3793</v>
      </c>
      <c r="D159" s="601">
        <v>2</v>
      </c>
      <c r="E159" s="28" t="s">
        <v>651</v>
      </c>
      <c r="F159" s="26"/>
      <c r="G159" s="494"/>
    </row>
    <row r="160" spans="1:9" ht="72.5" hidden="1">
      <c r="A160" s="32" t="s">
        <v>2876</v>
      </c>
      <c r="B160" s="50" t="s">
        <v>2877</v>
      </c>
      <c r="C160" s="50" t="s">
        <v>5853</v>
      </c>
      <c r="D160" s="351"/>
      <c r="E160" s="26"/>
      <c r="F160" s="50" t="s">
        <v>5854</v>
      </c>
      <c r="G160" s="468"/>
      <c r="H160" s="99"/>
      <c r="I160" s="99"/>
    </row>
    <row r="161" spans="1:9" ht="145" hidden="1">
      <c r="A161" s="32" t="s">
        <v>2878</v>
      </c>
      <c r="B161" s="50" t="s">
        <v>2879</v>
      </c>
      <c r="C161" s="50" t="s">
        <v>5855</v>
      </c>
      <c r="D161" s="351"/>
      <c r="E161" s="26"/>
      <c r="F161" s="50" t="s">
        <v>5856</v>
      </c>
      <c r="G161" s="468"/>
      <c r="H161" s="99"/>
      <c r="I161" s="99"/>
    </row>
    <row r="162" spans="1:9" ht="116" hidden="1">
      <c r="A162" s="32" t="s">
        <v>2880</v>
      </c>
      <c r="B162" s="50" t="s">
        <v>2881</v>
      </c>
      <c r="C162" s="50" t="s">
        <v>5857</v>
      </c>
      <c r="D162" s="351"/>
      <c r="E162" s="26"/>
      <c r="F162" s="50" t="s">
        <v>5858</v>
      </c>
      <c r="G162" s="468"/>
      <c r="H162" s="99"/>
      <c r="I162" s="99"/>
    </row>
    <row r="163" spans="1:9" ht="43.5" hidden="1">
      <c r="A163" s="32" t="s">
        <v>2882</v>
      </c>
      <c r="B163" s="50" t="s">
        <v>2883</v>
      </c>
      <c r="C163" s="50" t="s">
        <v>5859</v>
      </c>
      <c r="D163" s="467"/>
      <c r="E163" s="7"/>
      <c r="F163" s="50" t="s">
        <v>5860</v>
      </c>
      <c r="G163" s="468"/>
      <c r="H163" s="99"/>
      <c r="I163" s="99"/>
    </row>
    <row r="164" spans="1:9" ht="21">
      <c r="A164" s="391"/>
      <c r="B164" s="1488" t="s">
        <v>445</v>
      </c>
      <c r="C164" s="1488"/>
      <c r="D164" s="1488"/>
      <c r="E164" s="1488"/>
      <c r="F164" s="1488"/>
      <c r="G164" s="1488"/>
      <c r="H164" s="29">
        <f>H165+H188+H194+H200+H207+H221+H233</f>
        <v>134</v>
      </c>
      <c r="I164" s="29">
        <f>I165+I188+I194+I200+I207+I221+I233</f>
        <v>134</v>
      </c>
    </row>
    <row r="165" spans="1:9" ht="18.5">
      <c r="A165" s="392" t="s">
        <v>1576</v>
      </c>
      <c r="B165" s="1078" t="s">
        <v>120</v>
      </c>
      <c r="C165" s="1091"/>
      <c r="D165" s="1091"/>
      <c r="E165" s="1091"/>
      <c r="F165" s="1091"/>
      <c r="G165" s="1092"/>
      <c r="H165" s="29">
        <f>SUM(D166:D187)</f>
        <v>44</v>
      </c>
      <c r="I165" s="29">
        <f>COUNT(D166:D187)*2</f>
        <v>44</v>
      </c>
    </row>
    <row r="166" spans="1:9" ht="31">
      <c r="A166" s="362" t="s">
        <v>1577</v>
      </c>
      <c r="B166" s="114" t="s">
        <v>447</v>
      </c>
      <c r="C166" s="50" t="s">
        <v>2384</v>
      </c>
      <c r="D166" s="601">
        <v>2</v>
      </c>
      <c r="E166" s="28" t="s">
        <v>339</v>
      </c>
      <c r="F166" s="30" t="s">
        <v>2385</v>
      </c>
      <c r="G166" s="53"/>
    </row>
    <row r="167" spans="1:9" ht="58">
      <c r="A167" s="362" t="s">
        <v>1580</v>
      </c>
      <c r="B167" s="160" t="s">
        <v>452</v>
      </c>
      <c r="C167" s="50" t="s">
        <v>2386</v>
      </c>
      <c r="D167" s="601">
        <v>2</v>
      </c>
      <c r="E167" s="28" t="s">
        <v>339</v>
      </c>
      <c r="F167" s="30" t="s">
        <v>2387</v>
      </c>
      <c r="G167" s="53"/>
    </row>
    <row r="168" spans="1:9" ht="58">
      <c r="A168" s="362"/>
      <c r="B168" s="160"/>
      <c r="C168" s="50" t="s">
        <v>2388</v>
      </c>
      <c r="D168" s="601">
        <v>2</v>
      </c>
      <c r="E168" s="28" t="s">
        <v>339</v>
      </c>
      <c r="F168" s="50"/>
      <c r="G168" s="53"/>
    </row>
    <row r="169" spans="1:9">
      <c r="A169" s="362"/>
      <c r="B169" s="160"/>
      <c r="C169" s="50" t="s">
        <v>2389</v>
      </c>
      <c r="D169" s="601">
        <v>2</v>
      </c>
      <c r="E169" s="28" t="s">
        <v>339</v>
      </c>
      <c r="F169" s="50"/>
      <c r="G169" s="53"/>
    </row>
    <row r="170" spans="1:9" ht="29">
      <c r="A170" s="362"/>
      <c r="B170" s="160"/>
      <c r="C170" s="226" t="s">
        <v>2390</v>
      </c>
      <c r="D170" s="601">
        <v>2</v>
      </c>
      <c r="E170" s="28" t="s">
        <v>339</v>
      </c>
      <c r="F170" s="50"/>
      <c r="G170" s="53"/>
    </row>
    <row r="171" spans="1:9">
      <c r="A171" s="362"/>
      <c r="B171" s="160"/>
      <c r="C171" s="50" t="s">
        <v>2391</v>
      </c>
      <c r="D171" s="601">
        <v>2</v>
      </c>
      <c r="E171" s="28" t="s">
        <v>339</v>
      </c>
      <c r="F171" s="50"/>
      <c r="G171" s="53"/>
    </row>
    <row r="172" spans="1:9" ht="29">
      <c r="A172" s="362"/>
      <c r="B172" s="160"/>
      <c r="C172" s="50" t="s">
        <v>2392</v>
      </c>
      <c r="D172" s="601">
        <v>2</v>
      </c>
      <c r="E172" s="28" t="s">
        <v>339</v>
      </c>
      <c r="F172" s="50"/>
      <c r="G172" s="53"/>
    </row>
    <row r="173" spans="1:9" ht="29">
      <c r="A173" s="362"/>
      <c r="B173" s="160"/>
      <c r="C173" s="50" t="s">
        <v>2393</v>
      </c>
      <c r="D173" s="601">
        <v>2</v>
      </c>
      <c r="E173" s="28" t="s">
        <v>339</v>
      </c>
      <c r="F173" s="50"/>
      <c r="G173" s="53"/>
    </row>
    <row r="174" spans="1:9" ht="46.5">
      <c r="A174" s="362" t="s">
        <v>1584</v>
      </c>
      <c r="B174" s="114" t="s">
        <v>457</v>
      </c>
      <c r="C174" s="50" t="s">
        <v>2394</v>
      </c>
      <c r="D174" s="601">
        <v>2</v>
      </c>
      <c r="E174" s="28" t="s">
        <v>339</v>
      </c>
      <c r="F174" s="50"/>
      <c r="G174" s="53"/>
    </row>
    <row r="175" spans="1:9">
      <c r="A175" s="362"/>
      <c r="B175" s="114"/>
      <c r="C175" s="50" t="s">
        <v>2395</v>
      </c>
      <c r="D175" s="601">
        <v>2</v>
      </c>
      <c r="E175" s="28" t="s">
        <v>339</v>
      </c>
      <c r="F175" s="50"/>
      <c r="G175" s="53"/>
    </row>
    <row r="176" spans="1:9">
      <c r="A176" s="362"/>
      <c r="B176" s="114"/>
      <c r="C176" s="50" t="s">
        <v>2396</v>
      </c>
      <c r="D176" s="601">
        <v>2</v>
      </c>
      <c r="E176" s="28" t="s">
        <v>339</v>
      </c>
      <c r="F176" s="50"/>
      <c r="G176" s="53"/>
    </row>
    <row r="177" spans="1:9">
      <c r="A177" s="362"/>
      <c r="B177" s="114"/>
      <c r="C177" s="50" t="s">
        <v>2397</v>
      </c>
      <c r="D177" s="601">
        <v>2</v>
      </c>
      <c r="E177" s="28" t="s">
        <v>339</v>
      </c>
      <c r="F177" s="50"/>
      <c r="G177" s="53"/>
    </row>
    <row r="178" spans="1:9">
      <c r="A178" s="362"/>
      <c r="B178" s="114"/>
      <c r="C178" s="50" t="s">
        <v>2398</v>
      </c>
      <c r="D178" s="601">
        <v>2</v>
      </c>
      <c r="E178" s="28" t="s">
        <v>339</v>
      </c>
      <c r="F178" s="50"/>
      <c r="G178" s="53"/>
    </row>
    <row r="179" spans="1:9">
      <c r="A179" s="362"/>
      <c r="B179" s="114"/>
      <c r="C179" s="50" t="s">
        <v>2399</v>
      </c>
      <c r="D179" s="601">
        <v>2</v>
      </c>
      <c r="E179" s="28" t="s">
        <v>339</v>
      </c>
      <c r="F179" s="50" t="s">
        <v>2400</v>
      </c>
      <c r="G179" s="53"/>
    </row>
    <row r="180" spans="1:9">
      <c r="A180" s="362"/>
      <c r="B180" s="114"/>
      <c r="C180" s="226" t="s">
        <v>2401</v>
      </c>
      <c r="D180" s="601">
        <v>2</v>
      </c>
      <c r="E180" s="28" t="s">
        <v>339</v>
      </c>
      <c r="G180" s="53"/>
    </row>
    <row r="181" spans="1:9" ht="72.5">
      <c r="A181" s="362" t="s">
        <v>1599</v>
      </c>
      <c r="B181" s="114" t="s">
        <v>475</v>
      </c>
      <c r="C181" s="50" t="s">
        <v>2402</v>
      </c>
      <c r="D181" s="601">
        <v>2</v>
      </c>
      <c r="E181" s="28" t="s">
        <v>339</v>
      </c>
      <c r="F181" s="50" t="s">
        <v>2403</v>
      </c>
      <c r="G181" s="53"/>
    </row>
    <row r="182" spans="1:9" ht="43.5">
      <c r="A182" s="362"/>
      <c r="B182" s="114"/>
      <c r="C182" s="50" t="s">
        <v>2404</v>
      </c>
      <c r="D182" s="601">
        <v>2</v>
      </c>
      <c r="E182" s="28" t="s">
        <v>339</v>
      </c>
      <c r="F182" s="50" t="s">
        <v>2405</v>
      </c>
      <c r="G182" s="53"/>
    </row>
    <row r="183" spans="1:9" ht="46.5">
      <c r="A183" s="362" t="s">
        <v>1602</v>
      </c>
      <c r="B183" s="114" t="s">
        <v>479</v>
      </c>
      <c r="C183" s="50" t="s">
        <v>1603</v>
      </c>
      <c r="D183" s="601">
        <v>2</v>
      </c>
      <c r="E183" s="28" t="s">
        <v>339</v>
      </c>
      <c r="F183" s="26"/>
      <c r="G183" s="53"/>
    </row>
    <row r="184" spans="1:9" ht="31">
      <c r="A184" s="362" t="s">
        <v>1605</v>
      </c>
      <c r="B184" s="114" t="s">
        <v>483</v>
      </c>
      <c r="C184" s="50" t="s">
        <v>2406</v>
      </c>
      <c r="D184" s="601">
        <v>2</v>
      </c>
      <c r="E184" s="28" t="s">
        <v>339</v>
      </c>
      <c r="F184" s="26"/>
      <c r="G184" s="53"/>
    </row>
    <row r="185" spans="1:9" ht="29">
      <c r="A185" s="362"/>
      <c r="B185" s="114"/>
      <c r="C185" s="25" t="s">
        <v>2638</v>
      </c>
      <c r="D185" s="601">
        <v>2</v>
      </c>
      <c r="E185" s="28" t="s">
        <v>339</v>
      </c>
      <c r="F185" s="26"/>
      <c r="G185" s="53"/>
    </row>
    <row r="186" spans="1:9" ht="77.5">
      <c r="A186" s="362" t="s">
        <v>1608</v>
      </c>
      <c r="B186" s="114" t="s">
        <v>488</v>
      </c>
      <c r="C186" s="50" t="s">
        <v>3898</v>
      </c>
      <c r="D186" s="601">
        <v>2</v>
      </c>
      <c r="E186" s="28" t="s">
        <v>339</v>
      </c>
      <c r="F186" s="26"/>
      <c r="G186" s="53"/>
    </row>
    <row r="187" spans="1:9" ht="43.5">
      <c r="A187" s="362"/>
      <c r="B187" s="227"/>
      <c r="C187" s="50" t="s">
        <v>2412</v>
      </c>
      <c r="D187" s="601">
        <v>2</v>
      </c>
      <c r="E187" s="28" t="s">
        <v>339</v>
      </c>
      <c r="F187" s="26"/>
      <c r="G187" s="53"/>
    </row>
    <row r="188" spans="1:9" ht="18.5">
      <c r="A188" s="392" t="s">
        <v>1613</v>
      </c>
      <c r="B188" s="1078" t="s">
        <v>118</v>
      </c>
      <c r="C188" s="1091"/>
      <c r="D188" s="1091"/>
      <c r="E188" s="1091"/>
      <c r="F188" s="1091"/>
      <c r="G188" s="1092"/>
      <c r="H188" s="29">
        <f>SUM(D189:D193)</f>
        <v>8</v>
      </c>
      <c r="I188" s="29">
        <f>COUNT(D189:D193)*2</f>
        <v>8</v>
      </c>
    </row>
    <row r="189" spans="1:9" ht="58">
      <c r="A189" s="18" t="s">
        <v>495</v>
      </c>
      <c r="B189" s="160" t="s">
        <v>496</v>
      </c>
      <c r="C189" s="23" t="s">
        <v>497</v>
      </c>
      <c r="D189" s="520">
        <v>2</v>
      </c>
      <c r="E189" s="28" t="s">
        <v>339</v>
      </c>
      <c r="F189" s="23" t="s">
        <v>498</v>
      </c>
      <c r="G189" s="53"/>
    </row>
    <row r="190" spans="1:9" ht="62" hidden="1">
      <c r="A190" s="27" t="s">
        <v>499</v>
      </c>
      <c r="B190" s="160" t="s">
        <v>500</v>
      </c>
      <c r="C190" s="26"/>
      <c r="D190" s="26"/>
      <c r="E190" s="28"/>
      <c r="F190" s="26"/>
      <c r="G190" s="26"/>
      <c r="H190" s="99"/>
      <c r="I190" s="99"/>
    </row>
    <row r="191" spans="1:9" ht="43.5">
      <c r="A191" s="362" t="s">
        <v>1615</v>
      </c>
      <c r="B191" s="160" t="s">
        <v>502</v>
      </c>
      <c r="C191" s="50" t="s">
        <v>2413</v>
      </c>
      <c r="D191" s="520">
        <v>2</v>
      </c>
      <c r="E191" s="28" t="s">
        <v>339</v>
      </c>
      <c r="F191" s="50" t="s">
        <v>2734</v>
      </c>
      <c r="G191" s="53"/>
    </row>
    <row r="192" spans="1:9" ht="46.5">
      <c r="A192" s="362" t="s">
        <v>1618</v>
      </c>
      <c r="B192" s="228" t="s">
        <v>505</v>
      </c>
      <c r="C192" s="229" t="s">
        <v>3469</v>
      </c>
      <c r="D192" s="520">
        <v>2</v>
      </c>
      <c r="E192" s="28" t="s">
        <v>339</v>
      </c>
      <c r="F192" s="26"/>
      <c r="G192" s="53"/>
    </row>
    <row r="193" spans="1:9" ht="29">
      <c r="A193" s="362"/>
      <c r="B193" s="290"/>
      <c r="C193" s="50" t="s">
        <v>507</v>
      </c>
      <c r="D193" s="520">
        <v>2</v>
      </c>
      <c r="E193" s="28" t="s">
        <v>339</v>
      </c>
      <c r="F193" s="26"/>
      <c r="G193" s="53"/>
    </row>
    <row r="194" spans="1:9" ht="18.5">
      <c r="A194" s="392" t="s">
        <v>1621</v>
      </c>
      <c r="B194" s="1078" t="s">
        <v>116</v>
      </c>
      <c r="C194" s="1091"/>
      <c r="D194" s="1091"/>
      <c r="E194" s="1091"/>
      <c r="F194" s="1091"/>
      <c r="G194" s="1092"/>
      <c r="H194" s="29">
        <f>SUM(D195:D199)</f>
        <v>10</v>
      </c>
      <c r="I194" s="29">
        <f>COUNT(D195:E199)*2</f>
        <v>10</v>
      </c>
    </row>
    <row r="195" spans="1:9" ht="43.5">
      <c r="A195" s="362" t="s">
        <v>1622</v>
      </c>
      <c r="B195" s="160" t="s">
        <v>509</v>
      </c>
      <c r="C195" s="50" t="s">
        <v>3899</v>
      </c>
      <c r="D195" s="601">
        <v>2</v>
      </c>
      <c r="E195" s="28" t="s">
        <v>377</v>
      </c>
      <c r="F195" s="26"/>
      <c r="G195" s="53"/>
    </row>
    <row r="196" spans="1:9" ht="43.5">
      <c r="A196" s="362"/>
      <c r="B196" s="235"/>
      <c r="C196" s="50" t="s">
        <v>511</v>
      </c>
      <c r="D196" s="601">
        <v>2</v>
      </c>
      <c r="E196" s="28" t="s">
        <v>339</v>
      </c>
      <c r="F196" s="26"/>
      <c r="G196" s="53"/>
    </row>
    <row r="197" spans="1:9" ht="43.5">
      <c r="A197" s="362" t="s">
        <v>1624</v>
      </c>
      <c r="B197" s="235" t="s">
        <v>513</v>
      </c>
      <c r="C197" s="50" t="s">
        <v>3900</v>
      </c>
      <c r="D197" s="601">
        <v>2</v>
      </c>
      <c r="E197" s="28" t="s">
        <v>339</v>
      </c>
      <c r="F197" s="26"/>
      <c r="G197" s="53"/>
    </row>
    <row r="198" spans="1:9" ht="72.5">
      <c r="A198" s="362"/>
      <c r="B198" s="235"/>
      <c r="C198" s="50" t="s">
        <v>515</v>
      </c>
      <c r="D198" s="601">
        <v>2</v>
      </c>
      <c r="E198" s="28" t="s">
        <v>375</v>
      </c>
      <c r="F198" s="26"/>
      <c r="G198" s="53"/>
    </row>
    <row r="199" spans="1:9" ht="62">
      <c r="A199" s="362" t="s">
        <v>1627</v>
      </c>
      <c r="B199" s="160" t="s">
        <v>517</v>
      </c>
      <c r="C199" s="23" t="s">
        <v>518</v>
      </c>
      <c r="D199" s="601">
        <v>2</v>
      </c>
      <c r="E199" s="28" t="s">
        <v>253</v>
      </c>
      <c r="F199" s="26"/>
      <c r="G199" s="53"/>
    </row>
    <row r="200" spans="1:9" ht="18.5">
      <c r="A200" s="392" t="s">
        <v>1629</v>
      </c>
      <c r="B200" s="1078" t="s">
        <v>114</v>
      </c>
      <c r="C200" s="1091"/>
      <c r="D200" s="1091"/>
      <c r="E200" s="1091"/>
      <c r="F200" s="1091"/>
      <c r="G200" s="1092"/>
      <c r="H200" s="29">
        <f>SUM(D201:D206)</f>
        <v>12</v>
      </c>
      <c r="I200" s="29">
        <f>COUNT(D201:D206)*2</f>
        <v>12</v>
      </c>
    </row>
    <row r="201" spans="1:9" ht="46.5">
      <c r="A201" s="362" t="s">
        <v>1630</v>
      </c>
      <c r="B201" s="114" t="s">
        <v>520</v>
      </c>
      <c r="C201" s="50" t="s">
        <v>3901</v>
      </c>
      <c r="D201" s="605">
        <v>2</v>
      </c>
      <c r="E201" s="22" t="s">
        <v>375</v>
      </c>
      <c r="G201" s="53"/>
    </row>
    <row r="202" spans="1:9" ht="46.5">
      <c r="A202" s="362" t="s">
        <v>1635</v>
      </c>
      <c r="B202" s="114" t="s">
        <v>524</v>
      </c>
      <c r="C202" s="50" t="s">
        <v>2419</v>
      </c>
      <c r="D202" s="605">
        <v>2</v>
      </c>
      <c r="E202" s="28" t="s">
        <v>375</v>
      </c>
      <c r="F202" s="50"/>
      <c r="G202" s="53"/>
    </row>
    <row r="203" spans="1:9" ht="46.5">
      <c r="A203" s="362" t="s">
        <v>1638</v>
      </c>
      <c r="B203" s="114" t="s">
        <v>527</v>
      </c>
      <c r="C203" s="50" t="s">
        <v>528</v>
      </c>
      <c r="D203" s="605">
        <v>2</v>
      </c>
      <c r="E203" s="28" t="s">
        <v>529</v>
      </c>
      <c r="F203" s="50" t="s">
        <v>2642</v>
      </c>
      <c r="G203" s="53"/>
    </row>
    <row r="204" spans="1:9" ht="46.5">
      <c r="A204" s="362" t="s">
        <v>1641</v>
      </c>
      <c r="B204" s="114" t="s">
        <v>532</v>
      </c>
      <c r="C204" s="50" t="s">
        <v>3902</v>
      </c>
      <c r="D204" s="605">
        <v>2</v>
      </c>
      <c r="E204" s="28" t="s">
        <v>1814</v>
      </c>
      <c r="F204" s="50"/>
      <c r="G204" s="53"/>
    </row>
    <row r="205" spans="1:9" ht="31">
      <c r="A205" s="362" t="s">
        <v>1642</v>
      </c>
      <c r="B205" s="114" t="s">
        <v>535</v>
      </c>
      <c r="C205" s="50" t="s">
        <v>2643</v>
      </c>
      <c r="D205" s="605">
        <v>2</v>
      </c>
      <c r="E205" s="28" t="s">
        <v>253</v>
      </c>
      <c r="F205" s="50"/>
      <c r="G205" s="53"/>
    </row>
    <row r="206" spans="1:9">
      <c r="A206" s="362"/>
      <c r="B206" s="114"/>
      <c r="C206" s="50" t="s">
        <v>2427</v>
      </c>
      <c r="D206" s="605">
        <v>2</v>
      </c>
      <c r="E206" s="28" t="s">
        <v>538</v>
      </c>
      <c r="F206" s="50"/>
      <c r="G206" s="53"/>
    </row>
    <row r="207" spans="1:9" ht="18.5">
      <c r="A207" s="392" t="s">
        <v>1647</v>
      </c>
      <c r="B207" s="1078" t="s">
        <v>1648</v>
      </c>
      <c r="C207" s="1091"/>
      <c r="D207" s="1091"/>
      <c r="E207" s="1091"/>
      <c r="F207" s="1091"/>
      <c r="G207" s="1092"/>
      <c r="H207" s="29">
        <f>SUM(D208:D220)</f>
        <v>26</v>
      </c>
      <c r="I207" s="29">
        <f>COUNT(D208:D220)*2</f>
        <v>26</v>
      </c>
    </row>
    <row r="208" spans="1:9" ht="46.5">
      <c r="A208" s="362" t="s">
        <v>1649</v>
      </c>
      <c r="B208" s="114" t="s">
        <v>550</v>
      </c>
      <c r="C208" s="25" t="s">
        <v>551</v>
      </c>
      <c r="D208" s="605">
        <v>2</v>
      </c>
      <c r="E208" s="22" t="s">
        <v>375</v>
      </c>
      <c r="F208" s="50"/>
      <c r="G208" s="53"/>
    </row>
    <row r="209" spans="1:9">
      <c r="A209" s="362"/>
      <c r="B209" s="114"/>
      <c r="C209" s="245" t="s">
        <v>554</v>
      </c>
      <c r="D209" s="605">
        <v>2</v>
      </c>
      <c r="E209" s="366" t="s">
        <v>375</v>
      </c>
      <c r="F209" s="229"/>
      <c r="G209" s="53"/>
    </row>
    <row r="210" spans="1:9">
      <c r="A210" s="362"/>
      <c r="B210" s="114"/>
      <c r="C210" s="25" t="s">
        <v>555</v>
      </c>
      <c r="D210" s="605">
        <v>2</v>
      </c>
      <c r="E210" s="22" t="s">
        <v>375</v>
      </c>
      <c r="F210" s="50"/>
      <c r="G210" s="53"/>
    </row>
    <row r="211" spans="1:9">
      <c r="A211" s="362"/>
      <c r="B211" s="114"/>
      <c r="C211" s="25" t="s">
        <v>556</v>
      </c>
      <c r="D211" s="605">
        <v>2</v>
      </c>
      <c r="E211" s="22" t="s">
        <v>375</v>
      </c>
      <c r="F211" s="50"/>
      <c r="G211" s="53"/>
    </row>
    <row r="212" spans="1:9" ht="29">
      <c r="A212" s="362"/>
      <c r="B212" s="114"/>
      <c r="C212" s="25" t="s">
        <v>557</v>
      </c>
      <c r="D212" s="605">
        <v>2</v>
      </c>
      <c r="E212" s="22" t="s">
        <v>375</v>
      </c>
      <c r="F212" s="50"/>
      <c r="G212" s="53"/>
    </row>
    <row r="213" spans="1:9" ht="29">
      <c r="A213" s="362"/>
      <c r="B213" s="114"/>
      <c r="C213" s="25" t="s">
        <v>558</v>
      </c>
      <c r="D213" s="605">
        <v>2</v>
      </c>
      <c r="E213" s="22" t="s">
        <v>375</v>
      </c>
      <c r="F213" s="50"/>
      <c r="G213" s="53"/>
    </row>
    <row r="214" spans="1:9">
      <c r="A214" s="362"/>
      <c r="B214" s="114"/>
      <c r="C214" s="25" t="s">
        <v>559</v>
      </c>
      <c r="D214" s="605">
        <v>2</v>
      </c>
      <c r="E214" s="22" t="s">
        <v>375</v>
      </c>
      <c r="F214" s="50"/>
      <c r="G214" s="53"/>
    </row>
    <row r="215" spans="1:9">
      <c r="A215" s="362"/>
      <c r="B215" s="114"/>
      <c r="C215" s="25" t="s">
        <v>560</v>
      </c>
      <c r="D215" s="605">
        <v>2</v>
      </c>
      <c r="E215" s="22" t="s">
        <v>375</v>
      </c>
      <c r="F215" s="50"/>
      <c r="G215" s="53"/>
    </row>
    <row r="216" spans="1:9">
      <c r="A216" s="362"/>
      <c r="B216" s="114"/>
      <c r="C216" s="25" t="s">
        <v>564</v>
      </c>
      <c r="D216" s="605">
        <v>2</v>
      </c>
      <c r="E216" s="22" t="s">
        <v>375</v>
      </c>
      <c r="F216" s="23" t="s">
        <v>565</v>
      </c>
      <c r="G216" s="53"/>
    </row>
    <row r="217" spans="1:9" ht="31">
      <c r="A217" s="362" t="s">
        <v>1660</v>
      </c>
      <c r="B217" s="114" t="s">
        <v>571</v>
      </c>
      <c r="C217" s="50" t="s">
        <v>3903</v>
      </c>
      <c r="D217" s="605">
        <v>2</v>
      </c>
      <c r="E217" s="22" t="s">
        <v>375</v>
      </c>
      <c r="F217" s="50"/>
      <c r="G217" s="53"/>
    </row>
    <row r="218" spans="1:9" ht="29">
      <c r="A218" s="362"/>
      <c r="B218" s="114"/>
      <c r="C218" s="50" t="s">
        <v>2445</v>
      </c>
      <c r="D218" s="605">
        <v>2</v>
      </c>
      <c r="E218" s="22" t="s">
        <v>375</v>
      </c>
      <c r="F218" s="50"/>
      <c r="G218" s="53"/>
    </row>
    <row r="219" spans="1:9">
      <c r="A219" s="362"/>
      <c r="B219" s="114"/>
      <c r="C219" s="50" t="s">
        <v>1174</v>
      </c>
      <c r="D219" s="605">
        <v>2</v>
      </c>
      <c r="E219" s="22" t="s">
        <v>375</v>
      </c>
      <c r="F219" s="66" t="s">
        <v>2447</v>
      </c>
      <c r="G219" s="53"/>
    </row>
    <row r="220" spans="1:9" ht="62">
      <c r="A220" s="362" t="s">
        <v>1665</v>
      </c>
      <c r="B220" s="160" t="s">
        <v>578</v>
      </c>
      <c r="C220" s="50" t="s">
        <v>3904</v>
      </c>
      <c r="D220" s="605">
        <v>2</v>
      </c>
      <c r="E220" s="22" t="s">
        <v>375</v>
      </c>
      <c r="F220" s="26"/>
      <c r="G220" s="53"/>
    </row>
    <row r="221" spans="1:9" ht="18.5">
      <c r="A221" s="392" t="s">
        <v>1669</v>
      </c>
      <c r="B221" s="1078" t="s">
        <v>110</v>
      </c>
      <c r="C221" s="1091"/>
      <c r="D221" s="1091"/>
      <c r="E221" s="1091"/>
      <c r="F221" s="1091"/>
      <c r="G221" s="1092"/>
      <c r="H221" s="29">
        <f>SUM(D222:D232)</f>
        <v>22</v>
      </c>
      <c r="I221" s="29">
        <f>COUNT(D222:D232)*2</f>
        <v>22</v>
      </c>
    </row>
    <row r="222" spans="1:9" ht="58">
      <c r="A222" s="362" t="s">
        <v>1670</v>
      </c>
      <c r="B222" s="114" t="s">
        <v>581</v>
      </c>
      <c r="C222" s="19" t="s">
        <v>582</v>
      </c>
      <c r="D222" s="605">
        <v>2</v>
      </c>
      <c r="E222" s="22" t="s">
        <v>339</v>
      </c>
      <c r="F222" s="50" t="s">
        <v>3905</v>
      </c>
      <c r="G222" s="53"/>
    </row>
    <row r="223" spans="1:9" ht="62">
      <c r="A223" s="362" t="s">
        <v>1672</v>
      </c>
      <c r="B223" s="114" t="s">
        <v>586</v>
      </c>
      <c r="C223" s="19" t="s">
        <v>3734</v>
      </c>
      <c r="D223" s="605">
        <v>2</v>
      </c>
      <c r="E223" s="22" t="s">
        <v>339</v>
      </c>
      <c r="F223" s="50"/>
      <c r="G223" s="53"/>
    </row>
    <row r="224" spans="1:9" ht="62">
      <c r="A224" s="18" t="s">
        <v>1687</v>
      </c>
      <c r="B224" s="114" t="s">
        <v>591</v>
      </c>
      <c r="C224" s="238" t="s">
        <v>2454</v>
      </c>
      <c r="D224" s="605">
        <v>2</v>
      </c>
      <c r="E224" s="22" t="s">
        <v>339</v>
      </c>
      <c r="F224" s="25" t="s">
        <v>2649</v>
      </c>
      <c r="G224" s="53"/>
    </row>
    <row r="225" spans="1:9" ht="77.5">
      <c r="A225" s="362" t="s">
        <v>1690</v>
      </c>
      <c r="B225" s="114" t="s">
        <v>595</v>
      </c>
      <c r="C225" s="19" t="s">
        <v>596</v>
      </c>
      <c r="D225" s="605">
        <v>2</v>
      </c>
      <c r="E225" s="22" t="s">
        <v>339</v>
      </c>
      <c r="F225" s="25" t="s">
        <v>3906</v>
      </c>
      <c r="G225" s="53"/>
    </row>
    <row r="226" spans="1:9" ht="31">
      <c r="A226" s="18" t="s">
        <v>1693</v>
      </c>
      <c r="B226" s="114" t="s">
        <v>600</v>
      </c>
      <c r="C226" s="19" t="s">
        <v>601</v>
      </c>
      <c r="D226" s="605">
        <v>2</v>
      </c>
      <c r="E226" s="22" t="s">
        <v>339</v>
      </c>
      <c r="F226" s="23" t="s">
        <v>602</v>
      </c>
      <c r="G226" s="53"/>
    </row>
    <row r="227" spans="1:9" ht="46.5">
      <c r="A227" s="18" t="s">
        <v>603</v>
      </c>
      <c r="B227" s="114" t="s">
        <v>604</v>
      </c>
      <c r="C227" s="19" t="s">
        <v>605</v>
      </c>
      <c r="D227" s="605">
        <v>2</v>
      </c>
      <c r="E227" s="22" t="s">
        <v>339</v>
      </c>
      <c r="F227" s="23" t="s">
        <v>606</v>
      </c>
      <c r="G227" s="53"/>
    </row>
    <row r="228" spans="1:9" ht="31">
      <c r="A228" s="18"/>
      <c r="B228" s="114"/>
      <c r="C228" s="19" t="s">
        <v>607</v>
      </c>
      <c r="D228" s="605">
        <v>2</v>
      </c>
      <c r="E228" s="22" t="s">
        <v>339</v>
      </c>
      <c r="F228" s="23" t="s">
        <v>608</v>
      </c>
      <c r="G228" s="53"/>
    </row>
    <row r="229" spans="1:9" ht="46.5">
      <c r="A229" s="362" t="s">
        <v>1697</v>
      </c>
      <c r="B229" s="114" t="s">
        <v>610</v>
      </c>
      <c r="C229" s="30" t="s">
        <v>2458</v>
      </c>
      <c r="D229" s="605">
        <v>2</v>
      </c>
      <c r="E229" s="22" t="s">
        <v>339</v>
      </c>
      <c r="F229" s="50"/>
      <c r="G229" s="53"/>
    </row>
    <row r="230" spans="1:9" ht="29">
      <c r="A230" s="362"/>
      <c r="B230" s="26"/>
      <c r="C230" s="25" t="s">
        <v>2459</v>
      </c>
      <c r="D230" s="605">
        <v>2</v>
      </c>
      <c r="E230" s="22" t="s">
        <v>339</v>
      </c>
      <c r="F230" s="50" t="s">
        <v>2460</v>
      </c>
      <c r="G230" s="53"/>
    </row>
    <row r="231" spans="1:9" ht="43.5">
      <c r="A231" s="362"/>
      <c r="B231" s="26"/>
      <c r="C231" s="26" t="s">
        <v>2461</v>
      </c>
      <c r="D231" s="605">
        <v>2</v>
      </c>
      <c r="E231" s="22" t="s">
        <v>339</v>
      </c>
      <c r="F231" s="239" t="s">
        <v>2462</v>
      </c>
      <c r="G231" s="53"/>
    </row>
    <row r="232" spans="1:9" ht="29">
      <c r="A232" s="362"/>
      <c r="B232" s="26"/>
      <c r="C232" s="50" t="s">
        <v>2463</v>
      </c>
      <c r="D232" s="605">
        <v>2</v>
      </c>
      <c r="E232" s="22" t="s">
        <v>339</v>
      </c>
      <c r="F232" s="50" t="s">
        <v>2464</v>
      </c>
      <c r="G232" s="53"/>
    </row>
    <row r="233" spans="1:9">
      <c r="A233" s="60" t="s">
        <v>109</v>
      </c>
      <c r="B233" s="993" t="s">
        <v>5861</v>
      </c>
      <c r="C233" s="994"/>
      <c r="D233" s="994"/>
      <c r="E233" s="994"/>
      <c r="F233" s="994"/>
      <c r="G233" s="998"/>
      <c r="H233" s="29">
        <f>SUM(D234:D246)</f>
        <v>12</v>
      </c>
      <c r="I233" s="29">
        <f>COUNT(D234:D246)*2</f>
        <v>12</v>
      </c>
    </row>
    <row r="234" spans="1:9" ht="101.5">
      <c r="A234" s="60" t="s">
        <v>1702</v>
      </c>
      <c r="B234" s="50" t="s">
        <v>1703</v>
      </c>
      <c r="C234" s="50" t="s">
        <v>1704</v>
      </c>
      <c r="D234" s="526">
        <v>2</v>
      </c>
      <c r="E234" s="26" t="s">
        <v>651</v>
      </c>
      <c r="F234" s="50" t="s">
        <v>5862</v>
      </c>
      <c r="G234" s="494"/>
    </row>
    <row r="235" spans="1:9" ht="72.5">
      <c r="A235" s="60" t="s">
        <v>1706</v>
      </c>
      <c r="B235" s="50" t="s">
        <v>1707</v>
      </c>
      <c r="C235" s="50" t="s">
        <v>1708</v>
      </c>
      <c r="D235" s="524">
        <v>2</v>
      </c>
      <c r="E235" s="26" t="s">
        <v>651</v>
      </c>
      <c r="F235" s="50" t="s">
        <v>2975</v>
      </c>
      <c r="G235" s="494"/>
    </row>
    <row r="236" spans="1:9" ht="72.5" hidden="1">
      <c r="A236" s="469" t="s">
        <v>2976</v>
      </c>
      <c r="B236" s="50" t="s">
        <v>2977</v>
      </c>
      <c r="C236" s="50" t="s">
        <v>5863</v>
      </c>
      <c r="D236" s="351"/>
      <c r="E236" s="26"/>
      <c r="F236" s="50" t="s">
        <v>5864</v>
      </c>
      <c r="G236" s="468"/>
      <c r="H236" s="99"/>
      <c r="I236" s="99"/>
    </row>
    <row r="237" spans="1:9" ht="87" hidden="1">
      <c r="A237" s="469" t="s">
        <v>2978</v>
      </c>
      <c r="B237" s="50" t="s">
        <v>2979</v>
      </c>
      <c r="C237" s="50" t="s">
        <v>5865</v>
      </c>
      <c r="D237" s="351"/>
      <c r="E237" s="26"/>
      <c r="F237" s="50" t="s">
        <v>5866</v>
      </c>
      <c r="G237" s="468"/>
      <c r="H237" s="99"/>
      <c r="I237" s="99"/>
    </row>
    <row r="238" spans="1:9" ht="87" hidden="1">
      <c r="A238" s="469" t="s">
        <v>2980</v>
      </c>
      <c r="B238" s="487" t="s">
        <v>2981</v>
      </c>
      <c r="C238" s="487" t="s">
        <v>5867</v>
      </c>
      <c r="D238" s="351"/>
      <c r="E238" s="26"/>
      <c r="F238" s="50" t="s">
        <v>5868</v>
      </c>
      <c r="G238" s="468"/>
      <c r="H238" s="99"/>
      <c r="I238" s="99"/>
    </row>
    <row r="239" spans="1:9" ht="101.5" hidden="1">
      <c r="A239" s="469" t="s">
        <v>2982</v>
      </c>
      <c r="B239" s="50" t="s">
        <v>2983</v>
      </c>
      <c r="C239" s="50" t="s">
        <v>5869</v>
      </c>
      <c r="D239" s="351"/>
      <c r="E239" s="26"/>
      <c r="F239" s="50" t="s">
        <v>5870</v>
      </c>
      <c r="G239" s="468"/>
      <c r="H239" s="99"/>
      <c r="I239" s="99"/>
    </row>
    <row r="240" spans="1:9" ht="145" hidden="1">
      <c r="A240" s="469" t="s">
        <v>2984</v>
      </c>
      <c r="B240" s="50" t="s">
        <v>5871</v>
      </c>
      <c r="C240" s="50" t="s">
        <v>5872</v>
      </c>
      <c r="D240" s="351"/>
      <c r="E240" s="26"/>
      <c r="F240" s="50" t="s">
        <v>5873</v>
      </c>
      <c r="G240" s="468"/>
      <c r="H240" s="99"/>
      <c r="I240" s="99"/>
    </row>
    <row r="241" spans="1:9" ht="130.5" hidden="1">
      <c r="A241" s="469" t="s">
        <v>2986</v>
      </c>
      <c r="B241" s="50" t="s">
        <v>2987</v>
      </c>
      <c r="C241" s="50" t="s">
        <v>5874</v>
      </c>
      <c r="D241" s="351"/>
      <c r="E241" s="26"/>
      <c r="F241" s="50" t="s">
        <v>5875</v>
      </c>
      <c r="G241" s="468"/>
      <c r="H241" s="99"/>
      <c r="I241" s="99"/>
    </row>
    <row r="242" spans="1:9" ht="43.5">
      <c r="A242" s="18" t="s">
        <v>5879</v>
      </c>
      <c r="B242" s="50" t="s">
        <v>1711</v>
      </c>
      <c r="C242" s="50" t="s">
        <v>2429</v>
      </c>
      <c r="D242" s="605">
        <v>2</v>
      </c>
      <c r="E242" s="28" t="s">
        <v>253</v>
      </c>
      <c r="F242" s="50"/>
      <c r="G242" s="53"/>
    </row>
    <row r="243" spans="1:9" ht="29">
      <c r="A243" s="362"/>
      <c r="B243" s="26"/>
      <c r="C243" s="50" t="s">
        <v>2430</v>
      </c>
      <c r="D243" s="605">
        <v>2</v>
      </c>
      <c r="E243" s="28" t="s">
        <v>253</v>
      </c>
      <c r="F243" s="50"/>
      <c r="G243" s="53"/>
    </row>
    <row r="244" spans="1:9">
      <c r="A244" s="362"/>
      <c r="B244" s="26"/>
      <c r="C244" s="50" t="s">
        <v>545</v>
      </c>
      <c r="D244" s="605">
        <v>2</v>
      </c>
      <c r="E244" s="28" t="s">
        <v>538</v>
      </c>
      <c r="F244" s="50"/>
      <c r="G244" s="53"/>
    </row>
    <row r="245" spans="1:9" ht="87">
      <c r="A245" s="60" t="s">
        <v>2993</v>
      </c>
      <c r="B245" s="50" t="s">
        <v>1719</v>
      </c>
      <c r="C245" s="50" t="s">
        <v>2645</v>
      </c>
      <c r="D245" s="605">
        <v>2</v>
      </c>
      <c r="E245" s="28" t="s">
        <v>253</v>
      </c>
      <c r="F245" s="50" t="s">
        <v>5876</v>
      </c>
      <c r="G245" s="53"/>
    </row>
    <row r="246" spans="1:9" ht="87" hidden="1">
      <c r="A246" s="469" t="s">
        <v>2994</v>
      </c>
      <c r="B246" s="50" t="s">
        <v>2995</v>
      </c>
      <c r="C246" s="50" t="s">
        <v>5877</v>
      </c>
      <c r="D246" s="351"/>
      <c r="E246" s="26"/>
      <c r="F246" s="50" t="s">
        <v>5878</v>
      </c>
      <c r="G246" s="468"/>
      <c r="H246" s="99"/>
      <c r="I246" s="99"/>
    </row>
    <row r="247" spans="1:9" ht="18.5">
      <c r="A247" s="393"/>
      <c r="B247" s="1348" t="s">
        <v>618</v>
      </c>
      <c r="C247" s="1348"/>
      <c r="D247" s="1348"/>
      <c r="E247" s="1348"/>
      <c r="F247" s="1348"/>
      <c r="G247" s="1348"/>
      <c r="H247" s="29">
        <f>H248+H253+H267+H277+H290+H294+H299+H315+H320+H305+H308+H311</f>
        <v>102</v>
      </c>
      <c r="I247" s="29">
        <f>I248+I253+I267+I277+I290+I294+I299+I315+I320+I305+I308+I311</f>
        <v>102</v>
      </c>
    </row>
    <row r="248" spans="1:9" ht="18.5">
      <c r="A248" s="214" t="s">
        <v>1722</v>
      </c>
      <c r="B248" s="1078" t="s">
        <v>106</v>
      </c>
      <c r="C248" s="1091"/>
      <c r="D248" s="1091"/>
      <c r="E248" s="1091"/>
      <c r="F248" s="1091"/>
      <c r="G248" s="1092"/>
      <c r="H248" s="29">
        <f>SUM(D249:D252)</f>
        <v>6</v>
      </c>
      <c r="I248" s="29">
        <f>COUNT(D249:D252)*2</f>
        <v>6</v>
      </c>
    </row>
    <row r="249" spans="1:9" ht="46.5">
      <c r="A249" s="362" t="s">
        <v>1723</v>
      </c>
      <c r="B249" s="160" t="s">
        <v>620</v>
      </c>
      <c r="C249" s="23" t="s">
        <v>621</v>
      </c>
      <c r="D249" s="601">
        <v>2</v>
      </c>
      <c r="E249" s="28" t="s">
        <v>538</v>
      </c>
      <c r="F249" s="26"/>
      <c r="G249" s="53"/>
    </row>
    <row r="250" spans="1:9" ht="43.5">
      <c r="A250" s="362"/>
      <c r="B250" s="160"/>
      <c r="C250" s="25" t="s">
        <v>622</v>
      </c>
      <c r="D250" s="601">
        <v>2</v>
      </c>
      <c r="E250" s="28" t="s">
        <v>538</v>
      </c>
      <c r="F250" s="26"/>
      <c r="G250" s="53"/>
    </row>
    <row r="251" spans="1:9" ht="62">
      <c r="A251" s="362" t="s">
        <v>1726</v>
      </c>
      <c r="B251" s="114" t="s">
        <v>625</v>
      </c>
      <c r="C251" s="23" t="s">
        <v>626</v>
      </c>
      <c r="D251" s="601">
        <v>2</v>
      </c>
      <c r="E251" s="28" t="s">
        <v>627</v>
      </c>
      <c r="F251" s="50" t="s">
        <v>2465</v>
      </c>
      <c r="G251" s="53"/>
    </row>
    <row r="252" spans="1:9" ht="46.5" hidden="1">
      <c r="A252" s="216" t="s">
        <v>1728</v>
      </c>
      <c r="B252" s="114" t="s">
        <v>629</v>
      </c>
      <c r="C252" s="50"/>
      <c r="D252" s="26"/>
      <c r="E252" s="28"/>
      <c r="F252" s="26"/>
      <c r="G252" s="26"/>
      <c r="H252" s="99"/>
      <c r="I252" s="99"/>
    </row>
    <row r="253" spans="1:9" ht="18.5">
      <c r="A253" s="214" t="s">
        <v>1731</v>
      </c>
      <c r="B253" s="1078" t="s">
        <v>104</v>
      </c>
      <c r="C253" s="1091"/>
      <c r="D253" s="1091"/>
      <c r="E253" s="1091"/>
      <c r="F253" s="1091"/>
      <c r="G253" s="1092"/>
      <c r="H253" s="29">
        <f>SUM(D254:D266)</f>
        <v>24</v>
      </c>
      <c r="I253" s="29">
        <f>COUNT(D254:D266)*2</f>
        <v>24</v>
      </c>
    </row>
    <row r="254" spans="1:9" ht="46.5">
      <c r="A254" s="362" t="s">
        <v>631</v>
      </c>
      <c r="B254" s="114" t="s">
        <v>632</v>
      </c>
      <c r="C254" s="50" t="s">
        <v>2466</v>
      </c>
      <c r="D254" s="520">
        <v>2</v>
      </c>
      <c r="E254" s="28" t="s">
        <v>538</v>
      </c>
      <c r="F254" s="50" t="s">
        <v>634</v>
      </c>
      <c r="G254" s="53"/>
    </row>
    <row r="255" spans="1:9" ht="46.5" hidden="1">
      <c r="A255" s="216" t="s">
        <v>635</v>
      </c>
      <c r="B255" s="160" t="s">
        <v>636</v>
      </c>
      <c r="C255" s="50"/>
      <c r="D255" s="26"/>
      <c r="E255" s="28"/>
      <c r="F255" s="26"/>
      <c r="G255" s="26"/>
      <c r="H255" s="99"/>
      <c r="I255" s="99"/>
    </row>
    <row r="256" spans="1:9" ht="46.5">
      <c r="A256" s="362" t="s">
        <v>1733</v>
      </c>
      <c r="B256" s="114" t="s">
        <v>638</v>
      </c>
      <c r="C256" s="50" t="s">
        <v>639</v>
      </c>
      <c r="D256" s="520">
        <v>2</v>
      </c>
      <c r="E256" s="28" t="s">
        <v>339</v>
      </c>
      <c r="F256" s="26"/>
      <c r="G256" s="53"/>
    </row>
    <row r="257" spans="1:9" ht="29">
      <c r="A257" s="362"/>
      <c r="B257" s="114"/>
      <c r="C257" s="50" t="s">
        <v>640</v>
      </c>
      <c r="D257" s="520">
        <v>2</v>
      </c>
      <c r="E257" s="28" t="s">
        <v>339</v>
      </c>
      <c r="F257" s="26"/>
      <c r="G257" s="53"/>
    </row>
    <row r="258" spans="1:9" ht="31">
      <c r="A258" s="362" t="s">
        <v>1737</v>
      </c>
      <c r="B258" s="114" t="s">
        <v>642</v>
      </c>
      <c r="C258" s="23" t="s">
        <v>643</v>
      </c>
      <c r="D258" s="520">
        <v>2</v>
      </c>
      <c r="E258" s="28" t="s">
        <v>375</v>
      </c>
      <c r="F258" s="26"/>
      <c r="G258" s="53"/>
    </row>
    <row r="259" spans="1:9">
      <c r="A259" s="362"/>
      <c r="B259" s="114"/>
      <c r="C259" s="22" t="s">
        <v>644</v>
      </c>
      <c r="D259" s="520">
        <v>2</v>
      </c>
      <c r="E259" s="22" t="s">
        <v>375</v>
      </c>
      <c r="F259" s="26"/>
      <c r="G259" s="53"/>
    </row>
    <row r="260" spans="1:9" ht="43.5">
      <c r="A260" s="362"/>
      <c r="B260" s="114"/>
      <c r="C260" s="241" t="s">
        <v>645</v>
      </c>
      <c r="D260" s="520">
        <v>2</v>
      </c>
      <c r="E260" s="22" t="s">
        <v>646</v>
      </c>
      <c r="F260" s="26"/>
      <c r="G260" s="53"/>
    </row>
    <row r="261" spans="1:9" ht="46.5">
      <c r="A261" s="18" t="s">
        <v>1740</v>
      </c>
      <c r="B261" s="160" t="s">
        <v>648</v>
      </c>
      <c r="C261" s="23" t="s">
        <v>1741</v>
      </c>
      <c r="D261" s="520">
        <v>2</v>
      </c>
      <c r="E261" s="37" t="s">
        <v>538</v>
      </c>
      <c r="F261" s="26"/>
      <c r="G261" s="53"/>
    </row>
    <row r="262" spans="1:9" ht="43.5">
      <c r="A262" s="18"/>
      <c r="B262" s="160"/>
      <c r="C262" s="23" t="s">
        <v>1743</v>
      </c>
      <c r="D262" s="520">
        <v>2</v>
      </c>
      <c r="E262" s="28" t="s">
        <v>651</v>
      </c>
      <c r="F262" s="26"/>
      <c r="G262" s="53"/>
    </row>
    <row r="263" spans="1:9" ht="43.5">
      <c r="A263" s="362" t="s">
        <v>1745</v>
      </c>
      <c r="B263" s="30" t="s">
        <v>655</v>
      </c>
      <c r="C263" s="23" t="s">
        <v>1746</v>
      </c>
      <c r="D263" s="520">
        <v>2</v>
      </c>
      <c r="E263" s="28" t="s">
        <v>538</v>
      </c>
      <c r="F263" s="26"/>
      <c r="G263" s="53"/>
    </row>
    <row r="264" spans="1:9">
      <c r="A264" s="362"/>
      <c r="B264" s="30"/>
      <c r="C264" s="23" t="s">
        <v>659</v>
      </c>
      <c r="D264" s="520">
        <v>2</v>
      </c>
      <c r="E264" s="28" t="s">
        <v>658</v>
      </c>
      <c r="F264" s="26"/>
      <c r="G264" s="53"/>
    </row>
    <row r="265" spans="1:9" ht="62">
      <c r="A265" s="362" t="s">
        <v>1748</v>
      </c>
      <c r="B265" s="114" t="s">
        <v>661</v>
      </c>
      <c r="C265" s="25" t="s">
        <v>662</v>
      </c>
      <c r="D265" s="520">
        <v>2</v>
      </c>
      <c r="E265" s="28" t="s">
        <v>375</v>
      </c>
      <c r="F265" s="23" t="s">
        <v>663</v>
      </c>
      <c r="G265" s="53"/>
    </row>
    <row r="266" spans="1:9" ht="46.5">
      <c r="A266" s="362" t="s">
        <v>1750</v>
      </c>
      <c r="B266" s="114" t="s">
        <v>665</v>
      </c>
      <c r="C266" s="50" t="s">
        <v>3907</v>
      </c>
      <c r="D266" s="520">
        <v>2</v>
      </c>
      <c r="E266" s="28" t="s">
        <v>377</v>
      </c>
      <c r="F266" s="50" t="s">
        <v>2467</v>
      </c>
      <c r="G266" s="53"/>
    </row>
    <row r="267" spans="1:9" ht="18.5">
      <c r="A267" s="214" t="s">
        <v>1751</v>
      </c>
      <c r="B267" s="1078" t="s">
        <v>102</v>
      </c>
      <c r="C267" s="1091"/>
      <c r="D267" s="1091"/>
      <c r="E267" s="1091"/>
      <c r="F267" s="1091"/>
      <c r="G267" s="1092"/>
      <c r="H267" s="29">
        <f>SUM(D268:D276)</f>
        <v>18</v>
      </c>
      <c r="I267" s="29">
        <f>COUNT(D268:D276)*2</f>
        <v>18</v>
      </c>
    </row>
    <row r="268" spans="1:9" ht="46.5">
      <c r="A268" s="362" t="s">
        <v>1752</v>
      </c>
      <c r="B268" s="114" t="s">
        <v>668</v>
      </c>
      <c r="C268" s="219" t="s">
        <v>2468</v>
      </c>
      <c r="D268" s="601">
        <v>2</v>
      </c>
      <c r="E268" s="28" t="s">
        <v>339</v>
      </c>
      <c r="F268" s="26"/>
      <c r="G268" s="53"/>
    </row>
    <row r="269" spans="1:9" ht="29">
      <c r="A269" s="362"/>
      <c r="B269" s="114"/>
      <c r="C269" s="219" t="s">
        <v>2469</v>
      </c>
      <c r="D269" s="601">
        <v>2</v>
      </c>
      <c r="E269" s="28" t="s">
        <v>339</v>
      </c>
      <c r="F269" s="26"/>
      <c r="G269" s="53"/>
    </row>
    <row r="270" spans="1:9" ht="46.5">
      <c r="A270" s="362" t="s">
        <v>1755</v>
      </c>
      <c r="B270" s="114" t="s">
        <v>673</v>
      </c>
      <c r="C270" s="50" t="s">
        <v>2470</v>
      </c>
      <c r="D270" s="601">
        <v>2</v>
      </c>
      <c r="E270" s="28" t="s">
        <v>405</v>
      </c>
      <c r="F270" s="26"/>
      <c r="G270" s="53"/>
    </row>
    <row r="271" spans="1:9" ht="29">
      <c r="A271" s="362"/>
      <c r="B271" s="114"/>
      <c r="C271" s="50" t="s">
        <v>2471</v>
      </c>
      <c r="D271" s="601">
        <v>2</v>
      </c>
      <c r="E271" s="28" t="s">
        <v>339</v>
      </c>
      <c r="F271" s="26"/>
      <c r="G271" s="53"/>
    </row>
    <row r="272" spans="1:9" ht="29">
      <c r="A272" s="362"/>
      <c r="B272" s="114"/>
      <c r="C272" s="50" t="s">
        <v>3908</v>
      </c>
      <c r="D272" s="601">
        <v>2</v>
      </c>
      <c r="E272" s="28" t="s">
        <v>377</v>
      </c>
      <c r="F272" s="26"/>
      <c r="G272" s="53"/>
    </row>
    <row r="273" spans="1:9" ht="58">
      <c r="A273" s="362" t="s">
        <v>675</v>
      </c>
      <c r="B273" s="114" t="s">
        <v>676</v>
      </c>
      <c r="C273" s="23" t="s">
        <v>677</v>
      </c>
      <c r="D273" s="601">
        <v>2</v>
      </c>
      <c r="E273" s="28" t="s">
        <v>678</v>
      </c>
      <c r="F273" s="23" t="s">
        <v>3909</v>
      </c>
      <c r="G273" s="53"/>
    </row>
    <row r="274" spans="1:9" ht="58">
      <c r="A274" s="362"/>
      <c r="B274" s="114"/>
      <c r="C274" s="23" t="s">
        <v>680</v>
      </c>
      <c r="D274" s="601">
        <v>2</v>
      </c>
      <c r="E274" s="28" t="s">
        <v>269</v>
      </c>
      <c r="F274" s="23" t="s">
        <v>679</v>
      </c>
      <c r="G274" s="53"/>
    </row>
    <row r="275" spans="1:9" ht="31">
      <c r="A275" s="362" t="s">
        <v>1759</v>
      </c>
      <c r="B275" s="114" t="s">
        <v>682</v>
      </c>
      <c r="C275" s="25" t="s">
        <v>3910</v>
      </c>
      <c r="D275" s="601">
        <v>2</v>
      </c>
      <c r="E275" s="37" t="s">
        <v>658</v>
      </c>
      <c r="F275" s="26"/>
      <c r="G275" s="53"/>
    </row>
    <row r="276" spans="1:9" ht="43.5">
      <c r="A276" s="18" t="s">
        <v>686</v>
      </c>
      <c r="B276" s="161" t="s">
        <v>687</v>
      </c>
      <c r="C276" s="23" t="s">
        <v>2475</v>
      </c>
      <c r="D276" s="601">
        <v>2</v>
      </c>
      <c r="E276" s="28" t="s">
        <v>418</v>
      </c>
      <c r="F276" s="26"/>
      <c r="G276" s="53"/>
    </row>
    <row r="277" spans="1:9" ht="18.5">
      <c r="A277" s="214" t="s">
        <v>1763</v>
      </c>
      <c r="B277" s="1078" t="s">
        <v>100</v>
      </c>
      <c r="C277" s="1091"/>
      <c r="D277" s="1091"/>
      <c r="E277" s="1091"/>
      <c r="F277" s="1091"/>
      <c r="G277" s="1092"/>
      <c r="H277" s="29">
        <f>SUM(D278:D289)</f>
        <v>22</v>
      </c>
      <c r="I277" s="29">
        <f>COUNT(D278:D289)*2</f>
        <v>22</v>
      </c>
    </row>
    <row r="278" spans="1:9" ht="31">
      <c r="A278" s="362" t="s">
        <v>689</v>
      </c>
      <c r="B278" s="160" t="s">
        <v>690</v>
      </c>
      <c r="C278" s="50" t="s">
        <v>691</v>
      </c>
      <c r="D278" s="601">
        <v>2</v>
      </c>
      <c r="E278" s="28" t="s">
        <v>339</v>
      </c>
      <c r="F278" s="26"/>
      <c r="G278" s="53"/>
    </row>
    <row r="279" spans="1:9" ht="29">
      <c r="A279" s="362"/>
      <c r="B279" s="160"/>
      <c r="C279" s="50" t="s">
        <v>692</v>
      </c>
      <c r="D279" s="601">
        <v>2</v>
      </c>
      <c r="E279" s="28" t="s">
        <v>339</v>
      </c>
      <c r="F279" s="26"/>
      <c r="G279" s="53"/>
    </row>
    <row r="280" spans="1:9" ht="43.5">
      <c r="A280" s="362" t="s">
        <v>1767</v>
      </c>
      <c r="B280" s="114" t="s">
        <v>694</v>
      </c>
      <c r="C280" s="50" t="s">
        <v>695</v>
      </c>
      <c r="D280" s="601">
        <v>2</v>
      </c>
      <c r="E280" s="28" t="s">
        <v>339</v>
      </c>
      <c r="F280" s="50" t="s">
        <v>696</v>
      </c>
      <c r="G280" s="53"/>
    </row>
    <row r="281" spans="1:9" ht="29">
      <c r="A281" s="362"/>
      <c r="B281" s="114"/>
      <c r="C281" s="23" t="s">
        <v>697</v>
      </c>
      <c r="D281" s="601">
        <v>2</v>
      </c>
      <c r="E281" s="28" t="s">
        <v>339</v>
      </c>
      <c r="F281" s="23"/>
      <c r="G281" s="53"/>
    </row>
    <row r="282" spans="1:9" ht="29">
      <c r="A282" s="362"/>
      <c r="B282" s="114"/>
      <c r="C282" s="30" t="s">
        <v>698</v>
      </c>
      <c r="D282" s="601">
        <v>2</v>
      </c>
      <c r="E282" s="28" t="s">
        <v>339</v>
      </c>
      <c r="F282" s="23"/>
      <c r="G282" s="53"/>
    </row>
    <row r="283" spans="1:9" ht="31">
      <c r="A283" s="362" t="s">
        <v>1770</v>
      </c>
      <c r="B283" s="114" t="s">
        <v>700</v>
      </c>
      <c r="C283" s="86" t="s">
        <v>701</v>
      </c>
      <c r="D283" s="601">
        <v>2</v>
      </c>
      <c r="E283" s="28" t="s">
        <v>339</v>
      </c>
      <c r="F283" s="26"/>
      <c r="G283" s="53"/>
    </row>
    <row r="284" spans="1:9" ht="29">
      <c r="A284" s="362"/>
      <c r="B284" s="114"/>
      <c r="C284" s="50" t="s">
        <v>702</v>
      </c>
      <c r="D284" s="601">
        <v>2</v>
      </c>
      <c r="E284" s="28" t="s">
        <v>339</v>
      </c>
      <c r="F284" s="26"/>
      <c r="G284" s="53"/>
    </row>
    <row r="285" spans="1:9" ht="29">
      <c r="A285" s="362"/>
      <c r="B285" s="114"/>
      <c r="C285" s="50" t="s">
        <v>703</v>
      </c>
      <c r="D285" s="601">
        <v>2</v>
      </c>
      <c r="E285" s="28" t="s">
        <v>339</v>
      </c>
      <c r="F285" s="26"/>
      <c r="G285" s="53"/>
    </row>
    <row r="286" spans="1:9">
      <c r="A286" s="362"/>
      <c r="B286" s="114"/>
      <c r="C286" s="50" t="s">
        <v>704</v>
      </c>
      <c r="D286" s="601">
        <v>2</v>
      </c>
      <c r="E286" s="28" t="s">
        <v>339</v>
      </c>
      <c r="F286" s="26"/>
      <c r="G286" s="53"/>
    </row>
    <row r="287" spans="1:9" ht="31" hidden="1">
      <c r="A287" s="27" t="s">
        <v>705</v>
      </c>
      <c r="B287" s="114" t="s">
        <v>706</v>
      </c>
      <c r="D287" s="26"/>
      <c r="E287" s="28"/>
      <c r="F287" s="26"/>
      <c r="G287" s="26"/>
      <c r="H287" s="99"/>
      <c r="I287" s="99"/>
    </row>
    <row r="288" spans="1:9" ht="31">
      <c r="A288" s="362" t="s">
        <v>1775</v>
      </c>
      <c r="B288" s="114" t="s">
        <v>708</v>
      </c>
      <c r="C288" s="50" t="s">
        <v>2477</v>
      </c>
      <c r="D288" s="601">
        <v>2</v>
      </c>
      <c r="E288" s="28" t="s">
        <v>339</v>
      </c>
      <c r="F288" s="26"/>
      <c r="G288" s="53"/>
    </row>
    <row r="289" spans="1:9" ht="46.5">
      <c r="A289" s="362" t="s">
        <v>710</v>
      </c>
      <c r="B289" s="114" t="s">
        <v>711</v>
      </c>
      <c r="C289" s="25" t="s">
        <v>712</v>
      </c>
      <c r="D289" s="601">
        <v>2</v>
      </c>
      <c r="E289" s="28" t="s">
        <v>339</v>
      </c>
      <c r="F289" s="26"/>
      <c r="G289" s="53"/>
    </row>
    <row r="290" spans="1:9" ht="18.5">
      <c r="A290" s="214" t="s">
        <v>1779</v>
      </c>
      <c r="B290" s="1078" t="s">
        <v>98</v>
      </c>
      <c r="C290" s="1091"/>
      <c r="D290" s="1091"/>
      <c r="E290" s="1091"/>
      <c r="F290" s="1091"/>
      <c r="G290" s="1092"/>
      <c r="H290" s="29">
        <f>SUM(D291:D293)</f>
        <v>4</v>
      </c>
      <c r="I290" s="29">
        <f>COUNT(D291:D293)*2</f>
        <v>4</v>
      </c>
    </row>
    <row r="291" spans="1:9" ht="62">
      <c r="A291" s="362" t="s">
        <v>1780</v>
      </c>
      <c r="B291" s="114" t="s">
        <v>714</v>
      </c>
      <c r="C291" s="23" t="s">
        <v>715</v>
      </c>
      <c r="D291" s="601">
        <v>2</v>
      </c>
      <c r="E291" s="28" t="s">
        <v>377</v>
      </c>
      <c r="F291" s="26"/>
      <c r="G291" s="53"/>
    </row>
    <row r="292" spans="1:9" ht="46.5">
      <c r="A292" s="362" t="s">
        <v>1783</v>
      </c>
      <c r="B292" s="114" t="s">
        <v>717</v>
      </c>
      <c r="C292" s="50" t="s">
        <v>2656</v>
      </c>
      <c r="D292" s="601">
        <v>2</v>
      </c>
      <c r="E292" s="28" t="s">
        <v>377</v>
      </c>
      <c r="F292" s="26"/>
      <c r="G292" s="53"/>
    </row>
    <row r="293" spans="1:9" ht="43.5" hidden="1">
      <c r="A293" s="27" t="s">
        <v>2480</v>
      </c>
      <c r="B293" s="161" t="s">
        <v>722</v>
      </c>
      <c r="C293" s="26"/>
      <c r="D293" s="26"/>
      <c r="E293" s="28"/>
      <c r="F293" s="26"/>
      <c r="G293" s="26"/>
      <c r="H293" s="99"/>
      <c r="I293" s="99"/>
    </row>
    <row r="294" spans="1:9" ht="18.5">
      <c r="A294" s="214" t="s">
        <v>97</v>
      </c>
      <c r="B294" s="1078" t="s">
        <v>96</v>
      </c>
      <c r="C294" s="1091"/>
      <c r="D294" s="1091"/>
      <c r="E294" s="1091"/>
      <c r="F294" s="1091"/>
      <c r="G294" s="1092"/>
      <c r="H294" s="29">
        <f>SUM(D295:D298)</f>
        <v>8</v>
      </c>
      <c r="I294" s="29">
        <f>COUNT(D295:D298)*2</f>
        <v>8</v>
      </c>
    </row>
    <row r="295" spans="1:9" ht="46.5">
      <c r="A295" s="215" t="s">
        <v>724</v>
      </c>
      <c r="B295" s="114" t="s">
        <v>725</v>
      </c>
      <c r="C295" s="30" t="s">
        <v>2657</v>
      </c>
      <c r="D295" s="605">
        <v>2</v>
      </c>
      <c r="E295" s="22" t="s">
        <v>651</v>
      </c>
      <c r="F295" s="50"/>
      <c r="G295" s="53"/>
    </row>
    <row r="296" spans="1:9" ht="46.5">
      <c r="A296" s="215" t="s">
        <v>726</v>
      </c>
      <c r="B296" s="114" t="s">
        <v>727</v>
      </c>
      <c r="C296" s="50" t="s">
        <v>2483</v>
      </c>
      <c r="D296" s="605">
        <v>2</v>
      </c>
      <c r="E296" s="22" t="s">
        <v>375</v>
      </c>
      <c r="F296" s="50" t="s">
        <v>2484</v>
      </c>
      <c r="G296" s="53"/>
    </row>
    <row r="297" spans="1:9" ht="29">
      <c r="A297" s="215"/>
      <c r="B297" s="114"/>
      <c r="C297" s="50" t="s">
        <v>2485</v>
      </c>
      <c r="D297" s="605">
        <v>2</v>
      </c>
      <c r="E297" s="22" t="s">
        <v>430</v>
      </c>
      <c r="F297" s="50" t="s">
        <v>2486</v>
      </c>
      <c r="G297" s="53"/>
    </row>
    <row r="298" spans="1:9" ht="58">
      <c r="A298" s="215" t="s">
        <v>728</v>
      </c>
      <c r="B298" s="30" t="s">
        <v>729</v>
      </c>
      <c r="C298" s="50" t="s">
        <v>2487</v>
      </c>
      <c r="D298" s="605">
        <v>2</v>
      </c>
      <c r="E298" s="22" t="s">
        <v>651</v>
      </c>
      <c r="F298" s="50" t="s">
        <v>2488</v>
      </c>
      <c r="G298" s="53"/>
    </row>
    <row r="299" spans="1:9" ht="18.5">
      <c r="A299" s="214" t="s">
        <v>1786</v>
      </c>
      <c r="B299" s="1078" t="s">
        <v>94</v>
      </c>
      <c r="C299" s="1091"/>
      <c r="D299" s="1091"/>
      <c r="E299" s="1091"/>
      <c r="F299" s="1091"/>
      <c r="G299" s="1092"/>
      <c r="H299" s="29">
        <f>SUM(D300:D304)</f>
        <v>10</v>
      </c>
      <c r="I299" s="29">
        <f>COUNT(D300:D304)*2</f>
        <v>10</v>
      </c>
    </row>
    <row r="300" spans="1:9" ht="31">
      <c r="A300" s="362" t="s">
        <v>1787</v>
      </c>
      <c r="B300" s="114" t="s">
        <v>731</v>
      </c>
      <c r="C300" s="50" t="s">
        <v>2489</v>
      </c>
      <c r="D300" s="601">
        <v>2</v>
      </c>
      <c r="E300" s="28" t="s">
        <v>375</v>
      </c>
      <c r="F300" s="26"/>
      <c r="G300" s="53"/>
    </row>
    <row r="301" spans="1:9" ht="29">
      <c r="A301" s="362"/>
      <c r="B301" s="114"/>
      <c r="C301" s="50" t="s">
        <v>2490</v>
      </c>
      <c r="D301" s="601">
        <v>2</v>
      </c>
      <c r="E301" s="28" t="s">
        <v>375</v>
      </c>
      <c r="F301" s="26"/>
      <c r="G301" s="53"/>
    </row>
    <row r="302" spans="1:9" ht="43.5">
      <c r="A302" s="362"/>
      <c r="B302" s="114"/>
      <c r="C302" s="50" t="s">
        <v>2491</v>
      </c>
      <c r="D302" s="601">
        <v>2</v>
      </c>
      <c r="E302" s="28" t="s">
        <v>375</v>
      </c>
      <c r="F302" s="26"/>
      <c r="G302" s="53"/>
    </row>
    <row r="303" spans="1:9" ht="46.5">
      <c r="A303" s="362" t="s">
        <v>1790</v>
      </c>
      <c r="B303" s="114" t="s">
        <v>734</v>
      </c>
      <c r="C303" s="50" t="s">
        <v>2492</v>
      </c>
      <c r="D303" s="601">
        <v>2</v>
      </c>
      <c r="E303" s="28" t="s">
        <v>375</v>
      </c>
      <c r="F303" s="26"/>
      <c r="G303" s="53"/>
    </row>
    <row r="304" spans="1:9" ht="58">
      <c r="A304" s="18" t="s">
        <v>736</v>
      </c>
      <c r="B304" s="30" t="s">
        <v>737</v>
      </c>
      <c r="C304" s="50" t="s">
        <v>738</v>
      </c>
      <c r="D304" s="601">
        <v>2</v>
      </c>
      <c r="E304" s="28" t="s">
        <v>538</v>
      </c>
      <c r="F304" s="26"/>
      <c r="G304" s="53"/>
    </row>
    <row r="305" spans="1:9" ht="40.15" hidden="1" customHeight="1">
      <c r="A305" s="242" t="s">
        <v>93</v>
      </c>
      <c r="B305" s="1078" t="s">
        <v>92</v>
      </c>
      <c r="C305" s="1091"/>
      <c r="D305" s="1091"/>
      <c r="E305" s="1091"/>
      <c r="F305" s="1091"/>
      <c r="G305" s="1092"/>
      <c r="H305" s="99">
        <f>SUM(D306:D307)</f>
        <v>0</v>
      </c>
      <c r="I305" s="99">
        <f>COUNT(D306:D307)*2</f>
        <v>0</v>
      </c>
    </row>
    <row r="306" spans="1:9" ht="46.5" hidden="1">
      <c r="A306" s="27" t="s">
        <v>739</v>
      </c>
      <c r="B306" s="114" t="s">
        <v>740</v>
      </c>
      <c r="C306" s="26"/>
      <c r="D306" s="26"/>
      <c r="E306" s="28"/>
      <c r="F306" s="26"/>
      <c r="G306" s="26"/>
      <c r="H306" s="99"/>
      <c r="I306" s="99"/>
    </row>
    <row r="307" spans="1:9" ht="46.5" hidden="1">
      <c r="A307" s="27" t="s">
        <v>741</v>
      </c>
      <c r="B307" s="114" t="s">
        <v>742</v>
      </c>
      <c r="C307" s="127"/>
      <c r="D307" s="26"/>
      <c r="E307" s="28"/>
      <c r="F307" s="26"/>
      <c r="G307" s="26"/>
      <c r="H307" s="99"/>
      <c r="I307" s="99"/>
    </row>
    <row r="308" spans="1:9" ht="40.15" hidden="1" customHeight="1">
      <c r="A308" s="243" t="s">
        <v>91</v>
      </c>
      <c r="B308" s="1487" t="s">
        <v>90</v>
      </c>
      <c r="C308" s="1256"/>
      <c r="D308" s="1256"/>
      <c r="E308" s="1256"/>
      <c r="F308" s="1256"/>
      <c r="G308" s="1257"/>
      <c r="H308" s="99">
        <f>SUM(D309:D310)</f>
        <v>0</v>
      </c>
      <c r="I308" s="99">
        <f>COUNT(D309:D310)*2</f>
        <v>0</v>
      </c>
    </row>
    <row r="309" spans="1:9" ht="31" hidden="1">
      <c r="A309" s="27" t="s">
        <v>743</v>
      </c>
      <c r="B309" s="114" t="s">
        <v>744</v>
      </c>
      <c r="C309" s="26"/>
      <c r="D309" s="26"/>
      <c r="E309" s="28"/>
      <c r="F309" s="26"/>
      <c r="G309" s="26"/>
      <c r="H309" s="99"/>
      <c r="I309" s="99"/>
    </row>
    <row r="310" spans="1:9" ht="46.5" hidden="1">
      <c r="A310" s="27" t="s">
        <v>745</v>
      </c>
      <c r="B310" s="114" t="s">
        <v>746</v>
      </c>
      <c r="C310" s="26"/>
      <c r="D310" s="26"/>
      <c r="E310" s="28"/>
      <c r="F310" s="26"/>
      <c r="G310" s="26"/>
      <c r="H310" s="99"/>
      <c r="I310" s="99"/>
    </row>
    <row r="311" spans="1:9" ht="40.15" hidden="1" customHeight="1">
      <c r="A311" s="242" t="s">
        <v>1793</v>
      </c>
      <c r="B311" s="1078" t="s">
        <v>1794</v>
      </c>
      <c r="C311" s="1091"/>
      <c r="D311" s="1091"/>
      <c r="E311" s="1091"/>
      <c r="F311" s="1091"/>
      <c r="G311" s="1092"/>
      <c r="H311" s="99">
        <f>SUM(D312:D314)</f>
        <v>0</v>
      </c>
      <c r="I311" s="99">
        <f>COUNT(D312:D314)*2</f>
        <v>0</v>
      </c>
    </row>
    <row r="312" spans="1:9" ht="46.5" hidden="1">
      <c r="A312" s="27" t="s">
        <v>1795</v>
      </c>
      <c r="B312" s="114" t="s">
        <v>748</v>
      </c>
      <c r="C312" s="26"/>
      <c r="D312" s="26"/>
      <c r="E312" s="28"/>
      <c r="F312" s="26"/>
      <c r="G312" s="26"/>
      <c r="H312" s="99"/>
      <c r="I312" s="99"/>
    </row>
    <row r="313" spans="1:9" ht="46.5" hidden="1">
      <c r="A313" s="27" t="s">
        <v>750</v>
      </c>
      <c r="B313" s="114" t="s">
        <v>751</v>
      </c>
      <c r="C313" s="26"/>
      <c r="D313" s="26"/>
      <c r="E313" s="28"/>
      <c r="F313" s="26"/>
      <c r="G313" s="26"/>
      <c r="H313" s="99"/>
      <c r="I313" s="99"/>
    </row>
    <row r="314" spans="1:9" ht="46.5" hidden="1">
      <c r="A314" s="27" t="s">
        <v>1797</v>
      </c>
      <c r="B314" s="160" t="s">
        <v>753</v>
      </c>
      <c r="C314" s="26"/>
      <c r="D314" s="26"/>
      <c r="E314" s="28"/>
      <c r="F314" s="26"/>
      <c r="G314" s="26"/>
      <c r="H314" s="99"/>
      <c r="I314" s="99"/>
    </row>
    <row r="315" spans="1:9" ht="18.5">
      <c r="A315" s="214" t="s">
        <v>1798</v>
      </c>
      <c r="B315" s="1078" t="s">
        <v>1799</v>
      </c>
      <c r="C315" s="1091"/>
      <c r="D315" s="1091"/>
      <c r="E315" s="1091"/>
      <c r="F315" s="1091"/>
      <c r="G315" s="1092"/>
      <c r="H315" s="29">
        <f>SUM(D316:D319)</f>
        <v>8</v>
      </c>
      <c r="I315" s="29">
        <f>COUNT(D316:D319)*2</f>
        <v>8</v>
      </c>
    </row>
    <row r="316" spans="1:9" ht="31">
      <c r="A316" s="362" t="s">
        <v>1800</v>
      </c>
      <c r="B316" s="114" t="s">
        <v>756</v>
      </c>
      <c r="C316" s="50" t="s">
        <v>2493</v>
      </c>
      <c r="D316" s="601">
        <v>2</v>
      </c>
      <c r="E316" s="28" t="s">
        <v>418</v>
      </c>
      <c r="F316" s="26"/>
      <c r="G316" s="53"/>
    </row>
    <row r="317" spans="1:9" ht="62">
      <c r="A317" s="362" t="s">
        <v>1801</v>
      </c>
      <c r="B317" s="114" t="s">
        <v>759</v>
      </c>
      <c r="C317" s="23" t="s">
        <v>760</v>
      </c>
      <c r="D317" s="601">
        <v>2</v>
      </c>
      <c r="E317" s="28" t="s">
        <v>651</v>
      </c>
      <c r="F317" s="23" t="s">
        <v>761</v>
      </c>
      <c r="G317" s="53"/>
    </row>
    <row r="318" spans="1:9" ht="29">
      <c r="A318" s="362"/>
      <c r="B318" s="114"/>
      <c r="C318" s="23" t="s">
        <v>762</v>
      </c>
      <c r="D318" s="601">
        <v>2</v>
      </c>
      <c r="E318" s="28" t="s">
        <v>418</v>
      </c>
      <c r="F318" s="28"/>
      <c r="G318" s="53"/>
    </row>
    <row r="319" spans="1:9" ht="62">
      <c r="A319" s="362" t="s">
        <v>1805</v>
      </c>
      <c r="B319" s="114" t="s">
        <v>764</v>
      </c>
      <c r="C319" s="50" t="s">
        <v>765</v>
      </c>
      <c r="D319" s="601">
        <v>2</v>
      </c>
      <c r="E319" s="28" t="s">
        <v>339</v>
      </c>
      <c r="F319" s="50"/>
      <c r="G319" s="53"/>
    </row>
    <row r="320" spans="1:9" ht="18.5">
      <c r="A320" s="18" t="s">
        <v>85</v>
      </c>
      <c r="B320" s="1078" t="s">
        <v>2494</v>
      </c>
      <c r="C320" s="1091"/>
      <c r="D320" s="1091"/>
      <c r="E320" s="1091"/>
      <c r="F320" s="1091"/>
      <c r="G320" s="1092"/>
      <c r="H320" s="29">
        <f>SUM(D321:D322)</f>
        <v>2</v>
      </c>
      <c r="I320" s="29">
        <f>COUNT(D321:D322)*2</f>
        <v>2</v>
      </c>
    </row>
    <row r="321" spans="1:9" ht="72.5">
      <c r="A321" s="18" t="s">
        <v>766</v>
      </c>
      <c r="B321" s="236" t="s">
        <v>767</v>
      </c>
      <c r="C321" s="50" t="s">
        <v>768</v>
      </c>
      <c r="D321" s="601">
        <v>2</v>
      </c>
      <c r="E321" s="28" t="s">
        <v>538</v>
      </c>
      <c r="F321" s="30" t="s">
        <v>769</v>
      </c>
      <c r="G321" s="53"/>
    </row>
    <row r="322" spans="1:9" ht="29" hidden="1">
      <c r="A322" s="27" t="s">
        <v>770</v>
      </c>
      <c r="B322" s="236" t="s">
        <v>771</v>
      </c>
      <c r="C322" s="26"/>
      <c r="D322" s="26"/>
      <c r="E322" s="28"/>
      <c r="F322" s="26"/>
      <c r="G322" s="26"/>
      <c r="H322" s="99"/>
      <c r="I322" s="99"/>
    </row>
    <row r="323" spans="1:9" ht="21">
      <c r="A323" s="391"/>
      <c r="B323" s="1197" t="s">
        <v>772</v>
      </c>
      <c r="C323" s="1197"/>
      <c r="D323" s="1197"/>
      <c r="E323" s="1197"/>
      <c r="F323" s="1197"/>
      <c r="G323" s="1199"/>
      <c r="H323" s="29">
        <f>H324+H332+H341+H352+H362+H365+H371+H383+H392+H406+H413+H417+H432+H441+H498+H402+H436+H448+H455+H467+H474+H485+H492</f>
        <v>166</v>
      </c>
      <c r="I323" s="29">
        <f>I324+I332+I341+I352+I362+I365+I371+I383+I392+I406+I413+I417+I432+I441+I498+I402+I436+I448+I455+I467+I474+I485+I492</f>
        <v>166</v>
      </c>
    </row>
    <row r="324" spans="1:9" ht="18.5">
      <c r="A324" s="214" t="s">
        <v>1807</v>
      </c>
      <c r="B324" s="1078" t="s">
        <v>82</v>
      </c>
      <c r="C324" s="1091"/>
      <c r="D324" s="1091"/>
      <c r="E324" s="1091"/>
      <c r="F324" s="1091"/>
      <c r="G324" s="1092"/>
      <c r="H324" s="29">
        <f>SUM(D325:D331)</f>
        <v>12</v>
      </c>
      <c r="I324" s="29">
        <f>COUNT(D325:D331)*2</f>
        <v>12</v>
      </c>
    </row>
    <row r="325" spans="1:9" ht="46.5">
      <c r="A325" s="362" t="s">
        <v>1808</v>
      </c>
      <c r="B325" s="114" t="s">
        <v>774</v>
      </c>
      <c r="C325" s="23" t="s">
        <v>775</v>
      </c>
      <c r="D325" s="601">
        <v>2</v>
      </c>
      <c r="E325" s="147" t="s">
        <v>646</v>
      </c>
      <c r="G325" s="53"/>
    </row>
    <row r="326" spans="1:9" ht="43.5">
      <c r="A326" s="362"/>
      <c r="B326" s="114"/>
      <c r="C326" s="23" t="s">
        <v>776</v>
      </c>
      <c r="D326" s="601">
        <v>2</v>
      </c>
      <c r="E326" s="147" t="s">
        <v>646</v>
      </c>
      <c r="F326" s="23" t="s">
        <v>2495</v>
      </c>
      <c r="G326" s="53"/>
    </row>
    <row r="327" spans="1:9" ht="31" hidden="1">
      <c r="A327" s="27" t="s">
        <v>778</v>
      </c>
      <c r="B327" s="114" t="s">
        <v>779</v>
      </c>
      <c r="C327" s="114"/>
      <c r="D327" s="26"/>
      <c r="E327" s="28"/>
      <c r="F327" s="26"/>
      <c r="G327" s="26"/>
      <c r="H327" s="99"/>
      <c r="I327" s="99"/>
    </row>
    <row r="328" spans="1:9" ht="31">
      <c r="A328" s="362" t="s">
        <v>1811</v>
      </c>
      <c r="B328" s="114" t="s">
        <v>781</v>
      </c>
      <c r="C328" s="50" t="s">
        <v>2659</v>
      </c>
      <c r="D328" s="601">
        <v>2</v>
      </c>
      <c r="E328" s="653" t="s">
        <v>1747</v>
      </c>
      <c r="F328" s="26"/>
      <c r="G328" s="53"/>
    </row>
    <row r="329" spans="1:9" ht="29">
      <c r="A329" s="362"/>
      <c r="B329" s="114"/>
      <c r="C329" s="23" t="s">
        <v>785</v>
      </c>
      <c r="D329" s="601">
        <v>2</v>
      </c>
      <c r="E329" s="653" t="s">
        <v>1747</v>
      </c>
      <c r="F329" s="26"/>
      <c r="G329" s="53"/>
    </row>
    <row r="330" spans="1:9" ht="29">
      <c r="A330" s="362"/>
      <c r="B330" s="114"/>
      <c r="C330" s="23" t="s">
        <v>787</v>
      </c>
      <c r="D330" s="601">
        <v>2</v>
      </c>
      <c r="E330" s="37" t="s">
        <v>646</v>
      </c>
      <c r="F330" s="26"/>
      <c r="G330" s="53"/>
    </row>
    <row r="331" spans="1:9" ht="62">
      <c r="A331" s="362" t="s">
        <v>1816</v>
      </c>
      <c r="B331" s="114" t="s">
        <v>793</v>
      </c>
      <c r="C331" s="50" t="s">
        <v>2497</v>
      </c>
      <c r="D331" s="601">
        <v>2</v>
      </c>
      <c r="E331" s="147" t="s">
        <v>377</v>
      </c>
      <c r="F331" s="26"/>
      <c r="G331" s="53"/>
    </row>
    <row r="332" spans="1:9" ht="18.5">
      <c r="A332" s="214" t="s">
        <v>1819</v>
      </c>
      <c r="B332" s="1078" t="s">
        <v>80</v>
      </c>
      <c r="C332" s="1091"/>
      <c r="D332" s="1091"/>
      <c r="E332" s="1091"/>
      <c r="F332" s="1091"/>
      <c r="G332" s="1092"/>
      <c r="H332" s="29">
        <f>SUM(D333:D340)</f>
        <v>16</v>
      </c>
      <c r="I332" s="29">
        <f>COUNT(D333:D340)*2</f>
        <v>16</v>
      </c>
    </row>
    <row r="333" spans="1:9" ht="72.5">
      <c r="A333" s="362" t="s">
        <v>1820</v>
      </c>
      <c r="B333" s="114" t="s">
        <v>796</v>
      </c>
      <c r="C333" s="50" t="s">
        <v>2661</v>
      </c>
      <c r="D333" s="601">
        <v>2</v>
      </c>
      <c r="E333" s="245" t="s">
        <v>651</v>
      </c>
      <c r="F333" s="30" t="s">
        <v>2499</v>
      </c>
      <c r="G333" s="53"/>
    </row>
    <row r="334" spans="1:9" ht="29">
      <c r="A334" s="362"/>
      <c r="B334" s="114"/>
      <c r="C334" s="50" t="s">
        <v>2662</v>
      </c>
      <c r="D334" s="601">
        <v>2</v>
      </c>
      <c r="E334" s="28" t="s">
        <v>646</v>
      </c>
      <c r="F334" s="26"/>
      <c r="G334" s="53"/>
    </row>
    <row r="335" spans="1:9" ht="29">
      <c r="A335" s="362"/>
      <c r="B335" s="114"/>
      <c r="C335" s="50" t="s">
        <v>2501</v>
      </c>
      <c r="D335" s="601">
        <v>2</v>
      </c>
      <c r="E335" s="28" t="s">
        <v>646</v>
      </c>
      <c r="F335" s="26"/>
      <c r="G335" s="53"/>
    </row>
    <row r="336" spans="1:9">
      <c r="A336" s="362"/>
      <c r="B336" s="114"/>
      <c r="C336" s="226" t="s">
        <v>2663</v>
      </c>
      <c r="D336" s="601">
        <v>2</v>
      </c>
      <c r="E336" s="28" t="s">
        <v>646</v>
      </c>
      <c r="F336" s="26"/>
      <c r="G336" s="53"/>
    </row>
    <row r="337" spans="1:9" ht="43.5">
      <c r="A337" s="362"/>
      <c r="B337" s="114"/>
      <c r="C337" s="25" t="s">
        <v>799</v>
      </c>
      <c r="D337" s="601">
        <v>2</v>
      </c>
      <c r="E337" s="295" t="s">
        <v>651</v>
      </c>
      <c r="F337" s="26"/>
      <c r="G337" s="53"/>
    </row>
    <row r="338" spans="1:9" ht="29">
      <c r="A338" s="362"/>
      <c r="B338" s="114"/>
      <c r="C338" s="25" t="s">
        <v>800</v>
      </c>
      <c r="D338" s="601">
        <v>2</v>
      </c>
      <c r="E338" s="22" t="s">
        <v>646</v>
      </c>
      <c r="F338" s="26"/>
      <c r="G338" s="53"/>
    </row>
    <row r="339" spans="1:9" ht="46.5">
      <c r="A339" s="362" t="s">
        <v>1830</v>
      </c>
      <c r="B339" s="114" t="s">
        <v>802</v>
      </c>
      <c r="C339" s="50" t="s">
        <v>2505</v>
      </c>
      <c r="D339" s="601">
        <v>2</v>
      </c>
      <c r="E339" s="295" t="s">
        <v>849</v>
      </c>
      <c r="F339" s="26"/>
      <c r="G339" s="53"/>
    </row>
    <row r="340" spans="1:9" ht="43.5">
      <c r="A340" s="362"/>
      <c r="B340" s="114"/>
      <c r="C340" s="50" t="s">
        <v>2506</v>
      </c>
      <c r="D340" s="601">
        <v>2</v>
      </c>
      <c r="E340" s="22" t="s">
        <v>849</v>
      </c>
      <c r="F340" s="26"/>
      <c r="G340" s="53"/>
    </row>
    <row r="341" spans="1:9" ht="18.5">
      <c r="A341" s="214" t="s">
        <v>1833</v>
      </c>
      <c r="B341" s="1078" t="s">
        <v>1834</v>
      </c>
      <c r="C341" s="1091"/>
      <c r="D341" s="1091"/>
      <c r="E341" s="1091"/>
      <c r="F341" s="1091"/>
      <c r="G341" s="1092"/>
      <c r="H341" s="29">
        <f>SUM(D342:D351)</f>
        <v>18</v>
      </c>
      <c r="I341" s="29">
        <f>COUNT(D342:D351)*2</f>
        <v>18</v>
      </c>
    </row>
    <row r="342" spans="1:9" ht="62">
      <c r="A342" s="362" t="s">
        <v>1835</v>
      </c>
      <c r="B342" s="114" t="s">
        <v>1836</v>
      </c>
      <c r="C342" s="50" t="s">
        <v>3911</v>
      </c>
      <c r="D342" s="601">
        <v>2</v>
      </c>
      <c r="E342" s="25" t="s">
        <v>538</v>
      </c>
      <c r="F342" s="26"/>
      <c r="G342" s="53"/>
    </row>
    <row r="343" spans="1:9" ht="62">
      <c r="A343" s="362"/>
      <c r="B343" s="114"/>
      <c r="C343" s="19" t="s">
        <v>1839</v>
      </c>
      <c r="D343" s="601">
        <v>2</v>
      </c>
      <c r="E343" s="25" t="s">
        <v>651</v>
      </c>
      <c r="F343" s="26"/>
      <c r="G343" s="53"/>
    </row>
    <row r="344" spans="1:9" ht="72.5">
      <c r="A344" s="362" t="s">
        <v>1841</v>
      </c>
      <c r="B344" s="30" t="s">
        <v>1842</v>
      </c>
      <c r="C344" s="50" t="s">
        <v>811</v>
      </c>
      <c r="D344" s="601">
        <v>2</v>
      </c>
      <c r="E344" s="25" t="s">
        <v>651</v>
      </c>
      <c r="F344" s="26"/>
      <c r="G344" s="53"/>
    </row>
    <row r="345" spans="1:9" ht="29">
      <c r="A345" s="394"/>
      <c r="B345" s="114"/>
      <c r="C345" s="50" t="s">
        <v>814</v>
      </c>
      <c r="D345" s="601">
        <v>2</v>
      </c>
      <c r="E345" s="25" t="s">
        <v>651</v>
      </c>
      <c r="F345" s="26"/>
      <c r="G345" s="53"/>
    </row>
    <row r="346" spans="1:9">
      <c r="A346" s="394"/>
      <c r="B346" s="114"/>
      <c r="C346" s="50" t="s">
        <v>815</v>
      </c>
      <c r="D346" s="601">
        <v>2</v>
      </c>
      <c r="E346" s="25" t="s">
        <v>538</v>
      </c>
      <c r="F346" s="26"/>
      <c r="G346" s="53"/>
    </row>
    <row r="347" spans="1:9" ht="29">
      <c r="A347" s="394"/>
      <c r="B347" s="26"/>
      <c r="C347" s="50" t="s">
        <v>816</v>
      </c>
      <c r="D347" s="601">
        <v>2</v>
      </c>
      <c r="E347" s="25" t="s">
        <v>646</v>
      </c>
      <c r="F347" s="26"/>
      <c r="G347" s="53"/>
    </row>
    <row r="348" spans="1:9" ht="31">
      <c r="A348" s="394"/>
      <c r="B348" s="26"/>
      <c r="C348" s="224" t="s">
        <v>817</v>
      </c>
      <c r="D348" s="601">
        <v>2</v>
      </c>
      <c r="E348" s="44" t="s">
        <v>538</v>
      </c>
      <c r="F348" s="30" t="s">
        <v>819</v>
      </c>
      <c r="G348" s="53"/>
    </row>
    <row r="349" spans="1:9" ht="31">
      <c r="A349" s="394"/>
      <c r="B349" s="26"/>
      <c r="C349" s="224" t="s">
        <v>2509</v>
      </c>
      <c r="D349" s="601">
        <v>2</v>
      </c>
      <c r="E349" s="37" t="s">
        <v>646</v>
      </c>
      <c r="F349" s="30"/>
      <c r="G349" s="53"/>
    </row>
    <row r="350" spans="1:9" ht="31">
      <c r="A350" s="362" t="s">
        <v>1856</v>
      </c>
      <c r="B350" s="114" t="s">
        <v>821</v>
      </c>
      <c r="C350" s="50" t="s">
        <v>2510</v>
      </c>
      <c r="D350" s="601">
        <v>2</v>
      </c>
      <c r="E350" s="28" t="s">
        <v>651</v>
      </c>
      <c r="F350" s="26"/>
      <c r="G350" s="53"/>
    </row>
    <row r="351" spans="1:9" ht="46.5" hidden="1">
      <c r="A351" s="27" t="s">
        <v>823</v>
      </c>
      <c r="B351" s="114" t="s">
        <v>1859</v>
      </c>
      <c r="C351" s="26"/>
      <c r="D351" s="26"/>
      <c r="E351" s="28"/>
      <c r="F351" s="26"/>
      <c r="G351" s="26"/>
      <c r="H351" s="99"/>
      <c r="I351" s="99"/>
    </row>
    <row r="352" spans="1:9" ht="18.5">
      <c r="A352" s="214" t="s">
        <v>1860</v>
      </c>
      <c r="B352" s="1078" t="s">
        <v>76</v>
      </c>
      <c r="C352" s="1091"/>
      <c r="D352" s="1091"/>
      <c r="E352" s="1091"/>
      <c r="F352" s="1091"/>
      <c r="G352" s="1092"/>
      <c r="H352" s="29">
        <f>SUM(D353:D361)</f>
        <v>18</v>
      </c>
      <c r="I352" s="29">
        <f>COUNT(D353:D361)*2</f>
        <v>18</v>
      </c>
    </row>
    <row r="353" spans="1:9" ht="46.5">
      <c r="A353" s="362" t="s">
        <v>1861</v>
      </c>
      <c r="B353" s="114" t="s">
        <v>826</v>
      </c>
      <c r="C353" s="23" t="s">
        <v>827</v>
      </c>
      <c r="D353" s="610">
        <v>2</v>
      </c>
      <c r="E353" s="28" t="s">
        <v>377</v>
      </c>
      <c r="F353" s="23" t="s">
        <v>828</v>
      </c>
      <c r="G353" s="53"/>
    </row>
    <row r="354" spans="1:9" ht="58">
      <c r="A354" s="362" t="s">
        <v>1863</v>
      </c>
      <c r="B354" s="30" t="s">
        <v>830</v>
      </c>
      <c r="C354" s="19" t="s">
        <v>831</v>
      </c>
      <c r="D354" s="610">
        <v>2</v>
      </c>
      <c r="E354" s="28" t="s">
        <v>646</v>
      </c>
      <c r="F354" s="23" t="s">
        <v>832</v>
      </c>
      <c r="G354" s="53"/>
    </row>
    <row r="355" spans="1:9" ht="46.5">
      <c r="A355" s="362"/>
      <c r="B355" s="30"/>
      <c r="C355" s="19" t="s">
        <v>2512</v>
      </c>
      <c r="D355" s="610">
        <v>2</v>
      </c>
      <c r="E355" s="28" t="s">
        <v>538</v>
      </c>
      <c r="F355" s="23" t="s">
        <v>834</v>
      </c>
      <c r="G355" s="53"/>
    </row>
    <row r="356" spans="1:9" ht="46.5">
      <c r="A356" s="362" t="s">
        <v>1865</v>
      </c>
      <c r="B356" s="114" t="s">
        <v>836</v>
      </c>
      <c r="C356" s="23" t="s">
        <v>837</v>
      </c>
      <c r="D356" s="610">
        <v>2</v>
      </c>
      <c r="E356" s="28" t="s">
        <v>538</v>
      </c>
      <c r="F356" s="26"/>
      <c r="G356" s="53"/>
    </row>
    <row r="357" spans="1:9" ht="29">
      <c r="A357" s="362"/>
      <c r="C357" s="23" t="s">
        <v>838</v>
      </c>
      <c r="D357" s="610">
        <v>2</v>
      </c>
      <c r="E357" s="28" t="s">
        <v>646</v>
      </c>
      <c r="F357" s="26"/>
      <c r="G357" s="53"/>
    </row>
    <row r="358" spans="1:9">
      <c r="A358" s="362"/>
      <c r="C358" s="23" t="s">
        <v>839</v>
      </c>
      <c r="D358" s="610">
        <v>2</v>
      </c>
      <c r="E358" s="28" t="s">
        <v>538</v>
      </c>
      <c r="F358" s="26"/>
      <c r="G358" s="53"/>
    </row>
    <row r="359" spans="1:9" ht="29">
      <c r="A359" s="362" t="s">
        <v>1867</v>
      </c>
      <c r="B359" s="114" t="s">
        <v>841</v>
      </c>
      <c r="C359" s="23" t="s">
        <v>842</v>
      </c>
      <c r="D359" s="610">
        <v>2</v>
      </c>
      <c r="E359" s="28" t="s">
        <v>651</v>
      </c>
      <c r="F359" s="23" t="s">
        <v>843</v>
      </c>
      <c r="G359" s="53"/>
    </row>
    <row r="360" spans="1:9" ht="31">
      <c r="A360" s="362" t="s">
        <v>1868</v>
      </c>
      <c r="B360" s="114" t="s">
        <v>845</v>
      </c>
      <c r="C360" s="250" t="s">
        <v>846</v>
      </c>
      <c r="D360" s="610">
        <v>2</v>
      </c>
      <c r="E360" s="28" t="s">
        <v>651</v>
      </c>
      <c r="F360" s="23" t="s">
        <v>847</v>
      </c>
      <c r="G360" s="53"/>
    </row>
    <row r="361" spans="1:9" ht="31">
      <c r="A361" s="362"/>
      <c r="B361" s="114"/>
      <c r="C361" s="19" t="s">
        <v>848</v>
      </c>
      <c r="D361" s="610">
        <v>2</v>
      </c>
      <c r="E361" s="28" t="s">
        <v>651</v>
      </c>
      <c r="F361" s="23"/>
      <c r="G361" s="53"/>
    </row>
    <row r="362" spans="1:9" ht="18.5">
      <c r="A362" s="214" t="s">
        <v>1870</v>
      </c>
      <c r="B362" s="1487" t="s">
        <v>1871</v>
      </c>
      <c r="C362" s="1256"/>
      <c r="D362" s="1256"/>
      <c r="E362" s="1256"/>
      <c r="F362" s="1256"/>
      <c r="G362" s="1257"/>
      <c r="H362" s="29">
        <f>SUM(D363:D364)</f>
        <v>4</v>
      </c>
      <c r="I362" s="29">
        <f>COUNT(D363:D364)*2</f>
        <v>4</v>
      </c>
    </row>
    <row r="363" spans="1:9" ht="43.5">
      <c r="A363" s="18" t="s">
        <v>1872</v>
      </c>
      <c r="B363" s="30" t="s">
        <v>852</v>
      </c>
      <c r="C363" s="150" t="s">
        <v>853</v>
      </c>
      <c r="D363" s="520">
        <v>2</v>
      </c>
      <c r="E363" s="28" t="s">
        <v>377</v>
      </c>
      <c r="F363" s="23" t="s">
        <v>854</v>
      </c>
      <c r="G363" s="53"/>
    </row>
    <row r="364" spans="1:9" ht="43.5">
      <c r="A364" s="362" t="s">
        <v>1874</v>
      </c>
      <c r="B364" s="30" t="s">
        <v>856</v>
      </c>
      <c r="C364" s="23" t="s">
        <v>2665</v>
      </c>
      <c r="D364" s="520">
        <v>2</v>
      </c>
      <c r="E364" s="28" t="s">
        <v>377</v>
      </c>
      <c r="F364" s="23"/>
      <c r="G364" s="53"/>
    </row>
    <row r="365" spans="1:9" ht="18.5">
      <c r="A365" s="214" t="s">
        <v>1877</v>
      </c>
      <c r="B365" s="1078" t="s">
        <v>1878</v>
      </c>
      <c r="C365" s="1091"/>
      <c r="D365" s="1091"/>
      <c r="E365" s="1091"/>
      <c r="F365" s="1091"/>
      <c r="G365" s="1092"/>
      <c r="H365" s="29">
        <f>SUM(D366:D370)</f>
        <v>10</v>
      </c>
      <c r="I365" s="29">
        <f>COUNT(D366:D370)*2</f>
        <v>10</v>
      </c>
    </row>
    <row r="366" spans="1:9" ht="43.5">
      <c r="A366" s="362" t="s">
        <v>1879</v>
      </c>
      <c r="B366" s="30" t="s">
        <v>1880</v>
      </c>
      <c r="C366" s="50" t="s">
        <v>2514</v>
      </c>
      <c r="D366" s="601">
        <v>2</v>
      </c>
      <c r="E366" s="28" t="s">
        <v>646</v>
      </c>
      <c r="F366" s="26"/>
      <c r="G366" s="53"/>
    </row>
    <row r="367" spans="1:9" ht="43.5">
      <c r="A367" s="362" t="s">
        <v>1883</v>
      </c>
      <c r="B367" s="30" t="s">
        <v>862</v>
      </c>
      <c r="C367" s="30" t="s">
        <v>863</v>
      </c>
      <c r="D367" s="601">
        <v>2</v>
      </c>
      <c r="E367" s="28" t="s">
        <v>646</v>
      </c>
      <c r="F367" s="50"/>
      <c r="G367" s="53"/>
    </row>
    <row r="368" spans="1:9" ht="29">
      <c r="A368" s="362"/>
      <c r="B368" s="30"/>
      <c r="C368" s="23" t="s">
        <v>864</v>
      </c>
      <c r="D368" s="601">
        <v>2</v>
      </c>
      <c r="E368" s="28" t="s">
        <v>538</v>
      </c>
      <c r="F368" s="50"/>
      <c r="G368" s="53"/>
    </row>
    <row r="369" spans="1:9" ht="29">
      <c r="A369" s="362"/>
      <c r="B369" s="30"/>
      <c r="C369" s="23" t="s">
        <v>865</v>
      </c>
      <c r="D369" s="601">
        <v>2</v>
      </c>
      <c r="E369" s="28" t="s">
        <v>646</v>
      </c>
      <c r="F369" s="50"/>
      <c r="G369" s="53"/>
    </row>
    <row r="370" spans="1:9">
      <c r="A370" s="362"/>
      <c r="B370" s="30"/>
      <c r="C370" s="23" t="s">
        <v>2515</v>
      </c>
      <c r="D370" s="601">
        <v>2</v>
      </c>
      <c r="E370" s="28" t="s">
        <v>269</v>
      </c>
      <c r="F370" s="50"/>
      <c r="G370" s="53"/>
    </row>
    <row r="371" spans="1:9" ht="18.5">
      <c r="A371" s="214" t="s">
        <v>1887</v>
      </c>
      <c r="B371" s="1078" t="s">
        <v>1888</v>
      </c>
      <c r="C371" s="1091"/>
      <c r="D371" s="1091"/>
      <c r="E371" s="1091"/>
      <c r="F371" s="1091"/>
      <c r="G371" s="1092"/>
      <c r="H371" s="29">
        <f>SUM(D372:D382)</f>
        <v>22</v>
      </c>
      <c r="I371" s="29">
        <f>COUNT(D372:D382)*2</f>
        <v>22</v>
      </c>
    </row>
    <row r="372" spans="1:9" ht="72.5">
      <c r="A372" s="362" t="s">
        <v>1889</v>
      </c>
      <c r="B372" s="253" t="s">
        <v>1890</v>
      </c>
      <c r="C372" s="23" t="s">
        <v>869</v>
      </c>
      <c r="D372" s="520">
        <v>2</v>
      </c>
      <c r="E372" s="28" t="s">
        <v>269</v>
      </c>
      <c r="F372" s="23" t="s">
        <v>2666</v>
      </c>
      <c r="G372" s="53"/>
    </row>
    <row r="373" spans="1:9" ht="58">
      <c r="A373" s="362"/>
      <c r="B373" s="253"/>
      <c r="C373" s="23" t="s">
        <v>871</v>
      </c>
      <c r="D373" s="520">
        <v>2</v>
      </c>
      <c r="E373" s="28" t="s">
        <v>538</v>
      </c>
      <c r="F373" s="23" t="s">
        <v>872</v>
      </c>
      <c r="G373" s="53"/>
    </row>
    <row r="374" spans="1:9" ht="58">
      <c r="A374" s="362"/>
      <c r="B374" s="253"/>
      <c r="C374" s="23" t="s">
        <v>873</v>
      </c>
      <c r="D374" s="520">
        <v>2</v>
      </c>
      <c r="E374" s="28" t="s">
        <v>538</v>
      </c>
      <c r="F374" s="23" t="s">
        <v>874</v>
      </c>
      <c r="G374" s="53"/>
    </row>
    <row r="375" spans="1:9" ht="46.5">
      <c r="A375" s="362" t="s">
        <v>1894</v>
      </c>
      <c r="B375" s="114" t="s">
        <v>876</v>
      </c>
      <c r="C375" s="19" t="s">
        <v>877</v>
      </c>
      <c r="D375" s="520">
        <v>2</v>
      </c>
      <c r="E375" s="28" t="s">
        <v>646</v>
      </c>
      <c r="F375" s="26"/>
      <c r="G375" s="53"/>
    </row>
    <row r="376" spans="1:9" ht="43.5">
      <c r="A376" s="362"/>
      <c r="B376" s="114"/>
      <c r="C376" s="23" t="s">
        <v>878</v>
      </c>
      <c r="D376" s="520">
        <v>2</v>
      </c>
      <c r="E376" s="28" t="s">
        <v>651</v>
      </c>
      <c r="F376" s="26"/>
      <c r="G376" s="53"/>
    </row>
    <row r="377" spans="1:9" ht="46.5">
      <c r="A377" s="362" t="s">
        <v>1896</v>
      </c>
      <c r="B377" s="114" t="s">
        <v>880</v>
      </c>
      <c r="C377" s="254" t="s">
        <v>881</v>
      </c>
      <c r="D377" s="520">
        <v>2</v>
      </c>
      <c r="E377" s="28" t="s">
        <v>377</v>
      </c>
      <c r="F377" s="23"/>
      <c r="G377" s="53"/>
    </row>
    <row r="378" spans="1:9" ht="43.5">
      <c r="A378" s="362"/>
      <c r="B378" s="114"/>
      <c r="C378" s="23" t="s">
        <v>882</v>
      </c>
      <c r="D378" s="520">
        <v>2</v>
      </c>
      <c r="E378" s="28" t="s">
        <v>339</v>
      </c>
      <c r="F378" s="23" t="s">
        <v>2667</v>
      </c>
      <c r="G378" s="53"/>
    </row>
    <row r="379" spans="1:9" ht="43.5">
      <c r="A379" s="362"/>
      <c r="B379" s="114"/>
      <c r="C379" s="23" t="s">
        <v>884</v>
      </c>
      <c r="D379" s="520">
        <v>2</v>
      </c>
      <c r="E379" s="28" t="s">
        <v>339</v>
      </c>
      <c r="F379" s="30" t="s">
        <v>885</v>
      </c>
      <c r="G379" s="53"/>
    </row>
    <row r="380" spans="1:9" ht="29">
      <c r="A380" s="362"/>
      <c r="B380" s="114"/>
      <c r="C380" s="23" t="s">
        <v>886</v>
      </c>
      <c r="D380" s="520">
        <v>2</v>
      </c>
      <c r="E380" s="28" t="s">
        <v>651</v>
      </c>
      <c r="F380" s="23"/>
      <c r="G380" s="53"/>
    </row>
    <row r="381" spans="1:9" ht="43.5">
      <c r="A381" s="362" t="s">
        <v>1899</v>
      </c>
      <c r="B381" s="114" t="s">
        <v>888</v>
      </c>
      <c r="C381" s="50" t="s">
        <v>889</v>
      </c>
      <c r="D381" s="520">
        <v>2</v>
      </c>
      <c r="E381" s="28" t="s">
        <v>269</v>
      </c>
      <c r="F381" s="26"/>
      <c r="G381" s="53"/>
    </row>
    <row r="382" spans="1:9" ht="43.5">
      <c r="A382" s="362" t="s">
        <v>1902</v>
      </c>
      <c r="B382" s="114" t="s">
        <v>891</v>
      </c>
      <c r="C382" s="23" t="s">
        <v>892</v>
      </c>
      <c r="D382" s="520">
        <v>2</v>
      </c>
      <c r="E382" s="28"/>
      <c r="F382" s="26"/>
      <c r="G382" s="53"/>
    </row>
    <row r="383" spans="1:9" ht="18.5">
      <c r="A383" s="214" t="s">
        <v>1903</v>
      </c>
      <c r="B383" s="1078" t="s">
        <v>1904</v>
      </c>
      <c r="C383" s="1091"/>
      <c r="D383" s="1091"/>
      <c r="E383" s="1091"/>
      <c r="F383" s="1091"/>
      <c r="G383" s="1092"/>
      <c r="H383" s="29">
        <f>SUM(D384:D391)</f>
        <v>16</v>
      </c>
      <c r="I383" s="29">
        <f>COUNT(D384:D391)*2</f>
        <v>16</v>
      </c>
    </row>
    <row r="384" spans="1:9" ht="46.5">
      <c r="A384" s="362" t="s">
        <v>1905</v>
      </c>
      <c r="B384" s="114" t="s">
        <v>895</v>
      </c>
      <c r="C384" s="50" t="s">
        <v>897</v>
      </c>
      <c r="D384" s="601">
        <v>2</v>
      </c>
      <c r="E384" s="28" t="s">
        <v>646</v>
      </c>
      <c r="F384" s="26"/>
      <c r="G384" s="53"/>
    </row>
    <row r="385" spans="1:9" ht="46.5">
      <c r="A385" s="362" t="s">
        <v>1908</v>
      </c>
      <c r="B385" s="114" t="s">
        <v>899</v>
      </c>
      <c r="C385" s="23" t="s">
        <v>900</v>
      </c>
      <c r="D385" s="601">
        <v>2</v>
      </c>
      <c r="E385" s="28" t="s">
        <v>646</v>
      </c>
      <c r="F385" s="23" t="s">
        <v>3375</v>
      </c>
      <c r="G385" s="53"/>
    </row>
    <row r="386" spans="1:9" ht="31">
      <c r="A386" s="362" t="s">
        <v>1910</v>
      </c>
      <c r="B386" s="114" t="s">
        <v>903</v>
      </c>
      <c r="C386" s="23" t="s">
        <v>904</v>
      </c>
      <c r="D386" s="601">
        <v>2</v>
      </c>
      <c r="E386" s="28" t="s">
        <v>646</v>
      </c>
      <c r="F386" s="23" t="s">
        <v>905</v>
      </c>
      <c r="G386" s="53"/>
    </row>
    <row r="387" spans="1:9" ht="31">
      <c r="A387" s="362" t="s">
        <v>1911</v>
      </c>
      <c r="B387" s="160" t="s">
        <v>907</v>
      </c>
      <c r="C387" s="23" t="s">
        <v>908</v>
      </c>
      <c r="D387" s="601">
        <v>2</v>
      </c>
      <c r="E387" s="28" t="s">
        <v>646</v>
      </c>
      <c r="F387" s="23" t="s">
        <v>2520</v>
      </c>
      <c r="G387" s="53"/>
    </row>
    <row r="388" spans="1:9" ht="43.5">
      <c r="A388" s="362" t="s">
        <v>1916</v>
      </c>
      <c r="B388" s="114" t="s">
        <v>911</v>
      </c>
      <c r="C388" s="50" t="s">
        <v>2521</v>
      </c>
      <c r="D388" s="601">
        <v>2</v>
      </c>
      <c r="E388" s="28" t="s">
        <v>367</v>
      </c>
      <c r="F388" s="50" t="s">
        <v>2522</v>
      </c>
      <c r="G388" s="53"/>
    </row>
    <row r="389" spans="1:9" ht="101.5">
      <c r="A389" s="362" t="s">
        <v>1919</v>
      </c>
      <c r="B389" s="114" t="s">
        <v>915</v>
      </c>
      <c r="C389" s="50" t="s">
        <v>1920</v>
      </c>
      <c r="D389" s="601">
        <v>2</v>
      </c>
      <c r="E389" s="28" t="s">
        <v>646</v>
      </c>
      <c r="F389" s="50" t="s">
        <v>2672</v>
      </c>
      <c r="G389" s="53"/>
    </row>
    <row r="390" spans="1:9" ht="29">
      <c r="A390" s="362"/>
      <c r="B390" s="114"/>
      <c r="C390" s="50" t="s">
        <v>918</v>
      </c>
      <c r="D390" s="601">
        <v>2</v>
      </c>
      <c r="E390" s="28" t="s">
        <v>646</v>
      </c>
      <c r="F390" s="26"/>
      <c r="G390" s="53"/>
    </row>
    <row r="391" spans="1:9" ht="46.5">
      <c r="A391" s="18" t="s">
        <v>1923</v>
      </c>
      <c r="B391" s="114" t="s">
        <v>920</v>
      </c>
      <c r="C391" s="69" t="s">
        <v>2524</v>
      </c>
      <c r="D391" s="601">
        <v>2</v>
      </c>
      <c r="E391" s="28" t="s">
        <v>339</v>
      </c>
      <c r="F391" s="26"/>
      <c r="G391" s="53"/>
    </row>
    <row r="392" spans="1:9" ht="18.5">
      <c r="A392" s="214" t="s">
        <v>1924</v>
      </c>
      <c r="B392" s="1078" t="s">
        <v>66</v>
      </c>
      <c r="C392" s="1091"/>
      <c r="D392" s="1091"/>
      <c r="E392" s="1091"/>
      <c r="F392" s="1091"/>
      <c r="G392" s="1092"/>
      <c r="H392" s="29">
        <f>SUM(D393:D401)</f>
        <v>18</v>
      </c>
      <c r="I392" s="29">
        <f>COUNT(D393:D401)*2</f>
        <v>18</v>
      </c>
    </row>
    <row r="393" spans="1:9" ht="31">
      <c r="A393" s="362" t="s">
        <v>1925</v>
      </c>
      <c r="B393" s="114" t="s">
        <v>923</v>
      </c>
      <c r="C393" s="23" t="s">
        <v>2525</v>
      </c>
      <c r="D393" s="601">
        <v>2</v>
      </c>
      <c r="E393" s="28" t="s">
        <v>538</v>
      </c>
      <c r="F393" s="26"/>
      <c r="G393" s="53"/>
    </row>
    <row r="394" spans="1:9" ht="29">
      <c r="A394" s="362"/>
      <c r="B394" s="114"/>
      <c r="C394" s="219" t="s">
        <v>926</v>
      </c>
      <c r="D394" s="601">
        <v>2</v>
      </c>
      <c r="E394" s="28" t="s">
        <v>538</v>
      </c>
      <c r="F394" s="26"/>
      <c r="G394" s="53"/>
    </row>
    <row r="395" spans="1:9" ht="29">
      <c r="A395" s="362"/>
      <c r="B395" s="114"/>
      <c r="C395" s="219" t="s">
        <v>927</v>
      </c>
      <c r="D395" s="601">
        <v>2</v>
      </c>
      <c r="E395" s="28" t="s">
        <v>430</v>
      </c>
      <c r="F395" s="26"/>
      <c r="G395" s="53"/>
    </row>
    <row r="396" spans="1:9" ht="43.5">
      <c r="A396" s="362"/>
      <c r="B396" s="114"/>
      <c r="C396" s="223" t="s">
        <v>928</v>
      </c>
      <c r="D396" s="601">
        <v>2</v>
      </c>
      <c r="E396" s="28" t="s">
        <v>538</v>
      </c>
      <c r="F396" s="26"/>
      <c r="G396" s="53"/>
    </row>
    <row r="397" spans="1:9" ht="46.5">
      <c r="A397" s="362" t="s">
        <v>1926</v>
      </c>
      <c r="B397" s="114" t="s">
        <v>930</v>
      </c>
      <c r="C397" s="23" t="s">
        <v>931</v>
      </c>
      <c r="D397" s="601">
        <v>2</v>
      </c>
      <c r="E397" s="28" t="s">
        <v>932</v>
      </c>
      <c r="F397" s="23" t="s">
        <v>933</v>
      </c>
      <c r="G397" s="53"/>
    </row>
    <row r="398" spans="1:9" ht="58">
      <c r="A398" s="362"/>
      <c r="B398" s="114"/>
      <c r="C398" s="50" t="s">
        <v>934</v>
      </c>
      <c r="D398" s="601">
        <v>2</v>
      </c>
      <c r="E398" s="28" t="s">
        <v>646</v>
      </c>
      <c r="F398" s="50"/>
      <c r="G398" s="53"/>
    </row>
    <row r="399" spans="1:9" ht="29">
      <c r="A399" s="362"/>
      <c r="B399" s="114"/>
      <c r="C399" s="23" t="s">
        <v>935</v>
      </c>
      <c r="D399" s="601">
        <v>2</v>
      </c>
      <c r="E399" s="28" t="s">
        <v>538</v>
      </c>
      <c r="F399" s="23"/>
      <c r="G399" s="53"/>
    </row>
    <row r="400" spans="1:9" ht="46.5">
      <c r="A400" s="362" t="s">
        <v>1927</v>
      </c>
      <c r="B400" s="114" t="s">
        <v>937</v>
      </c>
      <c r="C400" s="50" t="s">
        <v>2526</v>
      </c>
      <c r="D400" s="601">
        <v>2</v>
      </c>
      <c r="E400" s="28" t="s">
        <v>893</v>
      </c>
      <c r="F400" s="26"/>
      <c r="G400" s="53"/>
    </row>
    <row r="401" spans="1:9" ht="29">
      <c r="A401" s="362"/>
      <c r="B401" s="114"/>
      <c r="C401" s="50" t="s">
        <v>2528</v>
      </c>
      <c r="D401" s="601">
        <v>2</v>
      </c>
      <c r="E401" s="28" t="s">
        <v>430</v>
      </c>
      <c r="F401" s="26"/>
      <c r="G401" s="53"/>
    </row>
    <row r="402" spans="1:9" ht="40.15" hidden="1" customHeight="1">
      <c r="A402" s="242" t="s">
        <v>1928</v>
      </c>
      <c r="B402" s="1078" t="s">
        <v>64</v>
      </c>
      <c r="C402" s="1091"/>
      <c r="D402" s="1091"/>
      <c r="E402" s="1091"/>
      <c r="F402" s="1091"/>
      <c r="G402" s="1092"/>
      <c r="H402" s="99">
        <f>SUM(D403:D405)</f>
        <v>0</v>
      </c>
      <c r="I402" s="99">
        <f>COUNT(D403:D405)*2</f>
        <v>0</v>
      </c>
    </row>
    <row r="403" spans="1:9" ht="58" hidden="1">
      <c r="A403" s="27" t="s">
        <v>1929</v>
      </c>
      <c r="B403" s="30" t="s">
        <v>941</v>
      </c>
      <c r="C403" s="26"/>
      <c r="D403" s="26"/>
      <c r="E403" s="28"/>
      <c r="F403" s="26"/>
      <c r="G403" s="26"/>
      <c r="H403" s="99"/>
      <c r="I403" s="99"/>
    </row>
    <row r="404" spans="1:9" ht="43.5" hidden="1">
      <c r="A404" s="27" t="s">
        <v>942</v>
      </c>
      <c r="B404" s="30" t="s">
        <v>943</v>
      </c>
      <c r="C404" s="26"/>
      <c r="D404" s="26"/>
      <c r="E404" s="28"/>
      <c r="F404" s="26"/>
      <c r="G404" s="26"/>
      <c r="H404" s="99"/>
      <c r="I404" s="99"/>
    </row>
    <row r="405" spans="1:9" ht="77.5" hidden="1">
      <c r="A405" s="27" t="s">
        <v>1930</v>
      </c>
      <c r="B405" s="114" t="s">
        <v>945</v>
      </c>
      <c r="C405" s="26"/>
      <c r="D405" s="26"/>
      <c r="E405" s="28"/>
      <c r="F405" s="26"/>
      <c r="G405" s="26"/>
      <c r="H405" s="99"/>
      <c r="I405" s="99"/>
    </row>
    <row r="406" spans="1:9" ht="18.5">
      <c r="A406" s="214" t="s">
        <v>2529</v>
      </c>
      <c r="B406" s="1078" t="s">
        <v>62</v>
      </c>
      <c r="C406" s="1091"/>
      <c r="D406" s="1091"/>
      <c r="E406" s="1091"/>
      <c r="F406" s="1091"/>
      <c r="G406" s="1092"/>
      <c r="H406" s="29">
        <f>SUM(D407:D412)</f>
        <v>4</v>
      </c>
      <c r="I406" s="29">
        <f>COUNT(D407:D412)*2</f>
        <v>4</v>
      </c>
    </row>
    <row r="407" spans="1:9" ht="31" hidden="1">
      <c r="A407" s="27" t="s">
        <v>1932</v>
      </c>
      <c r="B407" s="114" t="s">
        <v>947</v>
      </c>
      <c r="C407" s="26"/>
      <c r="D407" s="26"/>
      <c r="E407" s="28"/>
      <c r="F407" s="26"/>
      <c r="G407" s="26"/>
      <c r="H407" s="99"/>
      <c r="I407" s="99"/>
    </row>
    <row r="408" spans="1:9" ht="31" hidden="1">
      <c r="A408" s="27" t="s">
        <v>1933</v>
      </c>
      <c r="B408" s="114" t="s">
        <v>954</v>
      </c>
      <c r="C408" s="26"/>
      <c r="D408" s="26"/>
      <c r="E408" s="28"/>
      <c r="F408" s="26"/>
      <c r="G408" s="26"/>
      <c r="H408" s="99"/>
      <c r="I408" s="99"/>
    </row>
    <row r="409" spans="1:9" ht="31">
      <c r="A409" s="362" t="s">
        <v>2530</v>
      </c>
      <c r="B409" s="114" t="s">
        <v>960</v>
      </c>
      <c r="C409" s="23" t="s">
        <v>966</v>
      </c>
      <c r="D409" s="601">
        <v>2</v>
      </c>
      <c r="E409" s="37" t="s">
        <v>538</v>
      </c>
      <c r="F409" s="26"/>
      <c r="G409" s="53"/>
    </row>
    <row r="410" spans="1:9" ht="29">
      <c r="A410" s="362"/>
      <c r="B410" s="114"/>
      <c r="C410" s="23" t="s">
        <v>965</v>
      </c>
      <c r="D410" s="601">
        <v>2</v>
      </c>
      <c r="E410" s="28" t="s">
        <v>538</v>
      </c>
      <c r="F410" s="26"/>
      <c r="G410" s="53"/>
    </row>
    <row r="411" spans="1:9" ht="77.5" hidden="1">
      <c r="A411" s="27" t="s">
        <v>1934</v>
      </c>
      <c r="B411" s="160" t="s">
        <v>968</v>
      </c>
      <c r="C411" s="26"/>
      <c r="D411" s="26"/>
      <c r="E411" s="28"/>
      <c r="F411" s="26"/>
      <c r="G411" s="26"/>
      <c r="H411" s="99"/>
      <c r="I411" s="99"/>
    </row>
    <row r="412" spans="1:9" ht="31" hidden="1">
      <c r="A412" s="27" t="s">
        <v>1936</v>
      </c>
      <c r="B412" s="114" t="s">
        <v>979</v>
      </c>
      <c r="C412" s="26"/>
      <c r="D412" s="26"/>
      <c r="E412" s="28"/>
      <c r="F412" s="26"/>
      <c r="G412" s="26"/>
      <c r="H412" s="99"/>
      <c r="I412" s="99"/>
    </row>
    <row r="413" spans="1:9" ht="18.5">
      <c r="A413" s="214" t="s">
        <v>1937</v>
      </c>
      <c r="B413" s="1078" t="s">
        <v>60</v>
      </c>
      <c r="C413" s="1091"/>
      <c r="D413" s="1091"/>
      <c r="E413" s="1091"/>
      <c r="F413" s="1091"/>
      <c r="G413" s="1092"/>
      <c r="H413" s="29">
        <f>SUM(D414:D416)</f>
        <v>4</v>
      </c>
      <c r="I413" s="29">
        <f>COUNT(D414:D416)*2</f>
        <v>4</v>
      </c>
    </row>
    <row r="414" spans="1:9" ht="46.5">
      <c r="A414" s="362" t="s">
        <v>1938</v>
      </c>
      <c r="B414" s="114" t="s">
        <v>988</v>
      </c>
      <c r="C414" s="23" t="s">
        <v>989</v>
      </c>
      <c r="D414" s="601">
        <v>2</v>
      </c>
      <c r="E414" s="28" t="s">
        <v>339</v>
      </c>
      <c r="F414" s="26"/>
      <c r="G414" s="53"/>
    </row>
    <row r="415" spans="1:9" ht="31" hidden="1">
      <c r="A415" s="27" t="s">
        <v>990</v>
      </c>
      <c r="B415" s="114" t="s">
        <v>991</v>
      </c>
      <c r="C415" s="26"/>
      <c r="D415" s="26"/>
      <c r="E415" s="28"/>
      <c r="F415" s="26"/>
      <c r="G415" s="26"/>
      <c r="H415" s="99"/>
      <c r="I415" s="99"/>
    </row>
    <row r="416" spans="1:9" ht="46.5">
      <c r="A416" s="362" t="s">
        <v>1939</v>
      </c>
      <c r="B416" s="114" t="s">
        <v>993</v>
      </c>
      <c r="C416" s="50" t="s">
        <v>994</v>
      </c>
      <c r="D416" s="601">
        <v>2</v>
      </c>
      <c r="E416" s="28" t="s">
        <v>538</v>
      </c>
      <c r="F416" s="26"/>
      <c r="G416" s="53"/>
    </row>
    <row r="417" spans="1:9" ht="18.5">
      <c r="A417" s="214" t="s">
        <v>1942</v>
      </c>
      <c r="B417" s="1078" t="s">
        <v>58</v>
      </c>
      <c r="C417" s="1091"/>
      <c r="D417" s="1091"/>
      <c r="E417" s="1091"/>
      <c r="F417" s="1091"/>
      <c r="G417" s="1092"/>
      <c r="H417" s="29">
        <f>SUM(D418:D431)</f>
        <v>12</v>
      </c>
      <c r="I417" s="29">
        <f>COUNT(D418:D431)*2</f>
        <v>12</v>
      </c>
    </row>
    <row r="418" spans="1:9" ht="46.5" hidden="1">
      <c r="A418" s="27" t="s">
        <v>995</v>
      </c>
      <c r="B418" s="114" t="s">
        <v>996</v>
      </c>
      <c r="C418" s="26"/>
      <c r="D418" s="26"/>
      <c r="E418" s="28"/>
      <c r="F418" s="26"/>
      <c r="G418" s="26"/>
      <c r="H418" s="99"/>
      <c r="I418" s="99"/>
    </row>
    <row r="419" spans="1:9" ht="31" hidden="1">
      <c r="A419" s="27" t="s">
        <v>997</v>
      </c>
      <c r="B419" s="114" t="s">
        <v>998</v>
      </c>
      <c r="C419" s="26"/>
      <c r="D419" s="26"/>
      <c r="E419" s="28"/>
      <c r="F419" s="26"/>
      <c r="G419" s="26"/>
      <c r="H419" s="99"/>
      <c r="I419" s="99"/>
    </row>
    <row r="420" spans="1:9" ht="31" hidden="1">
      <c r="A420" s="27" t="s">
        <v>999</v>
      </c>
      <c r="B420" s="114" t="s">
        <v>1000</v>
      </c>
      <c r="C420" s="26"/>
      <c r="D420" s="26"/>
      <c r="E420" s="28"/>
      <c r="F420" s="26"/>
      <c r="G420" s="26"/>
      <c r="H420" s="99"/>
      <c r="I420" s="99"/>
    </row>
    <row r="421" spans="1:9" ht="46.5" hidden="1">
      <c r="A421" s="27" t="s">
        <v>1001</v>
      </c>
      <c r="B421" s="114" t="s">
        <v>1002</v>
      </c>
      <c r="C421" s="26"/>
      <c r="D421" s="26"/>
      <c r="E421" s="28"/>
      <c r="F421" s="26"/>
      <c r="G421" s="26"/>
      <c r="H421" s="99"/>
      <c r="I421" s="99"/>
    </row>
    <row r="422" spans="1:9" ht="46.5" hidden="1">
      <c r="A422" s="27" t="s">
        <v>1943</v>
      </c>
      <c r="B422" s="114" t="s">
        <v>1004</v>
      </c>
      <c r="C422" s="26"/>
      <c r="D422" s="26"/>
      <c r="E422" s="28"/>
      <c r="F422" s="26"/>
      <c r="G422" s="26"/>
      <c r="H422" s="99"/>
      <c r="I422" s="99"/>
    </row>
    <row r="423" spans="1:9" ht="31" hidden="1">
      <c r="A423" s="27" t="s">
        <v>1005</v>
      </c>
      <c r="B423" s="114" t="s">
        <v>1006</v>
      </c>
      <c r="C423" s="26"/>
      <c r="D423" s="26"/>
      <c r="E423" s="28"/>
      <c r="F423" s="26"/>
      <c r="G423" s="26"/>
      <c r="H423" s="99"/>
      <c r="I423" s="99"/>
    </row>
    <row r="424" spans="1:9" ht="31" hidden="1">
      <c r="A424" s="27" t="s">
        <v>1007</v>
      </c>
      <c r="B424" s="114" t="s">
        <v>1008</v>
      </c>
      <c r="C424" s="26"/>
      <c r="D424" s="26"/>
      <c r="E424" s="28"/>
      <c r="F424" s="26"/>
      <c r="G424" s="26"/>
      <c r="H424" s="99"/>
      <c r="I424" s="99"/>
    </row>
    <row r="425" spans="1:9" ht="31" hidden="1">
      <c r="A425" s="27" t="s">
        <v>1009</v>
      </c>
      <c r="B425" s="114" t="s">
        <v>1010</v>
      </c>
      <c r="C425" s="26"/>
      <c r="D425" s="26"/>
      <c r="E425" s="28"/>
      <c r="F425" s="26"/>
      <c r="G425" s="26"/>
      <c r="H425" s="99"/>
      <c r="I425" s="99"/>
    </row>
    <row r="426" spans="1:9" ht="31">
      <c r="A426" s="362" t="s">
        <v>1012</v>
      </c>
      <c r="B426" s="114" t="s">
        <v>1013</v>
      </c>
      <c r="C426" s="50" t="s">
        <v>1014</v>
      </c>
      <c r="D426" s="601">
        <v>2</v>
      </c>
      <c r="E426" s="28" t="s">
        <v>646</v>
      </c>
      <c r="F426" s="26"/>
      <c r="G426" s="53"/>
    </row>
    <row r="427" spans="1:9" ht="29">
      <c r="A427" s="362"/>
      <c r="B427" s="19"/>
      <c r="C427" s="50" t="s">
        <v>1015</v>
      </c>
      <c r="D427" s="601">
        <v>2</v>
      </c>
      <c r="E427" s="28" t="s">
        <v>269</v>
      </c>
      <c r="F427" s="26"/>
      <c r="G427" s="53"/>
    </row>
    <row r="428" spans="1:9" ht="29">
      <c r="A428" s="362"/>
      <c r="B428" s="19"/>
      <c r="C428" s="50" t="s">
        <v>2531</v>
      </c>
      <c r="D428" s="601">
        <v>2</v>
      </c>
      <c r="E428" s="28" t="s">
        <v>646</v>
      </c>
      <c r="F428" s="26"/>
      <c r="G428" s="53"/>
    </row>
    <row r="429" spans="1:9" ht="29">
      <c r="A429" s="362"/>
      <c r="B429" s="19"/>
      <c r="C429" s="50" t="s">
        <v>1017</v>
      </c>
      <c r="D429" s="601">
        <v>2</v>
      </c>
      <c r="E429" s="28" t="s">
        <v>538</v>
      </c>
      <c r="F429" s="26"/>
      <c r="G429" s="53"/>
    </row>
    <row r="430" spans="1:9" ht="29">
      <c r="A430" s="362"/>
      <c r="C430" s="50" t="s">
        <v>2532</v>
      </c>
      <c r="D430" s="601">
        <v>2</v>
      </c>
      <c r="E430" s="28" t="s">
        <v>646</v>
      </c>
      <c r="F430" s="26"/>
      <c r="G430" s="53"/>
    </row>
    <row r="431" spans="1:9" ht="46.5">
      <c r="A431" s="362" t="s">
        <v>1019</v>
      </c>
      <c r="B431" s="114" t="s">
        <v>1020</v>
      </c>
      <c r="C431" s="50" t="s">
        <v>1021</v>
      </c>
      <c r="D431" s="601">
        <v>2</v>
      </c>
      <c r="E431" s="28" t="s">
        <v>646</v>
      </c>
      <c r="F431" s="26"/>
      <c r="G431" s="53"/>
    </row>
    <row r="432" spans="1:9" ht="18.5">
      <c r="A432" s="214" t="s">
        <v>57</v>
      </c>
      <c r="B432" s="1078" t="s">
        <v>2533</v>
      </c>
      <c r="C432" s="1091"/>
      <c r="D432" s="1091"/>
      <c r="E432" s="1091"/>
      <c r="F432" s="1091"/>
      <c r="G432" s="1092"/>
      <c r="H432" s="29">
        <f>SUM(D433:D435)</f>
        <v>2</v>
      </c>
      <c r="I432" s="29">
        <f>COUNT(D433:D435)*2</f>
        <v>2</v>
      </c>
    </row>
    <row r="433" spans="1:9" ht="62">
      <c r="A433" s="362" t="s">
        <v>1022</v>
      </c>
      <c r="B433" s="114" t="s">
        <v>2534</v>
      </c>
      <c r="C433" s="50" t="s">
        <v>2535</v>
      </c>
      <c r="D433" s="601">
        <v>2</v>
      </c>
      <c r="E433" s="28" t="s">
        <v>538</v>
      </c>
      <c r="F433" s="26"/>
      <c r="G433" s="53"/>
    </row>
    <row r="434" spans="1:9" ht="62" hidden="1">
      <c r="A434" s="216" t="s">
        <v>1024</v>
      </c>
      <c r="B434" s="114" t="s">
        <v>2536</v>
      </c>
      <c r="C434" s="26"/>
      <c r="D434" s="26"/>
      <c r="E434" s="28"/>
      <c r="F434" s="26"/>
      <c r="G434" s="26"/>
      <c r="H434" s="99"/>
      <c r="I434" s="99"/>
    </row>
    <row r="435" spans="1:9" ht="46.5" hidden="1">
      <c r="A435" s="216" t="s">
        <v>1026</v>
      </c>
      <c r="B435" s="114" t="s">
        <v>2537</v>
      </c>
      <c r="C435" s="26"/>
      <c r="D435" s="26"/>
      <c r="E435" s="28"/>
      <c r="F435" s="26"/>
      <c r="G435" s="26"/>
      <c r="H435" s="99"/>
      <c r="I435" s="99"/>
    </row>
    <row r="436" spans="1:9" ht="40.15" hidden="1" customHeight="1">
      <c r="A436" s="255" t="s">
        <v>1950</v>
      </c>
      <c r="B436" s="1078" t="s">
        <v>1951</v>
      </c>
      <c r="C436" s="1091"/>
      <c r="D436" s="1091"/>
      <c r="E436" s="1091"/>
      <c r="F436" s="1091"/>
      <c r="G436" s="1092"/>
      <c r="H436" s="99">
        <f>SUM(D437:D440)</f>
        <v>0</v>
      </c>
      <c r="I436" s="99">
        <f>COUNT(D437:D440)*2</f>
        <v>0</v>
      </c>
    </row>
    <row r="437" spans="1:9" ht="31" hidden="1">
      <c r="A437" s="216" t="s">
        <v>1952</v>
      </c>
      <c r="B437" s="114" t="s">
        <v>1953</v>
      </c>
      <c r="C437" s="26"/>
      <c r="D437" s="26"/>
      <c r="E437" s="28"/>
      <c r="F437" s="26"/>
      <c r="G437" s="26"/>
      <c r="H437" s="99"/>
      <c r="I437" s="99"/>
    </row>
    <row r="438" spans="1:9" ht="31" hidden="1">
      <c r="A438" s="216" t="s">
        <v>1034</v>
      </c>
      <c r="B438" s="114" t="s">
        <v>1954</v>
      </c>
      <c r="C438" s="26"/>
      <c r="D438" s="26"/>
      <c r="E438" s="28"/>
      <c r="F438" s="26"/>
      <c r="G438" s="26"/>
      <c r="H438" s="99"/>
      <c r="I438" s="99"/>
    </row>
    <row r="439" spans="1:9" ht="31" hidden="1">
      <c r="A439" s="216" t="s">
        <v>1036</v>
      </c>
      <c r="B439" s="114" t="s">
        <v>1955</v>
      </c>
      <c r="C439" s="26"/>
      <c r="D439" s="26"/>
      <c r="E439" s="28"/>
      <c r="F439" s="26"/>
      <c r="G439" s="26"/>
      <c r="H439" s="99"/>
      <c r="I439" s="99"/>
    </row>
    <row r="440" spans="1:9" ht="46.5" hidden="1">
      <c r="A440" s="216" t="s">
        <v>1038</v>
      </c>
      <c r="B440" s="114" t="s">
        <v>1956</v>
      </c>
      <c r="C440" s="26"/>
      <c r="D440" s="26"/>
      <c r="E440" s="28"/>
      <c r="F440" s="26"/>
      <c r="G440" s="26"/>
      <c r="H440" s="99"/>
      <c r="I440" s="99"/>
    </row>
    <row r="441" spans="1:9" ht="18.5">
      <c r="A441" s="256" t="s">
        <v>1957</v>
      </c>
      <c r="B441" s="1078" t="s">
        <v>52</v>
      </c>
      <c r="C441" s="1091"/>
      <c r="D441" s="1091"/>
      <c r="E441" s="1091"/>
      <c r="F441" s="1091"/>
      <c r="G441" s="1092"/>
      <c r="H441" s="29">
        <f>SUM(D442:D446)</f>
        <v>8</v>
      </c>
      <c r="I441" s="29">
        <f>COUNT(D442:D446)*2</f>
        <v>8</v>
      </c>
    </row>
    <row r="442" spans="1:9" ht="62">
      <c r="A442" s="362" t="s">
        <v>2538</v>
      </c>
      <c r="B442" s="114" t="s">
        <v>1041</v>
      </c>
      <c r="C442" s="19" t="s">
        <v>3912</v>
      </c>
      <c r="D442" s="605">
        <v>2</v>
      </c>
      <c r="E442" s="28" t="s">
        <v>418</v>
      </c>
      <c r="F442" s="219"/>
      <c r="G442" s="53"/>
    </row>
    <row r="443" spans="1:9" ht="29">
      <c r="A443" s="362"/>
      <c r="B443" s="114"/>
      <c r="C443" s="23" t="s">
        <v>1043</v>
      </c>
      <c r="D443" s="605">
        <v>2</v>
      </c>
      <c r="E443" s="28" t="s">
        <v>646</v>
      </c>
      <c r="F443" s="219"/>
      <c r="G443" s="53"/>
    </row>
    <row r="444" spans="1:9" ht="58">
      <c r="A444" s="18" t="s">
        <v>1958</v>
      </c>
      <c r="B444" s="114" t="s">
        <v>1045</v>
      </c>
      <c r="C444" s="50" t="s">
        <v>2539</v>
      </c>
      <c r="D444" s="605">
        <v>2</v>
      </c>
      <c r="E444" s="28" t="s">
        <v>538</v>
      </c>
      <c r="F444" s="26"/>
      <c r="G444" s="53"/>
    </row>
    <row r="445" spans="1:9" ht="43.5">
      <c r="A445" s="18"/>
      <c r="B445" s="114"/>
      <c r="C445" s="50" t="s">
        <v>2541</v>
      </c>
      <c r="D445" s="605">
        <v>2</v>
      </c>
      <c r="E445" s="28" t="s">
        <v>646</v>
      </c>
      <c r="F445" s="26"/>
      <c r="G445" s="53"/>
    </row>
    <row r="446" spans="1:9" ht="77.5" hidden="1">
      <c r="A446" s="27" t="s">
        <v>1052</v>
      </c>
      <c r="B446" s="114" t="s">
        <v>1057</v>
      </c>
      <c r="C446" s="26"/>
      <c r="D446" s="26"/>
      <c r="E446" s="28"/>
      <c r="F446" s="26"/>
      <c r="G446" s="26"/>
      <c r="H446" s="99"/>
      <c r="I446" s="99"/>
    </row>
    <row r="447" spans="1:9" hidden="1">
      <c r="A447" s="27"/>
      <c r="B447" s="1083" t="s">
        <v>4376</v>
      </c>
      <c r="C447" s="1009"/>
      <c r="D447" s="1009"/>
      <c r="E447" s="1009"/>
      <c r="F447" s="1009"/>
      <c r="G447" s="1009"/>
      <c r="H447" s="99"/>
      <c r="I447" s="99"/>
    </row>
    <row r="448" spans="1:9" ht="40.15" hidden="1" customHeight="1">
      <c r="A448" s="255" t="s">
        <v>51</v>
      </c>
      <c r="B448" s="1078" t="s">
        <v>1963</v>
      </c>
      <c r="C448" s="1091"/>
      <c r="D448" s="1091"/>
      <c r="E448" s="1091"/>
      <c r="F448" s="1091"/>
      <c r="G448" s="1092"/>
      <c r="H448" s="99">
        <f>SUM(D449:D454)</f>
        <v>0</v>
      </c>
      <c r="I448" s="99">
        <f>COUNT(D449:D454)*2</f>
        <v>0</v>
      </c>
    </row>
    <row r="449" spans="1:9" ht="46.5" hidden="1">
      <c r="A449" s="216" t="s">
        <v>1058</v>
      </c>
      <c r="B449" s="114" t="s">
        <v>1059</v>
      </c>
      <c r="C449" s="114"/>
      <c r="D449" s="26"/>
      <c r="E449" s="28"/>
      <c r="F449" s="26"/>
      <c r="G449" s="26"/>
      <c r="H449" s="99"/>
      <c r="I449" s="99"/>
    </row>
    <row r="450" spans="1:9" ht="77.5" hidden="1">
      <c r="A450" s="27" t="s">
        <v>1060</v>
      </c>
      <c r="B450" s="114" t="s">
        <v>1964</v>
      </c>
      <c r="C450" s="26"/>
      <c r="D450" s="26"/>
      <c r="E450" s="28"/>
      <c r="F450" s="26"/>
      <c r="G450" s="26"/>
      <c r="H450" s="99"/>
      <c r="I450" s="99"/>
    </row>
    <row r="451" spans="1:9" ht="62" hidden="1">
      <c r="A451" s="27" t="s">
        <v>1062</v>
      </c>
      <c r="B451" s="114" t="s">
        <v>1965</v>
      </c>
      <c r="C451" s="26"/>
      <c r="D451" s="26"/>
      <c r="E451" s="28"/>
      <c r="F451" s="26"/>
      <c r="G451" s="26"/>
      <c r="H451" s="99"/>
      <c r="I451" s="99"/>
    </row>
    <row r="452" spans="1:9" ht="77.5" hidden="1">
      <c r="A452" s="216" t="s">
        <v>1064</v>
      </c>
      <c r="B452" s="114" t="s">
        <v>1065</v>
      </c>
      <c r="C452" s="26"/>
      <c r="D452" s="26"/>
      <c r="E452" s="28"/>
      <c r="F452" s="26"/>
      <c r="G452" s="26"/>
      <c r="H452" s="99"/>
      <c r="I452" s="99"/>
    </row>
    <row r="453" spans="1:9" ht="62" hidden="1">
      <c r="A453" s="216" t="s">
        <v>1066</v>
      </c>
      <c r="B453" s="114" t="s">
        <v>1067</v>
      </c>
      <c r="C453" s="30"/>
      <c r="D453" s="26"/>
      <c r="E453" s="28"/>
      <c r="F453" s="50"/>
      <c r="G453" s="26"/>
      <c r="H453" s="99"/>
      <c r="I453" s="99"/>
    </row>
    <row r="454" spans="1:9" ht="43.5" hidden="1">
      <c r="A454" s="27" t="s">
        <v>1068</v>
      </c>
      <c r="B454" s="30" t="s">
        <v>1069</v>
      </c>
      <c r="C454" s="26"/>
      <c r="D454" s="26"/>
      <c r="E454" s="28"/>
      <c r="F454" s="26"/>
      <c r="G454" s="26"/>
      <c r="H454" s="99"/>
      <c r="I454" s="99"/>
    </row>
    <row r="455" spans="1:9" ht="40.15" hidden="1" customHeight="1">
      <c r="A455" s="255" t="s">
        <v>49</v>
      </c>
      <c r="B455" s="1078" t="s">
        <v>1966</v>
      </c>
      <c r="C455" s="1091"/>
      <c r="D455" s="1091"/>
      <c r="E455" s="1091"/>
      <c r="F455" s="1091"/>
      <c r="G455" s="1092"/>
      <c r="H455" s="99">
        <f>SUM(D456:D466)</f>
        <v>0</v>
      </c>
      <c r="I455" s="99">
        <f>COUNT(D456:D466)*2</f>
        <v>0</v>
      </c>
    </row>
    <row r="456" spans="1:9" ht="40.15" hidden="1" customHeight="1">
      <c r="A456" s="27" t="s">
        <v>1070</v>
      </c>
      <c r="B456" s="23" t="s">
        <v>1967</v>
      </c>
      <c r="C456" s="28"/>
      <c r="D456" s="28"/>
      <c r="E456" s="28"/>
      <c r="F456" s="28"/>
      <c r="G456" s="465"/>
      <c r="H456" s="99"/>
      <c r="I456" s="99"/>
    </row>
    <row r="457" spans="1:9" ht="40.15" hidden="1" customHeight="1">
      <c r="A457" s="27" t="s">
        <v>1071</v>
      </c>
      <c r="B457" s="23" t="s">
        <v>1978</v>
      </c>
      <c r="C457" s="28"/>
      <c r="D457" s="28"/>
      <c r="E457" s="28"/>
      <c r="F457" s="28"/>
      <c r="G457" s="465"/>
      <c r="H457" s="99"/>
      <c r="I457" s="99"/>
    </row>
    <row r="458" spans="1:9" ht="40.15" hidden="1" customHeight="1">
      <c r="A458" s="27" t="s">
        <v>1073</v>
      </c>
      <c r="B458" s="172" t="s">
        <v>1988</v>
      </c>
      <c r="C458" s="28"/>
      <c r="D458" s="28"/>
      <c r="E458" s="28"/>
      <c r="F458" s="28"/>
      <c r="G458" s="465"/>
      <c r="H458" s="99"/>
      <c r="I458" s="99"/>
    </row>
    <row r="459" spans="1:9" ht="40.15" hidden="1" customHeight="1">
      <c r="A459" s="27" t="s">
        <v>1074</v>
      </c>
      <c r="B459" s="23" t="s">
        <v>1072</v>
      </c>
      <c r="C459" s="28"/>
      <c r="D459" s="28"/>
      <c r="E459" s="28"/>
      <c r="F459" s="28"/>
      <c r="G459" s="465"/>
      <c r="H459" s="99"/>
      <c r="I459" s="99"/>
    </row>
    <row r="460" spans="1:9" ht="40.15" hidden="1" customHeight="1">
      <c r="A460" s="27" t="s">
        <v>1998</v>
      </c>
      <c r="B460" s="23" t="s">
        <v>1999</v>
      </c>
      <c r="C460" s="28"/>
      <c r="D460" s="28"/>
      <c r="E460" s="28"/>
      <c r="F460" s="28"/>
      <c r="G460" s="465"/>
      <c r="H460" s="99"/>
      <c r="I460" s="99"/>
    </row>
    <row r="461" spans="1:9" ht="40.15" hidden="1" customHeight="1">
      <c r="A461" s="27" t="s">
        <v>2004</v>
      </c>
      <c r="B461" s="23" t="s">
        <v>2005</v>
      </c>
      <c r="C461" s="28"/>
      <c r="D461" s="28"/>
      <c r="E461" s="28"/>
      <c r="F461" s="28"/>
      <c r="G461" s="465"/>
      <c r="H461" s="99"/>
      <c r="I461" s="99"/>
    </row>
    <row r="462" spans="1:9" ht="40.15" hidden="1" customHeight="1">
      <c r="A462" s="27" t="s">
        <v>2016</v>
      </c>
      <c r="B462" s="23" t="s">
        <v>2017</v>
      </c>
      <c r="C462" s="28"/>
      <c r="D462" s="28"/>
      <c r="E462" s="28"/>
      <c r="F462" s="28"/>
      <c r="G462" s="465"/>
      <c r="H462" s="99"/>
      <c r="I462" s="99"/>
    </row>
    <row r="463" spans="1:9" ht="40.15" hidden="1" customHeight="1">
      <c r="A463" s="27" t="s">
        <v>2021</v>
      </c>
      <c r="B463" s="23" t="s">
        <v>2022</v>
      </c>
      <c r="C463" s="28"/>
      <c r="D463" s="28"/>
      <c r="E463" s="28"/>
      <c r="F463" s="28"/>
      <c r="G463" s="465"/>
      <c r="H463" s="99"/>
      <c r="I463" s="99"/>
    </row>
    <row r="464" spans="1:9" ht="29" hidden="1">
      <c r="A464" s="27" t="s">
        <v>2029</v>
      </c>
      <c r="B464" s="23" t="s">
        <v>2030</v>
      </c>
      <c r="C464" s="28"/>
      <c r="D464" s="28"/>
      <c r="E464" s="28"/>
      <c r="F464" s="28"/>
      <c r="G464" s="465"/>
      <c r="H464" s="99"/>
      <c r="I464" s="99"/>
    </row>
    <row r="465" spans="1:9" ht="43.5" hidden="1">
      <c r="A465" s="27" t="s">
        <v>2033</v>
      </c>
      <c r="B465" s="23" t="s">
        <v>2034</v>
      </c>
      <c r="C465" s="28"/>
      <c r="D465" s="28"/>
      <c r="E465" s="28"/>
      <c r="F465" s="28"/>
      <c r="G465" s="465"/>
      <c r="H465" s="99"/>
      <c r="I465" s="99"/>
    </row>
    <row r="466" spans="1:9" ht="58" hidden="1">
      <c r="A466" s="27" t="s">
        <v>2041</v>
      </c>
      <c r="B466" s="23" t="s">
        <v>2042</v>
      </c>
      <c r="C466" s="28"/>
      <c r="D466" s="28"/>
      <c r="E466" s="28"/>
      <c r="F466" s="28"/>
      <c r="G466" s="465"/>
      <c r="H466" s="99"/>
      <c r="I466" s="99"/>
    </row>
    <row r="467" spans="1:9" ht="40.15" hidden="1" customHeight="1">
      <c r="A467" s="255" t="s">
        <v>47</v>
      </c>
      <c r="B467" s="1078" t="s">
        <v>2045</v>
      </c>
      <c r="C467" s="1091"/>
      <c r="D467" s="1091"/>
      <c r="E467" s="1091"/>
      <c r="F467" s="1091"/>
      <c r="G467" s="1092"/>
      <c r="H467" s="99">
        <f>SUM(D468:D473)</f>
        <v>0</v>
      </c>
      <c r="I467" s="99">
        <f>COUNT(D468:D473)*2</f>
        <v>0</v>
      </c>
    </row>
    <row r="468" spans="1:9" ht="42" hidden="1" customHeight="1">
      <c r="A468" s="27" t="s">
        <v>1075</v>
      </c>
      <c r="B468" s="23" t="s">
        <v>2046</v>
      </c>
      <c r="C468" s="26"/>
      <c r="D468" s="26"/>
      <c r="E468" s="28"/>
      <c r="F468" s="26"/>
      <c r="G468" s="465"/>
      <c r="H468" s="99"/>
      <c r="I468" s="99"/>
    </row>
    <row r="469" spans="1:9" ht="58" hidden="1">
      <c r="A469" s="27" t="s">
        <v>1076</v>
      </c>
      <c r="B469" s="23" t="s">
        <v>2055</v>
      </c>
      <c r="C469" s="26"/>
      <c r="D469" s="26"/>
      <c r="E469" s="28"/>
      <c r="F469" s="26"/>
      <c r="G469" s="465"/>
      <c r="H469" s="99"/>
      <c r="I469" s="99"/>
    </row>
    <row r="470" spans="1:9" ht="43.5" hidden="1">
      <c r="A470" s="27" t="s">
        <v>1077</v>
      </c>
      <c r="B470" s="23" t="s">
        <v>2058</v>
      </c>
      <c r="C470" s="26"/>
      <c r="D470" s="26"/>
      <c r="E470" s="28"/>
      <c r="F470" s="26"/>
      <c r="G470" s="465"/>
      <c r="H470" s="99"/>
      <c r="I470" s="99"/>
    </row>
    <row r="471" spans="1:9" ht="58" hidden="1">
      <c r="A471" s="27" t="s">
        <v>1078</v>
      </c>
      <c r="B471" s="23" t="s">
        <v>2064</v>
      </c>
      <c r="C471" s="26"/>
      <c r="D471" s="26"/>
      <c r="E471" s="28"/>
      <c r="F471" s="26"/>
      <c r="G471" s="465"/>
      <c r="H471" s="99"/>
      <c r="I471" s="99"/>
    </row>
    <row r="472" spans="1:9" ht="58" hidden="1">
      <c r="A472" s="27" t="s">
        <v>1079</v>
      </c>
      <c r="B472" s="23" t="s">
        <v>5882</v>
      </c>
      <c r="C472" s="26"/>
      <c r="D472" s="26"/>
      <c r="E472" s="28"/>
      <c r="F472" s="26"/>
      <c r="G472" s="465"/>
      <c r="H472" s="99"/>
      <c r="I472" s="99"/>
    </row>
    <row r="473" spans="1:9" ht="46.5" hidden="1">
      <c r="A473" s="27" t="s">
        <v>5880</v>
      </c>
      <c r="B473" s="116" t="s">
        <v>1080</v>
      </c>
      <c r="C473" s="26"/>
      <c r="D473" s="26"/>
      <c r="E473" s="28"/>
      <c r="F473" s="26"/>
      <c r="G473" s="465"/>
      <c r="H473" s="99"/>
      <c r="I473" s="99"/>
    </row>
    <row r="474" spans="1:9" ht="40.15" hidden="1" customHeight="1">
      <c r="A474" s="255" t="s">
        <v>45</v>
      </c>
      <c r="B474" s="1078" t="s">
        <v>44</v>
      </c>
      <c r="C474" s="1091"/>
      <c r="D474" s="1091"/>
      <c r="E474" s="1091"/>
      <c r="F474" s="1091"/>
      <c r="G474" s="1092"/>
      <c r="H474" s="99">
        <f>SUM(D475:D484)</f>
        <v>0</v>
      </c>
      <c r="I474" s="99">
        <f>COUNT(D475:D484)*2</f>
        <v>0</v>
      </c>
    </row>
    <row r="475" spans="1:9" ht="46.5" hidden="1">
      <c r="A475" s="27" t="s">
        <v>1081</v>
      </c>
      <c r="B475" s="114" t="s">
        <v>1082</v>
      </c>
      <c r="C475" s="26"/>
      <c r="D475" s="26"/>
      <c r="E475" s="28"/>
      <c r="F475" s="26"/>
      <c r="G475" s="26"/>
      <c r="H475" s="99"/>
      <c r="I475" s="99"/>
    </row>
    <row r="476" spans="1:9" ht="58" hidden="1">
      <c r="A476" s="27" t="s">
        <v>1083</v>
      </c>
      <c r="B476" s="30" t="s">
        <v>1084</v>
      </c>
      <c r="C476" s="26"/>
      <c r="D476" s="26"/>
      <c r="E476" s="28"/>
      <c r="F476" s="26"/>
      <c r="G476" s="26"/>
      <c r="H476" s="99"/>
      <c r="I476" s="99"/>
    </row>
    <row r="477" spans="1:9" ht="46.5" hidden="1">
      <c r="A477" s="27" t="s">
        <v>1085</v>
      </c>
      <c r="B477" s="114" t="s">
        <v>1086</v>
      </c>
      <c r="C477" s="26"/>
      <c r="D477" s="26"/>
      <c r="E477" s="28"/>
      <c r="F477" s="26"/>
      <c r="G477" s="26"/>
      <c r="H477" s="99"/>
      <c r="I477" s="99"/>
    </row>
    <row r="478" spans="1:9" ht="46.5" hidden="1">
      <c r="A478" s="27" t="s">
        <v>1087</v>
      </c>
      <c r="B478" s="114" t="s">
        <v>5883</v>
      </c>
      <c r="C478" s="26"/>
      <c r="D478" s="26"/>
      <c r="E478" s="28"/>
      <c r="F478" s="26"/>
      <c r="G478" s="26"/>
      <c r="H478" s="99"/>
      <c r="I478" s="99"/>
    </row>
    <row r="479" spans="1:9" ht="31" hidden="1">
      <c r="A479" s="27" t="s">
        <v>1088</v>
      </c>
      <c r="B479" s="114" t="s">
        <v>5884</v>
      </c>
      <c r="C479" s="26"/>
      <c r="D479" s="26"/>
      <c r="E479" s="28"/>
      <c r="F479" s="26"/>
      <c r="G479" s="26"/>
      <c r="H479" s="99"/>
      <c r="I479" s="99"/>
    </row>
    <row r="480" spans="1:9" ht="46.5" hidden="1">
      <c r="A480" s="27" t="s">
        <v>1090</v>
      </c>
      <c r="B480" s="19" t="s">
        <v>5885</v>
      </c>
      <c r="C480" s="26"/>
      <c r="D480" s="26"/>
      <c r="E480" s="28"/>
      <c r="F480" s="26"/>
      <c r="G480" s="26"/>
      <c r="H480" s="99"/>
      <c r="I480" s="99"/>
    </row>
    <row r="481" spans="1:9" ht="62" hidden="1">
      <c r="A481" s="27" t="s">
        <v>1092</v>
      </c>
      <c r="B481" s="114" t="s">
        <v>1089</v>
      </c>
      <c r="C481" s="26"/>
      <c r="D481" s="26"/>
      <c r="E481" s="28"/>
      <c r="F481" s="26"/>
      <c r="G481" s="26"/>
      <c r="H481" s="99"/>
      <c r="I481" s="99"/>
    </row>
    <row r="482" spans="1:9" ht="62" hidden="1">
      <c r="A482" s="27" t="s">
        <v>3190</v>
      </c>
      <c r="B482" s="114" t="s">
        <v>1091</v>
      </c>
      <c r="C482" s="26"/>
      <c r="D482" s="26"/>
      <c r="E482" s="28"/>
      <c r="F482" s="26"/>
      <c r="G482" s="26"/>
      <c r="H482" s="99"/>
      <c r="I482" s="99"/>
    </row>
    <row r="483" spans="1:9" ht="46.5" hidden="1">
      <c r="A483" s="27" t="s">
        <v>3191</v>
      </c>
      <c r="B483" s="114" t="s">
        <v>1093</v>
      </c>
      <c r="C483" s="26"/>
      <c r="D483" s="26"/>
      <c r="E483" s="28"/>
      <c r="F483" s="26"/>
      <c r="G483" s="26"/>
      <c r="H483" s="99"/>
      <c r="I483" s="99"/>
    </row>
    <row r="484" spans="1:9" ht="46.5" hidden="1">
      <c r="A484" s="27" t="s">
        <v>3192</v>
      </c>
      <c r="B484" s="19" t="s">
        <v>5888</v>
      </c>
      <c r="C484" s="26"/>
      <c r="D484" s="26"/>
      <c r="E484" s="28"/>
      <c r="F484" s="26"/>
      <c r="G484" s="26"/>
      <c r="H484" s="99"/>
      <c r="I484" s="99"/>
    </row>
    <row r="485" spans="1:9" ht="40.15" hidden="1" customHeight="1">
      <c r="A485" s="255" t="s">
        <v>43</v>
      </c>
      <c r="B485" s="1078" t="s">
        <v>2067</v>
      </c>
      <c r="C485" s="1091"/>
      <c r="D485" s="1091"/>
      <c r="E485" s="1091"/>
      <c r="F485" s="1091"/>
      <c r="G485" s="1092"/>
      <c r="H485" s="99">
        <f>SUM(D486:D491)</f>
        <v>0</v>
      </c>
      <c r="I485" s="99">
        <f>COUNT(D486:D491)*2</f>
        <v>0</v>
      </c>
    </row>
    <row r="486" spans="1:9" ht="46.5" hidden="1">
      <c r="A486" s="27" t="s">
        <v>1094</v>
      </c>
      <c r="B486" s="114" t="s">
        <v>1095</v>
      </c>
      <c r="C486" s="26"/>
      <c r="D486" s="26"/>
      <c r="E486" s="28"/>
      <c r="F486" s="26"/>
      <c r="G486" s="26"/>
      <c r="H486" s="99"/>
      <c r="I486" s="99"/>
    </row>
    <row r="487" spans="1:9" ht="46.5" hidden="1">
      <c r="A487" s="27" t="s">
        <v>1096</v>
      </c>
      <c r="B487" s="114" t="s">
        <v>2068</v>
      </c>
      <c r="C487" s="26"/>
      <c r="D487" s="26"/>
      <c r="E487" s="28"/>
      <c r="F487" s="26"/>
      <c r="G487" s="26"/>
      <c r="H487" s="99"/>
      <c r="I487" s="99"/>
    </row>
    <row r="488" spans="1:9" ht="46.5" hidden="1">
      <c r="A488" s="27" t="s">
        <v>1098</v>
      </c>
      <c r="B488" s="114" t="s">
        <v>2069</v>
      </c>
      <c r="C488" s="26"/>
      <c r="D488" s="26"/>
      <c r="E488" s="28"/>
      <c r="F488" s="26"/>
      <c r="G488" s="26"/>
      <c r="H488" s="99"/>
      <c r="I488" s="99"/>
    </row>
    <row r="489" spans="1:9" ht="46.5" hidden="1">
      <c r="A489" s="27" t="s">
        <v>1100</v>
      </c>
      <c r="B489" s="114" t="s">
        <v>2070</v>
      </c>
      <c r="C489" s="26"/>
      <c r="D489" s="26"/>
      <c r="E489" s="28"/>
      <c r="F489" s="26"/>
      <c r="G489" s="26"/>
      <c r="H489" s="99"/>
      <c r="I489" s="99"/>
    </row>
    <row r="490" spans="1:9" ht="46.5" hidden="1">
      <c r="A490" s="27" t="s">
        <v>1102</v>
      </c>
      <c r="B490" s="114" t="s">
        <v>2071</v>
      </c>
      <c r="C490" s="26"/>
      <c r="D490" s="26"/>
      <c r="E490" s="28"/>
      <c r="F490" s="26"/>
      <c r="G490" s="26"/>
      <c r="H490" s="99"/>
      <c r="I490" s="99"/>
    </row>
    <row r="491" spans="1:9" ht="46.5" hidden="1">
      <c r="A491" s="27" t="s">
        <v>1104</v>
      </c>
      <c r="B491" s="114" t="s">
        <v>2072</v>
      </c>
      <c r="C491" s="26"/>
      <c r="D491" s="26"/>
      <c r="E491" s="28"/>
      <c r="F491" s="26"/>
      <c r="G491" s="26"/>
      <c r="H491" s="99"/>
      <c r="I491" s="99"/>
    </row>
    <row r="492" spans="1:9" ht="40.15" hidden="1" customHeight="1">
      <c r="A492" s="255" t="s">
        <v>41</v>
      </c>
      <c r="B492" s="1078" t="s">
        <v>2073</v>
      </c>
      <c r="C492" s="1091"/>
      <c r="D492" s="1091"/>
      <c r="E492" s="1091"/>
      <c r="F492" s="1091"/>
      <c r="G492" s="1092"/>
      <c r="H492" s="99">
        <f>SUM(D493:D496)</f>
        <v>0</v>
      </c>
      <c r="I492" s="99">
        <f>COUNT(D493:D496)*2</f>
        <v>0</v>
      </c>
    </row>
    <row r="493" spans="1:9" ht="31" hidden="1">
      <c r="A493" s="27" t="s">
        <v>1106</v>
      </c>
      <c r="B493" s="114" t="s">
        <v>2074</v>
      </c>
      <c r="C493" s="26"/>
      <c r="D493" s="26"/>
      <c r="E493" s="28"/>
      <c r="F493" s="26"/>
      <c r="G493" s="26"/>
      <c r="H493" s="99"/>
      <c r="I493" s="99"/>
    </row>
    <row r="494" spans="1:9" ht="31" hidden="1">
      <c r="A494" s="27" t="s">
        <v>1108</v>
      </c>
      <c r="B494" s="114" t="s">
        <v>2075</v>
      </c>
      <c r="C494" s="26"/>
      <c r="D494" s="26"/>
      <c r="E494" s="28"/>
      <c r="F494" s="26"/>
      <c r="G494" s="26"/>
      <c r="H494" s="99"/>
      <c r="I494" s="99"/>
    </row>
    <row r="495" spans="1:9" ht="31" hidden="1">
      <c r="A495" s="27" t="s">
        <v>1110</v>
      </c>
      <c r="B495" s="114" t="s">
        <v>2076</v>
      </c>
      <c r="C495" s="26"/>
      <c r="D495" s="26"/>
      <c r="E495" s="28"/>
      <c r="F495" s="26"/>
      <c r="G495" s="26"/>
      <c r="H495" s="99"/>
      <c r="I495" s="99"/>
    </row>
    <row r="496" spans="1:9" ht="31" hidden="1">
      <c r="A496" s="27" t="s">
        <v>1112</v>
      </c>
      <c r="B496" s="114" t="s">
        <v>2077</v>
      </c>
      <c r="C496" s="26"/>
      <c r="D496" s="26"/>
      <c r="E496" s="28"/>
      <c r="F496" s="26"/>
      <c r="G496" s="26"/>
      <c r="H496" s="99"/>
      <c r="I496" s="99"/>
    </row>
    <row r="497" spans="1:9" ht="21">
      <c r="A497" s="18"/>
      <c r="B497" s="1197" t="s">
        <v>2564</v>
      </c>
      <c r="C497" s="1197"/>
      <c r="D497" s="1197"/>
      <c r="E497" s="1197"/>
      <c r="F497" s="1197"/>
      <c r="G497" s="1197"/>
    </row>
    <row r="498" spans="1:9" ht="18.5">
      <c r="A498" s="18" t="s">
        <v>39</v>
      </c>
      <c r="B498" s="1078" t="s">
        <v>2078</v>
      </c>
      <c r="C498" s="1091"/>
      <c r="D498" s="1091"/>
      <c r="E498" s="1091"/>
      <c r="F498" s="1091"/>
      <c r="G498" s="1092"/>
      <c r="H498" s="29">
        <f>SUM(D499:D508)</f>
        <v>2</v>
      </c>
      <c r="I498" s="29">
        <f>COUNT(D499:D508)*2</f>
        <v>2</v>
      </c>
    </row>
    <row r="499" spans="1:9" ht="62" hidden="1">
      <c r="A499" s="27" t="s">
        <v>1114</v>
      </c>
      <c r="B499" s="114" t="s">
        <v>291</v>
      </c>
      <c r="C499" s="26"/>
      <c r="D499" s="26"/>
      <c r="E499" s="28"/>
      <c r="F499" s="26"/>
      <c r="G499" s="26"/>
      <c r="H499" s="99"/>
      <c r="I499" s="99"/>
    </row>
    <row r="500" spans="1:9" ht="62" hidden="1">
      <c r="A500" s="27" t="s">
        <v>1116</v>
      </c>
      <c r="B500" s="114" t="s">
        <v>293</v>
      </c>
      <c r="C500" s="26"/>
      <c r="D500" s="26"/>
      <c r="E500" s="28"/>
      <c r="F500" s="26"/>
      <c r="G500" s="26"/>
      <c r="H500" s="99"/>
      <c r="I500" s="99"/>
    </row>
    <row r="501" spans="1:9" ht="62" hidden="1">
      <c r="A501" s="27" t="s">
        <v>1118</v>
      </c>
      <c r="B501" s="114" t="s">
        <v>295</v>
      </c>
      <c r="C501" s="26"/>
      <c r="D501" s="26"/>
      <c r="E501" s="28"/>
      <c r="F501" s="26"/>
      <c r="G501" s="26"/>
      <c r="H501" s="99"/>
      <c r="I501" s="99"/>
    </row>
    <row r="502" spans="1:9" ht="46.5" hidden="1">
      <c r="A502" s="27" t="s">
        <v>1120</v>
      </c>
      <c r="B502" s="114" t="s">
        <v>297</v>
      </c>
      <c r="C502" s="26"/>
      <c r="D502" s="26"/>
      <c r="E502" s="28"/>
      <c r="F502" s="26"/>
      <c r="G502" s="26"/>
      <c r="H502" s="99"/>
      <c r="I502" s="99"/>
    </row>
    <row r="503" spans="1:9" ht="62" hidden="1">
      <c r="A503" s="27" t="s">
        <v>1122</v>
      </c>
      <c r="B503" s="114" t="s">
        <v>2079</v>
      </c>
      <c r="C503" s="26"/>
      <c r="D503" s="26"/>
      <c r="E503" s="28"/>
      <c r="F503" s="26"/>
      <c r="G503" s="26"/>
      <c r="H503" s="99"/>
      <c r="I503" s="99"/>
    </row>
    <row r="504" spans="1:9" ht="46.5" hidden="1">
      <c r="A504" s="27" t="s">
        <v>1124</v>
      </c>
      <c r="B504" s="114" t="s">
        <v>301</v>
      </c>
      <c r="C504" s="26"/>
      <c r="D504" s="26"/>
      <c r="E504" s="28"/>
      <c r="F504" s="26"/>
      <c r="G504" s="26"/>
      <c r="H504" s="99"/>
      <c r="I504" s="99"/>
    </row>
    <row r="505" spans="1:9" ht="62" hidden="1">
      <c r="A505" s="27" t="s">
        <v>1126</v>
      </c>
      <c r="B505" s="114" t="s">
        <v>303</v>
      </c>
      <c r="C505" s="26"/>
      <c r="D505" s="26"/>
      <c r="E505" s="28"/>
      <c r="F505" s="26"/>
      <c r="G505" s="26"/>
      <c r="H505" s="99"/>
      <c r="I505" s="99"/>
    </row>
    <row r="506" spans="1:9" ht="93" hidden="1">
      <c r="A506" s="27" t="s">
        <v>1128</v>
      </c>
      <c r="B506" s="114" t="s">
        <v>2080</v>
      </c>
      <c r="C506" s="26"/>
      <c r="D506" s="26"/>
      <c r="E506" s="28"/>
      <c r="F506" s="26"/>
      <c r="G506" s="26"/>
      <c r="H506" s="99"/>
      <c r="I506" s="99"/>
    </row>
    <row r="507" spans="1:9" ht="46.5">
      <c r="A507" s="18" t="s">
        <v>1130</v>
      </c>
      <c r="B507" s="114" t="s">
        <v>2081</v>
      </c>
      <c r="C507" s="50" t="s">
        <v>3913</v>
      </c>
      <c r="D507" s="601">
        <v>2</v>
      </c>
      <c r="E507" s="28" t="s">
        <v>538</v>
      </c>
      <c r="F507" s="26"/>
      <c r="G507" s="53"/>
    </row>
    <row r="508" spans="1:9" ht="62" hidden="1">
      <c r="A508" s="27" t="s">
        <v>1132</v>
      </c>
      <c r="B508" s="114" t="s">
        <v>2082</v>
      </c>
      <c r="C508" s="262"/>
      <c r="D508" s="26"/>
      <c r="E508" s="28"/>
      <c r="F508" s="26"/>
      <c r="G508" s="26"/>
      <c r="H508" s="99"/>
      <c r="I508" s="99"/>
    </row>
    <row r="509" spans="1:9" ht="21">
      <c r="A509" s="395"/>
      <c r="B509" s="1197" t="s">
        <v>1134</v>
      </c>
      <c r="C509" s="1197"/>
      <c r="D509" s="1197"/>
      <c r="E509" s="1197"/>
      <c r="F509" s="1197"/>
      <c r="G509" s="1197"/>
      <c r="H509" s="29">
        <f>H510+H518+H528+H533+H543+H554</f>
        <v>98</v>
      </c>
      <c r="I509" s="29">
        <f>I510+I518+I528+I533+I543+I554</f>
        <v>98</v>
      </c>
    </row>
    <row r="510" spans="1:9" ht="18.5">
      <c r="A510" s="18" t="s">
        <v>2083</v>
      </c>
      <c r="B510" s="1078" t="s">
        <v>2084</v>
      </c>
      <c r="C510" s="1091"/>
      <c r="D510" s="1091"/>
      <c r="E510" s="1091"/>
      <c r="F510" s="1091"/>
      <c r="G510" s="1092"/>
      <c r="H510" s="29">
        <f>SUM(D511:D517)</f>
        <v>10</v>
      </c>
      <c r="I510" s="29">
        <f>COUNT(D511:D517)*2</f>
        <v>10</v>
      </c>
    </row>
    <row r="511" spans="1:9" ht="31" hidden="1">
      <c r="A511" s="79" t="s">
        <v>1135</v>
      </c>
      <c r="B511" s="114" t="s">
        <v>2085</v>
      </c>
      <c r="C511" s="66"/>
      <c r="D511" s="66"/>
      <c r="E511" s="22"/>
      <c r="F511" s="66"/>
      <c r="G511" s="66"/>
      <c r="H511" s="99"/>
      <c r="I511" s="99"/>
    </row>
    <row r="512" spans="1:9" ht="62" hidden="1">
      <c r="A512" s="79" t="s">
        <v>2086</v>
      </c>
      <c r="B512" s="114" t="s">
        <v>2087</v>
      </c>
      <c r="C512" s="26"/>
      <c r="D512" s="26"/>
      <c r="E512" s="28"/>
      <c r="G512" s="66"/>
      <c r="H512" s="99"/>
      <c r="I512" s="99"/>
    </row>
    <row r="513" spans="1:9" ht="58">
      <c r="A513" s="182" t="s">
        <v>1141</v>
      </c>
      <c r="B513" s="114" t="s">
        <v>2090</v>
      </c>
      <c r="C513" s="25" t="s">
        <v>2565</v>
      </c>
      <c r="D513" s="610">
        <v>2</v>
      </c>
      <c r="E513" s="22" t="s">
        <v>538</v>
      </c>
      <c r="F513" s="25" t="s">
        <v>2566</v>
      </c>
      <c r="G513" s="299"/>
    </row>
    <row r="514" spans="1:9" ht="46.5">
      <c r="A514" s="182" t="s">
        <v>2091</v>
      </c>
      <c r="B514" s="114" t="s">
        <v>2092</v>
      </c>
      <c r="C514" s="23" t="s">
        <v>1145</v>
      </c>
      <c r="D514" s="610">
        <v>2</v>
      </c>
      <c r="E514" s="22" t="s">
        <v>538</v>
      </c>
      <c r="F514" s="22" t="s">
        <v>2567</v>
      </c>
      <c r="G514" s="299"/>
    </row>
    <row r="515" spans="1:9" ht="29">
      <c r="A515" s="182"/>
      <c r="B515" s="114"/>
      <c r="C515" s="23" t="s">
        <v>1147</v>
      </c>
      <c r="D515" s="610">
        <v>2</v>
      </c>
      <c r="E515" s="22" t="s">
        <v>538</v>
      </c>
      <c r="F515" s="22"/>
      <c r="G515" s="299"/>
    </row>
    <row r="516" spans="1:9" ht="62">
      <c r="A516" s="182" t="s">
        <v>2095</v>
      </c>
      <c r="B516" s="114" t="s">
        <v>2096</v>
      </c>
      <c r="C516" s="247" t="s">
        <v>1150</v>
      </c>
      <c r="D516" s="610">
        <v>2</v>
      </c>
      <c r="E516" s="22" t="s">
        <v>538</v>
      </c>
      <c r="F516" s="30" t="s">
        <v>1151</v>
      </c>
      <c r="G516" s="299"/>
    </row>
    <row r="517" spans="1:9" ht="31">
      <c r="A517" s="182" t="s">
        <v>1152</v>
      </c>
      <c r="B517" s="184" t="s">
        <v>2097</v>
      </c>
      <c r="C517" s="25" t="s">
        <v>1154</v>
      </c>
      <c r="D517" s="610">
        <v>2</v>
      </c>
      <c r="E517" s="22" t="s">
        <v>538</v>
      </c>
      <c r="F517" s="66"/>
      <c r="G517" s="299"/>
    </row>
    <row r="518" spans="1:9" ht="18.5">
      <c r="A518" s="214" t="s">
        <v>2098</v>
      </c>
      <c r="B518" s="1078" t="s">
        <v>2099</v>
      </c>
      <c r="C518" s="1091"/>
      <c r="D518" s="1091"/>
      <c r="E518" s="1091"/>
      <c r="F518" s="1091"/>
      <c r="G518" s="1092"/>
      <c r="H518" s="29">
        <f>SUM(D519:D527)</f>
        <v>18</v>
      </c>
      <c r="I518" s="29">
        <f>COUNT(D519:D527)*2</f>
        <v>18</v>
      </c>
    </row>
    <row r="519" spans="1:9" ht="31">
      <c r="A519" s="396" t="s">
        <v>2100</v>
      </c>
      <c r="B519" s="114" t="s">
        <v>1156</v>
      </c>
      <c r="C519" s="23" t="s">
        <v>1157</v>
      </c>
      <c r="D519" s="605">
        <v>2</v>
      </c>
      <c r="E519" s="22" t="s">
        <v>339</v>
      </c>
      <c r="F519" s="50" t="s">
        <v>1158</v>
      </c>
      <c r="G519" s="183"/>
    </row>
    <row r="520" spans="1:9" ht="29">
      <c r="A520" s="396"/>
      <c r="B520" s="114"/>
      <c r="C520" s="23" t="s">
        <v>1159</v>
      </c>
      <c r="D520" s="605">
        <v>2</v>
      </c>
      <c r="E520" s="22" t="s">
        <v>377</v>
      </c>
      <c r="F520" s="50" t="s">
        <v>1160</v>
      </c>
      <c r="G520" s="183"/>
    </row>
    <row r="521" spans="1:9" ht="43.5">
      <c r="A521" s="396"/>
      <c r="B521" s="114"/>
      <c r="C521" s="23" t="s">
        <v>1161</v>
      </c>
      <c r="D521" s="605">
        <v>2</v>
      </c>
      <c r="E521" s="22" t="s">
        <v>377</v>
      </c>
      <c r="F521" s="50" t="s">
        <v>1162</v>
      </c>
      <c r="G521" s="183"/>
    </row>
    <row r="522" spans="1:9" ht="29">
      <c r="A522" s="396"/>
      <c r="B522" s="114"/>
      <c r="C522" s="23" t="s">
        <v>2568</v>
      </c>
      <c r="D522" s="605">
        <v>2</v>
      </c>
      <c r="E522" s="22" t="s">
        <v>377</v>
      </c>
      <c r="F522" s="50" t="s">
        <v>1164</v>
      </c>
      <c r="G522" s="183"/>
    </row>
    <row r="523" spans="1:9" ht="43.5">
      <c r="A523" s="396"/>
      <c r="B523" s="114"/>
      <c r="C523" s="23" t="s">
        <v>1165</v>
      </c>
      <c r="D523" s="605">
        <v>2</v>
      </c>
      <c r="E523" s="22" t="s">
        <v>339</v>
      </c>
      <c r="F523" s="50" t="s">
        <v>1166</v>
      </c>
      <c r="G523" s="183"/>
    </row>
    <row r="524" spans="1:9" ht="62">
      <c r="A524" s="396" t="s">
        <v>2106</v>
      </c>
      <c r="B524" s="114" t="s">
        <v>2107</v>
      </c>
      <c r="C524" s="23" t="s">
        <v>1169</v>
      </c>
      <c r="D524" s="605">
        <v>2</v>
      </c>
      <c r="E524" s="22" t="s">
        <v>269</v>
      </c>
      <c r="F524" s="50" t="s">
        <v>1170</v>
      </c>
      <c r="G524" s="183"/>
    </row>
    <row r="525" spans="1:9" ht="29">
      <c r="A525" s="396"/>
      <c r="B525" s="114"/>
      <c r="C525" s="23" t="s">
        <v>1171</v>
      </c>
      <c r="D525" s="605">
        <v>2</v>
      </c>
      <c r="E525" s="22" t="s">
        <v>418</v>
      </c>
      <c r="F525" s="22"/>
      <c r="G525" s="183"/>
    </row>
    <row r="526" spans="1:9" ht="46.5">
      <c r="A526" s="396" t="s">
        <v>2110</v>
      </c>
      <c r="B526" s="114" t="s">
        <v>2111</v>
      </c>
      <c r="C526" s="23" t="s">
        <v>1174</v>
      </c>
      <c r="D526" s="605">
        <v>2</v>
      </c>
      <c r="E526" s="22" t="s">
        <v>339</v>
      </c>
      <c r="F526" s="22"/>
      <c r="G526" s="183"/>
    </row>
    <row r="527" spans="1:9" ht="43.5">
      <c r="A527" s="396"/>
      <c r="B527" s="114"/>
      <c r="C527" s="30" t="s">
        <v>2569</v>
      </c>
      <c r="D527" s="605">
        <v>2</v>
      </c>
      <c r="E527" s="28" t="s">
        <v>377</v>
      </c>
      <c r="F527" s="25" t="s">
        <v>2570</v>
      </c>
      <c r="G527" s="183"/>
    </row>
    <row r="528" spans="1:9" ht="18.5">
      <c r="A528" s="214" t="s">
        <v>2116</v>
      </c>
      <c r="B528" s="1078" t="s">
        <v>2117</v>
      </c>
      <c r="C528" s="1091"/>
      <c r="D528" s="1091"/>
      <c r="E528" s="1091"/>
      <c r="F528" s="1091"/>
      <c r="G528" s="1092"/>
      <c r="H528" s="29">
        <f>SUM(D529:D532)</f>
        <v>8</v>
      </c>
      <c r="I528" s="29">
        <f>COUNT(D529:D532)*2</f>
        <v>8</v>
      </c>
    </row>
    <row r="529" spans="1:9" ht="46.5">
      <c r="A529" s="396" t="s">
        <v>2118</v>
      </c>
      <c r="B529" s="114" t="s">
        <v>2119</v>
      </c>
      <c r="C529" s="50" t="s">
        <v>1179</v>
      </c>
      <c r="D529" s="605">
        <v>2</v>
      </c>
      <c r="E529" s="22" t="s">
        <v>377</v>
      </c>
      <c r="F529" s="66"/>
      <c r="G529" s="299"/>
    </row>
    <row r="530" spans="1:9">
      <c r="A530" s="396"/>
      <c r="B530" s="191"/>
      <c r="C530" s="50" t="s">
        <v>1180</v>
      </c>
      <c r="D530" s="605">
        <v>2</v>
      </c>
      <c r="E530" s="22" t="s">
        <v>377</v>
      </c>
      <c r="F530" s="66"/>
      <c r="G530" s="299"/>
    </row>
    <row r="531" spans="1:9" ht="46.5">
      <c r="A531" s="396" t="s">
        <v>2130</v>
      </c>
      <c r="B531" s="114" t="s">
        <v>2131</v>
      </c>
      <c r="C531" s="25" t="s">
        <v>1184</v>
      </c>
      <c r="D531" s="605">
        <v>2</v>
      </c>
      <c r="E531" s="22" t="s">
        <v>377</v>
      </c>
      <c r="F531" s="66"/>
      <c r="G531" s="299"/>
    </row>
    <row r="532" spans="1:9" ht="29">
      <c r="A532" s="396"/>
      <c r="B532" s="114"/>
      <c r="C532" s="25" t="s">
        <v>1185</v>
      </c>
      <c r="D532" s="605">
        <v>2</v>
      </c>
      <c r="E532" s="22" t="s">
        <v>418</v>
      </c>
      <c r="F532" s="66"/>
      <c r="G532" s="299"/>
    </row>
    <row r="533" spans="1:9" ht="18.5">
      <c r="A533" s="214" t="s">
        <v>2133</v>
      </c>
      <c r="B533" s="1078" t="s">
        <v>2134</v>
      </c>
      <c r="C533" s="1091"/>
      <c r="D533" s="1091"/>
      <c r="E533" s="1091"/>
      <c r="F533" s="1091"/>
      <c r="G533" s="1092"/>
      <c r="H533" s="29">
        <f>SUM(D534:D542)</f>
        <v>18</v>
      </c>
      <c r="I533" s="29">
        <f>COUNT(D534:D542)*2</f>
        <v>18</v>
      </c>
    </row>
    <row r="534" spans="1:9" ht="72.5">
      <c r="A534" s="396" t="s">
        <v>2135</v>
      </c>
      <c r="B534" s="30" t="s">
        <v>2136</v>
      </c>
      <c r="C534" s="20" t="s">
        <v>1188</v>
      </c>
      <c r="D534" s="610">
        <v>2</v>
      </c>
      <c r="E534" s="22" t="s">
        <v>269</v>
      </c>
      <c r="F534" s="50" t="s">
        <v>2571</v>
      </c>
      <c r="G534" s="299"/>
    </row>
    <row r="535" spans="1:9" ht="116">
      <c r="A535" s="396"/>
      <c r="B535" s="42"/>
      <c r="C535" s="25" t="s">
        <v>2572</v>
      </c>
      <c r="D535" s="610">
        <v>2</v>
      </c>
      <c r="E535" s="22" t="s">
        <v>269</v>
      </c>
      <c r="F535" s="50" t="s">
        <v>2573</v>
      </c>
      <c r="G535" s="299"/>
    </row>
    <row r="536" spans="1:9" ht="29">
      <c r="A536" s="396"/>
      <c r="B536" s="42"/>
      <c r="C536" s="30" t="s">
        <v>2574</v>
      </c>
      <c r="D536" s="601">
        <v>2</v>
      </c>
      <c r="E536" s="22" t="s">
        <v>269</v>
      </c>
      <c r="F536" s="26" t="s">
        <v>1193</v>
      </c>
      <c r="G536" s="299"/>
    </row>
    <row r="537" spans="1:9" ht="43.5">
      <c r="A537" s="396"/>
      <c r="B537" s="42"/>
      <c r="C537" s="30" t="s">
        <v>1194</v>
      </c>
      <c r="D537" s="610">
        <v>2</v>
      </c>
      <c r="E537" s="22" t="s">
        <v>269</v>
      </c>
      <c r="F537" s="25" t="s">
        <v>1195</v>
      </c>
      <c r="G537" s="299"/>
    </row>
    <row r="538" spans="1:9" ht="29">
      <c r="A538" s="396"/>
      <c r="B538" s="42"/>
      <c r="C538" s="25" t="s">
        <v>1196</v>
      </c>
      <c r="D538" s="610">
        <v>2</v>
      </c>
      <c r="E538" s="22" t="s">
        <v>269</v>
      </c>
      <c r="F538" s="50" t="s">
        <v>1197</v>
      </c>
      <c r="G538" s="299"/>
    </row>
    <row r="539" spans="1:9" ht="29">
      <c r="A539" s="396"/>
      <c r="B539" s="42"/>
      <c r="C539" s="300" t="s">
        <v>1198</v>
      </c>
      <c r="D539" s="611">
        <v>2</v>
      </c>
      <c r="E539" s="22" t="s">
        <v>269</v>
      </c>
      <c r="F539" s="50"/>
      <c r="G539" s="299"/>
    </row>
    <row r="540" spans="1:9" ht="58">
      <c r="A540" s="396" t="s">
        <v>2141</v>
      </c>
      <c r="B540" s="30" t="s">
        <v>2142</v>
      </c>
      <c r="C540" s="76" t="s">
        <v>2143</v>
      </c>
      <c r="D540" s="611">
        <v>2</v>
      </c>
      <c r="E540" s="301" t="s">
        <v>377</v>
      </c>
      <c r="F540" s="30" t="s">
        <v>2575</v>
      </c>
      <c r="G540" s="299"/>
    </row>
    <row r="541" spans="1:9" ht="43.5">
      <c r="A541" s="396"/>
      <c r="B541" s="42"/>
      <c r="C541" s="76" t="s">
        <v>1203</v>
      </c>
      <c r="D541" s="611">
        <v>2</v>
      </c>
      <c r="E541" s="301" t="s">
        <v>377</v>
      </c>
      <c r="F541" s="30" t="s">
        <v>1204</v>
      </c>
      <c r="G541" s="299"/>
    </row>
    <row r="542" spans="1:9" ht="29">
      <c r="A542" s="396"/>
      <c r="B542" s="42"/>
      <c r="C542" s="25" t="s">
        <v>1207</v>
      </c>
      <c r="D542" s="610">
        <v>2</v>
      </c>
      <c r="E542" s="301" t="s">
        <v>377</v>
      </c>
      <c r="F542" s="30"/>
      <c r="G542" s="299"/>
    </row>
    <row r="543" spans="1:9" ht="18.5">
      <c r="A543" s="214" t="s">
        <v>2149</v>
      </c>
      <c r="B543" s="1078" t="s">
        <v>28</v>
      </c>
      <c r="C543" s="1091"/>
      <c r="D543" s="1091"/>
      <c r="E543" s="1091"/>
      <c r="F543" s="1091"/>
      <c r="G543" s="1092"/>
      <c r="H543" s="29">
        <f>SUM(D544:D552)</f>
        <v>16</v>
      </c>
      <c r="I543" s="29">
        <f>COUNT(D544:D552)*2</f>
        <v>16</v>
      </c>
    </row>
    <row r="544" spans="1:9" ht="43.5" hidden="1">
      <c r="A544" s="270" t="s">
        <v>2150</v>
      </c>
      <c r="B544" s="30" t="s">
        <v>1209</v>
      </c>
      <c r="C544" s="50"/>
      <c r="D544" s="66"/>
      <c r="E544" s="22"/>
      <c r="F544" s="66"/>
      <c r="G544" s="66"/>
      <c r="H544" s="99"/>
      <c r="I544" s="99"/>
    </row>
    <row r="545" spans="1:9" ht="43.5">
      <c r="A545" s="396" t="s">
        <v>2152</v>
      </c>
      <c r="B545" s="30" t="s">
        <v>2153</v>
      </c>
      <c r="C545" s="23" t="s">
        <v>1213</v>
      </c>
      <c r="D545" s="610">
        <v>2</v>
      </c>
      <c r="E545" s="22" t="s">
        <v>377</v>
      </c>
      <c r="F545" s="25" t="s">
        <v>1214</v>
      </c>
      <c r="G545" s="299"/>
    </row>
    <row r="546" spans="1:9" ht="29">
      <c r="A546" s="396"/>
      <c r="B546" s="42"/>
      <c r="C546" s="23" t="s">
        <v>1215</v>
      </c>
      <c r="D546" s="610">
        <v>2</v>
      </c>
      <c r="E546" s="22" t="s">
        <v>377</v>
      </c>
      <c r="F546" s="25" t="s">
        <v>2576</v>
      </c>
      <c r="G546" s="299"/>
    </row>
    <row r="547" spans="1:9" ht="58">
      <c r="A547" s="396" t="s">
        <v>2156</v>
      </c>
      <c r="B547" s="30" t="s">
        <v>2157</v>
      </c>
      <c r="C547" s="23" t="s">
        <v>1219</v>
      </c>
      <c r="D547" s="610">
        <v>2</v>
      </c>
      <c r="E547" s="22" t="s">
        <v>538</v>
      </c>
      <c r="F547" s="22"/>
      <c r="G547" s="299"/>
    </row>
    <row r="548" spans="1:9" ht="29">
      <c r="A548" s="396"/>
      <c r="B548" s="42"/>
      <c r="C548" s="23" t="s">
        <v>2160</v>
      </c>
      <c r="D548" s="610">
        <v>2</v>
      </c>
      <c r="E548" s="22" t="s">
        <v>538</v>
      </c>
      <c r="F548" s="22"/>
      <c r="G548" s="299"/>
    </row>
    <row r="549" spans="1:9" ht="43.5">
      <c r="A549" s="396"/>
      <c r="B549" s="42"/>
      <c r="C549" s="30" t="s">
        <v>1221</v>
      </c>
      <c r="D549" s="610">
        <v>2</v>
      </c>
      <c r="E549" s="22" t="s">
        <v>538</v>
      </c>
      <c r="F549" s="22"/>
      <c r="G549" s="299"/>
    </row>
    <row r="550" spans="1:9" ht="29">
      <c r="A550" s="396"/>
      <c r="B550"/>
      <c r="C550" s="23" t="s">
        <v>1222</v>
      </c>
      <c r="D550" s="610">
        <v>2</v>
      </c>
      <c r="E550" s="22" t="s">
        <v>377</v>
      </c>
      <c r="F550" s="25" t="s">
        <v>1223</v>
      </c>
      <c r="G550" s="299"/>
    </row>
    <row r="551" spans="1:9" ht="43.5">
      <c r="A551" s="396"/>
      <c r="B551"/>
      <c r="C551" s="23" t="s">
        <v>1224</v>
      </c>
      <c r="D551" s="610">
        <v>2</v>
      </c>
      <c r="E551" s="22" t="s">
        <v>377</v>
      </c>
      <c r="F551" s="25" t="s">
        <v>1225</v>
      </c>
      <c r="G551" s="299"/>
    </row>
    <row r="552" spans="1:9" ht="43.5">
      <c r="A552" s="396" t="s">
        <v>2163</v>
      </c>
      <c r="B552" s="30" t="s">
        <v>2164</v>
      </c>
      <c r="C552" s="50" t="s">
        <v>2577</v>
      </c>
      <c r="D552" s="610">
        <v>2</v>
      </c>
      <c r="E552" s="22" t="s">
        <v>377</v>
      </c>
      <c r="F552" s="66"/>
      <c r="G552" s="299"/>
    </row>
    <row r="553" spans="1:9" ht="29" hidden="1">
      <c r="A553" s="79" t="s">
        <v>1230</v>
      </c>
      <c r="B553" s="30" t="s">
        <v>2165</v>
      </c>
      <c r="C553" s="66"/>
      <c r="D553" s="66"/>
      <c r="E553" s="22"/>
      <c r="F553" s="66"/>
      <c r="G553" s="66"/>
      <c r="H553" s="99"/>
      <c r="I553" s="99"/>
    </row>
    <row r="554" spans="1:9" ht="18.5">
      <c r="A554" s="214" t="s">
        <v>2166</v>
      </c>
      <c r="B554" s="1078" t="s">
        <v>2167</v>
      </c>
      <c r="C554" s="1091"/>
      <c r="D554" s="1091"/>
      <c r="E554" s="1091"/>
      <c r="F554" s="1091"/>
      <c r="G554" s="1092"/>
      <c r="H554" s="29">
        <f>SUM(D555:D568)</f>
        <v>28</v>
      </c>
      <c r="I554" s="29">
        <f>COUNT(D555:D568)*2</f>
        <v>28</v>
      </c>
    </row>
    <row r="555" spans="1:9" ht="77.5">
      <c r="A555" s="396" t="s">
        <v>2168</v>
      </c>
      <c r="B555" s="114" t="s">
        <v>2169</v>
      </c>
      <c r="C555" s="20" t="s">
        <v>2804</v>
      </c>
      <c r="D555" s="607">
        <v>2</v>
      </c>
      <c r="E555" s="71" t="s">
        <v>339</v>
      </c>
      <c r="F555" s="42" t="s">
        <v>3266</v>
      </c>
      <c r="G555" s="299"/>
    </row>
    <row r="556" spans="1:9" ht="29">
      <c r="A556" s="396"/>
      <c r="B556" s="191"/>
      <c r="C556" s="25" t="s">
        <v>6306</v>
      </c>
      <c r="D556" s="607">
        <v>2</v>
      </c>
      <c r="E556" s="71" t="s">
        <v>339</v>
      </c>
      <c r="F556" s="236"/>
      <c r="G556" s="299"/>
    </row>
    <row r="557" spans="1:9" ht="101.5">
      <c r="A557" s="396"/>
      <c r="B557" s="191"/>
      <c r="C557" s="25" t="s">
        <v>6305</v>
      </c>
      <c r="D557" s="607">
        <v>2</v>
      </c>
      <c r="E557" s="71" t="s">
        <v>377</v>
      </c>
      <c r="F557" s="25" t="s">
        <v>6316</v>
      </c>
      <c r="G557" s="299"/>
    </row>
    <row r="558" spans="1:9" ht="87">
      <c r="A558" s="396"/>
      <c r="B558" s="191"/>
      <c r="C558" s="25" t="s">
        <v>2172</v>
      </c>
      <c r="D558" s="607">
        <v>2</v>
      </c>
      <c r="E558" s="71" t="s">
        <v>339</v>
      </c>
      <c r="F558" s="25" t="s">
        <v>6315</v>
      </c>
      <c r="G558" s="299"/>
    </row>
    <row r="559" spans="1:9" ht="43.5">
      <c r="A559" s="396"/>
      <c r="B559" s="191"/>
      <c r="C559" s="20" t="s">
        <v>1235</v>
      </c>
      <c r="D559" s="607">
        <v>2</v>
      </c>
      <c r="E559" s="71" t="s">
        <v>339</v>
      </c>
      <c r="F559" s="42" t="s">
        <v>3267</v>
      </c>
      <c r="G559" s="299"/>
    </row>
    <row r="560" spans="1:9" ht="29">
      <c r="A560" s="396"/>
      <c r="B560" s="191"/>
      <c r="C560" s="23" t="s">
        <v>1236</v>
      </c>
      <c r="D560" s="607">
        <v>2</v>
      </c>
      <c r="E560" s="71"/>
      <c r="F560" s="236"/>
      <c r="G560" s="299"/>
    </row>
    <row r="561" spans="1:9" ht="31">
      <c r="A561" s="396" t="s">
        <v>2173</v>
      </c>
      <c r="B561" s="114" t="s">
        <v>2174</v>
      </c>
      <c r="C561" s="23" t="s">
        <v>1239</v>
      </c>
      <c r="D561" s="612">
        <v>2</v>
      </c>
      <c r="E561" s="31" t="s">
        <v>339</v>
      </c>
      <c r="F561" s="20" t="s">
        <v>6313</v>
      </c>
      <c r="G561" s="299"/>
    </row>
    <row r="562" spans="1:9" ht="130.5">
      <c r="A562" s="396"/>
      <c r="B562" s="191"/>
      <c r="C562" s="23" t="s">
        <v>6308</v>
      </c>
      <c r="D562" s="52">
        <v>2</v>
      </c>
      <c r="E562" s="31" t="s">
        <v>339</v>
      </c>
      <c r="F562" s="20" t="s">
        <v>6314</v>
      </c>
      <c r="G562" s="299"/>
    </row>
    <row r="563" spans="1:9" ht="29">
      <c r="A563" s="396"/>
      <c r="B563" s="191"/>
      <c r="C563" s="23" t="s">
        <v>1241</v>
      </c>
      <c r="D563" s="52">
        <v>2</v>
      </c>
      <c r="E563" s="31" t="s">
        <v>269</v>
      </c>
      <c r="F563" s="20" t="s">
        <v>1242</v>
      </c>
      <c r="G563" s="299"/>
    </row>
    <row r="564" spans="1:9" ht="43.5">
      <c r="A564" s="396"/>
      <c r="B564" s="191"/>
      <c r="C564" s="23" t="s">
        <v>1243</v>
      </c>
      <c r="D564" s="52">
        <v>2</v>
      </c>
      <c r="E564" s="31" t="s">
        <v>418</v>
      </c>
      <c r="F564" s="20" t="s">
        <v>1244</v>
      </c>
      <c r="G564" s="299"/>
    </row>
    <row r="565" spans="1:9" ht="58">
      <c r="A565" s="396"/>
      <c r="B565" s="191"/>
      <c r="C565" s="23" t="s">
        <v>6309</v>
      </c>
      <c r="D565" s="52">
        <v>2</v>
      </c>
      <c r="E565" s="22" t="s">
        <v>339</v>
      </c>
      <c r="F565" s="30" t="s">
        <v>6312</v>
      </c>
      <c r="G565" s="299"/>
    </row>
    <row r="566" spans="1:9" ht="46.5">
      <c r="A566" s="396" t="s">
        <v>2178</v>
      </c>
      <c r="B566" s="114" t="s">
        <v>2179</v>
      </c>
      <c r="C566" s="535" t="s">
        <v>1247</v>
      </c>
      <c r="D566" s="607">
        <v>2</v>
      </c>
      <c r="E566" s="273" t="s">
        <v>269</v>
      </c>
      <c r="F566" s="66"/>
      <c r="G566" s="299"/>
    </row>
    <row r="567" spans="1:9" ht="43.5">
      <c r="A567" s="397"/>
      <c r="B567" s="26"/>
      <c r="C567" s="537" t="s">
        <v>1249</v>
      </c>
      <c r="D567" s="607">
        <v>2</v>
      </c>
      <c r="E567" s="71"/>
      <c r="F567" s="66"/>
      <c r="G567" s="299"/>
    </row>
    <row r="568" spans="1:9" ht="29">
      <c r="A568" s="398"/>
      <c r="B568" s="26"/>
      <c r="C568" s="538" t="s">
        <v>6307</v>
      </c>
      <c r="D568" s="607">
        <v>2</v>
      </c>
      <c r="E568" s="71" t="s">
        <v>538</v>
      </c>
      <c r="F568" s="66"/>
      <c r="G568" s="299"/>
    </row>
    <row r="569" spans="1:9" ht="21">
      <c r="A569" s="391"/>
      <c r="B569" s="1197" t="s">
        <v>2181</v>
      </c>
      <c r="C569" s="1197"/>
      <c r="D569" s="1197"/>
      <c r="E569" s="1197"/>
      <c r="F569" s="1197"/>
      <c r="G569" s="1197"/>
      <c r="H569" s="29">
        <f>H570+H573+H577+H581+H597+H601+H609+H617+H621+H628</f>
        <v>72</v>
      </c>
      <c r="I569" s="29">
        <f>I570+I573+I577+I581+I597+I601+I609+I617+I621+I628</f>
        <v>72</v>
      </c>
    </row>
    <row r="570" spans="1:9" ht="18.5">
      <c r="A570" s="214" t="s">
        <v>25</v>
      </c>
      <c r="B570" s="1078" t="s">
        <v>2578</v>
      </c>
      <c r="C570" s="1091"/>
      <c r="D570" s="1091"/>
      <c r="E570" s="1091"/>
      <c r="F570" s="1091"/>
      <c r="G570" s="1092"/>
      <c r="H570" s="29">
        <f>SUM(D571:D572)</f>
        <v>2</v>
      </c>
      <c r="I570" s="29">
        <f>COUNT(D571:D572)*2</f>
        <v>2</v>
      </c>
    </row>
    <row r="571" spans="1:9" ht="62">
      <c r="A571" s="215" t="s">
        <v>1252</v>
      </c>
      <c r="B571" s="191" t="s">
        <v>2579</v>
      </c>
      <c r="C571" s="74" t="s">
        <v>1254</v>
      </c>
      <c r="D571" s="601">
        <v>2</v>
      </c>
      <c r="E571" s="28" t="s">
        <v>538</v>
      </c>
      <c r="F571" s="26"/>
      <c r="G571" s="53"/>
    </row>
    <row r="572" spans="1:9" ht="68.25" hidden="1" customHeight="1">
      <c r="A572" s="68" t="s">
        <v>1255</v>
      </c>
      <c r="B572" s="30" t="s">
        <v>1256</v>
      </c>
      <c r="C572" s="26"/>
      <c r="D572" s="26"/>
      <c r="E572" s="28"/>
      <c r="F572" s="26"/>
      <c r="G572" s="26"/>
      <c r="H572" s="99"/>
      <c r="I572" s="99"/>
    </row>
    <row r="573" spans="1:9" ht="18.5">
      <c r="A573" s="214" t="s">
        <v>23</v>
      </c>
      <c r="B573" s="1078" t="s">
        <v>2184</v>
      </c>
      <c r="C573" s="1091"/>
      <c r="D573" s="1091"/>
      <c r="E573" s="1091"/>
      <c r="F573" s="1091"/>
      <c r="G573" s="1092"/>
      <c r="H573" s="29">
        <f>SUM(D574:D576)</f>
        <v>2</v>
      </c>
      <c r="I573" s="29">
        <f>COUNT(D574:D576)*2</f>
        <v>2</v>
      </c>
    </row>
    <row r="574" spans="1:9" ht="49.5" customHeight="1">
      <c r="A574" s="215" t="s">
        <v>1257</v>
      </c>
      <c r="B574" s="114" t="s">
        <v>2185</v>
      </c>
      <c r="C574" s="50" t="s">
        <v>2674</v>
      </c>
      <c r="D574" s="601">
        <v>2</v>
      </c>
      <c r="E574" s="28" t="s">
        <v>646</v>
      </c>
      <c r="F574" s="26"/>
      <c r="G574" s="53"/>
    </row>
    <row r="575" spans="1:9" ht="48" hidden="1" customHeight="1">
      <c r="A575" s="68" t="s">
        <v>1259</v>
      </c>
      <c r="B575" s="114" t="s">
        <v>2187</v>
      </c>
      <c r="C575" s="26"/>
      <c r="D575" s="26"/>
      <c r="E575" s="28"/>
      <c r="F575" s="26"/>
      <c r="G575" s="26"/>
      <c r="H575" s="99"/>
      <c r="I575" s="99"/>
    </row>
    <row r="576" spans="1:9" ht="72" hidden="1" customHeight="1">
      <c r="A576" s="68" t="s">
        <v>1261</v>
      </c>
      <c r="B576" s="114" t="s">
        <v>2189</v>
      </c>
      <c r="C576" s="26"/>
      <c r="D576" s="26"/>
      <c r="E576" s="28"/>
      <c r="F576" s="26"/>
      <c r="G576" s="26"/>
      <c r="H576" s="99"/>
      <c r="I576" s="99"/>
    </row>
    <row r="577" spans="1:9" ht="18.5">
      <c r="A577" s="214" t="s">
        <v>2191</v>
      </c>
      <c r="B577" s="1078" t="s">
        <v>2192</v>
      </c>
      <c r="C577" s="1091"/>
      <c r="D577" s="1091"/>
      <c r="E577" s="1091"/>
      <c r="F577" s="1091"/>
      <c r="G577" s="1092"/>
      <c r="H577" s="29">
        <f>SUM(D578:D580)</f>
        <v>4</v>
      </c>
      <c r="I577" s="29">
        <f>COUNT(D578:D580)*2</f>
        <v>4</v>
      </c>
    </row>
    <row r="578" spans="1:9" ht="58">
      <c r="A578" s="362" t="s">
        <v>2193</v>
      </c>
      <c r="B578" s="114" t="s">
        <v>2194</v>
      </c>
      <c r="C578" s="25" t="s">
        <v>3604</v>
      </c>
      <c r="D578" s="601">
        <v>2</v>
      </c>
      <c r="E578" s="28" t="s">
        <v>538</v>
      </c>
      <c r="F578" s="26"/>
      <c r="G578" s="53"/>
    </row>
    <row r="579" spans="1:9" ht="72.75" hidden="1" customHeight="1">
      <c r="A579" s="27" t="s">
        <v>2197</v>
      </c>
      <c r="B579" s="114" t="s">
        <v>2198</v>
      </c>
      <c r="C579" s="26"/>
      <c r="D579" s="26"/>
      <c r="E579" s="28"/>
      <c r="F579" s="26"/>
      <c r="G579" s="26"/>
      <c r="H579" s="99"/>
      <c r="I579" s="99"/>
    </row>
    <row r="580" spans="1:9" ht="62">
      <c r="A580" s="362" t="s">
        <v>2199</v>
      </c>
      <c r="B580" s="160" t="s">
        <v>2200</v>
      </c>
      <c r="C580" s="50" t="s">
        <v>1272</v>
      </c>
      <c r="D580" s="601">
        <v>2</v>
      </c>
      <c r="E580" s="28" t="s">
        <v>538</v>
      </c>
      <c r="F580" s="50" t="s">
        <v>1273</v>
      </c>
      <c r="G580" s="53"/>
    </row>
    <row r="581" spans="1:9" ht="64.5" customHeight="1">
      <c r="A581" s="214" t="s">
        <v>2202</v>
      </c>
      <c r="B581" s="1078" t="s">
        <v>2203</v>
      </c>
      <c r="C581" s="1091"/>
      <c r="D581" s="1091"/>
      <c r="E581" s="1091"/>
      <c r="F581" s="1091"/>
      <c r="G581" s="1092"/>
      <c r="H581" s="29">
        <f>SUM(D582:D596)</f>
        <v>30</v>
      </c>
      <c r="I581" s="29">
        <f>COUNT(D582:D596)*2</f>
        <v>30</v>
      </c>
    </row>
    <row r="582" spans="1:9" ht="46.5">
      <c r="A582" s="362" t="s">
        <v>2204</v>
      </c>
      <c r="B582" s="114" t="s">
        <v>1275</v>
      </c>
      <c r="C582" s="123" t="s">
        <v>1276</v>
      </c>
      <c r="D582" s="601">
        <v>2</v>
      </c>
      <c r="E582" s="28" t="s">
        <v>646</v>
      </c>
      <c r="F582" s="26"/>
      <c r="G582" s="53"/>
    </row>
    <row r="583" spans="1:9" ht="29">
      <c r="A583" s="362"/>
      <c r="B583" s="191"/>
      <c r="C583" s="23" t="s">
        <v>1277</v>
      </c>
      <c r="D583" s="601">
        <v>2</v>
      </c>
      <c r="E583" s="28" t="s">
        <v>375</v>
      </c>
      <c r="F583" s="26"/>
      <c r="G583" s="53"/>
    </row>
    <row r="584" spans="1:9" ht="46.5">
      <c r="A584" s="362" t="s">
        <v>2207</v>
      </c>
      <c r="B584" s="114" t="s">
        <v>1279</v>
      </c>
      <c r="C584" s="123" t="s">
        <v>3388</v>
      </c>
      <c r="D584" s="601">
        <v>2</v>
      </c>
      <c r="E584" s="28" t="s">
        <v>646</v>
      </c>
      <c r="F584" s="26"/>
      <c r="G584" s="53"/>
    </row>
    <row r="585" spans="1:9" ht="43.5">
      <c r="A585" s="362"/>
      <c r="B585" s="114"/>
      <c r="C585" s="30" t="s">
        <v>3389</v>
      </c>
      <c r="D585" s="601">
        <v>2</v>
      </c>
      <c r="E585" s="28" t="s">
        <v>646</v>
      </c>
      <c r="F585" s="26"/>
      <c r="G585" s="53"/>
    </row>
    <row r="586" spans="1:9" ht="58">
      <c r="A586" s="362"/>
      <c r="B586" s="114"/>
      <c r="C586" s="30" t="s">
        <v>2585</v>
      </c>
      <c r="D586" s="601">
        <v>2</v>
      </c>
      <c r="E586" s="28" t="s">
        <v>646</v>
      </c>
      <c r="F586" s="26"/>
      <c r="G586" s="53"/>
    </row>
    <row r="587" spans="1:9" ht="43.5">
      <c r="A587" s="362"/>
      <c r="B587" s="114"/>
      <c r="C587" s="50" t="s">
        <v>2586</v>
      </c>
      <c r="D587" s="601">
        <v>2</v>
      </c>
      <c r="E587" s="28" t="s">
        <v>646</v>
      </c>
      <c r="F587" s="26"/>
      <c r="G587" s="53"/>
    </row>
    <row r="588" spans="1:9" ht="43.5">
      <c r="A588" s="362"/>
      <c r="B588" s="114"/>
      <c r="C588" s="50" t="s">
        <v>3914</v>
      </c>
      <c r="D588" s="601">
        <v>2</v>
      </c>
      <c r="E588" s="28" t="s">
        <v>646</v>
      </c>
      <c r="F588" s="26"/>
      <c r="G588" s="53"/>
    </row>
    <row r="589" spans="1:9" ht="43.5">
      <c r="A589" s="362"/>
      <c r="B589" s="114"/>
      <c r="C589" s="25" t="s">
        <v>3915</v>
      </c>
      <c r="D589" s="601">
        <v>2</v>
      </c>
      <c r="E589" s="28" t="s">
        <v>646</v>
      </c>
      <c r="F589" s="26"/>
      <c r="G589" s="53"/>
    </row>
    <row r="590" spans="1:9" ht="43.5">
      <c r="A590" s="362"/>
      <c r="B590" s="114"/>
      <c r="C590" s="25" t="s">
        <v>3916</v>
      </c>
      <c r="D590" s="601">
        <v>2</v>
      </c>
      <c r="E590" s="28" t="s">
        <v>646</v>
      </c>
      <c r="F590" s="26"/>
      <c r="G590" s="53"/>
    </row>
    <row r="591" spans="1:9" ht="43.5">
      <c r="A591" s="362"/>
      <c r="B591" s="114"/>
      <c r="C591" s="50" t="s">
        <v>2594</v>
      </c>
      <c r="D591" s="601">
        <v>2</v>
      </c>
      <c r="E591" s="28" t="s">
        <v>646</v>
      </c>
      <c r="F591" s="26"/>
      <c r="G591" s="53"/>
    </row>
    <row r="592" spans="1:9" ht="58">
      <c r="A592" s="362"/>
      <c r="B592" s="114"/>
      <c r="C592" s="25" t="s">
        <v>3390</v>
      </c>
      <c r="D592" s="601">
        <v>2</v>
      </c>
      <c r="E592" s="28" t="s">
        <v>646</v>
      </c>
      <c r="F592" s="26"/>
      <c r="G592" s="53"/>
    </row>
    <row r="593" spans="1:9" ht="58">
      <c r="A593" s="362"/>
      <c r="B593" s="114"/>
      <c r="C593" s="50" t="s">
        <v>3391</v>
      </c>
      <c r="D593" s="601">
        <v>2</v>
      </c>
      <c r="E593" s="28" t="s">
        <v>646</v>
      </c>
      <c r="F593" s="26"/>
      <c r="G593" s="53"/>
    </row>
    <row r="594" spans="1:9" ht="29">
      <c r="A594" s="362"/>
      <c r="B594" s="114"/>
      <c r="C594" s="50" t="s">
        <v>2599</v>
      </c>
      <c r="D594" s="601">
        <v>2</v>
      </c>
      <c r="E594" s="28" t="s">
        <v>646</v>
      </c>
      <c r="F594" s="26"/>
      <c r="G594" s="53"/>
    </row>
    <row r="595" spans="1:9" ht="31">
      <c r="A595" s="362" t="s">
        <v>2224</v>
      </c>
      <c r="B595" s="114" t="s">
        <v>2225</v>
      </c>
      <c r="C595" s="50" t="s">
        <v>2600</v>
      </c>
      <c r="D595" s="601">
        <v>2</v>
      </c>
      <c r="E595" s="28" t="s">
        <v>538</v>
      </c>
      <c r="F595" s="26"/>
      <c r="G595" s="53"/>
    </row>
    <row r="596" spans="1:9" ht="31">
      <c r="A596" s="362" t="s">
        <v>2228</v>
      </c>
      <c r="B596" s="114" t="s">
        <v>1297</v>
      </c>
      <c r="C596" s="50" t="s">
        <v>1298</v>
      </c>
      <c r="D596" s="601">
        <v>2</v>
      </c>
      <c r="E596" s="28" t="s">
        <v>339</v>
      </c>
      <c r="F596" s="50" t="s">
        <v>3917</v>
      </c>
      <c r="G596" s="53"/>
    </row>
    <row r="597" spans="1:9" ht="66.75" customHeight="1">
      <c r="A597" s="214" t="s">
        <v>2235</v>
      </c>
      <c r="B597" s="1078" t="s">
        <v>2236</v>
      </c>
      <c r="C597" s="1091"/>
      <c r="D597" s="1091"/>
      <c r="E597" s="1091"/>
      <c r="F597" s="1091"/>
      <c r="G597" s="1092"/>
      <c r="H597" s="29">
        <f>SUM(D598:D600)</f>
        <v>6</v>
      </c>
      <c r="I597" s="29">
        <f>COUNT(D598:D600)*2</f>
        <v>6</v>
      </c>
    </row>
    <row r="598" spans="1:9" ht="31">
      <c r="A598" s="362" t="s">
        <v>2237</v>
      </c>
      <c r="B598" s="114" t="s">
        <v>2238</v>
      </c>
      <c r="C598" s="50" t="s">
        <v>1303</v>
      </c>
      <c r="D598" s="601">
        <v>2</v>
      </c>
      <c r="E598" s="28" t="s">
        <v>538</v>
      </c>
      <c r="F598" s="26"/>
      <c r="G598" s="53"/>
    </row>
    <row r="599" spans="1:9" ht="46.5">
      <c r="A599" s="362" t="s">
        <v>2240</v>
      </c>
      <c r="B599" s="114" t="s">
        <v>2602</v>
      </c>
      <c r="C599" s="25" t="s">
        <v>1306</v>
      </c>
      <c r="D599" s="601">
        <v>2</v>
      </c>
      <c r="E599" s="28" t="s">
        <v>538</v>
      </c>
      <c r="F599" s="26"/>
      <c r="G599" s="53"/>
    </row>
    <row r="600" spans="1:9" ht="31">
      <c r="A600" s="362" t="s">
        <v>1307</v>
      </c>
      <c r="B600" s="114" t="s">
        <v>2603</v>
      </c>
      <c r="C600" s="23" t="s">
        <v>1309</v>
      </c>
      <c r="D600" s="601">
        <v>2</v>
      </c>
      <c r="E600" s="28" t="s">
        <v>538</v>
      </c>
      <c r="F600" s="26"/>
      <c r="G600" s="53"/>
    </row>
    <row r="601" spans="1:9" ht="59.25" customHeight="1">
      <c r="A601" s="214" t="s">
        <v>2244</v>
      </c>
      <c r="B601" s="1078" t="s">
        <v>14</v>
      </c>
      <c r="C601" s="1091"/>
      <c r="D601" s="1091"/>
      <c r="E601" s="1091"/>
      <c r="F601" s="1091"/>
      <c r="G601" s="1092"/>
      <c r="H601" s="29">
        <f>SUM(D602:D608)</f>
        <v>14</v>
      </c>
      <c r="I601" s="29">
        <f>COUNT(D602:D608)*2</f>
        <v>14</v>
      </c>
    </row>
    <row r="602" spans="1:9" ht="31">
      <c r="A602" s="362" t="s">
        <v>2245</v>
      </c>
      <c r="B602" s="114" t="s">
        <v>1311</v>
      </c>
      <c r="C602" s="25" t="s">
        <v>1312</v>
      </c>
      <c r="D602" s="601">
        <v>2</v>
      </c>
      <c r="E602" s="28" t="s">
        <v>651</v>
      </c>
      <c r="F602" s="26"/>
      <c r="G602" s="53"/>
    </row>
    <row r="603" spans="1:9" ht="46.5">
      <c r="A603" s="362" t="s">
        <v>1313</v>
      </c>
      <c r="B603" s="114" t="s">
        <v>1314</v>
      </c>
      <c r="C603" s="25" t="s">
        <v>1315</v>
      </c>
      <c r="D603" s="601">
        <v>2</v>
      </c>
      <c r="E603" s="28" t="s">
        <v>651</v>
      </c>
      <c r="F603" s="26"/>
      <c r="G603" s="53"/>
    </row>
    <row r="604" spans="1:9" ht="29">
      <c r="A604" s="362"/>
      <c r="B604" s="191"/>
      <c r="C604" s="247" t="s">
        <v>1316</v>
      </c>
      <c r="D604" s="601">
        <v>2</v>
      </c>
      <c r="E604" s="28" t="s">
        <v>651</v>
      </c>
      <c r="F604" s="26"/>
      <c r="G604" s="53"/>
    </row>
    <row r="605" spans="1:9" ht="29">
      <c r="A605" s="362"/>
      <c r="B605" s="191"/>
      <c r="C605" s="25" t="s">
        <v>1317</v>
      </c>
      <c r="D605" s="601">
        <v>2</v>
      </c>
      <c r="E605" s="28" t="s">
        <v>651</v>
      </c>
      <c r="F605" s="26"/>
      <c r="G605" s="53"/>
    </row>
    <row r="606" spans="1:9" ht="46.5">
      <c r="A606" s="18" t="s">
        <v>1318</v>
      </c>
      <c r="B606" s="160" t="s">
        <v>1319</v>
      </c>
      <c r="C606" s="123" t="s">
        <v>1320</v>
      </c>
      <c r="D606" s="601">
        <v>2</v>
      </c>
      <c r="E606" s="28" t="s">
        <v>651</v>
      </c>
      <c r="F606" s="26"/>
      <c r="G606" s="53"/>
    </row>
    <row r="607" spans="1:9" ht="46.5">
      <c r="A607" s="362" t="s">
        <v>2255</v>
      </c>
      <c r="B607" s="114" t="s">
        <v>1322</v>
      </c>
      <c r="C607" s="50" t="s">
        <v>1323</v>
      </c>
      <c r="D607" s="601">
        <v>2</v>
      </c>
      <c r="E607" s="28" t="s">
        <v>651</v>
      </c>
      <c r="F607" s="26"/>
      <c r="G607" s="53"/>
    </row>
    <row r="608" spans="1:9" ht="46.5">
      <c r="A608" s="362" t="s">
        <v>2257</v>
      </c>
      <c r="B608" s="19" t="s">
        <v>1325</v>
      </c>
      <c r="C608" s="25" t="s">
        <v>2259</v>
      </c>
      <c r="D608" s="520">
        <v>2</v>
      </c>
      <c r="E608" s="28" t="s">
        <v>651</v>
      </c>
      <c r="F608" s="28" t="s">
        <v>2606</v>
      </c>
      <c r="G608" s="53"/>
    </row>
    <row r="609" spans="1:9" ht="31.5" customHeight="1">
      <c r="A609" s="214" t="s">
        <v>2261</v>
      </c>
      <c r="B609" s="996" t="s">
        <v>1327</v>
      </c>
      <c r="C609" s="997"/>
      <c r="D609" s="1001"/>
      <c r="E609" s="997"/>
      <c r="F609" s="997"/>
      <c r="G609" s="1079"/>
      <c r="H609" s="29">
        <f>SUM(D610:D616)</f>
        <v>6</v>
      </c>
      <c r="I609" s="29">
        <f>COUNT(D610:D616)*2</f>
        <v>6</v>
      </c>
    </row>
    <row r="610" spans="1:9" ht="31.5" hidden="1" customHeight="1">
      <c r="A610" s="27" t="s">
        <v>1328</v>
      </c>
      <c r="B610" s="50" t="s">
        <v>1329</v>
      </c>
      <c r="C610" s="50" t="s">
        <v>1330</v>
      </c>
      <c r="D610" s="90"/>
      <c r="E610" s="26" t="s">
        <v>538</v>
      </c>
      <c r="F610" s="91" t="s">
        <v>1331</v>
      </c>
      <c r="G610" s="26"/>
      <c r="H610" s="99"/>
      <c r="I610" s="99"/>
    </row>
    <row r="611" spans="1:9" ht="72.5" hidden="1">
      <c r="A611" s="27" t="s">
        <v>1332</v>
      </c>
      <c r="B611" s="50" t="s">
        <v>1333</v>
      </c>
      <c r="C611" s="50" t="s">
        <v>1334</v>
      </c>
      <c r="D611" s="90"/>
      <c r="E611" s="26" t="s">
        <v>538</v>
      </c>
      <c r="F611" s="91" t="s">
        <v>1335</v>
      </c>
      <c r="G611" s="53"/>
      <c r="H611" s="99"/>
      <c r="I611" s="99"/>
    </row>
    <row r="612" spans="1:9" ht="101.5" hidden="1">
      <c r="A612" s="27" t="s">
        <v>1336</v>
      </c>
      <c r="B612" s="50" t="s">
        <v>1337</v>
      </c>
      <c r="C612" s="50" t="s">
        <v>1338</v>
      </c>
      <c r="D612" s="90"/>
      <c r="E612" s="26" t="s">
        <v>538</v>
      </c>
      <c r="F612" s="91" t="s">
        <v>1339</v>
      </c>
      <c r="G612" s="53"/>
      <c r="H612" s="99"/>
      <c r="I612" s="99"/>
    </row>
    <row r="613" spans="1:9" ht="101.5">
      <c r="A613" s="63" t="s">
        <v>1340</v>
      </c>
      <c r="B613" s="50" t="s">
        <v>1341</v>
      </c>
      <c r="C613" s="50" t="s">
        <v>1342</v>
      </c>
      <c r="D613" s="530">
        <v>2</v>
      </c>
      <c r="E613" s="26" t="s">
        <v>538</v>
      </c>
      <c r="F613" s="91" t="s">
        <v>1343</v>
      </c>
      <c r="G613" s="53"/>
    </row>
    <row r="614" spans="1:9" ht="72.5">
      <c r="A614" s="63" t="s">
        <v>1344</v>
      </c>
      <c r="B614" s="50" t="s">
        <v>1345</v>
      </c>
      <c r="C614" s="50" t="s">
        <v>1346</v>
      </c>
      <c r="D614" s="530">
        <v>2</v>
      </c>
      <c r="E614" s="26" t="s">
        <v>538</v>
      </c>
      <c r="F614" s="91" t="s">
        <v>1347</v>
      </c>
      <c r="G614" s="53"/>
    </row>
    <row r="615" spans="1:9" ht="101.5" hidden="1">
      <c r="A615" s="27" t="s">
        <v>1348</v>
      </c>
      <c r="B615" s="50" t="s">
        <v>1349</v>
      </c>
      <c r="C615" s="50" t="s">
        <v>1350</v>
      </c>
      <c r="D615" s="90"/>
      <c r="E615" s="26" t="s">
        <v>538</v>
      </c>
      <c r="F615" s="91" t="s">
        <v>1351</v>
      </c>
      <c r="G615" s="53"/>
      <c r="H615" s="99"/>
      <c r="I615" s="99"/>
    </row>
    <row r="616" spans="1:9" ht="116">
      <c r="A616" s="63" t="s">
        <v>1352</v>
      </c>
      <c r="B616" s="50" t="s">
        <v>1353</v>
      </c>
      <c r="C616" s="50" t="s">
        <v>1354</v>
      </c>
      <c r="D616" s="530">
        <v>2</v>
      </c>
      <c r="E616" s="26" t="s">
        <v>538</v>
      </c>
      <c r="F616" s="91" t="s">
        <v>1355</v>
      </c>
      <c r="G616" s="53"/>
    </row>
    <row r="617" spans="1:9" ht="31.5" customHeight="1">
      <c r="A617" s="214" t="s">
        <v>2264</v>
      </c>
      <c r="B617" s="1078" t="s">
        <v>2265</v>
      </c>
      <c r="C617" s="1091"/>
      <c r="D617" s="1091"/>
      <c r="E617" s="1091"/>
      <c r="F617" s="1091"/>
      <c r="G617" s="1092"/>
      <c r="H617" s="29">
        <f>SUM(D618:D620)</f>
        <v>6</v>
      </c>
      <c r="I617" s="29">
        <f>COUNT(D618:D620)*2</f>
        <v>6</v>
      </c>
    </row>
    <row r="618" spans="1:9" ht="31">
      <c r="A618" s="362" t="s">
        <v>2266</v>
      </c>
      <c r="B618" s="114" t="s">
        <v>2267</v>
      </c>
      <c r="C618" s="23" t="s">
        <v>1358</v>
      </c>
      <c r="D618" s="520">
        <v>2</v>
      </c>
      <c r="E618" s="28" t="s">
        <v>269</v>
      </c>
      <c r="F618" s="28" t="s">
        <v>1359</v>
      </c>
      <c r="G618" s="53"/>
    </row>
    <row r="619" spans="1:9" ht="29">
      <c r="A619" s="394"/>
      <c r="C619" s="23" t="s">
        <v>1360</v>
      </c>
      <c r="D619" s="520">
        <v>2</v>
      </c>
      <c r="E619" s="28" t="s">
        <v>269</v>
      </c>
      <c r="F619" s="28" t="s">
        <v>1361</v>
      </c>
      <c r="G619" s="53"/>
    </row>
    <row r="620" spans="1:9" ht="31">
      <c r="A620" s="362" t="s">
        <v>2268</v>
      </c>
      <c r="B620" s="114" t="s">
        <v>2269</v>
      </c>
      <c r="C620" s="28" t="s">
        <v>2270</v>
      </c>
      <c r="D620" s="520">
        <v>2</v>
      </c>
      <c r="E620" s="34" t="s">
        <v>538</v>
      </c>
      <c r="F620" s="23" t="s">
        <v>1364</v>
      </c>
      <c r="G620" s="53"/>
    </row>
    <row r="621" spans="1:9" hidden="1">
      <c r="A621" s="92" t="s">
        <v>10</v>
      </c>
      <c r="B621" s="993" t="s">
        <v>1365</v>
      </c>
      <c r="C621" s="994"/>
      <c r="D621" s="994"/>
      <c r="E621" s="994"/>
      <c r="F621" s="994"/>
      <c r="G621" s="998"/>
      <c r="H621" s="99">
        <f>SUM(D622:D627)</f>
        <v>0</v>
      </c>
      <c r="I621" s="99">
        <f>COUNT(D622:D627)*2</f>
        <v>0</v>
      </c>
    </row>
    <row r="622" spans="1:9" ht="63.75" hidden="1" customHeight="1">
      <c r="A622" s="92" t="s">
        <v>1366</v>
      </c>
      <c r="B622" s="50" t="s">
        <v>1367</v>
      </c>
      <c r="C622" s="50"/>
      <c r="D622" s="50"/>
      <c r="E622" s="50"/>
      <c r="F622" s="50"/>
      <c r="G622" s="50"/>
      <c r="H622" s="99"/>
      <c r="I622" s="99"/>
    </row>
    <row r="623" spans="1:9" ht="83.25" hidden="1" customHeight="1">
      <c r="A623" s="92" t="s">
        <v>1368</v>
      </c>
      <c r="B623" s="50" t="s">
        <v>1369</v>
      </c>
      <c r="C623" s="50"/>
      <c r="D623" s="50"/>
      <c r="E623" s="50"/>
      <c r="F623" s="50"/>
      <c r="G623" s="50"/>
      <c r="H623" s="99"/>
      <c r="I623" s="99"/>
    </row>
    <row r="624" spans="1:9" ht="72" hidden="1" customHeight="1">
      <c r="A624" s="92" t="s">
        <v>1370</v>
      </c>
      <c r="B624" s="50" t="s">
        <v>1371</v>
      </c>
      <c r="C624" s="50"/>
      <c r="D624" s="50"/>
      <c r="E624" s="50"/>
      <c r="F624" s="50"/>
      <c r="G624" s="50"/>
      <c r="H624" s="99"/>
      <c r="I624" s="99"/>
    </row>
    <row r="625" spans="1:9" ht="100.5" hidden="1" customHeight="1">
      <c r="A625" s="92" t="s">
        <v>1372</v>
      </c>
      <c r="B625" s="50" t="s">
        <v>1373</v>
      </c>
      <c r="C625" s="50"/>
      <c r="D625" s="50"/>
      <c r="E625" s="50"/>
      <c r="F625" s="50"/>
      <c r="G625" s="50"/>
      <c r="H625" s="99"/>
      <c r="I625" s="99"/>
    </row>
    <row r="626" spans="1:9" ht="45.75" hidden="1" customHeight="1">
      <c r="A626" s="92" t="s">
        <v>1374</v>
      </c>
      <c r="B626" s="50" t="s">
        <v>1375</v>
      </c>
      <c r="C626" s="50"/>
      <c r="D626" s="50"/>
      <c r="E626" s="50"/>
      <c r="F626" s="50"/>
      <c r="G626" s="50"/>
      <c r="H626" s="99"/>
      <c r="I626" s="99"/>
    </row>
    <row r="627" spans="1:9" ht="45" hidden="1" customHeight="1">
      <c r="A627" s="92" t="s">
        <v>1376</v>
      </c>
      <c r="B627" s="50" t="s">
        <v>1377</v>
      </c>
      <c r="C627" s="50"/>
      <c r="D627" s="50"/>
      <c r="E627" s="50"/>
      <c r="F627" s="50"/>
      <c r="G627" s="50"/>
      <c r="H627" s="99"/>
      <c r="I627" s="99"/>
    </row>
    <row r="628" spans="1:9" ht="31.5" customHeight="1">
      <c r="A628" s="60" t="s">
        <v>1378</v>
      </c>
      <c r="B628" s="993" t="s">
        <v>8</v>
      </c>
      <c r="C628" s="994"/>
      <c r="D628" s="994"/>
      <c r="E628" s="994"/>
      <c r="F628" s="994"/>
      <c r="G628" s="998"/>
      <c r="H628" s="29">
        <f>SUM(D629:D638)</f>
        <v>2</v>
      </c>
      <c r="I628" s="29">
        <f>COUNT(D629:D638)*2</f>
        <v>2</v>
      </c>
    </row>
    <row r="629" spans="1:9" ht="72.5" hidden="1">
      <c r="A629" s="92" t="s">
        <v>1379</v>
      </c>
      <c r="B629" s="50" t="s">
        <v>1380</v>
      </c>
      <c r="C629" s="50"/>
      <c r="D629" s="50"/>
      <c r="E629" s="50"/>
      <c r="F629" s="50"/>
      <c r="G629" s="50"/>
      <c r="H629" s="99"/>
      <c r="I629" s="99" t="s">
        <v>2420</v>
      </c>
    </row>
    <row r="630" spans="1:9" ht="58" hidden="1">
      <c r="A630" s="92" t="s">
        <v>1381</v>
      </c>
      <c r="B630" s="50" t="s">
        <v>1382</v>
      </c>
      <c r="C630" s="50"/>
      <c r="D630" s="50"/>
      <c r="E630" s="50"/>
      <c r="F630" s="50"/>
      <c r="G630" s="50"/>
      <c r="H630" s="99"/>
      <c r="I630" s="99"/>
    </row>
    <row r="631" spans="1:9" ht="58" hidden="1">
      <c r="A631" s="92" t="s">
        <v>1383</v>
      </c>
      <c r="B631" s="50" t="s">
        <v>1384</v>
      </c>
      <c r="C631" s="50"/>
      <c r="D631" s="50"/>
      <c r="E631" s="50"/>
      <c r="F631" s="50"/>
      <c r="G631" s="50"/>
      <c r="H631" s="99"/>
      <c r="I631" s="99"/>
    </row>
    <row r="632" spans="1:9" ht="43.5" hidden="1">
      <c r="A632" s="92" t="s">
        <v>1385</v>
      </c>
      <c r="B632" s="50" t="s">
        <v>1386</v>
      </c>
      <c r="C632" s="50"/>
      <c r="D632" s="50"/>
      <c r="E632" s="50"/>
      <c r="F632" s="50"/>
      <c r="G632" s="50"/>
      <c r="H632" s="99"/>
      <c r="I632" s="99"/>
    </row>
    <row r="633" spans="1:9" ht="43.5" hidden="1">
      <c r="A633" s="92" t="s">
        <v>1387</v>
      </c>
      <c r="B633" s="50" t="s">
        <v>1388</v>
      </c>
      <c r="C633" s="50"/>
      <c r="D633" s="50"/>
      <c r="E633" s="50"/>
      <c r="F633" s="50"/>
      <c r="G633" s="50"/>
      <c r="H633" s="99"/>
      <c r="I633" s="99"/>
    </row>
    <row r="634" spans="1:9" ht="81.75" customHeight="1">
      <c r="A634" s="60" t="s">
        <v>1389</v>
      </c>
      <c r="B634" s="50" t="s">
        <v>2271</v>
      </c>
      <c r="C634" s="50" t="s">
        <v>1391</v>
      </c>
      <c r="D634" s="613">
        <v>2</v>
      </c>
      <c r="E634" s="34" t="s">
        <v>538</v>
      </c>
      <c r="F634" s="50" t="s">
        <v>1392</v>
      </c>
      <c r="G634" s="21"/>
    </row>
    <row r="635" spans="1:9" ht="87" hidden="1" customHeight="1">
      <c r="A635" s="27" t="s">
        <v>1393</v>
      </c>
      <c r="B635" s="50" t="s">
        <v>1394</v>
      </c>
      <c r="C635" s="50"/>
      <c r="D635" s="50"/>
      <c r="E635" s="50"/>
      <c r="F635" s="50"/>
      <c r="G635" s="50"/>
      <c r="H635" s="99"/>
      <c r="I635" s="99"/>
    </row>
    <row r="636" spans="1:9" ht="45.75" hidden="1" customHeight="1">
      <c r="A636" s="27" t="s">
        <v>1395</v>
      </c>
      <c r="B636" s="50" t="s">
        <v>1396</v>
      </c>
      <c r="C636" s="50"/>
      <c r="D636" s="50"/>
      <c r="E636" s="50"/>
      <c r="F636" s="50"/>
      <c r="G636" s="50"/>
      <c r="H636" s="99"/>
      <c r="I636" s="99"/>
    </row>
    <row r="637" spans="1:9" ht="29" hidden="1">
      <c r="A637" s="27" t="s">
        <v>1397</v>
      </c>
      <c r="B637" s="50" t="s">
        <v>1398</v>
      </c>
      <c r="C637" s="50"/>
      <c r="D637" s="50"/>
      <c r="E637" s="50"/>
      <c r="F637" s="50"/>
      <c r="G637" s="50"/>
      <c r="H637" s="99"/>
      <c r="I637" s="99"/>
    </row>
    <row r="638" spans="1:9" ht="58" hidden="1">
      <c r="A638" s="27" t="s">
        <v>1399</v>
      </c>
      <c r="B638" s="50" t="s">
        <v>1400</v>
      </c>
      <c r="C638" s="50"/>
      <c r="D638" s="50"/>
      <c r="E638" s="50"/>
      <c r="F638" s="50"/>
      <c r="G638" s="50"/>
      <c r="H638" s="99"/>
      <c r="I638" s="99"/>
    </row>
    <row r="639" spans="1:9" ht="21">
      <c r="A639" s="391"/>
      <c r="B639" s="1195" t="s">
        <v>1401</v>
      </c>
      <c r="C639" s="1197"/>
      <c r="D639" s="1197"/>
      <c r="E639" s="1197"/>
      <c r="F639" s="1197"/>
      <c r="G639" s="1197"/>
      <c r="H639" s="29">
        <f>H640+H644+H650+H655</f>
        <v>22</v>
      </c>
      <c r="I639" s="29">
        <f>I640+I644+I650+I655</f>
        <v>22</v>
      </c>
    </row>
    <row r="640" spans="1:9" ht="18.5">
      <c r="A640" s="287" t="s">
        <v>2274</v>
      </c>
      <c r="B640" s="1078" t="s">
        <v>6</v>
      </c>
      <c r="C640" s="1091"/>
      <c r="D640" s="1091"/>
      <c r="E640" s="1091"/>
      <c r="F640" s="1091"/>
      <c r="G640" s="1092"/>
      <c r="H640" s="29">
        <f>SUM(D641:D643)</f>
        <v>4</v>
      </c>
      <c r="I640" s="29">
        <f>COUNT(D641:D643)*2</f>
        <v>4</v>
      </c>
    </row>
    <row r="641" spans="1:9" ht="29">
      <c r="A641" s="362" t="s">
        <v>2275</v>
      </c>
      <c r="B641" s="30" t="s">
        <v>1403</v>
      </c>
      <c r="C641" s="50" t="s">
        <v>3918</v>
      </c>
      <c r="D641" s="605">
        <v>2</v>
      </c>
      <c r="E641" s="22" t="s">
        <v>646</v>
      </c>
      <c r="F641" s="66"/>
      <c r="G641" s="299"/>
    </row>
    <row r="642" spans="1:9" ht="29">
      <c r="A642" s="362"/>
      <c r="B642" s="30"/>
      <c r="C642" s="50" t="s">
        <v>3919</v>
      </c>
      <c r="D642" s="605">
        <v>2</v>
      </c>
      <c r="E642" s="22" t="s">
        <v>646</v>
      </c>
      <c r="F642" s="66"/>
      <c r="G642" s="299"/>
    </row>
    <row r="643" spans="1:9" ht="55.5" hidden="1" customHeight="1">
      <c r="A643" s="27" t="s">
        <v>2279</v>
      </c>
      <c r="B643" s="30" t="s">
        <v>2608</v>
      </c>
      <c r="C643" s="57" t="s">
        <v>1415</v>
      </c>
      <c r="D643" s="66"/>
      <c r="E643" s="22"/>
      <c r="F643" s="66"/>
      <c r="G643" s="66"/>
      <c r="H643" s="99"/>
      <c r="I643" s="99"/>
    </row>
    <row r="644" spans="1:9" ht="18.5">
      <c r="A644" s="287" t="s">
        <v>2281</v>
      </c>
      <c r="B644" s="1078" t="s">
        <v>4</v>
      </c>
      <c r="C644" s="1091"/>
      <c r="D644" s="1091"/>
      <c r="E644" s="1091"/>
      <c r="F644" s="1091"/>
      <c r="G644" s="1092"/>
      <c r="H644" s="29">
        <f>SUM(D645:D649)</f>
        <v>8</v>
      </c>
      <c r="I644" s="29">
        <f>COUNT(D645:D649)*2</f>
        <v>8</v>
      </c>
    </row>
    <row r="645" spans="1:9" ht="29">
      <c r="A645" s="362" t="s">
        <v>2282</v>
      </c>
      <c r="B645" s="30" t="s">
        <v>1417</v>
      </c>
      <c r="C645" s="50" t="s">
        <v>2609</v>
      </c>
      <c r="D645" s="605">
        <v>2</v>
      </c>
      <c r="E645" s="22" t="s">
        <v>646</v>
      </c>
      <c r="F645" s="66"/>
      <c r="G645" s="299"/>
    </row>
    <row r="646" spans="1:9">
      <c r="A646" s="362"/>
      <c r="B646" s="30"/>
      <c r="C646" s="50" t="s">
        <v>2610</v>
      </c>
      <c r="D646" s="605">
        <v>2</v>
      </c>
      <c r="E646" s="22" t="s">
        <v>646</v>
      </c>
      <c r="F646" s="66"/>
      <c r="G646" s="299"/>
    </row>
    <row r="647" spans="1:9">
      <c r="A647" s="362"/>
      <c r="B647" s="30"/>
      <c r="C647" s="50" t="s">
        <v>2611</v>
      </c>
      <c r="D647" s="605">
        <v>2</v>
      </c>
      <c r="E647" s="22" t="s">
        <v>646</v>
      </c>
      <c r="F647" s="66"/>
      <c r="G647" s="299"/>
    </row>
    <row r="648" spans="1:9">
      <c r="A648" s="362"/>
      <c r="B648" s="30"/>
      <c r="C648" s="50" t="s">
        <v>2612</v>
      </c>
      <c r="D648" s="605">
        <v>2</v>
      </c>
      <c r="E648" s="22" t="s">
        <v>646</v>
      </c>
      <c r="F648" s="66"/>
      <c r="G648" s="299"/>
    </row>
    <row r="649" spans="1:9" ht="60.75" hidden="1" customHeight="1">
      <c r="A649" s="27" t="s">
        <v>1425</v>
      </c>
      <c r="B649" s="30" t="s">
        <v>2613</v>
      </c>
      <c r="C649" s="66"/>
      <c r="D649" s="66"/>
      <c r="E649" s="22"/>
      <c r="F649" s="66"/>
      <c r="G649" s="66"/>
      <c r="H649" s="99"/>
      <c r="I649" s="99"/>
    </row>
    <row r="650" spans="1:9" ht="18.5">
      <c r="A650" s="287" t="s">
        <v>2288</v>
      </c>
      <c r="B650" s="1078" t="s">
        <v>2</v>
      </c>
      <c r="C650" s="1091"/>
      <c r="D650" s="1091"/>
      <c r="E650" s="1091"/>
      <c r="F650" s="1091"/>
      <c r="G650" s="1092"/>
      <c r="H650" s="29">
        <f>SUM(D651:D654)</f>
        <v>6</v>
      </c>
      <c r="I650" s="29">
        <f>COUNT(D651:D654)*2</f>
        <v>6</v>
      </c>
    </row>
    <row r="651" spans="1:9" ht="29">
      <c r="A651" s="362" t="s">
        <v>2289</v>
      </c>
      <c r="B651" s="30" t="s">
        <v>1428</v>
      </c>
      <c r="C651" s="50" t="s">
        <v>3920</v>
      </c>
      <c r="D651" s="605">
        <v>2</v>
      </c>
      <c r="E651" s="22" t="s">
        <v>646</v>
      </c>
      <c r="F651" s="66"/>
      <c r="G651" s="299"/>
    </row>
    <row r="652" spans="1:9">
      <c r="A652" s="362"/>
      <c r="B652" s="30"/>
      <c r="C652" s="50" t="s">
        <v>3921</v>
      </c>
      <c r="D652" s="605">
        <v>2</v>
      </c>
      <c r="E652" s="22" t="s">
        <v>646</v>
      </c>
      <c r="F652" s="66"/>
      <c r="G652" s="299"/>
    </row>
    <row r="653" spans="1:9">
      <c r="A653" s="362"/>
      <c r="B653" s="30"/>
      <c r="C653" s="50" t="s">
        <v>2618</v>
      </c>
      <c r="D653" s="605">
        <v>2</v>
      </c>
      <c r="E653" s="22" t="s">
        <v>646</v>
      </c>
      <c r="F653" s="66"/>
      <c r="G653" s="299"/>
    </row>
    <row r="654" spans="1:9" ht="52.5" hidden="1" customHeight="1">
      <c r="A654" s="27" t="s">
        <v>1432</v>
      </c>
      <c r="B654" s="86" t="s">
        <v>1433</v>
      </c>
      <c r="C654" s="66"/>
      <c r="D654" s="66"/>
      <c r="E654" s="22"/>
      <c r="F654" s="66"/>
      <c r="G654" s="66"/>
      <c r="H654" s="99"/>
      <c r="I654" s="99"/>
    </row>
    <row r="655" spans="1:9" ht="33.75" customHeight="1">
      <c r="A655" s="287" t="s">
        <v>2305</v>
      </c>
      <c r="B655" s="1078" t="s">
        <v>0</v>
      </c>
      <c r="C655" s="1091"/>
      <c r="D655" s="1091"/>
      <c r="E655" s="1091"/>
      <c r="F655" s="1091"/>
      <c r="G655" s="1092"/>
      <c r="H655" s="29">
        <f>SUM(D656:D658)</f>
        <v>4</v>
      </c>
      <c r="I655" s="29">
        <f>COUNT(D656:D658)*2</f>
        <v>4</v>
      </c>
    </row>
    <row r="656" spans="1:9" ht="29">
      <c r="A656" s="362" t="s">
        <v>2307</v>
      </c>
      <c r="B656" s="30" t="s">
        <v>1435</v>
      </c>
      <c r="C656" s="50" t="s">
        <v>2620</v>
      </c>
      <c r="D656" s="605">
        <v>2</v>
      </c>
      <c r="E656" s="22" t="s">
        <v>646</v>
      </c>
      <c r="F656" s="66"/>
      <c r="G656" s="299"/>
    </row>
    <row r="657" spans="1:10" ht="35.25" customHeight="1">
      <c r="A657" s="362"/>
      <c r="B657" s="30"/>
      <c r="C657" s="50" t="s">
        <v>2621</v>
      </c>
      <c r="D657" s="605">
        <v>2</v>
      </c>
      <c r="E657" s="22" t="s">
        <v>646</v>
      </c>
      <c r="F657" s="66"/>
      <c r="G657" s="299"/>
    </row>
    <row r="658" spans="1:10" ht="57.75" hidden="1" customHeight="1">
      <c r="A658" s="27" t="s">
        <v>1440</v>
      </c>
      <c r="B658" s="23" t="s">
        <v>1441</v>
      </c>
      <c r="C658" s="66"/>
      <c r="D658" s="66"/>
      <c r="E658" s="22"/>
      <c r="F658" s="66"/>
      <c r="G658" s="66"/>
      <c r="H658" s="99"/>
      <c r="I658" s="99"/>
    </row>
    <row r="659" spans="1:10">
      <c r="A659" s="918"/>
      <c r="B659" s="29"/>
      <c r="C659" s="29"/>
      <c r="D659" s="623"/>
      <c r="E659" s="29"/>
      <c r="F659" s="29"/>
      <c r="G659" s="29"/>
    </row>
    <row r="660" spans="1:10">
      <c r="A660" s="919"/>
      <c r="B660" s="101" t="s">
        <v>1443</v>
      </c>
      <c r="C660" s="101" t="s">
        <v>2313</v>
      </c>
      <c r="D660" s="896" t="s">
        <v>2683</v>
      </c>
      <c r="E660" s="101">
        <f>H2</f>
        <v>13</v>
      </c>
      <c r="F660" s="101"/>
      <c r="G660" s="101"/>
      <c r="J660" s="37"/>
    </row>
    <row r="661" spans="1:10">
      <c r="A661" s="919" t="s">
        <v>174</v>
      </c>
      <c r="B661" s="101">
        <f>IF(E660=0,0,H43)</f>
        <v>36</v>
      </c>
      <c r="C661" s="101">
        <f>IF(E660=0,0,I43)</f>
        <v>36</v>
      </c>
      <c r="D661" s="917">
        <f>IF(D669=0,0,B661/C661)</f>
        <v>1</v>
      </c>
      <c r="E661" s="101"/>
      <c r="F661" s="101"/>
      <c r="G661" s="101"/>
      <c r="J661" s="37"/>
    </row>
    <row r="662" spans="1:10">
      <c r="A662" s="919" t="s">
        <v>176</v>
      </c>
      <c r="B662" s="101">
        <f>IF(E660=0,0,H100)</f>
        <v>78</v>
      </c>
      <c r="C662" s="101">
        <f>IF(E660=0,0,I100)</f>
        <v>78</v>
      </c>
      <c r="D662" s="917">
        <f>IF(D669=0,0,B662/C662)</f>
        <v>1</v>
      </c>
      <c r="E662" s="101"/>
      <c r="F662" s="101"/>
      <c r="G662" s="101"/>
      <c r="J662" s="37"/>
    </row>
    <row r="663" spans="1:10">
      <c r="A663" s="919" t="s">
        <v>178</v>
      </c>
      <c r="B663" s="101">
        <f>IF(E660=0,0,H164)</f>
        <v>134</v>
      </c>
      <c r="C663" s="101">
        <f>IF(E660=0,0,I164)</f>
        <v>134</v>
      </c>
      <c r="D663" s="917">
        <f>IF(D669=0,0,B663/C663)</f>
        <v>1</v>
      </c>
      <c r="E663" s="101"/>
      <c r="F663" s="101"/>
      <c r="G663" s="101"/>
      <c r="J663" s="37"/>
    </row>
    <row r="664" spans="1:10">
      <c r="A664" s="919" t="s">
        <v>180</v>
      </c>
      <c r="B664" s="883">
        <f>IF(E660=0,0,H247)</f>
        <v>102</v>
      </c>
      <c r="C664" s="883">
        <f>IF(E660=0,0,I247)</f>
        <v>102</v>
      </c>
      <c r="D664" s="917">
        <f>IF(D669=0,0,B664/C664)</f>
        <v>1</v>
      </c>
      <c r="E664" s="101"/>
      <c r="F664" s="101"/>
      <c r="G664" s="101"/>
      <c r="J664" s="37"/>
    </row>
    <row r="665" spans="1:10">
      <c r="A665" s="919" t="s">
        <v>182</v>
      </c>
      <c r="B665" s="883">
        <f>IF(E660=0,0,H323)</f>
        <v>166</v>
      </c>
      <c r="C665" s="883">
        <f>IF(E660=0,0,I323)</f>
        <v>166</v>
      </c>
      <c r="D665" s="917">
        <f>IF(D669=0,0,B665/C665)</f>
        <v>1</v>
      </c>
      <c r="E665" s="101"/>
      <c r="F665" s="101"/>
      <c r="G665" s="101"/>
      <c r="J665" s="37"/>
    </row>
    <row r="666" spans="1:10">
      <c r="A666" s="919" t="s">
        <v>184</v>
      </c>
      <c r="B666" s="883">
        <f>IF(E660=0,0,H509)</f>
        <v>98</v>
      </c>
      <c r="C666" s="883">
        <f>IF(E660=0,0,I509)</f>
        <v>98</v>
      </c>
      <c r="D666" s="917">
        <f>IF(D669=0,0,B666/C666)</f>
        <v>1</v>
      </c>
      <c r="E666" s="101"/>
      <c r="F666" s="101"/>
      <c r="G666" s="101"/>
      <c r="J666" s="37"/>
    </row>
    <row r="667" spans="1:10">
      <c r="A667" s="919" t="s">
        <v>185</v>
      </c>
      <c r="B667" s="883">
        <f>IF(E660=0,0,H569)</f>
        <v>72</v>
      </c>
      <c r="C667" s="883">
        <f>IF(E660=0,0,I569)</f>
        <v>72</v>
      </c>
      <c r="D667" s="917">
        <f>IF(D669=0,0,B667/C667)</f>
        <v>1</v>
      </c>
      <c r="E667" s="101"/>
      <c r="F667" s="101"/>
      <c r="G667" s="101"/>
      <c r="J667" s="37"/>
    </row>
    <row r="668" spans="1:10">
      <c r="A668" s="919" t="s">
        <v>187</v>
      </c>
      <c r="B668" s="883">
        <f>IF(E660=0,0,H639)</f>
        <v>22</v>
      </c>
      <c r="C668" s="883">
        <f>IF(E660=0,0,I639)</f>
        <v>22</v>
      </c>
      <c r="D668" s="917">
        <f>IF(D669=0,0,B668/C668)</f>
        <v>1</v>
      </c>
      <c r="E668" s="101"/>
      <c r="F668" s="101"/>
      <c r="G668" s="101"/>
      <c r="J668" s="37"/>
    </row>
    <row r="669" spans="1:10">
      <c r="A669" s="919" t="s">
        <v>1446</v>
      </c>
      <c r="B669" s="101">
        <f>IF(E660=0,0,SUM(B661:B668))</f>
        <v>708</v>
      </c>
      <c r="C669" s="101">
        <f>IF(E660=0,0,SUM(C661:C668))</f>
        <v>708</v>
      </c>
      <c r="D669" s="917">
        <f>IF(E660=0,0,B669/C669)</f>
        <v>1</v>
      </c>
      <c r="E669" s="101"/>
      <c r="F669" s="101"/>
      <c r="G669" s="101"/>
      <c r="J669" s="37"/>
    </row>
    <row r="670" spans="1:10">
      <c r="A670" s="919"/>
      <c r="B670" s="101"/>
      <c r="C670" s="101"/>
      <c r="D670" s="896"/>
      <c r="E670" s="101"/>
      <c r="F670" s="101"/>
      <c r="G670" s="101"/>
      <c r="J670" s="37"/>
    </row>
    <row r="671" spans="1:10">
      <c r="A671" s="919"/>
      <c r="B671" s="101"/>
      <c r="C671" s="101"/>
      <c r="D671" s="896"/>
      <c r="E671" s="101"/>
      <c r="F671" s="101"/>
      <c r="G671" s="101"/>
      <c r="J671" s="37"/>
    </row>
    <row r="672" spans="1:10">
      <c r="A672" s="919">
        <v>0</v>
      </c>
      <c r="B672" s="101"/>
      <c r="C672" s="101"/>
      <c r="D672" s="896"/>
      <c r="E672" s="101"/>
      <c r="F672" s="101"/>
      <c r="G672" s="101"/>
      <c r="J672" s="37"/>
    </row>
    <row r="673" spans="1:10">
      <c r="A673" s="919">
        <v>1</v>
      </c>
      <c r="B673" s="101"/>
      <c r="C673" s="101"/>
      <c r="D673" s="896"/>
      <c r="E673" s="101"/>
      <c r="F673" s="101"/>
      <c r="G673" s="101"/>
      <c r="J673" s="37"/>
    </row>
    <row r="674" spans="1:10">
      <c r="A674" s="919">
        <v>2</v>
      </c>
      <c r="B674" s="101"/>
      <c r="C674" s="101"/>
      <c r="D674" s="896"/>
      <c r="E674" s="101"/>
      <c r="F674" s="101"/>
      <c r="G674" s="101"/>
      <c r="J674" s="37"/>
    </row>
    <row r="675" spans="1:10">
      <c r="A675" s="919"/>
      <c r="B675" s="101"/>
      <c r="C675" s="101"/>
      <c r="D675" s="896"/>
      <c r="E675" s="101"/>
      <c r="F675" s="101"/>
      <c r="G675" s="101"/>
      <c r="J675" s="37"/>
    </row>
    <row r="676" spans="1:10">
      <c r="A676" s="918"/>
      <c r="B676" s="29"/>
      <c r="C676" s="29"/>
      <c r="D676" s="623"/>
      <c r="E676" s="29"/>
      <c r="F676" s="29"/>
      <c r="G676" s="29"/>
      <c r="J676" s="37"/>
    </row>
    <row r="677" spans="1:10">
      <c r="A677" s="918"/>
      <c r="B677" s="29"/>
      <c r="C677" s="29"/>
      <c r="D677" s="623"/>
      <c r="E677" s="29"/>
      <c r="F677" s="29"/>
      <c r="G677" s="29"/>
      <c r="J677" s="37"/>
    </row>
    <row r="678" spans="1:10">
      <c r="A678" s="918"/>
      <c r="B678" s="29"/>
      <c r="C678" s="29"/>
      <c r="D678" s="623"/>
      <c r="E678" s="29"/>
      <c r="F678" s="29"/>
      <c r="G678" s="29"/>
      <c r="J678" s="37"/>
    </row>
    <row r="679" spans="1:10">
      <c r="A679" s="918"/>
      <c r="B679" s="29"/>
      <c r="C679" s="29"/>
      <c r="D679" s="623"/>
      <c r="E679" s="29"/>
      <c r="F679" s="29"/>
      <c r="G679" s="29"/>
      <c r="J679" s="37"/>
    </row>
    <row r="680" spans="1:10">
      <c r="A680" s="918"/>
      <c r="B680" s="29"/>
      <c r="C680" s="29"/>
      <c r="D680" s="623"/>
      <c r="E680" s="29"/>
      <c r="F680" s="29"/>
      <c r="G680" s="29"/>
      <c r="J680" s="37"/>
    </row>
    <row r="681" spans="1:10">
      <c r="A681" s="918"/>
      <c r="B681" s="29"/>
      <c r="C681" s="29"/>
      <c r="D681" s="623"/>
      <c r="E681" s="29"/>
      <c r="F681" s="29"/>
      <c r="G681" s="29"/>
      <c r="J681" s="37"/>
    </row>
    <row r="682" spans="1:10">
      <c r="A682" s="918"/>
      <c r="B682" s="29"/>
      <c r="C682" s="29"/>
      <c r="D682" s="623"/>
      <c r="E682" s="29"/>
      <c r="F682" s="29"/>
      <c r="G682" s="29"/>
      <c r="J682" s="37"/>
    </row>
    <row r="683" spans="1:10">
      <c r="A683" s="727"/>
      <c r="B683" s="99"/>
      <c r="C683" s="99"/>
      <c r="D683" s="614"/>
      <c r="E683" s="99"/>
      <c r="F683" s="99"/>
      <c r="G683" s="99"/>
      <c r="J683" s="37"/>
    </row>
    <row r="684" spans="1:10">
      <c r="A684" s="727"/>
      <c r="B684" s="99"/>
      <c r="C684" s="99"/>
      <c r="D684" s="614"/>
      <c r="E684" s="99"/>
      <c r="F684" s="99"/>
      <c r="G684" s="99"/>
      <c r="J684" s="37"/>
    </row>
    <row r="685" spans="1:10">
      <c r="A685" s="727"/>
      <c r="B685" s="99"/>
      <c r="C685" s="99"/>
      <c r="D685" s="614"/>
      <c r="E685" s="99"/>
      <c r="F685" s="99"/>
      <c r="G685" s="99"/>
      <c r="J685" s="37"/>
    </row>
    <row r="686" spans="1:10">
      <c r="A686" s="727"/>
      <c r="B686" s="99"/>
      <c r="C686" s="99"/>
      <c r="D686" s="614"/>
      <c r="E686" s="99"/>
      <c r="F686" s="99"/>
      <c r="G686" s="99"/>
      <c r="J686" s="37"/>
    </row>
    <row r="687" spans="1:10">
      <c r="A687" s="697"/>
      <c r="B687" s="37"/>
      <c r="C687" s="37"/>
      <c r="D687" s="620"/>
      <c r="F687" s="37"/>
      <c r="G687" s="37"/>
      <c r="J687" s="37"/>
    </row>
    <row r="688" spans="1:10">
      <c r="A688" s="697"/>
      <c r="B688" s="37"/>
      <c r="C688" s="37"/>
      <c r="D688" s="620"/>
      <c r="F688" s="37"/>
      <c r="G688" s="37"/>
      <c r="J688" s="37"/>
    </row>
  </sheetData>
  <protectedRanges>
    <protectedRange sqref="D613:D616" name="Range5"/>
    <protectedRange sqref="G234:G245" name="Range3"/>
    <protectedRange sqref="D562:D565" name="Range1_4"/>
    <protectedRange sqref="D234:D245" name="Range2"/>
    <protectedRange sqref="D561" name="Range4"/>
  </protectedRanges>
  <autoFilter ref="A42:G658">
    <filterColumn colId="0">
      <colorFilter dxfId="10"/>
    </filterColumn>
  </autoFilter>
  <mergeCells count="125">
    <mergeCell ref="C4:E4"/>
    <mergeCell ref="G4:I4"/>
    <mergeCell ref="G1:I1"/>
    <mergeCell ref="A1:F1"/>
    <mergeCell ref="B19:I19"/>
    <mergeCell ref="B20:I20"/>
    <mergeCell ref="B21:I21"/>
    <mergeCell ref="B22:I22"/>
    <mergeCell ref="B23:I23"/>
    <mergeCell ref="A2:G2"/>
    <mergeCell ref="H2:I2"/>
    <mergeCell ref="A3:I3"/>
    <mergeCell ref="A4:B4"/>
    <mergeCell ref="B24:I24"/>
    <mergeCell ref="A7:I7"/>
    <mergeCell ref="A8:C8"/>
    <mergeCell ref="D8:I8"/>
    <mergeCell ref="D9:I16"/>
    <mergeCell ref="A17:I17"/>
    <mergeCell ref="B18:I18"/>
    <mergeCell ref="A5:B5"/>
    <mergeCell ref="C5:E5"/>
    <mergeCell ref="G5:I5"/>
    <mergeCell ref="A6:B6"/>
    <mergeCell ref="C6:E6"/>
    <mergeCell ref="G6:I6"/>
    <mergeCell ref="B31:I31"/>
    <mergeCell ref="B32:I32"/>
    <mergeCell ref="B33:I33"/>
    <mergeCell ref="B34:I34"/>
    <mergeCell ref="B35:I35"/>
    <mergeCell ref="B36:I36"/>
    <mergeCell ref="B25:I25"/>
    <mergeCell ref="B26:I26"/>
    <mergeCell ref="B27:I27"/>
    <mergeCell ref="B28:I28"/>
    <mergeCell ref="B29:I29"/>
    <mergeCell ref="B30:I30"/>
    <mergeCell ref="B71:G71"/>
    <mergeCell ref="B75:G75"/>
    <mergeCell ref="B88:G88"/>
    <mergeCell ref="B97:G97"/>
    <mergeCell ref="B100:G100"/>
    <mergeCell ref="B101:G101"/>
    <mergeCell ref="B37:I37"/>
    <mergeCell ref="A38:I40"/>
    <mergeCell ref="A41:G41"/>
    <mergeCell ref="B43:G43"/>
    <mergeCell ref="B44:G44"/>
    <mergeCell ref="B65:G65"/>
    <mergeCell ref="B188:G188"/>
    <mergeCell ref="B194:G194"/>
    <mergeCell ref="B200:G200"/>
    <mergeCell ref="B207:G207"/>
    <mergeCell ref="B221:G221"/>
    <mergeCell ref="B247:G247"/>
    <mergeCell ref="B115:G115"/>
    <mergeCell ref="B128:G128"/>
    <mergeCell ref="B138:G138"/>
    <mergeCell ref="B144:G144"/>
    <mergeCell ref="B164:G164"/>
    <mergeCell ref="B165:G165"/>
    <mergeCell ref="B152:G152"/>
    <mergeCell ref="B233:G233"/>
    <mergeCell ref="B299:G299"/>
    <mergeCell ref="B305:G305"/>
    <mergeCell ref="B308:G308"/>
    <mergeCell ref="B311:G311"/>
    <mergeCell ref="B315:G315"/>
    <mergeCell ref="B320:G320"/>
    <mergeCell ref="B248:G248"/>
    <mergeCell ref="B253:G253"/>
    <mergeCell ref="B267:G267"/>
    <mergeCell ref="B277:G277"/>
    <mergeCell ref="B290:G290"/>
    <mergeCell ref="B294:G294"/>
    <mergeCell ref="B365:G365"/>
    <mergeCell ref="B371:G371"/>
    <mergeCell ref="B383:G383"/>
    <mergeCell ref="B392:G392"/>
    <mergeCell ref="B402:G402"/>
    <mergeCell ref="B406:G406"/>
    <mergeCell ref="B323:G323"/>
    <mergeCell ref="B324:G324"/>
    <mergeCell ref="B332:G332"/>
    <mergeCell ref="B341:G341"/>
    <mergeCell ref="B352:G352"/>
    <mergeCell ref="B362:G362"/>
    <mergeCell ref="B448:G448"/>
    <mergeCell ref="B455:G455"/>
    <mergeCell ref="B467:G467"/>
    <mergeCell ref="B474:G474"/>
    <mergeCell ref="B485:G485"/>
    <mergeCell ref="B492:G492"/>
    <mergeCell ref="B413:G413"/>
    <mergeCell ref="B417:G417"/>
    <mergeCell ref="B432:G432"/>
    <mergeCell ref="B436:G436"/>
    <mergeCell ref="B441:G441"/>
    <mergeCell ref="B447:G447"/>
    <mergeCell ref="B533:G533"/>
    <mergeCell ref="B543:G543"/>
    <mergeCell ref="B554:G554"/>
    <mergeCell ref="B569:G569"/>
    <mergeCell ref="B570:G570"/>
    <mergeCell ref="B573:G573"/>
    <mergeCell ref="B497:G497"/>
    <mergeCell ref="B498:G498"/>
    <mergeCell ref="B509:G509"/>
    <mergeCell ref="B510:G510"/>
    <mergeCell ref="B518:G518"/>
    <mergeCell ref="B528:G528"/>
    <mergeCell ref="B655:G655"/>
    <mergeCell ref="B621:G621"/>
    <mergeCell ref="B628:G628"/>
    <mergeCell ref="B639:G639"/>
    <mergeCell ref="B640:G640"/>
    <mergeCell ref="B644:G644"/>
    <mergeCell ref="B650:G650"/>
    <mergeCell ref="B577:G577"/>
    <mergeCell ref="B581:G581"/>
    <mergeCell ref="B597:G597"/>
    <mergeCell ref="B601:G601"/>
    <mergeCell ref="B609:G609"/>
    <mergeCell ref="B617:G617"/>
  </mergeCells>
  <dataValidations count="8">
    <dataValidation type="list" allowBlank="1" showInputMessage="1" showErrorMessage="1" sqref="D634 D622:D627 D618:D620 D670:D1048576 D639:D660 D234:D446 D41:D86 D88:D95 D97:D151 D153:D232 D448:D608 D613:D616">
      <formula1>$A$672:$A$674</formula1>
    </dataValidation>
    <dataValidation type="list" allowBlank="1" showInputMessage="1" showErrorMessage="1" sqref="D622:D627">
      <formula1>$A$727:$A$729</formula1>
    </dataValidation>
    <dataValidation type="list" allowBlank="1" showInputMessage="1" showErrorMessage="1" sqref="D617">
      <formula1>$A$648:$A$650</formula1>
    </dataValidation>
    <dataValidation type="list" allowBlank="1" showInputMessage="1" showErrorMessage="1" sqref="D609">
      <formula1>$A$692:$A$694</formula1>
    </dataValidation>
    <dataValidation type="list" allowBlank="1" showInputMessage="1" showErrorMessage="1" sqref="D610:D612">
      <formula1>$A$723:$A$725</formula1>
    </dataValidation>
    <dataValidation type="list" allowBlank="1" showInputMessage="1" showErrorMessage="1" sqref="D87">
      <formula1>$A$1005:$A$1007</formula1>
    </dataValidation>
    <dataValidation type="list" allowBlank="1" showInputMessage="1" showErrorMessage="1" sqref="D96">
      <formula1>$A$999:$A$1001</formula1>
    </dataValidation>
    <dataValidation type="list" allowBlank="1" showInputMessage="1" showErrorMessage="1" sqref="D447">
      <formula1>$A$810:$A$812</formula1>
    </dataValidation>
  </dataValidations>
  <pageMargins left="0.70866141732283472" right="0.70866141732283472" top="0.74803149606299213" bottom="0.74803149606299213" header="0.31496062992125984" footer="0.31496062992125984"/>
  <pageSetup paperSize="9" scale="51" orientation="portrait" r:id="rId1"/>
  <headerFooter>
    <oddHeader>&amp;LChecklist No.  11&amp;CIPD &amp;RVersion - NHSRC 3.0</oddHeader>
    <oddFooter>&amp;CPage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I682"/>
  <sheetViews>
    <sheetView topLeftCell="A635" zoomScale="80" zoomScaleNormal="80" zoomScalePageLayoutView="70" workbookViewId="0">
      <selection activeCell="A43" sqref="A43:G645"/>
    </sheetView>
  </sheetViews>
  <sheetFormatPr defaultColWidth="9.1796875" defaultRowHeight="14.5"/>
  <cols>
    <col min="1" max="1" width="13.1796875" style="206" customWidth="1"/>
    <col min="2" max="2" width="31.26953125" style="7" customWidth="1"/>
    <col min="3" max="3" width="29.453125" style="7" customWidth="1"/>
    <col min="4" max="4" width="7.7265625" style="381" customWidth="1"/>
    <col min="5" max="5" width="9.26953125" style="37" customWidth="1"/>
    <col min="6" max="6" width="32" style="7" customWidth="1"/>
    <col min="7" max="7" width="30.7265625" style="7" customWidth="1"/>
    <col min="8" max="8" width="8.54296875" style="29" customWidth="1"/>
    <col min="9" max="9" width="5.1796875" style="29" customWidth="1"/>
    <col min="10" max="16384" width="9.1796875" style="7"/>
  </cols>
  <sheetData>
    <row r="1" spans="1:9" ht="61.5" customHeight="1">
      <c r="A1" s="1118" t="s">
        <v>160</v>
      </c>
      <c r="B1" s="1118"/>
      <c r="C1" s="1118"/>
      <c r="D1" s="1118"/>
      <c r="E1" s="1118"/>
      <c r="F1" s="1118"/>
      <c r="G1" s="1115" t="s">
        <v>8497</v>
      </c>
      <c r="H1" s="1116"/>
      <c r="I1" s="1117"/>
    </row>
    <row r="2" spans="1:9" ht="36.75" customHeight="1">
      <c r="A2" s="1040" t="s">
        <v>3922</v>
      </c>
      <c r="B2" s="1041"/>
      <c r="C2" s="1041"/>
      <c r="D2" s="1041"/>
      <c r="E2" s="1041"/>
      <c r="F2" s="1041"/>
      <c r="G2" s="1041"/>
      <c r="H2" s="1139">
        <v>14</v>
      </c>
      <c r="I2" s="1140"/>
    </row>
    <row r="3" spans="1:9" ht="36.75" customHeight="1">
      <c r="A3" s="1074" t="s">
        <v>164</v>
      </c>
      <c r="B3" s="1074"/>
      <c r="C3" s="1074"/>
      <c r="D3" s="1074"/>
      <c r="E3" s="1074"/>
      <c r="F3" s="1074"/>
      <c r="G3" s="1074"/>
      <c r="H3" s="1141"/>
      <c r="I3" s="1141"/>
    </row>
    <row r="4" spans="1:9" ht="31.15" customHeight="1">
      <c r="A4" s="1142" t="s">
        <v>165</v>
      </c>
      <c r="B4" s="1142"/>
      <c r="C4" s="1018"/>
      <c r="D4" s="1018"/>
      <c r="E4" s="1018"/>
      <c r="F4" s="8" t="s">
        <v>166</v>
      </c>
      <c r="G4" s="1018"/>
      <c r="H4" s="1138"/>
      <c r="I4" s="1138"/>
    </row>
    <row r="5" spans="1:9" ht="31.15" customHeight="1">
      <c r="A5" s="1062" t="s">
        <v>167</v>
      </c>
      <c r="B5" s="1063"/>
      <c r="C5" s="1064"/>
      <c r="D5" s="1064"/>
      <c r="E5" s="1064"/>
      <c r="F5" s="9" t="s">
        <v>168</v>
      </c>
      <c r="G5" s="1018"/>
      <c r="H5" s="1138"/>
      <c r="I5" s="1138"/>
    </row>
    <row r="6" spans="1:9" ht="31.15" customHeight="1">
      <c r="A6" s="1066" t="s">
        <v>169</v>
      </c>
      <c r="B6" s="1066"/>
      <c r="C6" s="1067"/>
      <c r="D6" s="1067"/>
      <c r="E6" s="1067"/>
      <c r="F6" s="9" t="s">
        <v>170</v>
      </c>
      <c r="G6" s="1018"/>
      <c r="H6" s="1138"/>
      <c r="I6" s="1138"/>
    </row>
    <row r="7" spans="1:9" ht="45" customHeight="1">
      <c r="A7" s="1285" t="s">
        <v>3923</v>
      </c>
      <c r="B7" s="1286"/>
      <c r="C7" s="1286"/>
      <c r="D7" s="1286"/>
      <c r="E7" s="1286"/>
      <c r="F7" s="1286"/>
      <c r="G7" s="1286"/>
      <c r="H7" s="1286"/>
      <c r="I7" s="1286"/>
    </row>
    <row r="8" spans="1:9" ht="39.65" customHeight="1">
      <c r="A8" s="1232" t="s">
        <v>172</v>
      </c>
      <c r="B8" s="1232"/>
      <c r="C8" s="1232"/>
      <c r="D8" s="1124" t="s">
        <v>3924</v>
      </c>
      <c r="E8" s="1124"/>
      <c r="F8" s="1124"/>
      <c r="G8" s="1124"/>
      <c r="H8" s="1125"/>
      <c r="I8" s="1125"/>
    </row>
    <row r="9" spans="1:9" ht="39.65" customHeight="1">
      <c r="A9" s="103" t="s">
        <v>174</v>
      </c>
      <c r="B9" s="400" t="s">
        <v>175</v>
      </c>
      <c r="C9" s="284">
        <f>'Blood Bank'!D650</f>
        <v>1</v>
      </c>
      <c r="D9" s="1126">
        <f>D658</f>
        <v>1</v>
      </c>
      <c r="E9" s="1127"/>
      <c r="F9" s="1127"/>
      <c r="G9" s="1127"/>
      <c r="H9" s="1128"/>
      <c r="I9" s="1129"/>
    </row>
    <row r="10" spans="1:9" ht="39.65" customHeight="1">
      <c r="A10" s="103" t="s">
        <v>176</v>
      </c>
      <c r="B10" s="400" t="s">
        <v>177</v>
      </c>
      <c r="C10" s="284">
        <f>'Blood Bank'!D651</f>
        <v>1</v>
      </c>
      <c r="D10" s="1130"/>
      <c r="E10" s="1131"/>
      <c r="F10" s="1131"/>
      <c r="G10" s="1131"/>
      <c r="H10" s="1132"/>
      <c r="I10" s="1133"/>
    </row>
    <row r="11" spans="1:9" ht="39.65" customHeight="1">
      <c r="A11" s="103" t="s">
        <v>178</v>
      </c>
      <c r="B11" s="400" t="s">
        <v>179</v>
      </c>
      <c r="C11" s="284">
        <f>'Blood Bank'!D652</f>
        <v>1</v>
      </c>
      <c r="D11" s="1130"/>
      <c r="E11" s="1131"/>
      <c r="F11" s="1131"/>
      <c r="G11" s="1131"/>
      <c r="H11" s="1132"/>
      <c r="I11" s="1133"/>
    </row>
    <row r="12" spans="1:9" ht="39.65" customHeight="1">
      <c r="A12" s="103" t="s">
        <v>180</v>
      </c>
      <c r="B12" s="400" t="s">
        <v>181</v>
      </c>
      <c r="C12" s="284">
        <f>'Blood Bank'!D653</f>
        <v>1</v>
      </c>
      <c r="D12" s="1130"/>
      <c r="E12" s="1131"/>
      <c r="F12" s="1131"/>
      <c r="G12" s="1131"/>
      <c r="H12" s="1132"/>
      <c r="I12" s="1133"/>
    </row>
    <row r="13" spans="1:9" ht="39.65" customHeight="1">
      <c r="A13" s="103" t="s">
        <v>182</v>
      </c>
      <c r="B13" s="400" t="s">
        <v>183</v>
      </c>
      <c r="C13" s="284">
        <f>'Blood Bank'!D654</f>
        <v>1</v>
      </c>
      <c r="D13" s="1130"/>
      <c r="E13" s="1131"/>
      <c r="F13" s="1131"/>
      <c r="G13" s="1131"/>
      <c r="H13" s="1132"/>
      <c r="I13" s="1133"/>
    </row>
    <row r="14" spans="1:9" ht="39.65" customHeight="1">
      <c r="A14" s="103" t="s">
        <v>184</v>
      </c>
      <c r="B14" s="400" t="s">
        <v>146</v>
      </c>
      <c r="C14" s="284">
        <f>'Blood Bank'!D655</f>
        <v>1</v>
      </c>
      <c r="D14" s="1130"/>
      <c r="E14" s="1131"/>
      <c r="F14" s="1131"/>
      <c r="G14" s="1131"/>
      <c r="H14" s="1132"/>
      <c r="I14" s="1133"/>
    </row>
    <row r="15" spans="1:9" ht="54" customHeight="1">
      <c r="A15" s="103" t="s">
        <v>185</v>
      </c>
      <c r="B15" s="400" t="s">
        <v>1451</v>
      </c>
      <c r="C15" s="284">
        <f>'Blood Bank'!D656</f>
        <v>1</v>
      </c>
      <c r="D15" s="1130"/>
      <c r="E15" s="1131"/>
      <c r="F15" s="1131"/>
      <c r="G15" s="1131"/>
      <c r="H15" s="1132"/>
      <c r="I15" s="1133"/>
    </row>
    <row r="16" spans="1:9" ht="39.65" customHeight="1">
      <c r="A16" s="103" t="s">
        <v>187</v>
      </c>
      <c r="B16" s="400" t="s">
        <v>188</v>
      </c>
      <c r="C16" s="284">
        <f>'Blood Bank'!D657</f>
        <v>1</v>
      </c>
      <c r="D16" s="1134"/>
      <c r="E16" s="1135"/>
      <c r="F16" s="1135"/>
      <c r="G16" s="1135"/>
      <c r="H16" s="1136"/>
      <c r="I16" s="1137"/>
    </row>
    <row r="17" spans="1:9" ht="31.15" customHeight="1">
      <c r="A17" s="1111"/>
      <c r="B17" s="1112"/>
      <c r="C17" s="1112"/>
      <c r="D17" s="1112"/>
      <c r="E17" s="1112"/>
      <c r="F17" s="1112"/>
      <c r="G17" s="1112"/>
      <c r="H17" s="1113"/>
      <c r="I17" s="1114"/>
    </row>
    <row r="18" spans="1:9" ht="31.15" customHeight="1">
      <c r="A18" s="12"/>
      <c r="B18" s="1030" t="s">
        <v>189</v>
      </c>
      <c r="C18" s="1030"/>
      <c r="D18" s="1486"/>
      <c r="E18" s="1030"/>
      <c r="F18" s="1030"/>
      <c r="G18" s="1030"/>
      <c r="H18" s="1263"/>
      <c r="I18" s="1263"/>
    </row>
    <row r="19" spans="1:9" ht="31.15" customHeight="1">
      <c r="A19" s="13">
        <v>1</v>
      </c>
      <c r="B19" s="1010"/>
      <c r="C19" s="1010"/>
      <c r="D19" s="1010"/>
      <c r="E19" s="1010"/>
      <c r="F19" s="1010"/>
      <c r="G19" s="1010"/>
      <c r="H19" s="1262"/>
      <c r="I19" s="1262"/>
    </row>
    <row r="20" spans="1:9" ht="31.15" customHeight="1">
      <c r="A20" s="13">
        <v>2</v>
      </c>
      <c r="B20" s="1010"/>
      <c r="C20" s="1010"/>
      <c r="D20" s="1010"/>
      <c r="E20" s="1010"/>
      <c r="F20" s="1010"/>
      <c r="G20" s="1010"/>
      <c r="H20" s="1262"/>
      <c r="I20" s="1262"/>
    </row>
    <row r="21" spans="1:9" ht="31.15" customHeight="1">
      <c r="A21" s="13">
        <v>3</v>
      </c>
      <c r="B21" s="1010"/>
      <c r="C21" s="1010"/>
      <c r="D21" s="1010"/>
      <c r="E21" s="1010"/>
      <c r="F21" s="1010"/>
      <c r="G21" s="1010"/>
      <c r="H21" s="1262"/>
      <c r="I21" s="1262"/>
    </row>
    <row r="22" spans="1:9" ht="31.15" customHeight="1">
      <c r="A22" s="13">
        <v>4</v>
      </c>
      <c r="B22" s="1010"/>
      <c r="C22" s="1010"/>
      <c r="D22" s="1010"/>
      <c r="E22" s="1010"/>
      <c r="F22" s="1010"/>
      <c r="G22" s="1010"/>
      <c r="H22" s="1262"/>
      <c r="I22" s="1262"/>
    </row>
    <row r="23" spans="1:9" ht="31.15" customHeight="1">
      <c r="A23" s="13">
        <v>5</v>
      </c>
      <c r="B23" s="1010"/>
      <c r="C23" s="1010"/>
      <c r="D23" s="1010"/>
      <c r="E23" s="1010"/>
      <c r="F23" s="1010"/>
      <c r="G23" s="1010"/>
      <c r="H23" s="1262"/>
      <c r="I23" s="1262"/>
    </row>
    <row r="24" spans="1:9" ht="31.15" customHeight="1">
      <c r="A24" s="12"/>
      <c r="B24" s="1106" t="s">
        <v>190</v>
      </c>
      <c r="C24" s="1107"/>
      <c r="D24" s="1308"/>
      <c r="E24" s="1107"/>
      <c r="F24" s="1107"/>
      <c r="G24" s="1107"/>
      <c r="H24" s="1108"/>
      <c r="I24" s="1109"/>
    </row>
    <row r="25" spans="1:9" ht="31.15" customHeight="1">
      <c r="A25" s="13">
        <v>1</v>
      </c>
      <c r="B25" s="1010"/>
      <c r="C25" s="1010"/>
      <c r="D25" s="1010"/>
      <c r="E25" s="1010"/>
      <c r="F25" s="1010"/>
      <c r="G25" s="1010"/>
      <c r="H25" s="1262"/>
      <c r="I25" s="1262"/>
    </row>
    <row r="26" spans="1:9" ht="31.15" customHeight="1">
      <c r="A26" s="13">
        <v>2</v>
      </c>
      <c r="B26" s="1010"/>
      <c r="C26" s="1010"/>
      <c r="D26" s="1010"/>
      <c r="E26" s="1010"/>
      <c r="F26" s="1010"/>
      <c r="G26" s="1010"/>
      <c r="H26" s="1262"/>
      <c r="I26" s="1262"/>
    </row>
    <row r="27" spans="1:9" ht="31.15" customHeight="1">
      <c r="A27" s="13">
        <v>3</v>
      </c>
      <c r="B27" s="1010"/>
      <c r="C27" s="1010"/>
      <c r="D27" s="1010"/>
      <c r="E27" s="1010"/>
      <c r="F27" s="1010"/>
      <c r="G27" s="1010"/>
      <c r="H27" s="1262"/>
      <c r="I27" s="1262"/>
    </row>
    <row r="28" spans="1:9" ht="31.15" customHeight="1">
      <c r="A28" s="13">
        <v>4</v>
      </c>
      <c r="B28" s="1093"/>
      <c r="C28" s="1094"/>
      <c r="D28" s="1094"/>
      <c r="E28" s="1094"/>
      <c r="F28" s="1094"/>
      <c r="G28" s="1094"/>
      <c r="H28" s="1095"/>
      <c r="I28" s="1096"/>
    </row>
    <row r="29" spans="1:9" ht="31.15" customHeight="1">
      <c r="A29" s="13">
        <v>5</v>
      </c>
      <c r="B29" s="1093"/>
      <c r="C29" s="1094"/>
      <c r="D29" s="1094"/>
      <c r="E29" s="1094"/>
      <c r="F29" s="1094"/>
      <c r="G29" s="1094"/>
      <c r="H29" s="1095"/>
      <c r="I29" s="1096"/>
    </row>
    <row r="30" spans="1:9" ht="31.15" customHeight="1">
      <c r="A30" s="12"/>
      <c r="B30" s="1030" t="s">
        <v>191</v>
      </c>
      <c r="C30" s="1030"/>
      <c r="D30" s="1486"/>
      <c r="E30" s="1030"/>
      <c r="F30" s="1030"/>
      <c r="G30" s="1030"/>
      <c r="H30" s="1263"/>
      <c r="I30" s="1263"/>
    </row>
    <row r="31" spans="1:9" ht="31.15" customHeight="1">
      <c r="A31" s="13">
        <v>1</v>
      </c>
      <c r="B31" s="1010"/>
      <c r="C31" s="1010"/>
      <c r="D31" s="1010"/>
      <c r="E31" s="1010"/>
      <c r="F31" s="1010"/>
      <c r="G31" s="1010"/>
      <c r="H31" s="1262"/>
      <c r="I31" s="1262"/>
    </row>
    <row r="32" spans="1:9" ht="31.15" customHeight="1">
      <c r="A32" s="13">
        <v>2</v>
      </c>
      <c r="B32" s="1010"/>
      <c r="C32" s="1010"/>
      <c r="D32" s="1010"/>
      <c r="E32" s="1010"/>
      <c r="F32" s="1010"/>
      <c r="G32" s="1010"/>
      <c r="H32" s="1262"/>
      <c r="I32" s="1262"/>
    </row>
    <row r="33" spans="1:9" ht="31.15" customHeight="1">
      <c r="A33" s="13">
        <v>3</v>
      </c>
      <c r="B33" s="1010"/>
      <c r="C33" s="1010"/>
      <c r="D33" s="1010"/>
      <c r="E33" s="1010"/>
      <c r="F33" s="1010"/>
      <c r="G33" s="1010"/>
      <c r="H33" s="1262"/>
      <c r="I33" s="1262"/>
    </row>
    <row r="34" spans="1:9" ht="31.15" customHeight="1">
      <c r="A34" s="13">
        <v>4</v>
      </c>
      <c r="B34" s="1010"/>
      <c r="C34" s="1010"/>
      <c r="D34" s="1010"/>
      <c r="E34" s="1010"/>
      <c r="F34" s="1010"/>
      <c r="G34" s="1010"/>
      <c r="H34" s="1262"/>
      <c r="I34" s="1262"/>
    </row>
    <row r="35" spans="1:9" ht="31.15" customHeight="1">
      <c r="A35" s="13">
        <v>5</v>
      </c>
      <c r="B35" s="1093"/>
      <c r="C35" s="1094"/>
      <c r="D35" s="1094"/>
      <c r="E35" s="1094"/>
      <c r="F35" s="1094"/>
      <c r="G35" s="1094"/>
      <c r="H35" s="1095"/>
      <c r="I35" s="1096"/>
    </row>
    <row r="36" spans="1:9" ht="31.15" customHeight="1">
      <c r="A36" s="12"/>
      <c r="B36" s="1097" t="s">
        <v>192</v>
      </c>
      <c r="C36" s="1098"/>
      <c r="D36" s="1485"/>
      <c r="E36" s="1098"/>
      <c r="F36" s="1098"/>
      <c r="G36" s="1098"/>
      <c r="H36" s="1099"/>
      <c r="I36" s="1100"/>
    </row>
    <row r="37" spans="1:9" ht="31.15" customHeight="1">
      <c r="A37" s="12"/>
      <c r="B37" s="1024" t="s">
        <v>193</v>
      </c>
      <c r="C37" s="1024"/>
      <c r="D37" s="1010"/>
      <c r="E37" s="1024"/>
      <c r="F37" s="1024"/>
      <c r="G37" s="1024"/>
      <c r="H37" s="1264"/>
      <c r="I37" s="1264"/>
    </row>
    <row r="38" spans="1:9" ht="31.15" customHeight="1">
      <c r="A38" s="1027"/>
      <c r="B38" s="1027"/>
      <c r="C38" s="1027"/>
      <c r="D38" s="1027"/>
      <c r="E38" s="1027"/>
      <c r="F38" s="1027"/>
      <c r="G38" s="1027"/>
      <c r="H38" s="1105"/>
      <c r="I38" s="1105"/>
    </row>
    <row r="39" spans="1:9" ht="31.15" customHeight="1">
      <c r="A39" s="1027"/>
      <c r="B39" s="1027"/>
      <c r="C39" s="1027"/>
      <c r="D39" s="1027"/>
      <c r="E39" s="1027"/>
      <c r="F39" s="1027"/>
      <c r="G39" s="1027"/>
      <c r="H39" s="1105"/>
      <c r="I39" s="1105"/>
    </row>
    <row r="40" spans="1:9" ht="10.15" customHeight="1">
      <c r="A40" s="1027"/>
      <c r="B40" s="1027"/>
      <c r="C40" s="1027"/>
      <c r="D40" s="1027"/>
      <c r="E40" s="1027"/>
      <c r="F40" s="1027"/>
      <c r="G40" s="1027"/>
      <c r="H40" s="1105"/>
      <c r="I40" s="1105"/>
    </row>
    <row r="41" spans="1:9" ht="26.25" customHeight="1">
      <c r="A41" s="1482" t="s">
        <v>3922</v>
      </c>
      <c r="B41" s="1508"/>
      <c r="C41" s="1508"/>
      <c r="D41" s="1508"/>
      <c r="E41" s="1508"/>
      <c r="F41" s="1508"/>
      <c r="G41" s="1509"/>
    </row>
    <row r="42" spans="1:9" ht="31.15" customHeight="1">
      <c r="A42" s="209" t="s">
        <v>195</v>
      </c>
      <c r="B42" s="209" t="s">
        <v>2686</v>
      </c>
      <c r="C42" s="210" t="s">
        <v>197</v>
      </c>
      <c r="D42" s="15" t="s">
        <v>198</v>
      </c>
      <c r="E42" s="211" t="s">
        <v>3925</v>
      </c>
      <c r="F42" s="285" t="s">
        <v>3412</v>
      </c>
      <c r="G42" s="285" t="s">
        <v>201</v>
      </c>
    </row>
    <row r="43" spans="1:9" ht="21">
      <c r="A43" s="401" t="s">
        <v>334</v>
      </c>
      <c r="B43" s="1197" t="s">
        <v>202</v>
      </c>
      <c r="C43" s="1197"/>
      <c r="D43" s="1197"/>
      <c r="E43" s="1197"/>
      <c r="F43" s="1197"/>
      <c r="G43" s="1197"/>
      <c r="H43" s="29">
        <f>H44+H66+H72+H76+H98+H89</f>
        <v>18</v>
      </c>
      <c r="I43" s="29">
        <f>I44+I66+I72+I76+I98+I89</f>
        <v>18</v>
      </c>
    </row>
    <row r="44" spans="1:9" ht="40.15" customHeight="1">
      <c r="A44" s="117" t="s">
        <v>143</v>
      </c>
      <c r="B44" s="1350" t="s">
        <v>142</v>
      </c>
      <c r="C44" s="1351"/>
      <c r="D44" s="1351"/>
      <c r="E44" s="1351"/>
      <c r="F44" s="1351"/>
      <c r="G44" s="1352"/>
      <c r="H44" s="29">
        <f>SUM(D45:D65)</f>
        <v>10</v>
      </c>
      <c r="I44" s="29">
        <f>COUNT(D45:D65)*2</f>
        <v>10</v>
      </c>
    </row>
    <row r="45" spans="1:9" ht="31.15" hidden="1" customHeight="1">
      <c r="A45" s="27" t="s">
        <v>1458</v>
      </c>
      <c r="B45" s="19" t="s">
        <v>204</v>
      </c>
      <c r="C45" s="26"/>
      <c r="D45" s="26"/>
      <c r="E45" s="28"/>
      <c r="F45" s="26"/>
      <c r="G45" s="26"/>
      <c r="H45" s="99"/>
      <c r="I45" s="99"/>
    </row>
    <row r="46" spans="1:9" ht="31.15" hidden="1" customHeight="1">
      <c r="A46" s="27" t="s">
        <v>1459</v>
      </c>
      <c r="B46" s="19" t="s">
        <v>209</v>
      </c>
      <c r="C46" s="26"/>
      <c r="D46" s="26"/>
      <c r="E46" s="28"/>
      <c r="F46" s="26"/>
      <c r="G46" s="26"/>
      <c r="H46" s="99"/>
      <c r="I46" s="99"/>
    </row>
    <row r="47" spans="1:9" ht="31.15" hidden="1" customHeight="1">
      <c r="A47" s="27" t="s">
        <v>1460</v>
      </c>
      <c r="B47" s="19" t="s">
        <v>213</v>
      </c>
      <c r="C47" s="26"/>
      <c r="D47" s="26"/>
      <c r="E47" s="28"/>
      <c r="F47" s="26"/>
      <c r="G47" s="26"/>
      <c r="H47" s="99"/>
      <c r="I47" s="99"/>
    </row>
    <row r="48" spans="1:9" ht="15.65" hidden="1" customHeight="1">
      <c r="A48" s="27" t="s">
        <v>1461</v>
      </c>
      <c r="B48" s="19" t="s">
        <v>1462</v>
      </c>
      <c r="C48" s="26"/>
      <c r="D48" s="26"/>
      <c r="E48" s="28"/>
      <c r="F48" s="26"/>
      <c r="G48" s="26"/>
      <c r="H48" s="99"/>
      <c r="I48" s="99"/>
    </row>
    <row r="49" spans="1:9" ht="31.15" hidden="1" customHeight="1">
      <c r="A49" s="27" t="s">
        <v>1463</v>
      </c>
      <c r="B49" s="19" t="s">
        <v>221</v>
      </c>
      <c r="C49" s="26"/>
      <c r="D49" s="26"/>
      <c r="E49" s="28"/>
      <c r="F49" s="26"/>
      <c r="G49" s="26"/>
      <c r="H49" s="99"/>
      <c r="I49" s="99"/>
    </row>
    <row r="50" spans="1:9" ht="15.65" hidden="1" customHeight="1">
      <c r="A50" s="27" t="s">
        <v>1464</v>
      </c>
      <c r="B50" s="19" t="s">
        <v>225</v>
      </c>
      <c r="C50" s="26"/>
      <c r="D50" s="26"/>
      <c r="E50" s="28"/>
      <c r="F50" s="26"/>
      <c r="G50" s="26"/>
      <c r="H50" s="99"/>
      <c r="I50" s="99"/>
    </row>
    <row r="51" spans="1:9" ht="31" hidden="1">
      <c r="A51" s="27" t="s">
        <v>1465</v>
      </c>
      <c r="B51" s="19" t="s">
        <v>229</v>
      </c>
      <c r="C51" s="26"/>
      <c r="D51" s="26"/>
      <c r="E51" s="28"/>
      <c r="F51" s="26"/>
      <c r="G51" s="26"/>
      <c r="H51" s="99"/>
      <c r="I51" s="99"/>
    </row>
    <row r="52" spans="1:9" ht="31" hidden="1">
      <c r="A52" s="27" t="s">
        <v>232</v>
      </c>
      <c r="B52" s="19" t="s">
        <v>233</v>
      </c>
      <c r="C52" s="26"/>
      <c r="D52" s="26"/>
      <c r="E52" s="28"/>
      <c r="F52" s="26"/>
      <c r="G52" s="26"/>
      <c r="H52" s="99"/>
      <c r="I52" s="99"/>
    </row>
    <row r="53" spans="1:9" ht="31" hidden="1">
      <c r="A53" s="27" t="s">
        <v>1466</v>
      </c>
      <c r="B53" s="19" t="s">
        <v>235</v>
      </c>
      <c r="C53" s="26"/>
      <c r="D53" s="26"/>
      <c r="E53" s="28"/>
      <c r="F53" s="26"/>
      <c r="G53" s="26"/>
      <c r="H53" s="99"/>
      <c r="I53" s="99"/>
    </row>
    <row r="54" spans="1:9" ht="31" hidden="1">
      <c r="A54" s="27" t="s">
        <v>238</v>
      </c>
      <c r="B54" s="19" t="s">
        <v>239</v>
      </c>
      <c r="C54" s="26"/>
      <c r="D54" s="26"/>
      <c r="E54" s="28"/>
      <c r="F54" s="26"/>
      <c r="G54" s="26"/>
      <c r="H54" s="99"/>
      <c r="I54" s="99"/>
    </row>
    <row r="55" spans="1:9" ht="31" hidden="1">
      <c r="A55" s="27" t="s">
        <v>240</v>
      </c>
      <c r="B55" s="19" t="s">
        <v>241</v>
      </c>
      <c r="C55" s="26"/>
      <c r="D55" s="26"/>
      <c r="E55" s="28"/>
      <c r="F55" s="26"/>
      <c r="G55" s="26"/>
      <c r="H55" s="99"/>
      <c r="I55" s="99"/>
    </row>
    <row r="56" spans="1:9" ht="31" hidden="1">
      <c r="A56" s="27" t="s">
        <v>242</v>
      </c>
      <c r="B56" s="19" t="s">
        <v>243</v>
      </c>
      <c r="C56" s="26"/>
      <c r="D56" s="26"/>
      <c r="E56" s="28"/>
      <c r="F56" s="26"/>
      <c r="G56" s="26"/>
      <c r="H56" s="99"/>
      <c r="I56" s="99"/>
    </row>
    <row r="57" spans="1:9" ht="31" hidden="1">
      <c r="A57" s="27" t="s">
        <v>1467</v>
      </c>
      <c r="B57" s="19" t="s">
        <v>245</v>
      </c>
      <c r="C57" s="26"/>
      <c r="D57" s="26"/>
      <c r="E57" s="28"/>
      <c r="F57" s="26"/>
      <c r="G57" s="26"/>
      <c r="H57" s="99"/>
      <c r="I57" s="99"/>
    </row>
    <row r="58" spans="1:9" ht="31">
      <c r="A58" s="18" t="s">
        <v>250</v>
      </c>
      <c r="B58" s="19" t="s">
        <v>251</v>
      </c>
      <c r="C58" s="30" t="s">
        <v>3926</v>
      </c>
      <c r="D58" s="601">
        <v>2</v>
      </c>
      <c r="E58" s="28" t="s">
        <v>538</v>
      </c>
      <c r="F58" s="26"/>
      <c r="G58" s="53"/>
    </row>
    <row r="59" spans="1:9" ht="30" hidden="1" customHeight="1">
      <c r="A59" s="27" t="s">
        <v>254</v>
      </c>
      <c r="B59" s="19" t="s">
        <v>255</v>
      </c>
      <c r="C59" s="26"/>
      <c r="D59" s="26"/>
      <c r="E59" s="28"/>
      <c r="F59" s="26"/>
      <c r="G59" s="26"/>
      <c r="H59" s="99"/>
      <c r="I59" s="99"/>
    </row>
    <row r="60" spans="1:9" ht="31" hidden="1">
      <c r="A60" s="27" t="s">
        <v>1471</v>
      </c>
      <c r="B60" s="19" t="s">
        <v>257</v>
      </c>
      <c r="C60" s="26"/>
      <c r="D60" s="26"/>
      <c r="E60" s="28"/>
      <c r="F60" s="26"/>
      <c r="G60" s="26"/>
      <c r="H60" s="99"/>
      <c r="I60" s="99"/>
    </row>
    <row r="61" spans="1:9" ht="31" hidden="1">
      <c r="A61" s="27" t="s">
        <v>260</v>
      </c>
      <c r="B61" s="19" t="s">
        <v>261</v>
      </c>
      <c r="C61" s="26"/>
      <c r="D61" s="26"/>
      <c r="E61" s="28"/>
      <c r="F61" s="26"/>
      <c r="G61" s="26"/>
      <c r="H61" s="99"/>
      <c r="I61" s="99"/>
    </row>
    <row r="62" spans="1:9" ht="31">
      <c r="A62" s="18" t="s">
        <v>3927</v>
      </c>
      <c r="B62" s="19" t="s">
        <v>263</v>
      </c>
      <c r="C62" s="30" t="s">
        <v>3928</v>
      </c>
      <c r="D62" s="601">
        <v>2</v>
      </c>
      <c r="E62" s="28" t="s">
        <v>269</v>
      </c>
      <c r="F62" s="26"/>
      <c r="G62" s="53"/>
    </row>
    <row r="63" spans="1:9" ht="43.5">
      <c r="A63" s="18" t="s">
        <v>334</v>
      </c>
      <c r="B63" s="19"/>
      <c r="C63" s="30" t="s">
        <v>3929</v>
      </c>
      <c r="D63" s="601">
        <v>2</v>
      </c>
      <c r="E63" s="28" t="s">
        <v>269</v>
      </c>
      <c r="F63" s="30" t="s">
        <v>3930</v>
      </c>
      <c r="G63" s="53"/>
    </row>
    <row r="64" spans="1:9" ht="29">
      <c r="A64" s="18" t="s">
        <v>334</v>
      </c>
      <c r="B64" s="19"/>
      <c r="C64" s="30" t="s">
        <v>3931</v>
      </c>
      <c r="D64" s="601">
        <v>2</v>
      </c>
      <c r="E64" s="28" t="s">
        <v>269</v>
      </c>
      <c r="F64" s="30" t="s">
        <v>3932</v>
      </c>
      <c r="G64" s="53"/>
    </row>
    <row r="65" spans="1:9" ht="29">
      <c r="A65" s="18"/>
      <c r="B65" s="19"/>
      <c r="C65" s="30" t="s">
        <v>3933</v>
      </c>
      <c r="D65" s="601">
        <v>2</v>
      </c>
      <c r="E65" s="28" t="s">
        <v>269</v>
      </c>
      <c r="F65" s="30"/>
      <c r="G65" s="53"/>
    </row>
    <row r="66" spans="1:9" ht="40.15" customHeight="1">
      <c r="A66" s="117" t="s">
        <v>141</v>
      </c>
      <c r="B66" s="1355" t="s">
        <v>140</v>
      </c>
      <c r="C66" s="1356"/>
      <c r="D66" s="1356"/>
      <c r="E66" s="1356"/>
      <c r="F66" s="1356"/>
      <c r="G66" s="1357"/>
      <c r="H66" s="29">
        <f>SUM(D67:D71)</f>
        <v>2</v>
      </c>
      <c r="I66" s="29">
        <f>COUNT(D67:D71)*2</f>
        <v>2</v>
      </c>
    </row>
    <row r="67" spans="1:9" ht="31" hidden="1">
      <c r="A67" s="27" t="s">
        <v>264</v>
      </c>
      <c r="B67" s="114" t="s">
        <v>265</v>
      </c>
      <c r="C67" s="26"/>
      <c r="D67" s="26"/>
      <c r="E67" s="28"/>
      <c r="F67" s="26"/>
      <c r="G67" s="26"/>
      <c r="H67" s="99"/>
      <c r="I67" s="99"/>
    </row>
    <row r="68" spans="1:9" ht="31">
      <c r="A68" s="18" t="s">
        <v>266</v>
      </c>
      <c r="B68" s="114" t="s">
        <v>267</v>
      </c>
      <c r="C68" s="30" t="s">
        <v>3934</v>
      </c>
      <c r="D68" s="601">
        <v>2</v>
      </c>
      <c r="E68" s="28" t="s">
        <v>269</v>
      </c>
      <c r="F68" s="26"/>
      <c r="G68" s="53"/>
    </row>
    <row r="69" spans="1:9" ht="31" hidden="1">
      <c r="A69" s="27" t="s">
        <v>270</v>
      </c>
      <c r="B69" s="114" t="s">
        <v>271</v>
      </c>
      <c r="C69" s="26"/>
      <c r="D69" s="26"/>
      <c r="E69" s="28"/>
      <c r="F69" s="26"/>
      <c r="G69" s="26"/>
      <c r="H69" s="99"/>
      <c r="I69" s="99"/>
    </row>
    <row r="70" spans="1:9" ht="31" hidden="1">
      <c r="A70" s="27" t="s">
        <v>272</v>
      </c>
      <c r="B70" s="114" t="s">
        <v>273</v>
      </c>
      <c r="C70" s="26"/>
      <c r="D70" s="26"/>
      <c r="E70" s="28"/>
      <c r="F70" s="26"/>
      <c r="G70" s="26"/>
      <c r="H70" s="99"/>
      <c r="I70" s="99"/>
    </row>
    <row r="71" spans="1:9" ht="31" hidden="1">
      <c r="A71" s="27" t="s">
        <v>275</v>
      </c>
      <c r="B71" s="114" t="s">
        <v>276</v>
      </c>
      <c r="C71" s="26"/>
      <c r="D71" s="26"/>
      <c r="E71" s="28"/>
      <c r="F71" s="26"/>
      <c r="G71" s="26"/>
      <c r="H71" s="99"/>
      <c r="I71" s="99"/>
    </row>
    <row r="72" spans="1:9" ht="40.15" customHeight="1">
      <c r="A72" s="117" t="s">
        <v>277</v>
      </c>
      <c r="B72" s="1355" t="s">
        <v>138</v>
      </c>
      <c r="C72" s="1356"/>
      <c r="D72" s="1356"/>
      <c r="E72" s="1356"/>
      <c r="F72" s="1356"/>
      <c r="G72" s="1357"/>
      <c r="H72" s="29">
        <f>SUM(D73:D75)</f>
        <v>2</v>
      </c>
      <c r="I72" s="29">
        <f>COUNT(D74)*2</f>
        <v>2</v>
      </c>
    </row>
    <row r="73" spans="1:9" ht="31" hidden="1">
      <c r="A73" s="27" t="s">
        <v>1492</v>
      </c>
      <c r="B73" s="114" t="s">
        <v>279</v>
      </c>
      <c r="C73" s="26"/>
      <c r="D73" s="26"/>
      <c r="E73" s="28"/>
      <c r="F73" s="26"/>
      <c r="G73" s="26"/>
      <c r="H73" s="99"/>
      <c r="I73" s="99"/>
    </row>
    <row r="74" spans="1:9" ht="31">
      <c r="A74" s="18" t="s">
        <v>1493</v>
      </c>
      <c r="B74" s="114" t="s">
        <v>284</v>
      </c>
      <c r="C74" s="30" t="s">
        <v>3935</v>
      </c>
      <c r="D74" s="601">
        <v>2</v>
      </c>
      <c r="E74" s="28" t="s">
        <v>269</v>
      </c>
      <c r="F74" s="26"/>
      <c r="G74" s="53"/>
    </row>
    <row r="75" spans="1:9" ht="31" hidden="1">
      <c r="A75" s="27" t="s">
        <v>1496</v>
      </c>
      <c r="B75" s="114" t="s">
        <v>288</v>
      </c>
      <c r="C75" s="26"/>
      <c r="D75" s="26"/>
      <c r="E75" s="28"/>
      <c r="F75" s="26"/>
      <c r="G75" s="26"/>
      <c r="H75" s="99"/>
      <c r="I75" s="99"/>
    </row>
    <row r="76" spans="1:9" ht="40.15" customHeight="1">
      <c r="A76" s="117" t="s">
        <v>137</v>
      </c>
      <c r="B76" s="1350" t="s">
        <v>136</v>
      </c>
      <c r="C76" s="1351"/>
      <c r="D76" s="1351"/>
      <c r="E76" s="1351"/>
      <c r="F76" s="1351"/>
      <c r="G76" s="1352"/>
      <c r="H76" s="29">
        <f>SUM(D77:D88)</f>
        <v>2</v>
      </c>
      <c r="I76" s="29">
        <f>COUNT(D77:D88)*2</f>
        <v>2</v>
      </c>
    </row>
    <row r="77" spans="1:9" ht="62">
      <c r="A77" s="18" t="s">
        <v>290</v>
      </c>
      <c r="B77" s="19" t="s">
        <v>291</v>
      </c>
      <c r="C77" s="30" t="s">
        <v>3936</v>
      </c>
      <c r="D77" s="601">
        <v>2</v>
      </c>
      <c r="E77" s="28" t="s">
        <v>538</v>
      </c>
      <c r="F77" s="26"/>
      <c r="G77" s="53"/>
    </row>
    <row r="78" spans="1:9" ht="62" hidden="1">
      <c r="A78" s="27" t="s">
        <v>292</v>
      </c>
      <c r="B78" s="19" t="s">
        <v>293</v>
      </c>
      <c r="C78" s="26"/>
      <c r="D78" s="26"/>
      <c r="E78" s="28"/>
      <c r="F78" s="26"/>
      <c r="G78" s="26"/>
      <c r="H78" s="99"/>
      <c r="I78" s="99"/>
    </row>
    <row r="79" spans="1:9" ht="62" hidden="1">
      <c r="A79" s="27" t="s">
        <v>294</v>
      </c>
      <c r="B79" s="19" t="s">
        <v>295</v>
      </c>
      <c r="C79" s="26"/>
      <c r="D79" s="26"/>
      <c r="E79" s="28"/>
      <c r="F79" s="26"/>
      <c r="G79" s="26"/>
      <c r="H79" s="99"/>
      <c r="I79" s="99"/>
    </row>
    <row r="80" spans="1:9" ht="46.5" hidden="1">
      <c r="A80" s="27" t="s">
        <v>296</v>
      </c>
      <c r="B80" s="19" t="s">
        <v>297</v>
      </c>
      <c r="C80" s="26"/>
      <c r="D80" s="26"/>
      <c r="E80" s="28"/>
      <c r="F80" s="26"/>
      <c r="G80" s="26"/>
      <c r="H80" s="99"/>
      <c r="I80" s="99"/>
    </row>
    <row r="81" spans="1:9" ht="62" hidden="1">
      <c r="A81" s="27" t="s">
        <v>298</v>
      </c>
      <c r="B81" s="19" t="s">
        <v>2717</v>
      </c>
      <c r="C81" s="26"/>
      <c r="D81" s="26"/>
      <c r="E81" s="28"/>
      <c r="F81" s="26"/>
      <c r="G81" s="26"/>
      <c r="H81" s="99"/>
      <c r="I81" s="99"/>
    </row>
    <row r="82" spans="1:9" ht="46.5" hidden="1">
      <c r="A82" s="27" t="s">
        <v>300</v>
      </c>
      <c r="B82" s="19" t="s">
        <v>301</v>
      </c>
      <c r="C82" s="26"/>
      <c r="D82" s="26"/>
      <c r="E82" s="28"/>
      <c r="F82" s="26"/>
      <c r="G82" s="26"/>
      <c r="H82" s="99"/>
      <c r="I82" s="99"/>
    </row>
    <row r="83" spans="1:9" ht="62" hidden="1">
      <c r="A83" s="27" t="s">
        <v>302</v>
      </c>
      <c r="B83" s="19" t="s">
        <v>303</v>
      </c>
      <c r="C83" s="26"/>
      <c r="D83" s="26"/>
      <c r="E83" s="28"/>
      <c r="F83" s="26"/>
      <c r="G83" s="26"/>
      <c r="H83" s="99"/>
      <c r="I83" s="99"/>
    </row>
    <row r="84" spans="1:9" ht="93" hidden="1">
      <c r="A84" s="27" t="s">
        <v>304</v>
      </c>
      <c r="B84" s="19" t="s">
        <v>305</v>
      </c>
      <c r="C84" s="26"/>
      <c r="D84" s="26"/>
      <c r="E84" s="28"/>
      <c r="F84" s="26"/>
      <c r="G84" s="26"/>
      <c r="H84" s="99"/>
      <c r="I84" s="99"/>
    </row>
    <row r="85" spans="1:9" ht="62" hidden="1">
      <c r="A85" s="27" t="s">
        <v>306</v>
      </c>
      <c r="B85" s="19" t="s">
        <v>307</v>
      </c>
      <c r="C85" s="26"/>
      <c r="D85" s="26"/>
      <c r="E85" s="28"/>
      <c r="F85" s="26"/>
      <c r="G85" s="26"/>
      <c r="H85" s="99"/>
      <c r="I85" s="99"/>
    </row>
    <row r="86" spans="1:9" ht="46.5" hidden="1">
      <c r="A86" s="27" t="s">
        <v>308</v>
      </c>
      <c r="B86" s="19" t="s">
        <v>309</v>
      </c>
      <c r="C86" s="26"/>
      <c r="D86" s="26"/>
      <c r="E86" s="28"/>
      <c r="F86" s="26"/>
      <c r="G86" s="26"/>
      <c r="H86" s="99"/>
      <c r="I86" s="99"/>
    </row>
    <row r="87" spans="1:9" ht="29" hidden="1">
      <c r="A87" s="27" t="s">
        <v>310</v>
      </c>
      <c r="B87" s="23" t="s">
        <v>311</v>
      </c>
      <c r="C87" s="26"/>
      <c r="D87" s="26"/>
      <c r="E87" s="28"/>
      <c r="F87" s="26"/>
      <c r="G87" s="26"/>
      <c r="H87" s="99"/>
      <c r="I87" s="99"/>
    </row>
    <row r="88" spans="1:9" ht="29" hidden="1">
      <c r="A88" s="27" t="s">
        <v>5841</v>
      </c>
      <c r="B88" s="23" t="s">
        <v>5842</v>
      </c>
      <c r="C88" s="30"/>
      <c r="D88" s="28"/>
      <c r="E88" s="28"/>
      <c r="F88" s="26"/>
      <c r="G88" s="465"/>
      <c r="H88" s="99"/>
      <c r="I88" s="99"/>
    </row>
    <row r="89" spans="1:9" ht="18.5" hidden="1">
      <c r="A89" s="124" t="s">
        <v>1499</v>
      </c>
      <c r="B89" s="1350" t="s">
        <v>134</v>
      </c>
      <c r="C89" s="1351"/>
      <c r="D89" s="1351"/>
      <c r="E89" s="1351"/>
      <c r="F89" s="1351"/>
      <c r="G89" s="1352"/>
      <c r="H89" s="99">
        <f>SUM(D90:D97)</f>
        <v>0</v>
      </c>
      <c r="I89" s="99">
        <f>COUNT(D90:D97)*2</f>
        <v>0</v>
      </c>
    </row>
    <row r="90" spans="1:9" ht="31" hidden="1">
      <c r="A90" s="27" t="s">
        <v>312</v>
      </c>
      <c r="B90" s="19" t="s">
        <v>313</v>
      </c>
      <c r="C90" s="26"/>
      <c r="D90" s="26"/>
      <c r="E90" s="28"/>
      <c r="F90" s="26"/>
      <c r="G90" s="26"/>
      <c r="H90" s="99"/>
      <c r="I90" s="99"/>
    </row>
    <row r="91" spans="1:9" ht="31" hidden="1">
      <c r="A91" s="27" t="s">
        <v>314</v>
      </c>
      <c r="B91" s="19" t="s">
        <v>315</v>
      </c>
      <c r="C91" s="26"/>
      <c r="D91" s="26"/>
      <c r="E91" s="28"/>
      <c r="F91" s="26"/>
      <c r="G91" s="26"/>
      <c r="H91" s="99"/>
      <c r="I91" s="99"/>
    </row>
    <row r="92" spans="1:9" ht="31" hidden="1">
      <c r="A92" s="27" t="s">
        <v>1501</v>
      </c>
      <c r="B92" s="19" t="s">
        <v>317</v>
      </c>
      <c r="C92" s="26"/>
      <c r="D92" s="26"/>
      <c r="E92" s="28"/>
      <c r="F92" s="26"/>
      <c r="G92" s="26"/>
      <c r="H92" s="99"/>
      <c r="I92" s="99"/>
    </row>
    <row r="93" spans="1:9" ht="31" hidden="1">
      <c r="A93" s="27" t="s">
        <v>319</v>
      </c>
      <c r="B93" s="19" t="s">
        <v>320</v>
      </c>
      <c r="C93" s="26"/>
      <c r="D93" s="26"/>
      <c r="E93" s="28"/>
      <c r="F93" s="26"/>
      <c r="G93" s="26"/>
      <c r="H93" s="99"/>
      <c r="I93" s="99"/>
    </row>
    <row r="94" spans="1:9" ht="31" hidden="1">
      <c r="A94" s="27" t="s">
        <v>321</v>
      </c>
      <c r="B94" s="19" t="s">
        <v>322</v>
      </c>
      <c r="C94" s="26"/>
      <c r="D94" s="26"/>
      <c r="E94" s="28"/>
      <c r="F94" s="26"/>
      <c r="G94" s="26"/>
      <c r="H94" s="99"/>
      <c r="I94" s="99"/>
    </row>
    <row r="95" spans="1:9" ht="31" hidden="1">
      <c r="A95" s="27" t="s">
        <v>323</v>
      </c>
      <c r="B95" s="19" t="s">
        <v>324</v>
      </c>
      <c r="C95" s="26"/>
      <c r="D95" s="26"/>
      <c r="E95" s="28"/>
      <c r="F95" s="26"/>
      <c r="G95" s="26"/>
      <c r="H95" s="99"/>
      <c r="I95" s="99"/>
    </row>
    <row r="96" spans="1:9" ht="31" hidden="1">
      <c r="A96" s="27" t="s">
        <v>1502</v>
      </c>
      <c r="B96" s="19" t="s">
        <v>326</v>
      </c>
      <c r="C96" s="26"/>
      <c r="D96" s="26"/>
      <c r="E96" s="28"/>
      <c r="F96" s="26"/>
      <c r="G96" s="26"/>
      <c r="H96" s="99"/>
      <c r="I96" s="99"/>
    </row>
    <row r="97" spans="1:9" ht="31" hidden="1">
      <c r="A97" s="27" t="s">
        <v>2838</v>
      </c>
      <c r="B97" s="19" t="s">
        <v>2839</v>
      </c>
      <c r="C97" s="23"/>
      <c r="D97" s="21"/>
      <c r="E97" s="22"/>
      <c r="F97" s="28"/>
      <c r="G97" s="466"/>
      <c r="H97" s="99"/>
      <c r="I97" s="99"/>
    </row>
    <row r="98" spans="1:9" ht="40.15" customHeight="1">
      <c r="A98" s="117" t="s">
        <v>133</v>
      </c>
      <c r="B98" s="1505" t="s">
        <v>132</v>
      </c>
      <c r="C98" s="1506"/>
      <c r="D98" s="1506"/>
      <c r="E98" s="1506"/>
      <c r="F98" s="1506"/>
      <c r="G98" s="1507"/>
      <c r="H98" s="29">
        <f>SUM(D99:D100)</f>
        <v>2</v>
      </c>
      <c r="I98" s="29">
        <f>COUNT(D99:D100)*2</f>
        <v>2</v>
      </c>
    </row>
    <row r="99" spans="1:9" ht="62">
      <c r="A99" s="18" t="s">
        <v>328</v>
      </c>
      <c r="B99" s="19" t="s">
        <v>329</v>
      </c>
      <c r="C99" s="30" t="s">
        <v>3937</v>
      </c>
      <c r="D99" s="601">
        <v>2</v>
      </c>
      <c r="E99" s="28" t="s">
        <v>538</v>
      </c>
      <c r="F99" s="26"/>
      <c r="G99" s="53"/>
    </row>
    <row r="100" spans="1:9" ht="77.5" hidden="1">
      <c r="A100" s="27" t="s">
        <v>3938</v>
      </c>
      <c r="B100" s="19" t="s">
        <v>333</v>
      </c>
      <c r="C100" s="30"/>
      <c r="D100" s="53"/>
      <c r="E100" s="28"/>
      <c r="F100" s="26"/>
      <c r="G100" s="26"/>
      <c r="H100" s="99"/>
      <c r="I100" s="99"/>
    </row>
    <row r="101" spans="1:9" ht="21">
      <c r="A101" s="286" t="s">
        <v>334</v>
      </c>
      <c r="B101" s="1490" t="s">
        <v>335</v>
      </c>
      <c r="C101" s="1491"/>
      <c r="D101" s="1491"/>
      <c r="E101" s="1491"/>
      <c r="F101" s="1491"/>
      <c r="G101" s="1492"/>
      <c r="H101" s="29">
        <f>H102+H114+H120+H125+H132+H139</f>
        <v>42</v>
      </c>
      <c r="I101" s="29">
        <f>I102+I114+I120+I125+I132+I139</f>
        <v>42</v>
      </c>
    </row>
    <row r="102" spans="1:9" ht="40.15" customHeight="1">
      <c r="A102" s="135" t="s">
        <v>131</v>
      </c>
      <c r="B102" s="1078" t="s">
        <v>130</v>
      </c>
      <c r="C102" s="1091"/>
      <c r="D102" s="1091"/>
      <c r="E102" s="1091"/>
      <c r="F102" s="1091"/>
      <c r="G102" s="1092"/>
      <c r="H102" s="29">
        <f>SUM(D103:D113)</f>
        <v>16</v>
      </c>
      <c r="I102" s="29">
        <f>COUNT(D103:D113)*2</f>
        <v>16</v>
      </c>
    </row>
    <row r="103" spans="1:9" ht="31">
      <c r="A103" s="18" t="s">
        <v>336</v>
      </c>
      <c r="B103" s="36" t="s">
        <v>337</v>
      </c>
      <c r="C103" s="50" t="s">
        <v>3939</v>
      </c>
      <c r="D103" s="601">
        <v>2</v>
      </c>
      <c r="E103" s="28" t="s">
        <v>339</v>
      </c>
      <c r="F103" s="50" t="s">
        <v>2350</v>
      </c>
      <c r="G103" s="53"/>
    </row>
    <row r="104" spans="1:9" ht="29">
      <c r="A104" s="18"/>
      <c r="B104" s="36"/>
      <c r="C104" s="23" t="s">
        <v>2718</v>
      </c>
      <c r="D104" s="601">
        <v>2</v>
      </c>
      <c r="E104" s="28" t="s">
        <v>339</v>
      </c>
      <c r="F104" s="26"/>
      <c r="G104" s="53"/>
    </row>
    <row r="105" spans="1:9" ht="46.5">
      <c r="A105" s="18" t="s">
        <v>344</v>
      </c>
      <c r="B105" s="36" t="s">
        <v>345</v>
      </c>
      <c r="C105" s="123" t="s">
        <v>3874</v>
      </c>
      <c r="D105" s="601">
        <v>2</v>
      </c>
      <c r="E105" s="28" t="s">
        <v>339</v>
      </c>
      <c r="F105" s="26"/>
      <c r="G105" s="53"/>
    </row>
    <row r="106" spans="1:9" ht="43.5">
      <c r="A106" s="18" t="s">
        <v>334</v>
      </c>
      <c r="B106" s="36"/>
      <c r="C106" s="372" t="s">
        <v>3940</v>
      </c>
      <c r="D106" s="601">
        <v>2</v>
      </c>
      <c r="E106" s="28" t="s">
        <v>339</v>
      </c>
      <c r="F106" s="26"/>
      <c r="G106" s="53"/>
    </row>
    <row r="107" spans="1:9" ht="43.5">
      <c r="A107" s="18"/>
      <c r="B107" s="36"/>
      <c r="C107" s="372" t="s">
        <v>3941</v>
      </c>
      <c r="D107" s="601">
        <v>2</v>
      </c>
      <c r="E107" s="28" t="s">
        <v>339</v>
      </c>
      <c r="F107" s="26"/>
      <c r="G107" s="53"/>
    </row>
    <row r="108" spans="1:9" ht="46.5" hidden="1">
      <c r="A108" s="27" t="s">
        <v>350</v>
      </c>
      <c r="B108" s="36" t="s">
        <v>351</v>
      </c>
      <c r="C108" s="26"/>
      <c r="D108" s="26"/>
      <c r="E108" s="28"/>
      <c r="F108" s="26"/>
      <c r="G108" s="26"/>
      <c r="H108" s="99"/>
      <c r="I108" s="99"/>
    </row>
    <row r="109" spans="1:9" ht="46.5">
      <c r="A109" s="18" t="s">
        <v>352</v>
      </c>
      <c r="B109" s="36" t="s">
        <v>353</v>
      </c>
      <c r="C109" s="50" t="s">
        <v>3942</v>
      </c>
      <c r="D109" s="601">
        <v>2</v>
      </c>
      <c r="E109" s="28" t="s">
        <v>339</v>
      </c>
      <c r="F109" s="26"/>
      <c r="G109" s="53"/>
    </row>
    <row r="110" spans="1:9" ht="62">
      <c r="A110" s="18" t="s">
        <v>3943</v>
      </c>
      <c r="B110" s="36" t="s">
        <v>355</v>
      </c>
      <c r="C110" s="372" t="s">
        <v>3944</v>
      </c>
      <c r="D110" s="601">
        <v>2</v>
      </c>
      <c r="E110" s="28" t="s">
        <v>339</v>
      </c>
      <c r="F110" s="26"/>
      <c r="G110" s="53"/>
    </row>
    <row r="111" spans="1:9" ht="31">
      <c r="A111" s="18" t="s">
        <v>357</v>
      </c>
      <c r="B111" s="36" t="s">
        <v>358</v>
      </c>
      <c r="C111" s="40" t="s">
        <v>359</v>
      </c>
      <c r="D111" s="601">
        <v>2</v>
      </c>
      <c r="E111" s="28" t="s">
        <v>339</v>
      </c>
      <c r="F111" s="26"/>
      <c r="G111" s="53"/>
    </row>
    <row r="112" spans="1:9" ht="46.5" hidden="1">
      <c r="A112" s="27" t="s">
        <v>1517</v>
      </c>
      <c r="B112" s="36" t="s">
        <v>361</v>
      </c>
      <c r="C112" s="26"/>
      <c r="D112" s="26"/>
      <c r="E112" s="28"/>
      <c r="F112" s="26"/>
      <c r="G112" s="26"/>
      <c r="H112" s="99"/>
      <c r="I112" s="99"/>
    </row>
    <row r="113" spans="1:9" ht="46.5" hidden="1">
      <c r="A113" s="27" t="s">
        <v>364</v>
      </c>
      <c r="B113" s="36" t="s">
        <v>365</v>
      </c>
      <c r="C113" s="26"/>
      <c r="D113" s="26"/>
      <c r="E113" s="28"/>
      <c r="F113" s="26"/>
      <c r="G113" s="26"/>
      <c r="H113" s="99"/>
      <c r="I113" s="99"/>
    </row>
    <row r="114" spans="1:9" ht="40.15" customHeight="1">
      <c r="A114" s="135" t="s">
        <v>129</v>
      </c>
      <c r="B114" s="992" t="s">
        <v>3945</v>
      </c>
      <c r="C114" s="1001"/>
      <c r="D114" s="1001"/>
      <c r="E114" s="1001"/>
      <c r="F114" s="1001"/>
      <c r="G114" s="1002"/>
      <c r="H114" s="29">
        <f>SUM(D115:D119)</f>
        <v>2</v>
      </c>
      <c r="I114" s="29">
        <f>COUNT(D115:D119)*2</f>
        <v>2</v>
      </c>
    </row>
    <row r="115" spans="1:9" ht="31" hidden="1">
      <c r="A115" s="27" t="s">
        <v>1520</v>
      </c>
      <c r="B115" s="44" t="s">
        <v>369</v>
      </c>
      <c r="C115" s="26"/>
      <c r="D115" s="26"/>
      <c r="E115" s="28"/>
      <c r="F115" s="26"/>
      <c r="G115" s="26"/>
      <c r="H115" s="99"/>
      <c r="I115" s="99"/>
    </row>
    <row r="116" spans="1:9" ht="77.5" hidden="1">
      <c r="A116" s="27" t="s">
        <v>380</v>
      </c>
      <c r="B116" s="44" t="s">
        <v>381</v>
      </c>
      <c r="C116" s="26"/>
      <c r="D116" s="26"/>
      <c r="E116" s="28"/>
      <c r="F116" s="26"/>
      <c r="G116" s="26"/>
      <c r="H116" s="99"/>
      <c r="I116" s="99"/>
    </row>
    <row r="117" spans="1:9" ht="62">
      <c r="A117" s="18" t="s">
        <v>382</v>
      </c>
      <c r="B117" s="225" t="s">
        <v>383</v>
      </c>
      <c r="C117" s="50" t="s">
        <v>3946</v>
      </c>
      <c r="D117" s="601">
        <v>2</v>
      </c>
      <c r="E117" s="28" t="s">
        <v>339</v>
      </c>
      <c r="F117" s="26"/>
      <c r="G117" s="53"/>
    </row>
    <row r="118" spans="1:9" ht="46.5" hidden="1">
      <c r="A118" s="27" t="s">
        <v>1528</v>
      </c>
      <c r="B118" s="44" t="s">
        <v>391</v>
      </c>
      <c r="C118" s="26"/>
      <c r="D118" s="26"/>
      <c r="E118" s="28"/>
      <c r="F118" s="26"/>
      <c r="G118" s="26"/>
      <c r="H118" s="99"/>
      <c r="I118" s="99"/>
    </row>
    <row r="119" spans="1:9" ht="46.5" hidden="1">
      <c r="A119" s="27" t="s">
        <v>392</v>
      </c>
      <c r="B119" s="47" t="s">
        <v>393</v>
      </c>
      <c r="C119" s="26"/>
      <c r="D119" s="26"/>
      <c r="E119" s="28"/>
      <c r="F119" s="26"/>
      <c r="G119" s="26"/>
      <c r="H119" s="99"/>
      <c r="I119" s="99"/>
    </row>
    <row r="120" spans="1:9" ht="40.15" customHeight="1">
      <c r="A120" s="135" t="s">
        <v>127</v>
      </c>
      <c r="B120" s="1078" t="s">
        <v>126</v>
      </c>
      <c r="C120" s="1091"/>
      <c r="D120" s="1091"/>
      <c r="E120" s="1091"/>
      <c r="F120" s="1091"/>
      <c r="G120" s="1092"/>
      <c r="H120" s="29">
        <f>SUM(D121:D124)</f>
        <v>8</v>
      </c>
      <c r="I120" s="29">
        <f>COUNT(D121:D124)*2</f>
        <v>8</v>
      </c>
    </row>
    <row r="121" spans="1:9" ht="31">
      <c r="A121" s="18" t="s">
        <v>394</v>
      </c>
      <c r="B121" s="44" t="s">
        <v>395</v>
      </c>
      <c r="C121" s="50" t="s">
        <v>3947</v>
      </c>
      <c r="D121" s="601">
        <v>2</v>
      </c>
      <c r="E121" s="28" t="s">
        <v>339</v>
      </c>
      <c r="F121" s="26"/>
      <c r="G121" s="53"/>
    </row>
    <row r="122" spans="1:9" ht="46.5">
      <c r="A122" s="18" t="s">
        <v>398</v>
      </c>
      <c r="B122" s="44" t="s">
        <v>399</v>
      </c>
      <c r="C122" s="50" t="s">
        <v>3948</v>
      </c>
      <c r="D122" s="601">
        <v>2</v>
      </c>
      <c r="E122" s="28" t="s">
        <v>206</v>
      </c>
      <c r="F122" s="50" t="s">
        <v>3949</v>
      </c>
      <c r="G122" s="53"/>
    </row>
    <row r="123" spans="1:9" ht="62">
      <c r="A123" s="18" t="s">
        <v>1543</v>
      </c>
      <c r="B123" s="44" t="s">
        <v>403</v>
      </c>
      <c r="C123" s="23" t="s">
        <v>404</v>
      </c>
      <c r="D123" s="601">
        <v>2</v>
      </c>
      <c r="E123" s="28" t="s">
        <v>678</v>
      </c>
      <c r="F123" s="26"/>
      <c r="G123" s="53"/>
    </row>
    <row r="124" spans="1:9" ht="77.5">
      <c r="A124" s="18" t="s">
        <v>406</v>
      </c>
      <c r="B124" s="44" t="s">
        <v>407</v>
      </c>
      <c r="C124" s="50" t="s">
        <v>3950</v>
      </c>
      <c r="D124" s="601">
        <v>2</v>
      </c>
      <c r="E124" s="28" t="s">
        <v>206</v>
      </c>
      <c r="F124" s="26"/>
      <c r="G124" s="53"/>
    </row>
    <row r="125" spans="1:9" ht="40.15" customHeight="1">
      <c r="A125" s="135" t="s">
        <v>125</v>
      </c>
      <c r="B125" s="1078" t="s">
        <v>124</v>
      </c>
      <c r="C125" s="1091"/>
      <c r="D125" s="1091"/>
      <c r="E125" s="1091"/>
      <c r="F125" s="1091"/>
      <c r="G125" s="1092"/>
      <c r="H125" s="29">
        <f>SUM(D126:D131)</f>
        <v>10</v>
      </c>
      <c r="I125" s="29">
        <f>COUNT(D126:D131)*2</f>
        <v>10</v>
      </c>
    </row>
    <row r="126" spans="1:9" ht="72.5">
      <c r="A126" s="18" t="s">
        <v>409</v>
      </c>
      <c r="B126" s="224" t="s">
        <v>410</v>
      </c>
      <c r="C126" s="50" t="s">
        <v>3951</v>
      </c>
      <c r="D126" s="605">
        <v>2</v>
      </c>
      <c r="E126" s="28" t="s">
        <v>253</v>
      </c>
      <c r="F126" s="50" t="s">
        <v>3952</v>
      </c>
      <c r="G126" s="53"/>
    </row>
    <row r="127" spans="1:9" ht="31" hidden="1">
      <c r="A127" s="27" t="s">
        <v>1563</v>
      </c>
      <c r="B127" s="224" t="s">
        <v>413</v>
      </c>
      <c r="C127" s="26"/>
      <c r="D127" s="26"/>
      <c r="E127" s="28"/>
      <c r="F127" s="26"/>
      <c r="G127" s="26"/>
      <c r="H127" s="99"/>
      <c r="I127" s="99"/>
    </row>
    <row r="128" spans="1:9" ht="31">
      <c r="A128" s="18" t="s">
        <v>415</v>
      </c>
      <c r="B128" s="224" t="s">
        <v>416</v>
      </c>
      <c r="C128" s="50" t="s">
        <v>3953</v>
      </c>
      <c r="D128" s="605">
        <v>2</v>
      </c>
      <c r="E128" s="28" t="s">
        <v>418</v>
      </c>
      <c r="F128" s="50" t="s">
        <v>3954</v>
      </c>
      <c r="G128" s="53"/>
    </row>
    <row r="129" spans="1:9" ht="58">
      <c r="A129" s="18" t="s">
        <v>419</v>
      </c>
      <c r="B129" s="224" t="s">
        <v>420</v>
      </c>
      <c r="C129" s="50" t="s">
        <v>3955</v>
      </c>
      <c r="D129" s="605">
        <v>2</v>
      </c>
      <c r="E129" s="28" t="s">
        <v>440</v>
      </c>
      <c r="F129" s="50" t="s">
        <v>3956</v>
      </c>
      <c r="G129" s="53"/>
    </row>
    <row r="130" spans="1:9" ht="58">
      <c r="A130" s="18" t="s">
        <v>334</v>
      </c>
      <c r="B130" s="224"/>
      <c r="C130" s="30" t="s">
        <v>3957</v>
      </c>
      <c r="D130" s="605">
        <v>2</v>
      </c>
      <c r="E130" s="28" t="s">
        <v>430</v>
      </c>
      <c r="F130" s="30" t="s">
        <v>3958</v>
      </c>
      <c r="G130" s="53"/>
    </row>
    <row r="131" spans="1:9" ht="58">
      <c r="A131" s="18" t="s">
        <v>424</v>
      </c>
      <c r="B131" s="114" t="s">
        <v>425</v>
      </c>
      <c r="C131" s="25" t="s">
        <v>3959</v>
      </c>
      <c r="D131" s="605">
        <v>2</v>
      </c>
      <c r="E131" s="28" t="s">
        <v>339</v>
      </c>
      <c r="F131" s="26"/>
      <c r="G131" s="53"/>
    </row>
    <row r="132" spans="1:9" ht="40.15" customHeight="1">
      <c r="A132" s="135" t="s">
        <v>123</v>
      </c>
      <c r="B132" s="1078" t="s">
        <v>122</v>
      </c>
      <c r="C132" s="1091"/>
      <c r="D132" s="1091"/>
      <c r="E132" s="1091"/>
      <c r="F132" s="1091"/>
      <c r="G132" s="1092"/>
      <c r="H132" s="29">
        <f>SUM(D133:D138)</f>
        <v>6</v>
      </c>
      <c r="I132" s="29">
        <f>COUNT(D133:D138)*2</f>
        <v>6</v>
      </c>
    </row>
    <row r="133" spans="1:9" ht="62">
      <c r="A133" s="18" t="s">
        <v>3960</v>
      </c>
      <c r="B133" s="44" t="s">
        <v>428</v>
      </c>
      <c r="C133" s="50" t="s">
        <v>3961</v>
      </c>
      <c r="D133" s="601">
        <v>2</v>
      </c>
      <c r="E133" s="28" t="s">
        <v>430</v>
      </c>
      <c r="F133" s="26"/>
      <c r="G133" s="53"/>
    </row>
    <row r="134" spans="1:9" ht="46.5">
      <c r="A134" s="18" t="s">
        <v>1573</v>
      </c>
      <c r="B134" s="44" t="s">
        <v>432</v>
      </c>
      <c r="C134" s="23" t="s">
        <v>3962</v>
      </c>
      <c r="D134" s="601">
        <v>2</v>
      </c>
      <c r="E134" s="28" t="s">
        <v>430</v>
      </c>
      <c r="F134" s="26"/>
      <c r="G134" s="53"/>
    </row>
    <row r="135" spans="1:9" ht="46.5" hidden="1">
      <c r="A135" s="27" t="s">
        <v>1574</v>
      </c>
      <c r="B135" s="44" t="s">
        <v>435</v>
      </c>
      <c r="C135" s="23"/>
      <c r="D135" s="26"/>
      <c r="E135" s="28"/>
      <c r="F135" s="26"/>
      <c r="G135" s="26"/>
      <c r="H135" s="99"/>
      <c r="I135" s="99"/>
    </row>
    <row r="136" spans="1:9" ht="62">
      <c r="A136" s="18" t="s">
        <v>437</v>
      </c>
      <c r="B136" s="44" t="s">
        <v>438</v>
      </c>
      <c r="C136" s="50" t="s">
        <v>3963</v>
      </c>
      <c r="D136" s="601">
        <v>2</v>
      </c>
      <c r="E136" s="28" t="s">
        <v>440</v>
      </c>
      <c r="F136" s="26"/>
      <c r="G136" s="53"/>
    </row>
    <row r="137" spans="1:9" ht="62" hidden="1">
      <c r="A137" s="27" t="s">
        <v>2381</v>
      </c>
      <c r="B137" s="44" t="s">
        <v>442</v>
      </c>
      <c r="C137" s="26"/>
      <c r="D137" s="26"/>
      <c r="E137" s="28"/>
      <c r="F137" s="26"/>
      <c r="G137" s="26"/>
      <c r="H137" s="99"/>
      <c r="I137" s="99"/>
    </row>
    <row r="138" spans="1:9" ht="62" hidden="1">
      <c r="A138" s="27" t="s">
        <v>443</v>
      </c>
      <c r="B138" s="160" t="s">
        <v>444</v>
      </c>
      <c r="C138" s="26"/>
      <c r="D138" s="26"/>
      <c r="E138" s="28"/>
      <c r="F138" s="26"/>
      <c r="G138" s="26"/>
      <c r="H138" s="99"/>
      <c r="I138" s="99"/>
    </row>
    <row r="139" spans="1:9" ht="15.5" hidden="1">
      <c r="A139" s="32" t="s">
        <v>5889</v>
      </c>
      <c r="B139" s="993" t="s">
        <v>2861</v>
      </c>
      <c r="C139" s="994"/>
      <c r="D139" s="994"/>
      <c r="E139" s="994"/>
      <c r="F139" s="994"/>
      <c r="G139" s="998"/>
      <c r="H139" s="99">
        <f>SUM(D140:D150)</f>
        <v>0</v>
      </c>
      <c r="I139" s="99">
        <f>COUNT(D140:D150)*2</f>
        <v>0</v>
      </c>
    </row>
    <row r="140" spans="1:9" ht="58" hidden="1">
      <c r="A140" s="32" t="s">
        <v>2862</v>
      </c>
      <c r="B140" s="50" t="s">
        <v>2863</v>
      </c>
      <c r="C140" s="50" t="s">
        <v>5843</v>
      </c>
      <c r="D140" s="351"/>
      <c r="E140" s="26"/>
      <c r="F140" s="50" t="s">
        <v>5844</v>
      </c>
      <c r="G140" s="468"/>
      <c r="H140" s="99"/>
      <c r="I140" s="99"/>
    </row>
    <row r="141" spans="1:9" ht="29" hidden="1">
      <c r="A141" s="32" t="s">
        <v>2864</v>
      </c>
      <c r="B141" s="50" t="s">
        <v>2865</v>
      </c>
      <c r="C141" s="50" t="s">
        <v>5845</v>
      </c>
      <c r="D141" s="351"/>
      <c r="E141" s="26"/>
      <c r="F141" s="50" t="s">
        <v>5846</v>
      </c>
      <c r="G141" s="468"/>
      <c r="H141" s="99"/>
      <c r="I141" s="99"/>
    </row>
    <row r="142" spans="1:9" ht="101.5" hidden="1">
      <c r="A142" s="32" t="s">
        <v>2866</v>
      </c>
      <c r="B142" s="50" t="s">
        <v>2867</v>
      </c>
      <c r="C142" s="50" t="s">
        <v>5847</v>
      </c>
      <c r="D142" s="351"/>
      <c r="E142" s="26"/>
      <c r="F142" s="50" t="s">
        <v>5848</v>
      </c>
      <c r="G142" s="468"/>
      <c r="H142" s="99"/>
      <c r="I142" s="99"/>
    </row>
    <row r="143" spans="1:9" ht="87" hidden="1">
      <c r="A143" s="32" t="s">
        <v>2868</v>
      </c>
      <c r="B143" s="50" t="s">
        <v>2869</v>
      </c>
      <c r="C143" s="50" t="s">
        <v>5849</v>
      </c>
      <c r="D143" s="351"/>
      <c r="E143" s="26"/>
      <c r="F143" s="50" t="s">
        <v>5850</v>
      </c>
      <c r="G143" s="468"/>
      <c r="H143" s="99"/>
      <c r="I143" s="99"/>
    </row>
    <row r="144" spans="1:9" ht="116" hidden="1">
      <c r="A144" s="32" t="s">
        <v>2870</v>
      </c>
      <c r="B144" s="50" t="s">
        <v>2871</v>
      </c>
      <c r="C144" s="50" t="s">
        <v>5851</v>
      </c>
      <c r="D144" s="351"/>
      <c r="E144" s="26"/>
      <c r="F144" s="50" t="s">
        <v>5852</v>
      </c>
      <c r="G144" s="468"/>
      <c r="H144" s="99"/>
      <c r="I144" s="99"/>
    </row>
    <row r="145" spans="1:9" ht="29" hidden="1">
      <c r="A145" s="32" t="s">
        <v>2872</v>
      </c>
      <c r="B145" s="50" t="s">
        <v>2873</v>
      </c>
      <c r="C145" s="55"/>
      <c r="D145" s="53"/>
      <c r="E145" s="59"/>
      <c r="F145" s="55"/>
      <c r="G145" s="468"/>
      <c r="H145" s="99"/>
      <c r="I145" s="99"/>
    </row>
    <row r="146" spans="1:9" ht="72.5" hidden="1">
      <c r="A146" s="32" t="s">
        <v>5890</v>
      </c>
      <c r="B146" s="50" t="s">
        <v>2875</v>
      </c>
      <c r="C146" s="50" t="s">
        <v>3793</v>
      </c>
      <c r="D146" s="53"/>
      <c r="E146" s="28"/>
      <c r="F146" s="26"/>
      <c r="G146" s="468"/>
      <c r="H146" s="99"/>
      <c r="I146" s="99"/>
    </row>
    <row r="147" spans="1:9" ht="72.5" hidden="1">
      <c r="A147" s="32" t="s">
        <v>2876</v>
      </c>
      <c r="B147" s="50" t="s">
        <v>2877</v>
      </c>
      <c r="C147" s="50" t="s">
        <v>5853</v>
      </c>
      <c r="D147" s="351"/>
      <c r="E147" s="26"/>
      <c r="F147" s="50" t="s">
        <v>5854</v>
      </c>
      <c r="G147" s="468"/>
      <c r="H147" s="99"/>
      <c r="I147" s="99"/>
    </row>
    <row r="148" spans="1:9" ht="145" hidden="1">
      <c r="A148" s="32" t="s">
        <v>2878</v>
      </c>
      <c r="B148" s="50" t="s">
        <v>2879</v>
      </c>
      <c r="C148" s="50" t="s">
        <v>5855</v>
      </c>
      <c r="D148" s="351"/>
      <c r="E148" s="26"/>
      <c r="F148" s="50" t="s">
        <v>5856</v>
      </c>
      <c r="G148" s="468"/>
      <c r="H148" s="99"/>
      <c r="I148" s="99"/>
    </row>
    <row r="149" spans="1:9" ht="116" hidden="1">
      <c r="A149" s="32" t="s">
        <v>2880</v>
      </c>
      <c r="B149" s="50" t="s">
        <v>2881</v>
      </c>
      <c r="C149" s="50" t="s">
        <v>5857</v>
      </c>
      <c r="D149" s="351"/>
      <c r="E149" s="26"/>
      <c r="F149" s="50" t="s">
        <v>5858</v>
      </c>
      <c r="G149" s="468"/>
      <c r="H149" s="99"/>
      <c r="I149" s="99"/>
    </row>
    <row r="150" spans="1:9" ht="43.5" hidden="1">
      <c r="A150" s="32" t="s">
        <v>2882</v>
      </c>
      <c r="B150" s="50" t="s">
        <v>2883</v>
      </c>
      <c r="C150" s="50" t="s">
        <v>5859</v>
      </c>
      <c r="D150" s="467"/>
      <c r="E150" s="7"/>
      <c r="F150" s="50" t="s">
        <v>5860</v>
      </c>
      <c r="G150" s="468"/>
      <c r="H150" s="99"/>
      <c r="I150" s="99"/>
    </row>
    <row r="151" spans="1:9" ht="18.75" customHeight="1">
      <c r="A151" s="286" t="s">
        <v>334</v>
      </c>
      <c r="B151" s="1502" t="s">
        <v>3964</v>
      </c>
      <c r="C151" s="1503"/>
      <c r="D151" s="1503"/>
      <c r="E151" s="1503"/>
      <c r="F151" s="1503"/>
      <c r="G151" s="1504"/>
      <c r="H151" s="29">
        <f>H152+H168+H176+H183+H190+H195+H207</f>
        <v>102</v>
      </c>
      <c r="I151" s="29">
        <f>I152+I168+I176+I183+I190+I195+I207</f>
        <v>102</v>
      </c>
    </row>
    <row r="152" spans="1:9" ht="40.15" customHeight="1">
      <c r="A152" s="117" t="s">
        <v>121</v>
      </c>
      <c r="B152" s="1378" t="s">
        <v>120</v>
      </c>
      <c r="C152" s="1165"/>
      <c r="D152" s="1165"/>
      <c r="E152" s="1165"/>
      <c r="F152" s="1165"/>
      <c r="G152" s="1379"/>
      <c r="H152" s="29">
        <f>SUM(D153:D167)</f>
        <v>30</v>
      </c>
      <c r="I152" s="29">
        <f>COUNT(D153:D167)*2</f>
        <v>30</v>
      </c>
    </row>
    <row r="153" spans="1:9" ht="31">
      <c r="A153" s="18" t="s">
        <v>446</v>
      </c>
      <c r="B153" s="19" t="s">
        <v>447</v>
      </c>
      <c r="C153" s="402" t="s">
        <v>3965</v>
      </c>
      <c r="D153" s="601">
        <v>2</v>
      </c>
      <c r="E153" s="28" t="s">
        <v>339</v>
      </c>
      <c r="F153" s="30" t="s">
        <v>3966</v>
      </c>
      <c r="G153" s="53"/>
    </row>
    <row r="154" spans="1:9" ht="29">
      <c r="A154" s="18"/>
      <c r="B154" s="19"/>
      <c r="C154" s="402" t="s">
        <v>3967</v>
      </c>
      <c r="D154" s="601">
        <v>2</v>
      </c>
      <c r="E154" s="28" t="s">
        <v>339</v>
      </c>
      <c r="F154" s="30"/>
      <c r="G154" s="53"/>
    </row>
    <row r="155" spans="1:9" ht="31">
      <c r="A155" s="18" t="s">
        <v>451</v>
      </c>
      <c r="B155" s="51" t="s">
        <v>452</v>
      </c>
      <c r="C155" s="30" t="s">
        <v>3968</v>
      </c>
      <c r="D155" s="601">
        <v>2</v>
      </c>
      <c r="E155" s="28" t="s">
        <v>339</v>
      </c>
      <c r="F155" s="26"/>
      <c r="G155" s="53"/>
    </row>
    <row r="156" spans="1:9" ht="29">
      <c r="A156" s="18"/>
      <c r="B156" s="51"/>
      <c r="C156" s="30" t="s">
        <v>3969</v>
      </c>
      <c r="D156" s="601">
        <v>2</v>
      </c>
      <c r="E156" s="28" t="s">
        <v>339</v>
      </c>
      <c r="F156" s="26"/>
      <c r="G156" s="53"/>
    </row>
    <row r="157" spans="1:9" ht="46.5">
      <c r="A157" s="18" t="s">
        <v>456</v>
      </c>
      <c r="B157" s="19" t="s">
        <v>457</v>
      </c>
      <c r="C157" s="30" t="s">
        <v>3970</v>
      </c>
      <c r="D157" s="601">
        <v>2</v>
      </c>
      <c r="E157" s="28" t="s">
        <v>339</v>
      </c>
      <c r="F157" s="26"/>
      <c r="G157" s="53"/>
    </row>
    <row r="158" spans="1:9" ht="15.5">
      <c r="A158" s="18" t="s">
        <v>334</v>
      </c>
      <c r="B158" s="19"/>
      <c r="C158" s="30" t="s">
        <v>3971</v>
      </c>
      <c r="D158" s="601">
        <v>2</v>
      </c>
      <c r="E158" s="28" t="s">
        <v>339</v>
      </c>
      <c r="F158" s="26"/>
      <c r="G158" s="53"/>
    </row>
    <row r="159" spans="1:9" ht="29">
      <c r="A159" s="18" t="s">
        <v>334</v>
      </c>
      <c r="B159" s="19"/>
      <c r="C159" s="30" t="s">
        <v>3972</v>
      </c>
      <c r="D159" s="601">
        <v>2</v>
      </c>
      <c r="E159" s="28" t="s">
        <v>339</v>
      </c>
      <c r="F159" s="26"/>
      <c r="G159" s="53"/>
    </row>
    <row r="160" spans="1:9" ht="28.5" customHeight="1">
      <c r="A160" s="18" t="s">
        <v>334</v>
      </c>
      <c r="B160" s="19"/>
      <c r="C160" s="30" t="s">
        <v>3973</v>
      </c>
      <c r="D160" s="601">
        <v>2</v>
      </c>
      <c r="E160" s="28" t="s">
        <v>339</v>
      </c>
      <c r="F160" s="26"/>
      <c r="G160" s="53"/>
    </row>
    <row r="161" spans="1:9" ht="30.75" customHeight="1">
      <c r="A161" s="18" t="s">
        <v>334</v>
      </c>
      <c r="B161" s="19"/>
      <c r="C161" s="30" t="s">
        <v>3974</v>
      </c>
      <c r="D161" s="601">
        <v>2</v>
      </c>
      <c r="E161" s="28" t="s">
        <v>339</v>
      </c>
      <c r="F161" s="26"/>
      <c r="G161" s="53"/>
    </row>
    <row r="162" spans="1:9" ht="36.75" customHeight="1">
      <c r="A162" s="18" t="s">
        <v>334</v>
      </c>
      <c r="B162" s="19"/>
      <c r="C162" s="30" t="s">
        <v>3975</v>
      </c>
      <c r="D162" s="601">
        <v>2</v>
      </c>
      <c r="E162" s="28" t="s">
        <v>339</v>
      </c>
      <c r="F162" s="26"/>
      <c r="G162" s="53"/>
    </row>
    <row r="163" spans="1:9" ht="33.75" customHeight="1">
      <c r="A163" s="18" t="s">
        <v>334</v>
      </c>
      <c r="B163" s="19"/>
      <c r="C163" s="30" t="s">
        <v>3976</v>
      </c>
      <c r="D163" s="601">
        <v>2</v>
      </c>
      <c r="E163" s="28" t="s">
        <v>339</v>
      </c>
      <c r="F163" s="26"/>
      <c r="G163" s="53"/>
    </row>
    <row r="164" spans="1:9" ht="46.5">
      <c r="A164" s="18" t="s">
        <v>1599</v>
      </c>
      <c r="B164" s="19" t="s">
        <v>475</v>
      </c>
      <c r="C164" s="50" t="s">
        <v>2727</v>
      </c>
      <c r="D164" s="601">
        <v>2</v>
      </c>
      <c r="E164" s="28" t="s">
        <v>339</v>
      </c>
      <c r="F164" s="26"/>
      <c r="G164" s="53"/>
    </row>
    <row r="165" spans="1:9" ht="46.5">
      <c r="A165" s="18" t="s">
        <v>478</v>
      </c>
      <c r="B165" s="19" t="s">
        <v>479</v>
      </c>
      <c r="C165" s="50" t="s">
        <v>1603</v>
      </c>
      <c r="D165" s="601">
        <v>2</v>
      </c>
      <c r="E165" s="28" t="s">
        <v>339</v>
      </c>
      <c r="F165" s="26"/>
      <c r="G165" s="53"/>
    </row>
    <row r="166" spans="1:9" ht="31">
      <c r="A166" s="18" t="s">
        <v>482</v>
      </c>
      <c r="B166" s="19" t="s">
        <v>483</v>
      </c>
      <c r="C166" s="30" t="s">
        <v>3977</v>
      </c>
      <c r="D166" s="601">
        <v>2</v>
      </c>
      <c r="E166" s="28" t="s">
        <v>339</v>
      </c>
      <c r="F166" s="26"/>
      <c r="G166" s="53"/>
    </row>
    <row r="167" spans="1:9" ht="77.5">
      <c r="A167" s="18" t="s">
        <v>487</v>
      </c>
      <c r="B167" s="19" t="s">
        <v>488</v>
      </c>
      <c r="C167" s="30" t="s">
        <v>3978</v>
      </c>
      <c r="D167" s="601">
        <v>2</v>
      </c>
      <c r="E167" s="28" t="s">
        <v>339</v>
      </c>
      <c r="F167" s="26"/>
      <c r="G167" s="53"/>
    </row>
    <row r="168" spans="1:9" ht="40.15" customHeight="1">
      <c r="A168" s="117" t="s">
        <v>119</v>
      </c>
      <c r="B168" s="1353" t="s">
        <v>118</v>
      </c>
      <c r="C168" s="1144"/>
      <c r="D168" s="1144"/>
      <c r="E168" s="1144"/>
      <c r="F168" s="1144"/>
      <c r="G168" s="1354"/>
      <c r="H168" s="29">
        <f>SUM(D169:D175)</f>
        <v>12</v>
      </c>
      <c r="I168" s="29">
        <f>COUNT(D169:D175)*2</f>
        <v>12</v>
      </c>
    </row>
    <row r="169" spans="1:9" ht="58">
      <c r="A169" s="18" t="s">
        <v>495</v>
      </c>
      <c r="B169" s="160" t="s">
        <v>496</v>
      </c>
      <c r="C169" s="23" t="s">
        <v>497</v>
      </c>
      <c r="D169" s="520">
        <v>2</v>
      </c>
      <c r="E169" s="28" t="s">
        <v>339</v>
      </c>
      <c r="F169" s="23" t="s">
        <v>498</v>
      </c>
      <c r="G169" s="53"/>
    </row>
    <row r="170" spans="1:9" ht="62" hidden="1">
      <c r="A170" s="27" t="s">
        <v>499</v>
      </c>
      <c r="B170" s="51" t="s">
        <v>500</v>
      </c>
      <c r="C170" s="26"/>
      <c r="D170" s="26"/>
      <c r="E170" s="28"/>
      <c r="F170" s="26"/>
      <c r="G170" s="26"/>
      <c r="H170" s="99"/>
      <c r="I170" s="99"/>
    </row>
    <row r="171" spans="1:9" ht="43.5">
      <c r="A171" s="18" t="s">
        <v>1615</v>
      </c>
      <c r="B171" s="51" t="s">
        <v>502</v>
      </c>
      <c r="C171" s="30" t="s">
        <v>3979</v>
      </c>
      <c r="D171" s="520">
        <v>2</v>
      </c>
      <c r="E171" s="28" t="s">
        <v>339</v>
      </c>
      <c r="F171" s="26"/>
      <c r="G171" s="53"/>
    </row>
    <row r="172" spans="1:9" ht="43.5">
      <c r="A172" s="18" t="s">
        <v>334</v>
      </c>
      <c r="B172" s="51"/>
      <c r="C172" s="30" t="s">
        <v>3980</v>
      </c>
      <c r="D172" s="520">
        <v>2</v>
      </c>
      <c r="E172" s="28" t="s">
        <v>375</v>
      </c>
      <c r="F172" s="26"/>
      <c r="G172" s="53"/>
    </row>
    <row r="173" spans="1:9" ht="46.5">
      <c r="A173" s="18" t="s">
        <v>1618</v>
      </c>
      <c r="B173" s="160" t="s">
        <v>505</v>
      </c>
      <c r="C173" s="30" t="s">
        <v>3981</v>
      </c>
      <c r="D173" s="520">
        <v>2</v>
      </c>
      <c r="E173" s="28" t="s">
        <v>339</v>
      </c>
      <c r="F173" s="26"/>
      <c r="G173" s="53"/>
    </row>
    <row r="174" spans="1:9" ht="29">
      <c r="A174" s="18"/>
      <c r="B174" s="160"/>
      <c r="C174" s="229" t="s">
        <v>3982</v>
      </c>
      <c r="D174" s="520">
        <v>2</v>
      </c>
      <c r="E174" s="28" t="s">
        <v>339</v>
      </c>
      <c r="F174" s="26"/>
      <c r="G174" s="53"/>
    </row>
    <row r="175" spans="1:9" ht="29">
      <c r="A175" s="18"/>
      <c r="B175" s="160"/>
      <c r="C175" s="50" t="s">
        <v>507</v>
      </c>
      <c r="D175" s="520">
        <v>2</v>
      </c>
      <c r="E175" s="28" t="s">
        <v>339</v>
      </c>
      <c r="F175" s="26"/>
      <c r="G175" s="53"/>
    </row>
    <row r="176" spans="1:9" ht="40.15" customHeight="1">
      <c r="A176" s="117" t="s">
        <v>117</v>
      </c>
      <c r="B176" s="1353" t="s">
        <v>116</v>
      </c>
      <c r="C176" s="1144"/>
      <c r="D176" s="1144"/>
      <c r="E176" s="1144"/>
      <c r="F176" s="1144"/>
      <c r="G176" s="1354"/>
      <c r="H176" s="29">
        <f>SUM(D177:D182)</f>
        <v>12</v>
      </c>
      <c r="I176" s="29">
        <f>COUNT(D177:D182)*2</f>
        <v>12</v>
      </c>
    </row>
    <row r="177" spans="1:9" ht="43.5">
      <c r="A177" s="18" t="s">
        <v>508</v>
      </c>
      <c r="B177" s="160" t="s">
        <v>509</v>
      </c>
      <c r="C177" s="234" t="s">
        <v>3983</v>
      </c>
      <c r="D177" s="601">
        <v>2</v>
      </c>
      <c r="E177" s="28" t="s">
        <v>377</v>
      </c>
      <c r="F177" s="26"/>
      <c r="G177" s="53"/>
    </row>
    <row r="178" spans="1:9" ht="43.5">
      <c r="A178" s="18" t="s">
        <v>334</v>
      </c>
      <c r="B178" s="160"/>
      <c r="C178" s="234" t="s">
        <v>511</v>
      </c>
      <c r="D178" s="601">
        <v>2</v>
      </c>
      <c r="E178" s="28" t="s">
        <v>339</v>
      </c>
      <c r="F178" s="26"/>
      <c r="G178" s="53"/>
    </row>
    <row r="179" spans="1:9" ht="43.5">
      <c r="A179" s="18"/>
      <c r="B179" s="160"/>
      <c r="C179" s="236" t="s">
        <v>3984</v>
      </c>
      <c r="D179" s="601">
        <v>2</v>
      </c>
      <c r="E179" s="28" t="s">
        <v>339</v>
      </c>
      <c r="F179" s="26"/>
      <c r="G179" s="53"/>
    </row>
    <row r="180" spans="1:9" ht="43.5">
      <c r="A180" s="18" t="s">
        <v>512</v>
      </c>
      <c r="B180" s="160" t="s">
        <v>513</v>
      </c>
      <c r="C180" s="30" t="s">
        <v>3985</v>
      </c>
      <c r="D180" s="601">
        <v>2</v>
      </c>
      <c r="E180" s="28" t="s">
        <v>375</v>
      </c>
      <c r="F180" s="26"/>
      <c r="G180" s="53"/>
    </row>
    <row r="181" spans="1:9" ht="72.5">
      <c r="A181" s="18" t="s">
        <v>334</v>
      </c>
      <c r="B181" s="160"/>
      <c r="C181" s="30" t="s">
        <v>515</v>
      </c>
      <c r="D181" s="601">
        <v>2</v>
      </c>
      <c r="E181" s="28" t="s">
        <v>375</v>
      </c>
      <c r="F181" s="26"/>
      <c r="G181" s="53"/>
    </row>
    <row r="182" spans="1:9" ht="62">
      <c r="A182" s="18" t="s">
        <v>516</v>
      </c>
      <c r="B182" s="160" t="s">
        <v>517</v>
      </c>
      <c r="C182" s="23" t="s">
        <v>518</v>
      </c>
      <c r="D182" s="601">
        <v>2</v>
      </c>
      <c r="E182" s="28" t="s">
        <v>253</v>
      </c>
      <c r="F182" s="26"/>
      <c r="G182" s="53"/>
    </row>
    <row r="183" spans="1:9" ht="40.15" customHeight="1">
      <c r="A183" s="117" t="s">
        <v>115</v>
      </c>
      <c r="B183" s="1378" t="s">
        <v>114</v>
      </c>
      <c r="C183" s="1165"/>
      <c r="D183" s="1165"/>
      <c r="E183" s="1165"/>
      <c r="F183" s="1165"/>
      <c r="G183" s="1379"/>
      <c r="H183" s="29">
        <f>SUM(D184:D189)</f>
        <v>10</v>
      </c>
      <c r="I183" s="29">
        <f>COUNT(D184:D189)*2</f>
        <v>10</v>
      </c>
    </row>
    <row r="184" spans="1:9" ht="46.5">
      <c r="A184" s="18" t="s">
        <v>519</v>
      </c>
      <c r="B184" s="114" t="s">
        <v>520</v>
      </c>
      <c r="C184" s="30" t="s">
        <v>3986</v>
      </c>
      <c r="D184" s="601">
        <v>2</v>
      </c>
      <c r="E184" s="22" t="s">
        <v>375</v>
      </c>
      <c r="F184" s="30" t="s">
        <v>3987</v>
      </c>
      <c r="G184" s="53"/>
    </row>
    <row r="185" spans="1:9" ht="46.5" hidden="1">
      <c r="A185" s="27" t="s">
        <v>1635</v>
      </c>
      <c r="B185" s="114" t="s">
        <v>524</v>
      </c>
      <c r="C185" s="26"/>
      <c r="D185" s="26"/>
      <c r="F185" s="26"/>
      <c r="G185" s="26"/>
      <c r="H185" s="99"/>
      <c r="I185" s="99"/>
    </row>
    <row r="186" spans="1:9" ht="46.5">
      <c r="A186" s="18" t="s">
        <v>526</v>
      </c>
      <c r="B186" s="114" t="s">
        <v>527</v>
      </c>
      <c r="C186" s="30" t="s">
        <v>3988</v>
      </c>
      <c r="D186" s="601">
        <v>2</v>
      </c>
      <c r="E186" s="28" t="s">
        <v>529</v>
      </c>
      <c r="F186" s="26"/>
      <c r="G186" s="53"/>
    </row>
    <row r="187" spans="1:9" ht="46.5">
      <c r="A187" s="18" t="s">
        <v>531</v>
      </c>
      <c r="B187" s="114" t="s">
        <v>532</v>
      </c>
      <c r="C187" s="30" t="s">
        <v>3989</v>
      </c>
      <c r="D187" s="601">
        <v>2</v>
      </c>
      <c r="E187" s="28" t="s">
        <v>253</v>
      </c>
      <c r="F187" s="26"/>
      <c r="G187" s="53"/>
    </row>
    <row r="188" spans="1:9" ht="31">
      <c r="A188" s="18" t="s">
        <v>534</v>
      </c>
      <c r="B188" s="114" t="s">
        <v>535</v>
      </c>
      <c r="C188" s="30" t="s">
        <v>3723</v>
      </c>
      <c r="D188" s="601">
        <v>2</v>
      </c>
      <c r="E188" s="28" t="s">
        <v>253</v>
      </c>
      <c r="F188" s="26"/>
      <c r="G188" s="53"/>
    </row>
    <row r="189" spans="1:9" ht="15.5">
      <c r="A189" s="18"/>
      <c r="B189" s="114"/>
      <c r="C189" s="30" t="s">
        <v>3990</v>
      </c>
      <c r="D189" s="601">
        <v>2</v>
      </c>
      <c r="E189" s="28" t="s">
        <v>253</v>
      </c>
      <c r="F189" s="26"/>
      <c r="G189" s="293"/>
    </row>
    <row r="190" spans="1:9" ht="40.15" customHeight="1">
      <c r="A190" s="117" t="s">
        <v>113</v>
      </c>
      <c r="B190" s="1353" t="s">
        <v>112</v>
      </c>
      <c r="C190" s="1144"/>
      <c r="D190" s="1144"/>
      <c r="E190" s="1144"/>
      <c r="F190" s="1144"/>
      <c r="G190" s="1354"/>
      <c r="H190" s="29">
        <f>SUM(D191:D194)</f>
        <v>6</v>
      </c>
      <c r="I190" s="29">
        <f>COUNT(D191:D194)*2</f>
        <v>6</v>
      </c>
    </row>
    <row r="191" spans="1:9" ht="58">
      <c r="A191" s="18" t="s">
        <v>549</v>
      </c>
      <c r="B191" s="114" t="s">
        <v>550</v>
      </c>
      <c r="C191" s="114" t="s">
        <v>3992</v>
      </c>
      <c r="D191" s="601">
        <v>2</v>
      </c>
      <c r="E191" s="28" t="s">
        <v>552</v>
      </c>
      <c r="F191" s="30" t="s">
        <v>3993</v>
      </c>
      <c r="G191" s="53"/>
    </row>
    <row r="192" spans="1:9" ht="43.5">
      <c r="A192" s="18"/>
      <c r="B192" s="114"/>
      <c r="C192" s="50" t="s">
        <v>3994</v>
      </c>
      <c r="D192" s="601">
        <v>2</v>
      </c>
      <c r="E192" s="28" t="s">
        <v>552</v>
      </c>
      <c r="F192" s="50" t="s">
        <v>3995</v>
      </c>
      <c r="G192" s="53"/>
    </row>
    <row r="193" spans="1:9" ht="87">
      <c r="A193" s="18" t="s">
        <v>570</v>
      </c>
      <c r="B193" s="114" t="s">
        <v>571</v>
      </c>
      <c r="C193" s="30" t="s">
        <v>3996</v>
      </c>
      <c r="D193" s="601">
        <v>2</v>
      </c>
      <c r="E193" s="28" t="s">
        <v>552</v>
      </c>
      <c r="F193" s="30" t="s">
        <v>3997</v>
      </c>
      <c r="G193" s="53"/>
    </row>
    <row r="194" spans="1:9" ht="62" hidden="1">
      <c r="A194" s="27" t="s">
        <v>577</v>
      </c>
      <c r="B194" s="51" t="s">
        <v>578</v>
      </c>
      <c r="C194" s="30"/>
      <c r="D194" s="26"/>
      <c r="E194" s="28"/>
      <c r="F194" s="26"/>
      <c r="G194" s="26"/>
      <c r="H194" s="99"/>
      <c r="I194" s="99"/>
    </row>
    <row r="195" spans="1:9" ht="40.15" customHeight="1">
      <c r="A195" s="117" t="s">
        <v>111</v>
      </c>
      <c r="B195" s="1353" t="s">
        <v>110</v>
      </c>
      <c r="C195" s="1144"/>
      <c r="D195" s="1144"/>
      <c r="E195" s="1144"/>
      <c r="F195" s="1144"/>
      <c r="G195" s="1354"/>
      <c r="H195" s="29">
        <f>SUM(D196:D206)</f>
        <v>20</v>
      </c>
      <c r="I195" s="29">
        <f>COUNT(D196:D206)*2</f>
        <v>20</v>
      </c>
    </row>
    <row r="196" spans="1:9" ht="46.5">
      <c r="A196" s="18" t="s">
        <v>580</v>
      </c>
      <c r="B196" s="114" t="s">
        <v>581</v>
      </c>
      <c r="C196" s="19" t="s">
        <v>582</v>
      </c>
      <c r="D196" s="601">
        <v>2</v>
      </c>
      <c r="E196" s="22" t="s">
        <v>339</v>
      </c>
      <c r="F196" s="338" t="s">
        <v>3998</v>
      </c>
      <c r="G196" s="53"/>
    </row>
    <row r="197" spans="1:9" ht="62" hidden="1">
      <c r="A197" s="27" t="s">
        <v>1672</v>
      </c>
      <c r="B197" s="114" t="s">
        <v>586</v>
      </c>
      <c r="C197" s="26"/>
      <c r="D197" s="26"/>
      <c r="E197" s="28"/>
      <c r="F197" s="26"/>
      <c r="G197" s="26"/>
      <c r="H197" s="99"/>
      <c r="I197" s="99"/>
    </row>
    <row r="198" spans="1:9" ht="62">
      <c r="A198" s="18" t="s">
        <v>590</v>
      </c>
      <c r="B198" s="114" t="s">
        <v>591</v>
      </c>
      <c r="C198" s="30" t="s">
        <v>3999</v>
      </c>
      <c r="D198" s="601">
        <v>2</v>
      </c>
      <c r="E198" s="28" t="s">
        <v>342</v>
      </c>
      <c r="F198" s="338" t="s">
        <v>4000</v>
      </c>
      <c r="G198" s="53"/>
    </row>
    <row r="199" spans="1:9" ht="77.5">
      <c r="A199" s="18" t="s">
        <v>594</v>
      </c>
      <c r="B199" s="114" t="s">
        <v>595</v>
      </c>
      <c r="C199" s="19" t="s">
        <v>596</v>
      </c>
      <c r="D199" s="601">
        <v>2</v>
      </c>
      <c r="E199" s="28" t="s">
        <v>342</v>
      </c>
      <c r="F199" s="25" t="s">
        <v>4001</v>
      </c>
      <c r="G199" s="53"/>
    </row>
    <row r="200" spans="1:9" ht="72.5">
      <c r="A200" s="18" t="s">
        <v>599</v>
      </c>
      <c r="B200" s="114" t="s">
        <v>600</v>
      </c>
      <c r="C200" s="30" t="s">
        <v>4002</v>
      </c>
      <c r="D200" s="601">
        <v>2</v>
      </c>
      <c r="E200" s="28" t="s">
        <v>342</v>
      </c>
      <c r="F200" s="338" t="s">
        <v>4003</v>
      </c>
      <c r="G200" s="53"/>
    </row>
    <row r="201" spans="1:9" ht="46.5">
      <c r="A201" s="18" t="s">
        <v>4004</v>
      </c>
      <c r="B201" s="114" t="s">
        <v>604</v>
      </c>
      <c r="C201" s="19" t="s">
        <v>605</v>
      </c>
      <c r="D201" s="601">
        <v>2</v>
      </c>
      <c r="E201" s="28" t="s">
        <v>342</v>
      </c>
      <c r="F201" s="23" t="s">
        <v>606</v>
      </c>
      <c r="G201" s="53"/>
    </row>
    <row r="202" spans="1:9" ht="31">
      <c r="A202" s="18"/>
      <c r="B202" s="114"/>
      <c r="C202" s="19" t="s">
        <v>607</v>
      </c>
      <c r="D202" s="601">
        <v>2</v>
      </c>
      <c r="E202" s="28" t="s">
        <v>342</v>
      </c>
      <c r="F202" s="23" t="s">
        <v>2757</v>
      </c>
      <c r="G202" s="53"/>
    </row>
    <row r="203" spans="1:9" ht="46.5">
      <c r="A203" s="18" t="s">
        <v>609</v>
      </c>
      <c r="B203" s="114" t="s">
        <v>610</v>
      </c>
      <c r="C203" s="123" t="s">
        <v>4005</v>
      </c>
      <c r="D203" s="601">
        <v>2</v>
      </c>
      <c r="E203" s="28" t="s">
        <v>342</v>
      </c>
      <c r="F203" s="114" t="s">
        <v>4006</v>
      </c>
      <c r="G203" s="53"/>
    </row>
    <row r="204" spans="1:9" ht="29">
      <c r="A204" s="56"/>
      <c r="B204" s="114"/>
      <c r="C204" s="25" t="s">
        <v>4007</v>
      </c>
      <c r="D204" s="601">
        <v>2</v>
      </c>
      <c r="E204" s="28" t="s">
        <v>342</v>
      </c>
      <c r="F204" s="30" t="s">
        <v>4008</v>
      </c>
      <c r="G204" s="53"/>
    </row>
    <row r="205" spans="1:9" ht="29">
      <c r="A205" s="56"/>
      <c r="B205" s="114"/>
      <c r="C205" s="373" t="s">
        <v>2461</v>
      </c>
      <c r="D205" s="601">
        <v>2</v>
      </c>
      <c r="E205" s="28" t="s">
        <v>342</v>
      </c>
      <c r="F205" s="239" t="s">
        <v>4009</v>
      </c>
      <c r="G205" s="53"/>
    </row>
    <row r="206" spans="1:9" ht="29">
      <c r="A206" s="56"/>
      <c r="B206" s="114"/>
      <c r="C206" s="50" t="s">
        <v>2463</v>
      </c>
      <c r="D206" s="601">
        <v>2</v>
      </c>
      <c r="E206" s="28" t="s">
        <v>342</v>
      </c>
      <c r="F206" s="50" t="s">
        <v>4010</v>
      </c>
      <c r="G206" s="53"/>
    </row>
    <row r="207" spans="1:9" ht="15.5">
      <c r="A207" s="60" t="s">
        <v>109</v>
      </c>
      <c r="B207" s="993" t="s">
        <v>5861</v>
      </c>
      <c r="C207" s="994"/>
      <c r="D207" s="994"/>
      <c r="E207" s="994"/>
      <c r="F207" s="994"/>
      <c r="G207" s="998"/>
      <c r="H207" s="29">
        <f>SUM(D208:D220)</f>
        <v>12</v>
      </c>
      <c r="I207" s="29">
        <f>COUNT(D208:D220)*2</f>
        <v>12</v>
      </c>
    </row>
    <row r="208" spans="1:9" ht="101.5">
      <c r="A208" s="60" t="s">
        <v>1702</v>
      </c>
      <c r="B208" s="50" t="s">
        <v>1703</v>
      </c>
      <c r="C208" s="50" t="s">
        <v>1704</v>
      </c>
      <c r="D208" s="526">
        <v>2</v>
      </c>
      <c r="E208" s="26" t="s">
        <v>651</v>
      </c>
      <c r="F208" s="50" t="s">
        <v>5862</v>
      </c>
      <c r="G208" s="494"/>
    </row>
    <row r="209" spans="1:9" ht="72.5">
      <c r="A209" s="60" t="s">
        <v>1706</v>
      </c>
      <c r="B209" s="50" t="s">
        <v>1707</v>
      </c>
      <c r="C209" s="50" t="s">
        <v>1708</v>
      </c>
      <c r="D209" s="524">
        <v>2</v>
      </c>
      <c r="E209" s="26" t="s">
        <v>651</v>
      </c>
      <c r="F209" s="50" t="s">
        <v>2975</v>
      </c>
      <c r="G209" s="494"/>
    </row>
    <row r="210" spans="1:9" ht="72.5" hidden="1">
      <c r="A210" s="469" t="s">
        <v>2976</v>
      </c>
      <c r="B210" s="50" t="s">
        <v>2977</v>
      </c>
      <c r="C210" s="50" t="s">
        <v>5863</v>
      </c>
      <c r="D210" s="351"/>
      <c r="E210" s="26"/>
      <c r="F210" s="50" t="s">
        <v>5864</v>
      </c>
      <c r="G210" s="468"/>
      <c r="H210" s="99"/>
      <c r="I210" s="99"/>
    </row>
    <row r="211" spans="1:9" ht="87" hidden="1">
      <c r="A211" s="469" t="s">
        <v>2978</v>
      </c>
      <c r="B211" s="50" t="s">
        <v>2979</v>
      </c>
      <c r="C211" s="50" t="s">
        <v>5865</v>
      </c>
      <c r="D211" s="351"/>
      <c r="E211" s="26"/>
      <c r="F211" s="50" t="s">
        <v>5866</v>
      </c>
      <c r="G211" s="468"/>
      <c r="H211" s="99"/>
      <c r="I211" s="99"/>
    </row>
    <row r="212" spans="1:9" ht="87" hidden="1">
      <c r="A212" s="469" t="s">
        <v>2980</v>
      </c>
      <c r="B212" s="487" t="s">
        <v>2981</v>
      </c>
      <c r="C212" s="487" t="s">
        <v>5867</v>
      </c>
      <c r="D212" s="351"/>
      <c r="E212" s="26"/>
      <c r="F212" s="50" t="s">
        <v>5868</v>
      </c>
      <c r="G212" s="468"/>
      <c r="H212" s="99"/>
      <c r="I212" s="99"/>
    </row>
    <row r="213" spans="1:9" ht="101.5" hidden="1">
      <c r="A213" s="469" t="s">
        <v>2982</v>
      </c>
      <c r="B213" s="50" t="s">
        <v>2983</v>
      </c>
      <c r="C213" s="50" t="s">
        <v>5869</v>
      </c>
      <c r="D213" s="351"/>
      <c r="E213" s="26"/>
      <c r="F213" s="50" t="s">
        <v>5870</v>
      </c>
      <c r="G213" s="468"/>
      <c r="H213" s="99"/>
      <c r="I213" s="99"/>
    </row>
    <row r="214" spans="1:9" ht="145" hidden="1">
      <c r="A214" s="469" t="s">
        <v>2984</v>
      </c>
      <c r="B214" s="50" t="s">
        <v>5871</v>
      </c>
      <c r="C214" s="50" t="s">
        <v>5872</v>
      </c>
      <c r="D214" s="351"/>
      <c r="E214" s="26"/>
      <c r="F214" s="50" t="s">
        <v>5873</v>
      </c>
      <c r="G214" s="468"/>
      <c r="H214" s="99"/>
      <c r="I214" s="99"/>
    </row>
    <row r="215" spans="1:9" ht="130.5" hidden="1">
      <c r="A215" s="469" t="s">
        <v>2986</v>
      </c>
      <c r="B215" s="50" t="s">
        <v>2987</v>
      </c>
      <c r="C215" s="50" t="s">
        <v>5874</v>
      </c>
      <c r="D215" s="351"/>
      <c r="E215" s="26"/>
      <c r="F215" s="50" t="s">
        <v>5875</v>
      </c>
      <c r="G215" s="468"/>
      <c r="H215" s="99"/>
      <c r="I215" s="99"/>
    </row>
    <row r="216" spans="1:9" ht="43.5">
      <c r="A216" s="18" t="s">
        <v>5879</v>
      </c>
      <c r="B216" s="50" t="s">
        <v>1711</v>
      </c>
      <c r="C216" s="30" t="s">
        <v>543</v>
      </c>
      <c r="D216" s="601">
        <v>2</v>
      </c>
      <c r="E216" s="28" t="s">
        <v>253</v>
      </c>
      <c r="F216" s="50"/>
      <c r="G216" s="53"/>
    </row>
    <row r="217" spans="1:9" ht="29">
      <c r="A217" s="56"/>
      <c r="B217" s="227"/>
      <c r="C217" s="50" t="s">
        <v>2430</v>
      </c>
      <c r="D217" s="601">
        <v>2</v>
      </c>
      <c r="E217" s="28" t="s">
        <v>253</v>
      </c>
      <c r="F217" s="50"/>
      <c r="G217" s="53"/>
    </row>
    <row r="218" spans="1:9" ht="15.5">
      <c r="A218" s="56"/>
      <c r="B218" s="227"/>
      <c r="C218" s="50" t="s">
        <v>545</v>
      </c>
      <c r="D218" s="601">
        <v>2</v>
      </c>
      <c r="E218" s="28" t="s">
        <v>253</v>
      </c>
      <c r="F218" s="50"/>
      <c r="G218" s="53"/>
    </row>
    <row r="219" spans="1:9" ht="87">
      <c r="A219" s="60" t="s">
        <v>2993</v>
      </c>
      <c r="B219" s="50" t="s">
        <v>1719</v>
      </c>
      <c r="C219" s="30" t="s">
        <v>3991</v>
      </c>
      <c r="D219" s="601">
        <v>2</v>
      </c>
      <c r="E219" s="28" t="s">
        <v>253</v>
      </c>
      <c r="F219" s="50" t="s">
        <v>5876</v>
      </c>
      <c r="G219" s="352"/>
    </row>
    <row r="220" spans="1:9" ht="87" hidden="1">
      <c r="A220" s="469" t="s">
        <v>2994</v>
      </c>
      <c r="B220" s="50" t="s">
        <v>2995</v>
      </c>
      <c r="C220" s="50" t="s">
        <v>5877</v>
      </c>
      <c r="D220" s="351"/>
      <c r="E220" s="26"/>
      <c r="F220" s="50" t="s">
        <v>5878</v>
      </c>
      <c r="G220" s="468"/>
      <c r="H220" s="99"/>
      <c r="I220" s="99"/>
    </row>
    <row r="221" spans="1:9" ht="21">
      <c r="A221" s="73" t="s">
        <v>334</v>
      </c>
      <c r="B221" s="1490" t="s">
        <v>618</v>
      </c>
      <c r="C221" s="1491"/>
      <c r="D221" s="1491"/>
      <c r="E221" s="1491"/>
      <c r="F221" s="1491"/>
      <c r="G221" s="1492"/>
      <c r="H221" s="29">
        <f>H222+H233+H248+H255+H268+H277+H287+H291+H296+H273+H281+H284</f>
        <v>96</v>
      </c>
      <c r="I221" s="29">
        <f>I222+I233+I248+I255+I268+I277+I287+I291+I296+I281+I284</f>
        <v>96</v>
      </c>
    </row>
    <row r="222" spans="1:9" ht="40.15" customHeight="1">
      <c r="A222" s="135" t="s">
        <v>107</v>
      </c>
      <c r="B222" s="1353" t="s">
        <v>106</v>
      </c>
      <c r="C222" s="1144"/>
      <c r="D222" s="1144"/>
      <c r="E222" s="1144"/>
      <c r="F222" s="1144"/>
      <c r="G222" s="1354"/>
      <c r="H222" s="29">
        <f>SUM(D223:D232)</f>
        <v>20</v>
      </c>
      <c r="I222" s="29">
        <f>COUNT(D223:D232)*2</f>
        <v>20</v>
      </c>
    </row>
    <row r="223" spans="1:9" ht="46.5">
      <c r="A223" s="18" t="s">
        <v>619</v>
      </c>
      <c r="B223" s="160" t="s">
        <v>620</v>
      </c>
      <c r="C223" s="23" t="s">
        <v>621</v>
      </c>
      <c r="D223" s="601">
        <v>2</v>
      </c>
      <c r="E223" s="28" t="s">
        <v>538</v>
      </c>
      <c r="F223" s="30" t="s">
        <v>4011</v>
      </c>
      <c r="G223" s="53"/>
    </row>
    <row r="224" spans="1:9" ht="43.5">
      <c r="A224" s="18" t="s">
        <v>334</v>
      </c>
      <c r="B224" s="160"/>
      <c r="C224" s="25" t="s">
        <v>622</v>
      </c>
      <c r="D224" s="601">
        <v>2</v>
      </c>
      <c r="E224" s="28" t="s">
        <v>538</v>
      </c>
      <c r="F224" s="26"/>
      <c r="G224" s="53"/>
    </row>
    <row r="225" spans="1:9" ht="72.5">
      <c r="A225" s="18" t="s">
        <v>334</v>
      </c>
      <c r="B225" s="160"/>
      <c r="C225" s="30" t="s">
        <v>2759</v>
      </c>
      <c r="D225" s="601">
        <v>2</v>
      </c>
      <c r="E225" s="22" t="s">
        <v>375</v>
      </c>
      <c r="F225" s="26"/>
      <c r="G225" s="53"/>
    </row>
    <row r="226" spans="1:9" ht="43.5">
      <c r="A226" s="18"/>
      <c r="B226" s="160"/>
      <c r="C226" s="23" t="s">
        <v>623</v>
      </c>
      <c r="D226" s="601">
        <v>2</v>
      </c>
      <c r="E226" s="28" t="s">
        <v>538</v>
      </c>
      <c r="F226" s="26"/>
      <c r="G226" s="53"/>
    </row>
    <row r="227" spans="1:9" ht="43.5">
      <c r="A227" s="18"/>
      <c r="B227" s="160"/>
      <c r="C227" s="30" t="s">
        <v>2760</v>
      </c>
      <c r="D227" s="601">
        <v>2</v>
      </c>
      <c r="E227" s="28" t="s">
        <v>538</v>
      </c>
      <c r="F227" s="26"/>
      <c r="G227" s="53"/>
    </row>
    <row r="228" spans="1:9" ht="62">
      <c r="A228" s="18" t="s">
        <v>624</v>
      </c>
      <c r="B228" s="114" t="s">
        <v>625</v>
      </c>
      <c r="C228" s="23" t="s">
        <v>626</v>
      </c>
      <c r="D228" s="601">
        <v>2</v>
      </c>
      <c r="E228" s="28" t="s">
        <v>627</v>
      </c>
      <c r="F228" s="30"/>
      <c r="G228" s="53"/>
    </row>
    <row r="229" spans="1:9" ht="58">
      <c r="A229" s="18" t="s">
        <v>334</v>
      </c>
      <c r="B229" s="114"/>
      <c r="C229" s="50" t="s">
        <v>2761</v>
      </c>
      <c r="D229" s="601">
        <v>2</v>
      </c>
      <c r="E229" s="28" t="s">
        <v>627</v>
      </c>
      <c r="F229" s="30"/>
      <c r="G229" s="53"/>
    </row>
    <row r="230" spans="1:9" ht="43.5">
      <c r="A230" s="18" t="s">
        <v>334</v>
      </c>
      <c r="B230" s="114"/>
      <c r="C230" s="30" t="s">
        <v>4012</v>
      </c>
      <c r="D230" s="601">
        <v>2</v>
      </c>
      <c r="E230" s="28" t="s">
        <v>538</v>
      </c>
      <c r="F230" s="30" t="s">
        <v>4013</v>
      </c>
      <c r="G230" s="53"/>
    </row>
    <row r="231" spans="1:9" ht="87">
      <c r="A231" s="18" t="s">
        <v>334</v>
      </c>
      <c r="B231" s="114"/>
      <c r="C231" s="161" t="s">
        <v>4014</v>
      </c>
      <c r="D231" s="601">
        <v>2</v>
      </c>
      <c r="E231" s="59" t="s">
        <v>538</v>
      </c>
      <c r="F231" s="161"/>
      <c r="G231" s="53"/>
    </row>
    <row r="232" spans="1:9" ht="58">
      <c r="A232" s="18" t="s">
        <v>628</v>
      </c>
      <c r="B232" s="114" t="s">
        <v>629</v>
      </c>
      <c r="C232" s="50" t="s">
        <v>3511</v>
      </c>
      <c r="D232" s="601">
        <v>2</v>
      </c>
      <c r="E232" s="28" t="s">
        <v>377</v>
      </c>
      <c r="F232" s="26"/>
      <c r="G232" s="53"/>
    </row>
    <row r="233" spans="1:9" ht="40.15" customHeight="1">
      <c r="A233" s="135" t="s">
        <v>105</v>
      </c>
      <c r="B233" s="1353" t="s">
        <v>104</v>
      </c>
      <c r="C233" s="1144"/>
      <c r="D233" s="1144"/>
      <c r="E233" s="1144"/>
      <c r="F233" s="1144"/>
      <c r="G233" s="1354"/>
      <c r="H233" s="29">
        <f>SUM(D234:D247)</f>
        <v>24</v>
      </c>
      <c r="I233" s="29">
        <f>COUNT(D234:D247)*2</f>
        <v>24</v>
      </c>
    </row>
    <row r="234" spans="1:9" ht="46.5">
      <c r="A234" s="18" t="s">
        <v>4015</v>
      </c>
      <c r="B234" s="114" t="s">
        <v>632</v>
      </c>
      <c r="C234" s="50" t="s">
        <v>4016</v>
      </c>
      <c r="D234" s="520">
        <v>2</v>
      </c>
      <c r="E234" s="28" t="s">
        <v>538</v>
      </c>
      <c r="F234" s="50" t="s">
        <v>634</v>
      </c>
      <c r="G234" s="53"/>
    </row>
    <row r="235" spans="1:9" ht="46.5" hidden="1">
      <c r="A235" s="27" t="s">
        <v>635</v>
      </c>
      <c r="B235" s="160" t="s">
        <v>636</v>
      </c>
      <c r="C235" s="26"/>
      <c r="D235" s="26"/>
      <c r="E235" s="28"/>
      <c r="F235" s="26"/>
      <c r="G235" s="26"/>
      <c r="H235" s="99"/>
      <c r="I235" s="99"/>
    </row>
    <row r="236" spans="1:9" ht="58">
      <c r="A236" s="18" t="s">
        <v>1733</v>
      </c>
      <c r="B236" s="114" t="s">
        <v>638</v>
      </c>
      <c r="C236" s="30" t="s">
        <v>4017</v>
      </c>
      <c r="D236" s="520">
        <v>2</v>
      </c>
      <c r="E236" s="22" t="s">
        <v>375</v>
      </c>
      <c r="F236" s="26"/>
      <c r="G236" s="53"/>
    </row>
    <row r="237" spans="1:9" ht="102.75" customHeight="1">
      <c r="A237" s="18"/>
      <c r="B237" s="114"/>
      <c r="C237" s="30" t="s">
        <v>4018</v>
      </c>
      <c r="D237" s="520">
        <v>2</v>
      </c>
      <c r="E237" s="22" t="s">
        <v>375</v>
      </c>
      <c r="F237" s="30" t="s">
        <v>4019</v>
      </c>
      <c r="G237" s="53"/>
    </row>
    <row r="238" spans="1:9" ht="31">
      <c r="A238" s="18" t="s">
        <v>641</v>
      </c>
      <c r="B238" s="114" t="s">
        <v>642</v>
      </c>
      <c r="C238" s="23" t="s">
        <v>4020</v>
      </c>
      <c r="D238" s="520">
        <v>2</v>
      </c>
      <c r="E238" s="28" t="s">
        <v>375</v>
      </c>
      <c r="F238" s="26"/>
      <c r="G238" s="53"/>
    </row>
    <row r="239" spans="1:9" ht="29">
      <c r="A239" s="18"/>
      <c r="B239" s="114"/>
      <c r="C239" s="25" t="s">
        <v>4021</v>
      </c>
      <c r="D239" s="520">
        <v>2</v>
      </c>
      <c r="E239" s="22" t="s">
        <v>375</v>
      </c>
      <c r="F239" s="26"/>
      <c r="G239" s="53"/>
    </row>
    <row r="240" spans="1:9" ht="29">
      <c r="A240" s="18"/>
      <c r="B240" s="114"/>
      <c r="C240" s="241" t="s">
        <v>4022</v>
      </c>
      <c r="D240" s="520">
        <v>2</v>
      </c>
      <c r="E240" s="22" t="s">
        <v>646</v>
      </c>
      <c r="F240" s="26"/>
      <c r="G240" s="53"/>
    </row>
    <row r="241" spans="1:9" ht="46.5">
      <c r="A241" s="18" t="s">
        <v>1740</v>
      </c>
      <c r="B241" s="160" t="s">
        <v>648</v>
      </c>
      <c r="C241" s="30" t="s">
        <v>4023</v>
      </c>
      <c r="D241" s="520">
        <v>2</v>
      </c>
      <c r="E241" s="37" t="s">
        <v>538</v>
      </c>
      <c r="F241" s="26"/>
      <c r="G241" s="53"/>
    </row>
    <row r="242" spans="1:9" ht="43.5">
      <c r="A242" s="18"/>
      <c r="B242" s="160"/>
      <c r="C242" s="30" t="s">
        <v>4024</v>
      </c>
      <c r="D242" s="520">
        <v>2</v>
      </c>
      <c r="E242" s="28" t="s">
        <v>651</v>
      </c>
      <c r="F242" s="26"/>
      <c r="G242" s="53"/>
    </row>
    <row r="243" spans="1:9" ht="43.5">
      <c r="A243" s="18" t="s">
        <v>1745</v>
      </c>
      <c r="B243" s="30" t="s">
        <v>655</v>
      </c>
      <c r="C243" s="23" t="s">
        <v>1746</v>
      </c>
      <c r="D243" s="520">
        <v>2</v>
      </c>
      <c r="E243" s="28" t="s">
        <v>538</v>
      </c>
      <c r="F243" s="26"/>
      <c r="G243" s="53"/>
    </row>
    <row r="244" spans="1:9">
      <c r="A244" s="18"/>
      <c r="B244" s="30"/>
      <c r="C244" s="23" t="s">
        <v>4025</v>
      </c>
      <c r="D244" s="520">
        <v>2</v>
      </c>
      <c r="E244" s="28" t="s">
        <v>658</v>
      </c>
      <c r="F244" s="26"/>
      <c r="G244" s="53"/>
    </row>
    <row r="245" spans="1:9" ht="58">
      <c r="A245" s="18" t="s">
        <v>660</v>
      </c>
      <c r="B245" s="114" t="s">
        <v>661</v>
      </c>
      <c r="C245" s="25" t="s">
        <v>4026</v>
      </c>
      <c r="D245" s="520">
        <v>2</v>
      </c>
      <c r="E245" s="28" t="s">
        <v>375</v>
      </c>
      <c r="F245" s="23" t="s">
        <v>4027</v>
      </c>
      <c r="G245" s="53"/>
    </row>
    <row r="246" spans="1:9" ht="15.5">
      <c r="A246" s="18" t="s">
        <v>334</v>
      </c>
      <c r="B246" s="114"/>
      <c r="C246" s="30" t="s">
        <v>4028</v>
      </c>
      <c r="D246" s="520">
        <v>2</v>
      </c>
      <c r="E246" s="28" t="s">
        <v>538</v>
      </c>
      <c r="F246" s="26"/>
      <c r="G246" s="53"/>
    </row>
    <row r="247" spans="1:9" ht="46.5" hidden="1">
      <c r="A247" s="27" t="s">
        <v>1750</v>
      </c>
      <c r="B247" s="114" t="s">
        <v>665</v>
      </c>
      <c r="C247" s="26"/>
      <c r="D247" s="26"/>
      <c r="E247" s="28"/>
      <c r="F247" s="26"/>
      <c r="G247" s="26"/>
      <c r="H247" s="99"/>
      <c r="I247" s="99"/>
    </row>
    <row r="248" spans="1:9" ht="40.15" customHeight="1">
      <c r="A248" s="135" t="s">
        <v>103</v>
      </c>
      <c r="B248" s="1353" t="s">
        <v>102</v>
      </c>
      <c r="C248" s="1144"/>
      <c r="D248" s="1144"/>
      <c r="E248" s="1144"/>
      <c r="F248" s="1144"/>
      <c r="G248" s="1354"/>
      <c r="H248" s="29">
        <f>SUM(D249:D254)</f>
        <v>10</v>
      </c>
      <c r="I248" s="29">
        <f>COUNT(D249:D254)*2</f>
        <v>10</v>
      </c>
    </row>
    <row r="249" spans="1:9" ht="46.5">
      <c r="A249" s="18" t="s">
        <v>667</v>
      </c>
      <c r="B249" s="114" t="s">
        <v>668</v>
      </c>
      <c r="C249" s="30" t="s">
        <v>4029</v>
      </c>
      <c r="D249" s="601">
        <v>2</v>
      </c>
      <c r="E249" s="28" t="s">
        <v>339</v>
      </c>
      <c r="F249" s="30" t="s">
        <v>4030</v>
      </c>
      <c r="G249" s="53"/>
    </row>
    <row r="250" spans="1:9" ht="29">
      <c r="A250" s="18"/>
      <c r="B250" s="114"/>
      <c r="C250" s="30" t="s">
        <v>4031</v>
      </c>
      <c r="D250" s="601">
        <v>2</v>
      </c>
      <c r="E250" s="28" t="s">
        <v>339</v>
      </c>
      <c r="F250" s="30"/>
      <c r="G250" s="53"/>
    </row>
    <row r="251" spans="1:9" ht="46.5">
      <c r="A251" s="18" t="s">
        <v>672</v>
      </c>
      <c r="B251" s="114" t="s">
        <v>673</v>
      </c>
      <c r="C251" s="30" t="s">
        <v>4032</v>
      </c>
      <c r="D251" s="601">
        <v>2</v>
      </c>
      <c r="E251" s="28" t="s">
        <v>339</v>
      </c>
      <c r="F251" s="26"/>
      <c r="G251" s="53"/>
    </row>
    <row r="252" spans="1:9" ht="72.5">
      <c r="A252" s="18" t="s">
        <v>4033</v>
      </c>
      <c r="B252" s="114" t="s">
        <v>676</v>
      </c>
      <c r="C252" s="50" t="s">
        <v>4034</v>
      </c>
      <c r="D252" s="601">
        <v>2</v>
      </c>
      <c r="E252" s="22" t="s">
        <v>538</v>
      </c>
      <c r="F252" s="402" t="s">
        <v>4035</v>
      </c>
      <c r="G252" s="53"/>
    </row>
    <row r="253" spans="1:9" ht="31" hidden="1">
      <c r="A253" s="27" t="s">
        <v>1759</v>
      </c>
      <c r="B253" s="114" t="s">
        <v>682</v>
      </c>
      <c r="C253" s="114"/>
      <c r="D253" s="26"/>
      <c r="E253" s="28"/>
      <c r="F253" s="26"/>
      <c r="G253" s="26"/>
      <c r="H253" s="99"/>
      <c r="I253" s="99"/>
    </row>
    <row r="254" spans="1:9" ht="43.5">
      <c r="A254" s="18" t="s">
        <v>686</v>
      </c>
      <c r="B254" s="161" t="s">
        <v>687</v>
      </c>
      <c r="C254" s="23" t="s">
        <v>2475</v>
      </c>
      <c r="D254" s="601">
        <v>2</v>
      </c>
      <c r="E254" s="28" t="s">
        <v>418</v>
      </c>
      <c r="F254" s="26"/>
      <c r="G254" s="53"/>
    </row>
    <row r="255" spans="1:9" ht="40.15" customHeight="1">
      <c r="A255" s="135" t="s">
        <v>101</v>
      </c>
      <c r="B255" s="1378" t="s">
        <v>100</v>
      </c>
      <c r="C255" s="1165"/>
      <c r="D255" s="1165"/>
      <c r="E255" s="1165"/>
      <c r="F255" s="1165"/>
      <c r="G255" s="1379"/>
      <c r="H255" s="29">
        <f>SUM(D256:D267)</f>
        <v>22</v>
      </c>
      <c r="I255" s="29">
        <f>COUNT(D256:D267)*2</f>
        <v>22</v>
      </c>
    </row>
    <row r="256" spans="1:9" ht="31">
      <c r="A256" s="18" t="s">
        <v>689</v>
      </c>
      <c r="B256" s="51" t="s">
        <v>690</v>
      </c>
      <c r="C256" s="50" t="s">
        <v>691</v>
      </c>
      <c r="D256" s="601">
        <v>2</v>
      </c>
      <c r="E256" s="28" t="s">
        <v>339</v>
      </c>
      <c r="F256" s="26"/>
      <c r="G256" s="53"/>
    </row>
    <row r="257" spans="1:9" ht="29">
      <c r="A257" s="18"/>
      <c r="B257" s="51"/>
      <c r="C257" s="50" t="s">
        <v>692</v>
      </c>
      <c r="D257" s="601">
        <v>2</v>
      </c>
      <c r="E257" s="28" t="s">
        <v>339</v>
      </c>
      <c r="F257" s="26"/>
      <c r="G257" s="53"/>
    </row>
    <row r="258" spans="1:9" ht="43.5">
      <c r="A258" s="18" t="s">
        <v>693</v>
      </c>
      <c r="B258" s="19" t="s">
        <v>694</v>
      </c>
      <c r="C258" s="50" t="s">
        <v>695</v>
      </c>
      <c r="D258" s="601">
        <v>2</v>
      </c>
      <c r="E258" s="28" t="s">
        <v>339</v>
      </c>
      <c r="F258" s="50" t="s">
        <v>696</v>
      </c>
      <c r="G258" s="53"/>
    </row>
    <row r="259" spans="1:9" ht="29">
      <c r="A259" s="18"/>
      <c r="B259" s="19"/>
      <c r="C259" s="23" t="s">
        <v>697</v>
      </c>
      <c r="D259" s="601">
        <v>2</v>
      </c>
      <c r="E259" s="28" t="s">
        <v>339</v>
      </c>
      <c r="F259" s="23"/>
      <c r="G259" s="53"/>
    </row>
    <row r="260" spans="1:9" ht="29">
      <c r="A260" s="18"/>
      <c r="B260" s="19"/>
      <c r="C260" s="30" t="s">
        <v>698</v>
      </c>
      <c r="D260" s="601">
        <v>2</v>
      </c>
      <c r="E260" s="28" t="s">
        <v>339</v>
      </c>
      <c r="F260" s="23"/>
      <c r="G260" s="53"/>
    </row>
    <row r="261" spans="1:9" ht="31">
      <c r="A261" s="18" t="s">
        <v>699</v>
      </c>
      <c r="B261" s="19" t="s">
        <v>700</v>
      </c>
      <c r="C261" s="86" t="s">
        <v>701</v>
      </c>
      <c r="D261" s="601">
        <v>2</v>
      </c>
      <c r="E261" s="28" t="s">
        <v>339</v>
      </c>
      <c r="F261" s="26"/>
      <c r="G261" s="53"/>
    </row>
    <row r="262" spans="1:9" ht="29">
      <c r="A262" s="18"/>
      <c r="B262" s="19"/>
      <c r="C262" s="50" t="s">
        <v>702</v>
      </c>
      <c r="D262" s="601">
        <v>2</v>
      </c>
      <c r="E262" s="28" t="s">
        <v>339</v>
      </c>
      <c r="F262" s="26"/>
      <c r="G262" s="53"/>
    </row>
    <row r="263" spans="1:9" ht="29">
      <c r="A263" s="18"/>
      <c r="B263" s="19"/>
      <c r="C263" s="50" t="s">
        <v>703</v>
      </c>
      <c r="D263" s="601">
        <v>2</v>
      </c>
      <c r="E263" s="28" t="s">
        <v>339</v>
      </c>
      <c r="F263" s="26"/>
      <c r="G263" s="53"/>
    </row>
    <row r="264" spans="1:9" ht="15.5">
      <c r="A264" s="18"/>
      <c r="B264" s="19"/>
      <c r="C264" s="50" t="s">
        <v>704</v>
      </c>
      <c r="D264" s="601">
        <v>2</v>
      </c>
      <c r="E264" s="28" t="s">
        <v>339</v>
      </c>
      <c r="F264" s="26"/>
      <c r="G264" s="53"/>
    </row>
    <row r="265" spans="1:9" ht="31" hidden="1">
      <c r="A265" s="27" t="s">
        <v>705</v>
      </c>
      <c r="B265" s="19" t="s">
        <v>706</v>
      </c>
      <c r="C265" s="26"/>
      <c r="D265" s="26"/>
      <c r="E265" s="28"/>
      <c r="F265" s="26"/>
      <c r="G265" s="26"/>
      <c r="H265" s="99"/>
      <c r="I265" s="99"/>
    </row>
    <row r="266" spans="1:9" ht="31">
      <c r="A266" s="18" t="s">
        <v>707</v>
      </c>
      <c r="B266" s="19" t="s">
        <v>708</v>
      </c>
      <c r="C266" s="30" t="s">
        <v>4036</v>
      </c>
      <c r="D266" s="601">
        <v>2</v>
      </c>
      <c r="E266" s="28" t="s">
        <v>339</v>
      </c>
      <c r="F266" s="26"/>
      <c r="G266" s="53"/>
    </row>
    <row r="267" spans="1:9" ht="46.5">
      <c r="A267" s="18" t="s">
        <v>710</v>
      </c>
      <c r="B267" s="19" t="s">
        <v>711</v>
      </c>
      <c r="C267" s="25" t="s">
        <v>712</v>
      </c>
      <c r="D267" s="601">
        <v>2</v>
      </c>
      <c r="E267" s="28" t="s">
        <v>339</v>
      </c>
      <c r="F267" s="26"/>
      <c r="G267" s="53"/>
    </row>
    <row r="268" spans="1:9" ht="40.15" customHeight="1">
      <c r="A268" s="135" t="s">
        <v>99</v>
      </c>
      <c r="B268" s="1378" t="s">
        <v>98</v>
      </c>
      <c r="C268" s="1165"/>
      <c r="D268" s="1165"/>
      <c r="E268" s="1165"/>
      <c r="F268" s="1165"/>
      <c r="G268" s="1379"/>
      <c r="H268" s="29">
        <f>SUM(D269:D272)</f>
        <v>6</v>
      </c>
      <c r="I268" s="29">
        <f>COUNT(D269:D272)*2</f>
        <v>6</v>
      </c>
    </row>
    <row r="269" spans="1:9" ht="62">
      <c r="A269" s="18" t="s">
        <v>1780</v>
      </c>
      <c r="B269" s="19" t="s">
        <v>714</v>
      </c>
      <c r="C269" s="23" t="s">
        <v>715</v>
      </c>
      <c r="D269" s="601">
        <v>2</v>
      </c>
      <c r="E269" s="28" t="s">
        <v>377</v>
      </c>
      <c r="F269" s="26"/>
      <c r="G269" s="53"/>
    </row>
    <row r="270" spans="1:9" ht="46.5">
      <c r="A270" s="18" t="s">
        <v>716</v>
      </c>
      <c r="B270" s="19" t="s">
        <v>717</v>
      </c>
      <c r="C270" s="50" t="s">
        <v>3034</v>
      </c>
      <c r="D270" s="601">
        <v>2</v>
      </c>
      <c r="E270" s="28" t="s">
        <v>377</v>
      </c>
      <c r="F270" s="26"/>
      <c r="G270" s="53"/>
    </row>
    <row r="271" spans="1:9" ht="15.5">
      <c r="A271" s="18"/>
      <c r="B271" s="19"/>
      <c r="C271" s="23" t="s">
        <v>2767</v>
      </c>
      <c r="D271" s="601">
        <v>2</v>
      </c>
      <c r="E271" s="28" t="s">
        <v>377</v>
      </c>
      <c r="F271" s="26"/>
      <c r="G271" s="53"/>
    </row>
    <row r="272" spans="1:9" ht="43.5" hidden="1">
      <c r="A272" s="27" t="s">
        <v>2480</v>
      </c>
      <c r="B272" s="55" t="s">
        <v>722</v>
      </c>
      <c r="C272" s="26"/>
      <c r="D272" s="26"/>
      <c r="E272" s="28"/>
      <c r="F272" s="26"/>
      <c r="G272" s="26"/>
      <c r="H272" s="99"/>
      <c r="I272" s="99"/>
    </row>
    <row r="273" spans="1:9" ht="40.15" hidden="1" customHeight="1">
      <c r="A273" s="162" t="s">
        <v>97</v>
      </c>
      <c r="B273" s="1353" t="s">
        <v>96</v>
      </c>
      <c r="C273" s="1144"/>
      <c r="D273" s="1144"/>
      <c r="E273" s="1144"/>
      <c r="F273" s="1144"/>
      <c r="G273" s="1354"/>
      <c r="H273" s="99">
        <f>SUM(D274:D276)</f>
        <v>0</v>
      </c>
      <c r="I273" s="99">
        <f>COUNT(D274:D276)*2</f>
        <v>0</v>
      </c>
    </row>
    <row r="274" spans="1:9" ht="46.5" hidden="1">
      <c r="A274" s="68" t="s">
        <v>724</v>
      </c>
      <c r="B274" s="114" t="s">
        <v>725</v>
      </c>
      <c r="C274" s="26"/>
      <c r="D274" s="26"/>
      <c r="E274" s="28"/>
      <c r="F274" s="26"/>
      <c r="G274" s="26"/>
      <c r="H274" s="99"/>
      <c r="I274" s="99"/>
    </row>
    <row r="275" spans="1:9" ht="46.5" hidden="1">
      <c r="A275" s="68" t="s">
        <v>726</v>
      </c>
      <c r="B275" s="114" t="s">
        <v>727</v>
      </c>
      <c r="C275" s="26"/>
      <c r="D275" s="26"/>
      <c r="E275" s="28"/>
      <c r="F275" s="26"/>
      <c r="G275" s="26"/>
      <c r="H275" s="99"/>
      <c r="I275" s="99"/>
    </row>
    <row r="276" spans="1:9" ht="58" hidden="1">
      <c r="A276" s="68" t="s">
        <v>728</v>
      </c>
      <c r="B276" s="23" t="s">
        <v>729</v>
      </c>
      <c r="C276" s="26"/>
      <c r="D276" s="26"/>
      <c r="E276" s="28"/>
      <c r="F276" s="26"/>
      <c r="G276" s="26"/>
      <c r="H276" s="99"/>
      <c r="I276" s="99"/>
    </row>
    <row r="277" spans="1:9" ht="40.15" customHeight="1">
      <c r="A277" s="117" t="s">
        <v>1786</v>
      </c>
      <c r="B277" s="1353" t="s">
        <v>94</v>
      </c>
      <c r="C277" s="1144"/>
      <c r="D277" s="1144"/>
      <c r="E277" s="1144"/>
      <c r="F277" s="1144"/>
      <c r="G277" s="1354"/>
      <c r="H277" s="29">
        <f>SUM(D278:D280)</f>
        <v>2</v>
      </c>
      <c r="I277" s="29">
        <f>COUNT(D278:D280)*2</f>
        <v>2</v>
      </c>
    </row>
    <row r="278" spans="1:9" ht="31">
      <c r="A278" s="18" t="s">
        <v>1787</v>
      </c>
      <c r="B278" s="114" t="s">
        <v>731</v>
      </c>
      <c r="C278" s="30" t="s">
        <v>4037</v>
      </c>
      <c r="D278" s="601">
        <v>2</v>
      </c>
      <c r="E278" s="28" t="s">
        <v>375</v>
      </c>
      <c r="F278" s="26" t="s">
        <v>4038</v>
      </c>
      <c r="G278" s="53"/>
    </row>
    <row r="279" spans="1:9" ht="46.5" hidden="1">
      <c r="A279" s="27" t="s">
        <v>1790</v>
      </c>
      <c r="B279" s="114" t="s">
        <v>734</v>
      </c>
      <c r="C279" s="26"/>
      <c r="D279" s="26"/>
      <c r="E279" s="28"/>
      <c r="G279" s="26"/>
      <c r="H279" s="99"/>
      <c r="I279" s="99"/>
    </row>
    <row r="280" spans="1:9" ht="58" hidden="1">
      <c r="A280" s="27" t="s">
        <v>736</v>
      </c>
      <c r="B280" s="23" t="s">
        <v>737</v>
      </c>
      <c r="C280" s="26"/>
      <c r="D280" s="26"/>
      <c r="E280" s="28"/>
      <c r="F280" s="26"/>
      <c r="G280" s="26"/>
      <c r="H280" s="99"/>
      <c r="I280" s="99"/>
    </row>
    <row r="281" spans="1:9" ht="40.15" hidden="1" customHeight="1">
      <c r="A281" s="162" t="s">
        <v>93</v>
      </c>
      <c r="B281" s="1353" t="s">
        <v>92</v>
      </c>
      <c r="C281" s="1144"/>
      <c r="D281" s="1144"/>
      <c r="E281" s="1144"/>
      <c r="F281" s="1144"/>
      <c r="G281" s="1354"/>
      <c r="H281" s="99">
        <f>SUM(D282:D283)</f>
        <v>0</v>
      </c>
      <c r="I281" s="99">
        <f>COUNT(D282:D283)*2</f>
        <v>0</v>
      </c>
    </row>
    <row r="282" spans="1:9" ht="46.5" hidden="1">
      <c r="A282" s="27" t="s">
        <v>739</v>
      </c>
      <c r="B282" s="114" t="s">
        <v>740</v>
      </c>
      <c r="C282" s="26"/>
      <c r="D282" s="26"/>
      <c r="E282" s="28"/>
      <c r="F282" s="26"/>
      <c r="G282" s="26"/>
      <c r="H282" s="99"/>
      <c r="I282" s="99"/>
    </row>
    <row r="283" spans="1:9" ht="46.5" hidden="1">
      <c r="A283" s="27" t="s">
        <v>741</v>
      </c>
      <c r="B283" s="19" t="s">
        <v>742</v>
      </c>
      <c r="C283" s="26"/>
      <c r="D283" s="26"/>
      <c r="E283" s="28"/>
      <c r="F283" s="26"/>
      <c r="G283" s="26"/>
      <c r="H283" s="99"/>
      <c r="I283" s="99"/>
    </row>
    <row r="284" spans="1:9" ht="40.15" hidden="1" customHeight="1">
      <c r="A284" s="162" t="s">
        <v>91</v>
      </c>
      <c r="B284" s="1353" t="s">
        <v>90</v>
      </c>
      <c r="C284" s="1144"/>
      <c r="D284" s="1144"/>
      <c r="E284" s="1144"/>
      <c r="F284" s="1144"/>
      <c r="G284" s="1354"/>
      <c r="H284" s="99">
        <f>SUM(D285:D286)</f>
        <v>0</v>
      </c>
      <c r="I284" s="99">
        <f>COUNT(D285:D286)*2</f>
        <v>0</v>
      </c>
    </row>
    <row r="285" spans="1:9" ht="31" hidden="1">
      <c r="A285" s="27" t="s">
        <v>743</v>
      </c>
      <c r="B285" s="114" t="s">
        <v>744</v>
      </c>
      <c r="C285" s="26"/>
      <c r="D285" s="26"/>
      <c r="E285" s="28"/>
      <c r="F285" s="26"/>
      <c r="G285" s="26"/>
      <c r="H285" s="99"/>
      <c r="I285" s="99"/>
    </row>
    <row r="286" spans="1:9" ht="46.5" hidden="1">
      <c r="A286" s="27" t="s">
        <v>745</v>
      </c>
      <c r="B286" s="114" t="s">
        <v>746</v>
      </c>
      <c r="C286" s="26"/>
      <c r="D286" s="26"/>
      <c r="E286" s="28"/>
      <c r="F286" s="26"/>
      <c r="G286" s="26"/>
      <c r="H286" s="99"/>
      <c r="I286" s="99"/>
    </row>
    <row r="287" spans="1:9" ht="40.15" customHeight="1">
      <c r="A287" s="135" t="s">
        <v>89</v>
      </c>
      <c r="B287" s="1353" t="s">
        <v>88</v>
      </c>
      <c r="C287" s="1144"/>
      <c r="D287" s="1144"/>
      <c r="E287" s="1144"/>
      <c r="F287" s="1144"/>
      <c r="G287" s="1354"/>
      <c r="H287" s="29">
        <f>SUM(D288:D290)</f>
        <v>2</v>
      </c>
      <c r="I287" s="29">
        <f>COUNT(D288:D290)*2</f>
        <v>2</v>
      </c>
    </row>
    <row r="288" spans="1:9" ht="46.5">
      <c r="A288" s="18" t="s">
        <v>747</v>
      </c>
      <c r="B288" s="114" t="s">
        <v>748</v>
      </c>
      <c r="C288" s="161" t="s">
        <v>4039</v>
      </c>
      <c r="D288" s="601">
        <v>2</v>
      </c>
      <c r="E288" s="28" t="s">
        <v>646</v>
      </c>
      <c r="F288" s="26"/>
      <c r="G288" s="53"/>
    </row>
    <row r="289" spans="1:9" ht="46.5" hidden="1">
      <c r="A289" s="27" t="s">
        <v>750</v>
      </c>
      <c r="B289" s="114" t="s">
        <v>751</v>
      </c>
      <c r="C289" s="26"/>
      <c r="D289" s="26"/>
      <c r="E289" s="28"/>
      <c r="F289" s="26"/>
      <c r="G289" s="26"/>
      <c r="H289" s="99"/>
      <c r="I289" s="99"/>
    </row>
    <row r="290" spans="1:9" ht="46.5" hidden="1">
      <c r="A290" s="27" t="s">
        <v>1797</v>
      </c>
      <c r="B290" s="160" t="s">
        <v>753</v>
      </c>
      <c r="C290" s="26"/>
      <c r="D290" s="26"/>
      <c r="E290" s="28"/>
      <c r="F290" s="26"/>
      <c r="G290" s="26"/>
      <c r="H290" s="99"/>
      <c r="I290" s="99"/>
    </row>
    <row r="291" spans="1:9" ht="40.15" customHeight="1">
      <c r="A291" s="135" t="s">
        <v>87</v>
      </c>
      <c r="B291" s="1353" t="s">
        <v>86</v>
      </c>
      <c r="C291" s="1144"/>
      <c r="D291" s="1144"/>
      <c r="E291" s="1144"/>
      <c r="F291" s="1144"/>
      <c r="G291" s="1354"/>
      <c r="H291" s="29">
        <f>SUM(D292:D295)</f>
        <v>8</v>
      </c>
      <c r="I291" s="29">
        <f>COUNT(D292:D295)*2</f>
        <v>8</v>
      </c>
    </row>
    <row r="292" spans="1:9" ht="31">
      <c r="A292" s="18" t="s">
        <v>755</v>
      </c>
      <c r="B292" s="114" t="s">
        <v>756</v>
      </c>
      <c r="C292" s="114" t="s">
        <v>2493</v>
      </c>
      <c r="D292" s="601">
        <v>2</v>
      </c>
      <c r="E292" s="28" t="s">
        <v>418</v>
      </c>
      <c r="F292" s="26"/>
      <c r="G292" s="53"/>
    </row>
    <row r="293" spans="1:9" ht="62">
      <c r="A293" s="18" t="s">
        <v>758</v>
      </c>
      <c r="B293" s="114" t="s">
        <v>759</v>
      </c>
      <c r="C293" s="23" t="s">
        <v>760</v>
      </c>
      <c r="D293" s="601">
        <v>2</v>
      </c>
      <c r="E293" s="28" t="s">
        <v>651</v>
      </c>
      <c r="F293" s="23" t="s">
        <v>761</v>
      </c>
      <c r="G293" s="53"/>
    </row>
    <row r="294" spans="1:9" ht="29">
      <c r="A294" s="18"/>
      <c r="B294" s="114"/>
      <c r="C294" s="23" t="s">
        <v>762</v>
      </c>
      <c r="D294" s="601">
        <v>2</v>
      </c>
      <c r="E294" s="28" t="s">
        <v>418</v>
      </c>
      <c r="F294" s="28"/>
      <c r="G294" s="53"/>
    </row>
    <row r="295" spans="1:9" ht="62">
      <c r="A295" s="18" t="s">
        <v>763</v>
      </c>
      <c r="B295" s="114" t="s">
        <v>764</v>
      </c>
      <c r="C295" s="50" t="s">
        <v>4040</v>
      </c>
      <c r="D295" s="601">
        <v>2</v>
      </c>
      <c r="E295" s="28" t="s">
        <v>339</v>
      </c>
      <c r="F295" s="30"/>
      <c r="G295" s="53"/>
    </row>
    <row r="296" spans="1:9" ht="40.15" customHeight="1">
      <c r="A296" s="117" t="s">
        <v>4041</v>
      </c>
      <c r="B296" s="1316" t="s">
        <v>84</v>
      </c>
      <c r="C296" s="1420"/>
      <c r="D296" s="1420"/>
      <c r="E296" s="1420"/>
      <c r="F296" s="1420"/>
      <c r="G296" s="1422"/>
      <c r="H296" s="29">
        <f>SUM(D297:D298)</f>
        <v>2</v>
      </c>
      <c r="I296" s="29">
        <f>COUNT(D297:D298)*2</f>
        <v>2</v>
      </c>
    </row>
    <row r="297" spans="1:9" ht="72.5">
      <c r="A297" s="18" t="s">
        <v>766</v>
      </c>
      <c r="B297" s="236" t="s">
        <v>767</v>
      </c>
      <c r="C297" s="50" t="s">
        <v>768</v>
      </c>
      <c r="D297" s="601">
        <v>2</v>
      </c>
      <c r="E297" s="28" t="s">
        <v>538</v>
      </c>
      <c r="F297" s="30" t="s">
        <v>769</v>
      </c>
      <c r="G297" s="53"/>
    </row>
    <row r="298" spans="1:9" ht="29" hidden="1">
      <c r="A298" s="27" t="s">
        <v>770</v>
      </c>
      <c r="B298" s="236" t="s">
        <v>771</v>
      </c>
      <c r="C298" s="26"/>
      <c r="D298" s="26"/>
      <c r="E298" s="28"/>
      <c r="F298" s="26"/>
      <c r="G298" s="26"/>
      <c r="H298" s="99"/>
      <c r="I298" s="99"/>
    </row>
    <row r="299" spans="1:9" ht="21">
      <c r="A299" s="73" t="s">
        <v>334</v>
      </c>
      <c r="B299" s="1490" t="s">
        <v>772</v>
      </c>
      <c r="C299" s="1491"/>
      <c r="D299" s="1491"/>
      <c r="E299" s="1491"/>
      <c r="F299" s="1491"/>
      <c r="G299" s="1492"/>
      <c r="H299" s="29">
        <f>H300+H306+H309+H316+H335+H352+H360+H364+H323+H326+H329+H344+H348+H410+H414+H419+H424+H431+H443+H450+H461+H468+H474</f>
        <v>124</v>
      </c>
      <c r="I299" s="29">
        <f>I300+I306+I309+I316+I335+I352+I360+I364+I323+I326+I329+I344+I348+I410+I414+I419+I424</f>
        <v>124</v>
      </c>
    </row>
    <row r="300" spans="1:9" ht="40.15" customHeight="1">
      <c r="A300" s="135" t="s">
        <v>83</v>
      </c>
      <c r="B300" s="1378" t="s">
        <v>82</v>
      </c>
      <c r="C300" s="1165"/>
      <c r="D300" s="1165"/>
      <c r="E300" s="1165"/>
      <c r="F300" s="1165"/>
      <c r="G300" s="1379"/>
      <c r="H300" s="29">
        <f>SUM(D301:D305)</f>
        <v>4</v>
      </c>
      <c r="I300" s="29">
        <f>COUNT(D301:D305)*2</f>
        <v>4</v>
      </c>
    </row>
    <row r="301" spans="1:9" ht="46.5">
      <c r="A301" s="18" t="s">
        <v>773</v>
      </c>
      <c r="B301" s="19" t="s">
        <v>774</v>
      </c>
      <c r="C301" s="23" t="s">
        <v>4042</v>
      </c>
      <c r="D301" s="603">
        <v>2</v>
      </c>
      <c r="E301" s="28" t="s">
        <v>646</v>
      </c>
      <c r="G301" s="53"/>
    </row>
    <row r="302" spans="1:9" ht="29">
      <c r="A302" s="18"/>
      <c r="B302" s="19"/>
      <c r="C302" s="23" t="s">
        <v>4043</v>
      </c>
      <c r="D302" s="520">
        <v>2</v>
      </c>
      <c r="E302" s="28" t="s">
        <v>646</v>
      </c>
      <c r="F302" s="23" t="s">
        <v>4044</v>
      </c>
      <c r="G302" s="53"/>
    </row>
    <row r="303" spans="1:9" ht="31" hidden="1">
      <c r="A303" s="27" t="s">
        <v>4045</v>
      </c>
      <c r="B303" s="19" t="s">
        <v>779</v>
      </c>
      <c r="C303" s="114"/>
      <c r="D303" s="26"/>
      <c r="E303" s="28"/>
      <c r="F303" s="26"/>
      <c r="G303" s="26"/>
      <c r="H303" s="99"/>
      <c r="I303" s="99"/>
    </row>
    <row r="304" spans="1:9" ht="31" hidden="1">
      <c r="A304" s="27" t="s">
        <v>1811</v>
      </c>
      <c r="B304" s="19" t="s">
        <v>781</v>
      </c>
      <c r="C304" s="26"/>
      <c r="D304" s="26"/>
      <c r="E304" s="28"/>
      <c r="F304" s="26"/>
      <c r="G304" s="26"/>
      <c r="H304" s="99"/>
      <c r="I304" s="99"/>
    </row>
    <row r="305" spans="1:9" ht="62" hidden="1">
      <c r="A305" s="27" t="s">
        <v>1816</v>
      </c>
      <c r="B305" s="19" t="s">
        <v>793</v>
      </c>
      <c r="C305" s="26"/>
      <c r="D305" s="26"/>
      <c r="E305" s="28"/>
      <c r="F305" s="26"/>
      <c r="G305" s="26"/>
      <c r="H305" s="99"/>
      <c r="I305" s="99"/>
    </row>
    <row r="306" spans="1:9" ht="40.15" customHeight="1">
      <c r="A306" s="117" t="s">
        <v>1819</v>
      </c>
      <c r="B306" s="1353" t="s">
        <v>80</v>
      </c>
      <c r="C306" s="1144"/>
      <c r="D306" s="1144"/>
      <c r="E306" s="1144"/>
      <c r="F306" s="1144"/>
      <c r="G306" s="1354"/>
      <c r="H306" s="29">
        <f>SUM(D307:D308)</f>
        <v>2</v>
      </c>
      <c r="I306" s="29">
        <f>COUNT(D307:D308)*2</f>
        <v>2</v>
      </c>
    </row>
    <row r="307" spans="1:9" ht="43.5">
      <c r="A307" s="18" t="s">
        <v>1820</v>
      </c>
      <c r="B307" s="114" t="s">
        <v>796</v>
      </c>
      <c r="C307" s="50" t="s">
        <v>4046</v>
      </c>
      <c r="D307" s="698">
        <v>2</v>
      </c>
      <c r="E307" s="25" t="s">
        <v>651</v>
      </c>
      <c r="F307" s="223" t="s">
        <v>4047</v>
      </c>
      <c r="G307" s="53"/>
    </row>
    <row r="308" spans="1:9" ht="46.5" hidden="1">
      <c r="A308" s="27" t="s">
        <v>1830</v>
      </c>
      <c r="B308" s="114" t="s">
        <v>802</v>
      </c>
      <c r="C308" s="26"/>
      <c r="D308" s="26"/>
      <c r="E308" s="28"/>
      <c r="F308" s="26"/>
      <c r="G308" s="26"/>
      <c r="H308" s="99"/>
      <c r="I308" s="99"/>
    </row>
    <row r="309" spans="1:9" ht="40.15" customHeight="1">
      <c r="A309" s="135" t="s">
        <v>79</v>
      </c>
      <c r="B309" s="1353" t="s">
        <v>78</v>
      </c>
      <c r="C309" s="1144"/>
      <c r="D309" s="1144"/>
      <c r="E309" s="1144"/>
      <c r="F309" s="1144"/>
      <c r="G309" s="1354"/>
      <c r="H309" s="29">
        <f>SUM(D310:D315)</f>
        <v>8</v>
      </c>
      <c r="I309" s="29">
        <f>COUNT(D310:D315)*2</f>
        <v>8</v>
      </c>
    </row>
    <row r="310" spans="1:9" ht="62">
      <c r="A310" s="18" t="s">
        <v>804</v>
      </c>
      <c r="B310" s="114" t="s">
        <v>805</v>
      </c>
      <c r="C310" s="114" t="s">
        <v>2664</v>
      </c>
      <c r="D310" s="601">
        <v>2</v>
      </c>
      <c r="E310" s="28" t="s">
        <v>538</v>
      </c>
      <c r="F310" s="26"/>
      <c r="G310" s="53"/>
    </row>
    <row r="311" spans="1:9" ht="62">
      <c r="A311" s="98" t="s">
        <v>334</v>
      </c>
      <c r="B311" s="114"/>
      <c r="C311" s="114" t="s">
        <v>808</v>
      </c>
      <c r="D311" s="601">
        <v>2</v>
      </c>
      <c r="E311" s="25" t="s">
        <v>538</v>
      </c>
      <c r="F311" s="26"/>
      <c r="G311" s="53"/>
    </row>
    <row r="312" spans="1:9" ht="72.5">
      <c r="A312" s="18" t="s">
        <v>809</v>
      </c>
      <c r="B312" s="30" t="s">
        <v>810</v>
      </c>
      <c r="C312" s="114" t="s">
        <v>4048</v>
      </c>
      <c r="D312" s="601">
        <v>2</v>
      </c>
      <c r="E312" s="25" t="s">
        <v>538</v>
      </c>
      <c r="F312" s="26"/>
      <c r="G312" s="53"/>
    </row>
    <row r="313" spans="1:9" ht="31">
      <c r="A313" s="98" t="s">
        <v>334</v>
      </c>
      <c r="B313" s="114"/>
      <c r="C313" s="224" t="s">
        <v>4049</v>
      </c>
      <c r="D313" s="601">
        <v>2</v>
      </c>
      <c r="E313" s="25" t="s">
        <v>538</v>
      </c>
      <c r="F313" s="26"/>
      <c r="G313" s="53"/>
    </row>
    <row r="314" spans="1:9" ht="31" hidden="1">
      <c r="A314" s="27" t="s">
        <v>1856</v>
      </c>
      <c r="B314" s="114" t="s">
        <v>821</v>
      </c>
      <c r="C314" s="26"/>
      <c r="D314" s="26"/>
      <c r="E314" s="28"/>
      <c r="F314" s="26"/>
      <c r="G314" s="26"/>
      <c r="H314" s="99"/>
      <c r="I314" s="99"/>
    </row>
    <row r="315" spans="1:9" ht="46.5" hidden="1">
      <c r="A315" s="27" t="s">
        <v>823</v>
      </c>
      <c r="B315" s="114" t="s">
        <v>824</v>
      </c>
      <c r="C315" s="26"/>
      <c r="D315" s="26"/>
      <c r="E315" s="28"/>
      <c r="F315" s="26"/>
      <c r="G315" s="26"/>
      <c r="H315" s="99"/>
      <c r="I315" s="99"/>
    </row>
    <row r="316" spans="1:9" ht="40.15" customHeight="1">
      <c r="A316" s="135" t="s">
        <v>77</v>
      </c>
      <c r="B316" s="1378" t="s">
        <v>76</v>
      </c>
      <c r="C316" s="1165"/>
      <c r="D316" s="1165"/>
      <c r="E316" s="1165"/>
      <c r="F316" s="1165"/>
      <c r="G316" s="1379"/>
      <c r="H316" s="29">
        <f>SUM(D317:D322)</f>
        <v>4</v>
      </c>
      <c r="I316" s="29">
        <f>COUNT(D317:D322)*2</f>
        <v>4</v>
      </c>
    </row>
    <row r="317" spans="1:9" ht="46.5" hidden="1">
      <c r="A317" s="27" t="s">
        <v>1861</v>
      </c>
      <c r="B317" s="19" t="s">
        <v>826</v>
      </c>
      <c r="C317" s="23"/>
      <c r="D317" s="26"/>
      <c r="E317" s="28"/>
      <c r="F317" s="30"/>
      <c r="G317" s="26"/>
      <c r="H317" s="99"/>
      <c r="I317" s="99"/>
    </row>
    <row r="318" spans="1:9" ht="58" hidden="1">
      <c r="A318" s="27" t="s">
        <v>829</v>
      </c>
      <c r="B318" s="23" t="s">
        <v>830</v>
      </c>
      <c r="C318" s="114"/>
      <c r="D318" s="26"/>
      <c r="E318" s="28"/>
      <c r="F318" s="26"/>
      <c r="G318" s="26"/>
      <c r="H318" s="99"/>
      <c r="I318" s="99"/>
    </row>
    <row r="319" spans="1:9" ht="46.5">
      <c r="A319" s="18" t="s">
        <v>1865</v>
      </c>
      <c r="B319" s="19" t="s">
        <v>836</v>
      </c>
      <c r="C319" s="30" t="s">
        <v>4050</v>
      </c>
      <c r="D319" s="601">
        <v>2</v>
      </c>
      <c r="E319" s="28" t="s">
        <v>651</v>
      </c>
      <c r="F319" s="26"/>
      <c r="G319" s="53"/>
    </row>
    <row r="320" spans="1:9" ht="15.5">
      <c r="A320" s="18"/>
      <c r="B320" s="19"/>
      <c r="C320" s="23" t="s">
        <v>3053</v>
      </c>
      <c r="D320" s="601">
        <v>2</v>
      </c>
      <c r="E320" s="28" t="s">
        <v>646</v>
      </c>
      <c r="F320" s="26"/>
      <c r="G320" s="53"/>
    </row>
    <row r="321" spans="1:9" ht="15.5" hidden="1">
      <c r="A321" s="27" t="s">
        <v>1867</v>
      </c>
      <c r="B321" s="19" t="s">
        <v>841</v>
      </c>
      <c r="C321" s="26"/>
      <c r="D321" s="26"/>
      <c r="E321" s="28"/>
      <c r="F321" s="26"/>
      <c r="G321" s="26"/>
      <c r="H321" s="99"/>
      <c r="I321" s="99"/>
    </row>
    <row r="322" spans="1:9" ht="31" hidden="1">
      <c r="A322" s="27" t="s">
        <v>1868</v>
      </c>
      <c r="B322" s="19" t="s">
        <v>845</v>
      </c>
      <c r="C322" s="26"/>
      <c r="D322" s="26"/>
      <c r="E322" s="28"/>
      <c r="F322" s="26"/>
      <c r="G322" s="26"/>
      <c r="H322" s="99"/>
      <c r="I322" s="99"/>
    </row>
    <row r="323" spans="1:9" ht="40.15" hidden="1" customHeight="1">
      <c r="A323" s="162" t="s">
        <v>1870</v>
      </c>
      <c r="B323" s="1378" t="s">
        <v>74</v>
      </c>
      <c r="C323" s="1165"/>
      <c r="D323" s="1165"/>
      <c r="E323" s="1165"/>
      <c r="F323" s="1165"/>
      <c r="G323" s="1379"/>
      <c r="H323" s="99">
        <f>SUM(D324:D325)</f>
        <v>0</v>
      </c>
      <c r="I323" s="99">
        <f>COUNT(D324:D325)*2</f>
        <v>0</v>
      </c>
    </row>
    <row r="324" spans="1:9" ht="29" hidden="1">
      <c r="A324" s="27" t="s">
        <v>1872</v>
      </c>
      <c r="B324" s="23" t="s">
        <v>852</v>
      </c>
      <c r="C324" s="26"/>
      <c r="D324" s="26"/>
      <c r="E324" s="28"/>
      <c r="F324" s="26"/>
      <c r="G324" s="26"/>
      <c r="H324" s="99"/>
      <c r="I324" s="99"/>
    </row>
    <row r="325" spans="1:9" ht="43.5" hidden="1">
      <c r="A325" s="27" t="s">
        <v>1874</v>
      </c>
      <c r="B325" s="23" t="s">
        <v>856</v>
      </c>
      <c r="C325" s="26"/>
      <c r="D325" s="26"/>
      <c r="E325" s="28"/>
      <c r="F325" s="26"/>
      <c r="G325" s="26"/>
      <c r="H325" s="99"/>
      <c r="I325" s="99"/>
    </row>
    <row r="326" spans="1:9" ht="40.15" hidden="1" customHeight="1">
      <c r="A326" s="124" t="s">
        <v>73</v>
      </c>
      <c r="B326" s="1353" t="s">
        <v>72</v>
      </c>
      <c r="C326" s="1144"/>
      <c r="D326" s="1144"/>
      <c r="E326" s="1144"/>
      <c r="F326" s="1144"/>
      <c r="G326" s="1354"/>
      <c r="H326" s="99">
        <f>SUM(D327:D328)</f>
        <v>0</v>
      </c>
      <c r="I326" s="99">
        <f>COUNT(D327:D328)*2</f>
        <v>0</v>
      </c>
    </row>
    <row r="327" spans="1:9" ht="29" hidden="1">
      <c r="A327" s="27" t="s">
        <v>858</v>
      </c>
      <c r="B327" s="30" t="s">
        <v>859</v>
      </c>
      <c r="C327" s="114"/>
      <c r="D327" s="26"/>
      <c r="E327" s="28"/>
      <c r="F327" s="26"/>
      <c r="G327" s="26"/>
      <c r="H327" s="99"/>
      <c r="I327" s="99"/>
    </row>
    <row r="328" spans="1:9" ht="29" hidden="1">
      <c r="A328" s="27" t="s">
        <v>1883</v>
      </c>
      <c r="B328" s="30" t="s">
        <v>862</v>
      </c>
      <c r="C328" s="26"/>
      <c r="D328" s="26"/>
      <c r="E328" s="28"/>
      <c r="F328" s="26"/>
      <c r="G328" s="26"/>
      <c r="H328" s="99"/>
      <c r="I328" s="99"/>
    </row>
    <row r="329" spans="1:9" ht="40.15" hidden="1" customHeight="1">
      <c r="A329" s="124" t="s">
        <v>71</v>
      </c>
      <c r="B329" s="1378" t="s">
        <v>70</v>
      </c>
      <c r="C329" s="1165"/>
      <c r="D329" s="1165"/>
      <c r="E329" s="1165"/>
      <c r="F329" s="1165"/>
      <c r="G329" s="1379"/>
      <c r="H329" s="99">
        <f>SUM(D330:D334)</f>
        <v>0</v>
      </c>
      <c r="I329" s="99">
        <f>COUNT(D330:D334)*2</f>
        <v>0</v>
      </c>
    </row>
    <row r="330" spans="1:9" ht="46.5" hidden="1">
      <c r="A330" s="27" t="s">
        <v>1889</v>
      </c>
      <c r="B330" s="19" t="s">
        <v>2771</v>
      </c>
      <c r="C330" s="26"/>
      <c r="D330" s="26"/>
      <c r="E330" s="28"/>
      <c r="F330" s="26"/>
      <c r="G330" s="26"/>
      <c r="H330" s="99"/>
      <c r="I330" s="99"/>
    </row>
    <row r="331" spans="1:9" ht="31" hidden="1">
      <c r="A331" s="27" t="s">
        <v>875</v>
      </c>
      <c r="B331" s="19" t="s">
        <v>876</v>
      </c>
      <c r="C331" s="114"/>
      <c r="D331" s="26"/>
      <c r="E331" s="28"/>
      <c r="F331" s="26"/>
      <c r="G331" s="26"/>
      <c r="H331" s="99"/>
      <c r="I331" s="99"/>
    </row>
    <row r="332" spans="1:9" ht="46.5" hidden="1">
      <c r="A332" s="27" t="s">
        <v>1896</v>
      </c>
      <c r="B332" s="19" t="s">
        <v>880</v>
      </c>
      <c r="C332" s="26"/>
      <c r="D332" s="26"/>
      <c r="E332" s="28"/>
      <c r="F332" s="26"/>
      <c r="G332" s="26"/>
      <c r="H332" s="99"/>
      <c r="I332" s="99"/>
    </row>
    <row r="333" spans="1:9" ht="31" hidden="1">
      <c r="A333" s="27" t="s">
        <v>1899</v>
      </c>
      <c r="B333" s="19" t="s">
        <v>888</v>
      </c>
      <c r="C333" s="26"/>
      <c r="D333" s="26"/>
      <c r="E333" s="28"/>
      <c r="F333" s="26"/>
      <c r="G333" s="26"/>
      <c r="H333" s="99"/>
      <c r="I333" s="99"/>
    </row>
    <row r="334" spans="1:9" ht="31" hidden="1">
      <c r="A334" s="27" t="s">
        <v>1902</v>
      </c>
      <c r="B334" s="19" t="s">
        <v>891</v>
      </c>
      <c r="C334" s="26"/>
      <c r="D334" s="26"/>
      <c r="E334" s="28"/>
      <c r="F334" s="26"/>
      <c r="G334" s="26"/>
      <c r="H334" s="99"/>
      <c r="I334" s="99"/>
    </row>
    <row r="335" spans="1:9" ht="40.15" customHeight="1">
      <c r="A335" s="135" t="s">
        <v>69</v>
      </c>
      <c r="B335" s="1353" t="s">
        <v>68</v>
      </c>
      <c r="C335" s="1144"/>
      <c r="D335" s="1144"/>
      <c r="E335" s="1144"/>
      <c r="F335" s="1144"/>
      <c r="G335" s="1354"/>
      <c r="H335" s="29">
        <f>SUM(D336:D343)</f>
        <v>10</v>
      </c>
      <c r="I335" s="29">
        <f>COUNT(D336:D343)*2</f>
        <v>10</v>
      </c>
    </row>
    <row r="336" spans="1:9" ht="46.5">
      <c r="A336" s="18" t="s">
        <v>1905</v>
      </c>
      <c r="B336" s="19" t="s">
        <v>895</v>
      </c>
      <c r="C336" s="30" t="s">
        <v>4051</v>
      </c>
      <c r="D336" s="601">
        <v>2</v>
      </c>
      <c r="E336" s="28" t="s">
        <v>646</v>
      </c>
      <c r="F336" s="26"/>
      <c r="G336" s="53"/>
    </row>
    <row r="337" spans="1:9" ht="46.5" hidden="1">
      <c r="A337" s="27" t="s">
        <v>1908</v>
      </c>
      <c r="B337" s="19" t="s">
        <v>899</v>
      </c>
      <c r="C337" s="26"/>
      <c r="D337" s="26"/>
      <c r="E337" s="28"/>
      <c r="F337" s="26"/>
      <c r="G337" s="26"/>
      <c r="H337" s="99"/>
      <c r="I337" s="99"/>
    </row>
    <row r="338" spans="1:9" ht="31" hidden="1">
      <c r="A338" s="27" t="s">
        <v>1910</v>
      </c>
      <c r="B338" s="19" t="s">
        <v>903</v>
      </c>
      <c r="C338" s="26"/>
      <c r="D338" s="26"/>
      <c r="E338" s="28"/>
      <c r="F338" s="26"/>
      <c r="G338" s="26"/>
      <c r="H338" s="99"/>
      <c r="I338" s="99"/>
    </row>
    <row r="339" spans="1:9" ht="31" hidden="1">
      <c r="A339" s="27" t="s">
        <v>1911</v>
      </c>
      <c r="B339" s="51" t="s">
        <v>907</v>
      </c>
      <c r="C339" s="26"/>
      <c r="D339" s="26"/>
      <c r="E339" s="28"/>
      <c r="F339" s="26"/>
      <c r="G339" s="26"/>
      <c r="H339" s="99"/>
      <c r="I339" s="99"/>
    </row>
    <row r="340" spans="1:9" ht="43.5">
      <c r="A340" s="18" t="s">
        <v>1916</v>
      </c>
      <c r="B340" s="19" t="s">
        <v>911</v>
      </c>
      <c r="C340" s="50" t="s">
        <v>3547</v>
      </c>
      <c r="D340" s="601">
        <v>2</v>
      </c>
      <c r="E340" s="28" t="s">
        <v>367</v>
      </c>
      <c r="F340" s="30" t="s">
        <v>4052</v>
      </c>
      <c r="G340" s="53"/>
    </row>
    <row r="341" spans="1:9" ht="31">
      <c r="A341" s="18" t="s">
        <v>914</v>
      </c>
      <c r="B341" s="19" t="s">
        <v>915</v>
      </c>
      <c r="C341" s="30" t="s">
        <v>4053</v>
      </c>
      <c r="D341" s="601">
        <v>2</v>
      </c>
      <c r="E341" s="28" t="s">
        <v>646</v>
      </c>
      <c r="F341" s="26"/>
      <c r="G341" s="53"/>
    </row>
    <row r="342" spans="1:9" ht="145">
      <c r="A342" s="18" t="s">
        <v>334</v>
      </c>
      <c r="B342" s="19"/>
      <c r="C342" s="30" t="s">
        <v>4054</v>
      </c>
      <c r="D342" s="601">
        <v>2</v>
      </c>
      <c r="E342" s="28" t="s">
        <v>646</v>
      </c>
      <c r="F342" s="30" t="s">
        <v>4055</v>
      </c>
      <c r="G342" s="53"/>
    </row>
    <row r="343" spans="1:9" ht="46.5">
      <c r="A343" s="18" t="s">
        <v>919</v>
      </c>
      <c r="B343" s="19" t="s">
        <v>920</v>
      </c>
      <c r="C343" s="69" t="s">
        <v>2524</v>
      </c>
      <c r="D343" s="601">
        <v>2</v>
      </c>
      <c r="E343" s="28" t="s">
        <v>339</v>
      </c>
      <c r="F343" s="30" t="s">
        <v>4056</v>
      </c>
      <c r="G343" s="53"/>
    </row>
    <row r="344" spans="1:9" ht="40.15" hidden="1" customHeight="1">
      <c r="A344" s="162" t="s">
        <v>1924</v>
      </c>
      <c r="B344" s="1378" t="s">
        <v>66</v>
      </c>
      <c r="C344" s="1165"/>
      <c r="D344" s="1165"/>
      <c r="E344" s="1165"/>
      <c r="F344" s="1165"/>
      <c r="G344" s="1379"/>
      <c r="H344" s="99">
        <f>SUM(D345:D347)</f>
        <v>0</v>
      </c>
      <c r="I344" s="99">
        <f>COUNT(D345:D347)*2</f>
        <v>0</v>
      </c>
    </row>
    <row r="345" spans="1:9" ht="31" hidden="1">
      <c r="A345" s="27" t="s">
        <v>1925</v>
      </c>
      <c r="B345" s="19" t="s">
        <v>923</v>
      </c>
      <c r="C345" s="26"/>
      <c r="D345" s="26"/>
      <c r="E345" s="28"/>
      <c r="F345" s="26"/>
      <c r="G345" s="26"/>
      <c r="H345" s="99"/>
      <c r="I345" s="99"/>
    </row>
    <row r="346" spans="1:9" ht="46.5" hidden="1">
      <c r="A346" s="27" t="s">
        <v>1926</v>
      </c>
      <c r="B346" s="19" t="s">
        <v>930</v>
      </c>
      <c r="C346" s="26"/>
      <c r="D346" s="26"/>
      <c r="E346" s="28"/>
      <c r="F346" s="26"/>
      <c r="G346" s="26"/>
      <c r="H346" s="99"/>
      <c r="I346" s="99"/>
    </row>
    <row r="347" spans="1:9" ht="46.5" hidden="1">
      <c r="A347" s="27" t="s">
        <v>1927</v>
      </c>
      <c r="B347" s="19" t="s">
        <v>937</v>
      </c>
      <c r="C347" s="26"/>
      <c r="D347" s="26"/>
      <c r="E347" s="28"/>
      <c r="F347" s="26"/>
      <c r="G347" s="26"/>
      <c r="H347" s="99"/>
      <c r="I347" s="99"/>
    </row>
    <row r="348" spans="1:9" ht="40.15" hidden="1" customHeight="1">
      <c r="A348" s="162" t="s">
        <v>1928</v>
      </c>
      <c r="B348" s="1353" t="s">
        <v>64</v>
      </c>
      <c r="C348" s="1144"/>
      <c r="D348" s="1144"/>
      <c r="E348" s="1144"/>
      <c r="F348" s="1144"/>
      <c r="G348" s="1354"/>
      <c r="H348" s="99">
        <f>SUM(D349:D351)</f>
        <v>0</v>
      </c>
      <c r="I348" s="99">
        <f>COUNT(D349:D351)*2</f>
        <v>0</v>
      </c>
    </row>
    <row r="349" spans="1:9" ht="58" hidden="1">
      <c r="A349" s="27" t="s">
        <v>1929</v>
      </c>
      <c r="B349" s="30" t="s">
        <v>941</v>
      </c>
      <c r="C349" s="26"/>
      <c r="D349" s="26"/>
      <c r="E349" s="28"/>
      <c r="F349" s="26"/>
      <c r="G349" s="26"/>
      <c r="H349" s="99"/>
      <c r="I349" s="99"/>
    </row>
    <row r="350" spans="1:9" ht="43.5" hidden="1">
      <c r="A350" s="27" t="s">
        <v>942</v>
      </c>
      <c r="B350" s="30" t="s">
        <v>943</v>
      </c>
      <c r="C350" s="26"/>
      <c r="D350" s="26"/>
      <c r="E350" s="28"/>
      <c r="F350" s="26"/>
      <c r="G350" s="26"/>
      <c r="H350" s="99"/>
      <c r="I350" s="99"/>
    </row>
    <row r="351" spans="1:9" ht="77.5" hidden="1">
      <c r="A351" s="27" t="s">
        <v>1930</v>
      </c>
      <c r="B351" s="114" t="s">
        <v>945</v>
      </c>
      <c r="C351" s="26"/>
      <c r="D351" s="26"/>
      <c r="E351" s="28"/>
      <c r="F351" s="26"/>
      <c r="G351" s="26"/>
      <c r="H351" s="99"/>
      <c r="I351" s="99"/>
    </row>
    <row r="352" spans="1:9" ht="40.15" customHeight="1">
      <c r="A352" s="135" t="s">
        <v>63</v>
      </c>
      <c r="B352" s="1378" t="s">
        <v>62</v>
      </c>
      <c r="C352" s="1165"/>
      <c r="D352" s="1165"/>
      <c r="E352" s="1165"/>
      <c r="F352" s="1165"/>
      <c r="G352" s="1379"/>
      <c r="H352" s="29">
        <f>SUM(D353:D359)</f>
        <v>6</v>
      </c>
      <c r="I352" s="29">
        <f>COUNT(D353:D359)*2</f>
        <v>6</v>
      </c>
    </row>
    <row r="353" spans="1:9" ht="31" hidden="1">
      <c r="A353" s="27" t="s">
        <v>1932</v>
      </c>
      <c r="B353" s="19" t="s">
        <v>947</v>
      </c>
      <c r="C353" s="26"/>
      <c r="D353" s="26"/>
      <c r="E353" s="28"/>
      <c r="F353" s="26"/>
      <c r="G353" s="26"/>
      <c r="H353" s="99"/>
      <c r="I353" s="99"/>
    </row>
    <row r="354" spans="1:9" ht="31" hidden="1">
      <c r="A354" s="27" t="s">
        <v>1933</v>
      </c>
      <c r="B354" s="19" t="s">
        <v>954</v>
      </c>
      <c r="C354" s="26"/>
      <c r="D354" s="26"/>
      <c r="E354" s="28"/>
      <c r="F354" s="26"/>
      <c r="G354" s="26"/>
      <c r="H354" s="99"/>
      <c r="I354" s="99"/>
    </row>
    <row r="355" spans="1:9" ht="43.5">
      <c r="A355" s="18" t="s">
        <v>959</v>
      </c>
      <c r="B355" s="19" t="s">
        <v>960</v>
      </c>
      <c r="C355" s="30" t="s">
        <v>4057</v>
      </c>
      <c r="D355" s="601">
        <v>2</v>
      </c>
      <c r="E355" s="28" t="s">
        <v>538</v>
      </c>
      <c r="F355" s="26"/>
      <c r="G355" s="53"/>
    </row>
    <row r="356" spans="1:9" ht="15.5">
      <c r="A356" s="18"/>
      <c r="B356" s="19"/>
      <c r="C356" s="23" t="s">
        <v>966</v>
      </c>
      <c r="D356" s="601">
        <v>2</v>
      </c>
      <c r="E356" s="37" t="s">
        <v>538</v>
      </c>
      <c r="F356" s="26"/>
      <c r="G356" s="53"/>
    </row>
    <row r="357" spans="1:9" ht="29">
      <c r="A357" s="18"/>
      <c r="B357" s="19"/>
      <c r="C357" s="23" t="s">
        <v>965</v>
      </c>
      <c r="D357" s="601">
        <v>2</v>
      </c>
      <c r="E357" s="28" t="s">
        <v>538</v>
      </c>
      <c r="F357" s="26"/>
      <c r="G357" s="53"/>
    </row>
    <row r="358" spans="1:9" ht="77.5" hidden="1">
      <c r="A358" s="27" t="s">
        <v>1934</v>
      </c>
      <c r="B358" s="51" t="s">
        <v>968</v>
      </c>
      <c r="D358" s="26"/>
      <c r="E358" s="28"/>
      <c r="F358" s="26"/>
      <c r="G358" s="26"/>
      <c r="H358" s="99"/>
      <c r="I358" s="99"/>
    </row>
    <row r="359" spans="1:9" ht="31" hidden="1">
      <c r="A359" s="27" t="s">
        <v>1936</v>
      </c>
      <c r="B359" s="19" t="s">
        <v>979</v>
      </c>
      <c r="C359" s="26"/>
      <c r="D359" s="26"/>
      <c r="E359" s="28"/>
      <c r="F359" s="26"/>
      <c r="G359" s="26"/>
      <c r="H359" s="99"/>
      <c r="I359" s="99"/>
    </row>
    <row r="360" spans="1:9" ht="40.15" customHeight="1">
      <c r="A360" s="117" t="s">
        <v>1937</v>
      </c>
      <c r="B360" s="1353" t="s">
        <v>60</v>
      </c>
      <c r="C360" s="1144"/>
      <c r="D360" s="1144"/>
      <c r="E360" s="1144"/>
      <c r="F360" s="1144"/>
      <c r="G360" s="1354"/>
      <c r="H360" s="29">
        <f>SUM(D361:D363)</f>
        <v>2</v>
      </c>
      <c r="I360" s="29">
        <f>COUNT(D361:D363)*2</f>
        <v>2</v>
      </c>
    </row>
    <row r="361" spans="1:9" ht="46.5">
      <c r="A361" s="18" t="s">
        <v>1938</v>
      </c>
      <c r="B361" s="114" t="s">
        <v>988</v>
      </c>
      <c r="C361" s="23" t="s">
        <v>989</v>
      </c>
      <c r="D361" s="601">
        <v>2</v>
      </c>
      <c r="E361" s="28" t="s">
        <v>339</v>
      </c>
      <c r="F361" s="26"/>
      <c r="G361" s="53"/>
    </row>
    <row r="362" spans="1:9" ht="31" hidden="1">
      <c r="A362" s="27" t="s">
        <v>990</v>
      </c>
      <c r="B362" s="114" t="s">
        <v>991</v>
      </c>
      <c r="C362" s="26"/>
      <c r="D362" s="26"/>
      <c r="E362" s="28"/>
      <c r="F362" s="26"/>
      <c r="G362" s="26"/>
      <c r="H362" s="99"/>
      <c r="I362" s="99"/>
    </row>
    <row r="363" spans="1:9" ht="46.5" hidden="1">
      <c r="A363" s="27" t="s">
        <v>1939</v>
      </c>
      <c r="B363" s="114" t="s">
        <v>993</v>
      </c>
      <c r="C363" s="26"/>
      <c r="D363" s="26"/>
      <c r="E363" s="28"/>
      <c r="F363" s="26"/>
      <c r="G363" s="26"/>
      <c r="H363" s="99"/>
      <c r="I363" s="99"/>
    </row>
    <row r="364" spans="1:9" ht="40.15" customHeight="1">
      <c r="A364" s="135" t="s">
        <v>59</v>
      </c>
      <c r="B364" s="1353" t="s">
        <v>58</v>
      </c>
      <c r="C364" s="1144"/>
      <c r="D364" s="1144"/>
      <c r="E364" s="1144"/>
      <c r="F364" s="1144"/>
      <c r="G364" s="1354"/>
      <c r="H364" s="29">
        <f>SUM(D365:D409)</f>
        <v>88</v>
      </c>
      <c r="I364" s="29">
        <f>COUNT(D365:D409)*2</f>
        <v>88</v>
      </c>
    </row>
    <row r="365" spans="1:9" ht="58">
      <c r="A365" s="18" t="s">
        <v>4058</v>
      </c>
      <c r="B365" s="114" t="s">
        <v>996</v>
      </c>
      <c r="C365" s="30" t="s">
        <v>4059</v>
      </c>
      <c r="D365" s="601">
        <v>2</v>
      </c>
      <c r="E365" s="28" t="s">
        <v>651</v>
      </c>
      <c r="F365" s="30" t="s">
        <v>4060</v>
      </c>
      <c r="G365" s="53"/>
    </row>
    <row r="366" spans="1:9" ht="29">
      <c r="A366" s="18" t="s">
        <v>334</v>
      </c>
      <c r="B366" s="114"/>
      <c r="C366" s="30" t="s">
        <v>4061</v>
      </c>
      <c r="D366" s="601">
        <v>2</v>
      </c>
      <c r="E366" s="28" t="s">
        <v>4062</v>
      </c>
      <c r="G366" s="53"/>
    </row>
    <row r="367" spans="1:9" ht="29">
      <c r="A367" s="18"/>
      <c r="B367" s="114"/>
      <c r="C367" s="30" t="s">
        <v>3957</v>
      </c>
      <c r="D367" s="601">
        <v>2</v>
      </c>
      <c r="E367" s="28" t="s">
        <v>932</v>
      </c>
      <c r="F367" s="30"/>
      <c r="G367" s="53"/>
    </row>
    <row r="368" spans="1:9" ht="43.5">
      <c r="A368" s="18"/>
      <c r="B368" s="114"/>
      <c r="C368" s="30" t="s">
        <v>4063</v>
      </c>
      <c r="D368" s="601">
        <v>2</v>
      </c>
      <c r="E368" s="28" t="s">
        <v>375</v>
      </c>
      <c r="F368" s="30"/>
      <c r="G368" s="53"/>
    </row>
    <row r="369" spans="1:7" ht="58">
      <c r="A369" s="18" t="s">
        <v>4064</v>
      </c>
      <c r="B369" s="114" t="s">
        <v>998</v>
      </c>
      <c r="C369" s="30" t="s">
        <v>4065</v>
      </c>
      <c r="D369" s="601">
        <v>2</v>
      </c>
      <c r="E369" s="28" t="s">
        <v>651</v>
      </c>
      <c r="F369" s="30" t="s">
        <v>3958</v>
      </c>
      <c r="G369" s="53"/>
    </row>
    <row r="370" spans="1:7" ht="58">
      <c r="A370" s="18" t="s">
        <v>334</v>
      </c>
      <c r="B370" s="114"/>
      <c r="C370" s="30" t="s">
        <v>4066</v>
      </c>
      <c r="D370" s="601">
        <v>2</v>
      </c>
      <c r="E370" s="28" t="s">
        <v>651</v>
      </c>
      <c r="F370" s="30" t="s">
        <v>4067</v>
      </c>
      <c r="G370" s="53"/>
    </row>
    <row r="371" spans="1:7" ht="58">
      <c r="A371" s="18" t="s">
        <v>334</v>
      </c>
      <c r="B371" s="114"/>
      <c r="C371" s="30" t="s">
        <v>4068</v>
      </c>
      <c r="D371" s="601">
        <v>2</v>
      </c>
      <c r="E371" s="28" t="s">
        <v>367</v>
      </c>
      <c r="F371" s="26"/>
      <c r="G371" s="53"/>
    </row>
    <row r="372" spans="1:7" ht="58">
      <c r="A372" s="18" t="s">
        <v>334</v>
      </c>
      <c r="B372" s="114"/>
      <c r="C372" s="30" t="s">
        <v>4069</v>
      </c>
      <c r="D372" s="601">
        <v>2</v>
      </c>
      <c r="E372" s="28" t="s">
        <v>651</v>
      </c>
      <c r="F372" s="30" t="s">
        <v>4070</v>
      </c>
      <c r="G372" s="53"/>
    </row>
    <row r="373" spans="1:7" ht="58">
      <c r="A373" s="18" t="s">
        <v>334</v>
      </c>
      <c r="B373" s="114"/>
      <c r="C373" s="30" t="s">
        <v>4071</v>
      </c>
      <c r="D373" s="601">
        <v>2</v>
      </c>
      <c r="E373" s="28" t="s">
        <v>651</v>
      </c>
      <c r="F373" s="30"/>
      <c r="G373" s="53"/>
    </row>
    <row r="374" spans="1:7" ht="43.5">
      <c r="A374" s="18" t="s">
        <v>334</v>
      </c>
      <c r="B374" s="114"/>
      <c r="C374" s="30" t="s">
        <v>4072</v>
      </c>
      <c r="D374" s="601">
        <v>2</v>
      </c>
      <c r="E374" s="28" t="s">
        <v>651</v>
      </c>
      <c r="F374" s="26"/>
      <c r="G374" s="53"/>
    </row>
    <row r="375" spans="1:7" ht="31">
      <c r="A375" s="18" t="s">
        <v>4073</v>
      </c>
      <c r="B375" s="114" t="s">
        <v>1000</v>
      </c>
      <c r="C375" s="30" t="s">
        <v>4074</v>
      </c>
      <c r="D375" s="601">
        <v>2</v>
      </c>
      <c r="E375" s="28" t="s">
        <v>651</v>
      </c>
      <c r="F375" s="30" t="s">
        <v>4075</v>
      </c>
      <c r="G375" s="53"/>
    </row>
    <row r="376" spans="1:7" ht="43.5">
      <c r="A376" s="18"/>
      <c r="B376" s="114"/>
      <c r="C376" s="30" t="s">
        <v>4076</v>
      </c>
      <c r="D376" s="601">
        <v>2</v>
      </c>
      <c r="E376" s="28" t="s">
        <v>651</v>
      </c>
      <c r="F376" s="30" t="s">
        <v>4077</v>
      </c>
      <c r="G376" s="53"/>
    </row>
    <row r="377" spans="1:7" ht="58">
      <c r="A377" s="18"/>
      <c r="B377" s="114"/>
      <c r="C377" s="30" t="s">
        <v>4078</v>
      </c>
      <c r="D377" s="601">
        <v>2</v>
      </c>
      <c r="E377" s="28" t="s">
        <v>651</v>
      </c>
      <c r="F377" s="30" t="s">
        <v>4079</v>
      </c>
      <c r="G377" s="53"/>
    </row>
    <row r="378" spans="1:7" ht="29">
      <c r="A378" s="18"/>
      <c r="B378" s="114"/>
      <c r="C378" s="30" t="s">
        <v>4080</v>
      </c>
      <c r="D378" s="601">
        <v>2</v>
      </c>
      <c r="E378" s="28" t="s">
        <v>4081</v>
      </c>
      <c r="F378" s="30" t="s">
        <v>4082</v>
      </c>
      <c r="G378" s="53"/>
    </row>
    <row r="379" spans="1:7" ht="29">
      <c r="A379" s="18"/>
      <c r="B379" s="114"/>
      <c r="C379" s="30" t="s">
        <v>4083</v>
      </c>
      <c r="D379" s="601">
        <v>2</v>
      </c>
      <c r="E379" s="28" t="s">
        <v>4081</v>
      </c>
      <c r="F379" s="30" t="s">
        <v>4084</v>
      </c>
      <c r="G379" s="53"/>
    </row>
    <row r="380" spans="1:7" ht="58">
      <c r="A380" s="18"/>
      <c r="B380" s="114"/>
      <c r="C380" s="30" t="s">
        <v>4085</v>
      </c>
      <c r="D380" s="601">
        <v>2</v>
      </c>
      <c r="E380" s="28" t="s">
        <v>4081</v>
      </c>
      <c r="F380" s="30" t="s">
        <v>4086</v>
      </c>
      <c r="G380" s="53"/>
    </row>
    <row r="381" spans="1:7" ht="46.5">
      <c r="A381" s="18" t="s">
        <v>1001</v>
      </c>
      <c r="B381" s="114" t="s">
        <v>1002</v>
      </c>
      <c r="C381" s="30" t="s">
        <v>4087</v>
      </c>
      <c r="D381" s="601">
        <v>2</v>
      </c>
      <c r="E381" s="28" t="s">
        <v>538</v>
      </c>
      <c r="F381" s="30" t="s">
        <v>4088</v>
      </c>
      <c r="G381" s="53"/>
    </row>
    <row r="382" spans="1:7" ht="43.5">
      <c r="A382" s="18"/>
      <c r="B382" s="114"/>
      <c r="C382" s="30" t="s">
        <v>4089</v>
      </c>
      <c r="D382" s="601">
        <v>2</v>
      </c>
      <c r="E382" s="28" t="s">
        <v>538</v>
      </c>
      <c r="F382" s="30" t="s">
        <v>4090</v>
      </c>
      <c r="G382" s="53"/>
    </row>
    <row r="383" spans="1:7" ht="29">
      <c r="A383" s="18"/>
      <c r="B383" s="114"/>
      <c r="C383" s="30" t="s">
        <v>4091</v>
      </c>
      <c r="D383" s="601">
        <v>2</v>
      </c>
      <c r="E383" s="28" t="s">
        <v>538</v>
      </c>
      <c r="F383" s="30" t="s">
        <v>4092</v>
      </c>
      <c r="G383" s="53"/>
    </row>
    <row r="384" spans="1:7" ht="29">
      <c r="A384" s="18"/>
      <c r="B384" s="114"/>
      <c r="C384" s="30" t="s">
        <v>4093</v>
      </c>
      <c r="D384" s="601">
        <v>2</v>
      </c>
      <c r="E384" s="28" t="s">
        <v>646</v>
      </c>
      <c r="F384" s="30"/>
      <c r="G384" s="53"/>
    </row>
    <row r="385" spans="1:7" ht="58">
      <c r="A385" s="18" t="s">
        <v>1003</v>
      </c>
      <c r="B385" s="114" t="s">
        <v>1004</v>
      </c>
      <c r="C385" s="30" t="s">
        <v>4094</v>
      </c>
      <c r="D385" s="601">
        <v>2</v>
      </c>
      <c r="E385" s="28" t="s">
        <v>651</v>
      </c>
      <c r="F385" s="26"/>
      <c r="G385" s="53"/>
    </row>
    <row r="386" spans="1:7" ht="43.5">
      <c r="A386" s="18" t="s">
        <v>334</v>
      </c>
      <c r="B386" s="114"/>
      <c r="C386" s="30" t="s">
        <v>4095</v>
      </c>
      <c r="D386" s="601">
        <v>2</v>
      </c>
      <c r="E386" s="28" t="s">
        <v>651</v>
      </c>
      <c r="F386" s="30" t="s">
        <v>4096</v>
      </c>
      <c r="G386" s="53"/>
    </row>
    <row r="387" spans="1:7" ht="101.5">
      <c r="A387" s="18" t="s">
        <v>334</v>
      </c>
      <c r="B387" s="114"/>
      <c r="C387" s="30" t="s">
        <v>4097</v>
      </c>
      <c r="D387" s="601">
        <v>2</v>
      </c>
      <c r="E387" s="28" t="s">
        <v>651</v>
      </c>
      <c r="F387" s="30" t="s">
        <v>4098</v>
      </c>
      <c r="G387" s="53"/>
    </row>
    <row r="388" spans="1:7" ht="29">
      <c r="A388" s="18"/>
      <c r="B388" s="114"/>
      <c r="C388" s="30" t="s">
        <v>4099</v>
      </c>
      <c r="D388" s="601">
        <v>2</v>
      </c>
      <c r="E388" s="28" t="s">
        <v>651</v>
      </c>
      <c r="F388" s="30"/>
      <c r="G388" s="53"/>
    </row>
    <row r="389" spans="1:7" ht="43.5">
      <c r="A389" s="18" t="s">
        <v>334</v>
      </c>
      <c r="B389" s="114"/>
      <c r="C389" s="30" t="s">
        <v>4100</v>
      </c>
      <c r="D389" s="601">
        <v>2</v>
      </c>
      <c r="E389" s="28" t="s">
        <v>651</v>
      </c>
      <c r="F389" s="30" t="s">
        <v>4101</v>
      </c>
      <c r="G389" s="53"/>
    </row>
    <row r="390" spans="1:7" ht="43.5">
      <c r="A390" s="18" t="s">
        <v>1005</v>
      </c>
      <c r="B390" s="114" t="s">
        <v>1006</v>
      </c>
      <c r="C390" s="30" t="s">
        <v>4102</v>
      </c>
      <c r="D390" s="601">
        <v>2</v>
      </c>
      <c r="E390" s="28" t="s">
        <v>339</v>
      </c>
      <c r="F390" s="26" t="s">
        <v>4103</v>
      </c>
      <c r="G390" s="53"/>
    </row>
    <row r="391" spans="1:7" ht="43.5">
      <c r="A391" s="18"/>
      <c r="B391" s="114"/>
      <c r="C391" s="123" t="s">
        <v>4104</v>
      </c>
      <c r="D391" s="601">
        <v>2</v>
      </c>
      <c r="E391" s="28" t="s">
        <v>375</v>
      </c>
      <c r="F391" s="123" t="s">
        <v>4105</v>
      </c>
      <c r="G391" s="53"/>
    </row>
    <row r="392" spans="1:7" ht="29">
      <c r="A392" s="18"/>
      <c r="B392" s="114"/>
      <c r="C392" s="30" t="s">
        <v>4106</v>
      </c>
      <c r="D392" s="601">
        <v>2</v>
      </c>
      <c r="E392" s="28" t="s">
        <v>375</v>
      </c>
      <c r="F392" s="26" t="s">
        <v>4107</v>
      </c>
      <c r="G392" s="53"/>
    </row>
    <row r="393" spans="1:7" ht="29">
      <c r="A393" s="18"/>
      <c r="B393" s="114"/>
      <c r="C393" s="30" t="s">
        <v>4108</v>
      </c>
      <c r="D393" s="601">
        <v>2</v>
      </c>
      <c r="E393" s="28" t="s">
        <v>651</v>
      </c>
      <c r="F393" s="26"/>
      <c r="G393" s="53"/>
    </row>
    <row r="394" spans="1:7" ht="29">
      <c r="A394" s="18"/>
      <c r="B394" s="114"/>
      <c r="C394" s="30" t="s">
        <v>4109</v>
      </c>
      <c r="D394" s="601">
        <v>2</v>
      </c>
      <c r="E394" s="28" t="s">
        <v>651</v>
      </c>
      <c r="F394" s="26"/>
      <c r="G394" s="53"/>
    </row>
    <row r="395" spans="1:7" ht="43.5">
      <c r="A395" s="18"/>
      <c r="B395" s="114"/>
      <c r="C395" s="30" t="s">
        <v>4110</v>
      </c>
      <c r="D395" s="601">
        <v>2</v>
      </c>
      <c r="E395" s="28" t="s">
        <v>651</v>
      </c>
      <c r="F395" s="26"/>
      <c r="G395" s="53"/>
    </row>
    <row r="396" spans="1:7" ht="58">
      <c r="A396" s="18" t="s">
        <v>4111</v>
      </c>
      <c r="B396" s="114" t="s">
        <v>1008</v>
      </c>
      <c r="C396" s="30" t="s">
        <v>4112</v>
      </c>
      <c r="D396" s="601">
        <v>2</v>
      </c>
      <c r="E396" s="28" t="s">
        <v>651</v>
      </c>
      <c r="F396" s="30" t="s">
        <v>4113</v>
      </c>
      <c r="G396" s="53"/>
    </row>
    <row r="397" spans="1:7" ht="58">
      <c r="A397" s="18"/>
      <c r="B397" s="114"/>
      <c r="C397" s="30" t="s">
        <v>4114</v>
      </c>
      <c r="D397" s="601">
        <v>2</v>
      </c>
      <c r="E397" s="28" t="s">
        <v>651</v>
      </c>
      <c r="F397" s="30" t="s">
        <v>4115</v>
      </c>
      <c r="G397" s="53"/>
    </row>
    <row r="398" spans="1:7" ht="43.5">
      <c r="A398" s="18"/>
      <c r="B398" s="114"/>
      <c r="C398" s="30" t="s">
        <v>4116</v>
      </c>
      <c r="D398" s="601">
        <v>2</v>
      </c>
      <c r="E398" s="28" t="s">
        <v>651</v>
      </c>
      <c r="F398" s="30"/>
      <c r="G398" s="53"/>
    </row>
    <row r="399" spans="1:7" ht="29">
      <c r="A399" s="18"/>
      <c r="B399" s="114"/>
      <c r="C399" s="30" t="s">
        <v>4117</v>
      </c>
      <c r="D399" s="601">
        <v>2</v>
      </c>
      <c r="E399" s="28" t="s">
        <v>651</v>
      </c>
      <c r="F399" s="30"/>
      <c r="G399" s="53"/>
    </row>
    <row r="400" spans="1:7" ht="58">
      <c r="A400" s="18" t="s">
        <v>4118</v>
      </c>
      <c r="B400" s="19" t="s">
        <v>1010</v>
      </c>
      <c r="C400" s="30" t="s">
        <v>4112</v>
      </c>
      <c r="D400" s="601">
        <v>2</v>
      </c>
      <c r="E400" s="28" t="s">
        <v>651</v>
      </c>
      <c r="F400" s="30" t="s">
        <v>4113</v>
      </c>
      <c r="G400" s="53"/>
    </row>
    <row r="401" spans="1:9" ht="58">
      <c r="A401" s="18" t="s">
        <v>334</v>
      </c>
      <c r="B401" s="19"/>
      <c r="C401" s="30" t="s">
        <v>4119</v>
      </c>
      <c r="D401" s="601">
        <v>2</v>
      </c>
      <c r="E401" s="28" t="s">
        <v>651</v>
      </c>
      <c r="F401" s="30" t="s">
        <v>4120</v>
      </c>
      <c r="G401" s="53"/>
    </row>
    <row r="402" spans="1:9" ht="82.15" customHeight="1">
      <c r="A402" s="18" t="s">
        <v>334</v>
      </c>
      <c r="B402" s="19"/>
      <c r="C402" s="30" t="s">
        <v>4121</v>
      </c>
      <c r="D402" s="601">
        <v>2</v>
      </c>
      <c r="E402" s="28" t="s">
        <v>651</v>
      </c>
      <c r="F402" s="26"/>
      <c r="G402" s="53"/>
    </row>
    <row r="403" spans="1:9" ht="72.5">
      <c r="A403" s="18" t="s">
        <v>334</v>
      </c>
      <c r="B403" s="19"/>
      <c r="C403" s="30" t="s">
        <v>4122</v>
      </c>
      <c r="D403" s="601">
        <v>2</v>
      </c>
      <c r="E403" s="28" t="s">
        <v>651</v>
      </c>
      <c r="F403" s="26"/>
      <c r="G403" s="53"/>
    </row>
    <row r="404" spans="1:9" ht="43.5">
      <c r="A404" s="18" t="s">
        <v>334</v>
      </c>
      <c r="B404" s="19"/>
      <c r="C404" s="30" t="s">
        <v>4123</v>
      </c>
      <c r="D404" s="601">
        <v>2</v>
      </c>
      <c r="E404" s="28" t="s">
        <v>651</v>
      </c>
      <c r="F404" s="26"/>
      <c r="G404" s="53"/>
    </row>
    <row r="405" spans="1:9" ht="58">
      <c r="A405" s="18" t="s">
        <v>334</v>
      </c>
      <c r="B405" s="19"/>
      <c r="C405" s="30" t="s">
        <v>4124</v>
      </c>
      <c r="D405" s="601">
        <v>2</v>
      </c>
      <c r="E405" s="28" t="s">
        <v>651</v>
      </c>
      <c r="F405" s="30" t="s">
        <v>4125</v>
      </c>
      <c r="G405" s="53"/>
    </row>
    <row r="406" spans="1:9" ht="43.5">
      <c r="A406" s="18" t="s">
        <v>334</v>
      </c>
      <c r="B406" s="19"/>
      <c r="C406" s="30" t="s">
        <v>4126</v>
      </c>
      <c r="D406" s="601">
        <v>2</v>
      </c>
      <c r="E406" s="28" t="s">
        <v>651</v>
      </c>
      <c r="F406" s="26"/>
      <c r="G406" s="53"/>
    </row>
    <row r="407" spans="1:9" ht="31" hidden="1">
      <c r="A407" s="27" t="s">
        <v>1012</v>
      </c>
      <c r="B407" s="19" t="s">
        <v>1013</v>
      </c>
      <c r="C407" s="26"/>
      <c r="D407" s="26"/>
      <c r="E407" s="28"/>
      <c r="F407" s="26"/>
      <c r="G407" s="26"/>
      <c r="H407" s="99"/>
      <c r="I407" s="99"/>
    </row>
    <row r="408" spans="1:9" ht="46.5">
      <c r="A408" s="18" t="s">
        <v>4127</v>
      </c>
      <c r="B408" s="19" t="s">
        <v>1020</v>
      </c>
      <c r="C408" s="30" t="s">
        <v>4128</v>
      </c>
      <c r="D408" s="601">
        <v>2</v>
      </c>
      <c r="E408" s="28" t="s">
        <v>651</v>
      </c>
      <c r="F408" s="26"/>
      <c r="G408" s="53"/>
    </row>
    <row r="409" spans="1:9" ht="43.5">
      <c r="A409" s="18" t="s">
        <v>334</v>
      </c>
      <c r="B409" s="19"/>
      <c r="C409" s="30" t="s">
        <v>4129</v>
      </c>
      <c r="D409" s="601">
        <v>2</v>
      </c>
      <c r="E409" s="28" t="s">
        <v>651</v>
      </c>
      <c r="F409" s="26"/>
      <c r="G409" s="53"/>
    </row>
    <row r="410" spans="1:9" ht="40.15" hidden="1" customHeight="1">
      <c r="A410" s="162" t="s">
        <v>4130</v>
      </c>
      <c r="B410" s="1353" t="s">
        <v>56</v>
      </c>
      <c r="C410" s="1144"/>
      <c r="D410" s="1144"/>
      <c r="E410" s="1144"/>
      <c r="F410" s="1144"/>
      <c r="G410" s="1354"/>
      <c r="H410" s="99">
        <f>SUM(D411:D413)</f>
        <v>0</v>
      </c>
      <c r="I410" s="99">
        <f>COUNT(D411:D413)*2</f>
        <v>0</v>
      </c>
    </row>
    <row r="411" spans="1:9" ht="46.5" hidden="1">
      <c r="A411" s="27" t="s">
        <v>1022</v>
      </c>
      <c r="B411" s="114" t="s">
        <v>1023</v>
      </c>
      <c r="C411" s="26"/>
      <c r="D411" s="26"/>
      <c r="E411" s="28"/>
      <c r="F411" s="26"/>
      <c r="G411" s="26"/>
      <c r="H411" s="99"/>
      <c r="I411" s="99"/>
    </row>
    <row r="412" spans="1:9" ht="46.5" hidden="1">
      <c r="A412" s="27" t="s">
        <v>1024</v>
      </c>
      <c r="B412" s="114" t="s">
        <v>1025</v>
      </c>
      <c r="C412" s="26"/>
      <c r="D412" s="26"/>
      <c r="E412" s="28"/>
      <c r="F412" s="26"/>
      <c r="G412" s="26"/>
      <c r="H412" s="99"/>
      <c r="I412" s="99"/>
    </row>
    <row r="413" spans="1:9" ht="46.5" hidden="1">
      <c r="A413" s="27" t="s">
        <v>1026</v>
      </c>
      <c r="B413" s="114" t="s">
        <v>1027</v>
      </c>
      <c r="C413" s="26"/>
      <c r="D413" s="26"/>
      <c r="E413" s="28"/>
      <c r="F413" s="26"/>
      <c r="G413" s="26"/>
      <c r="H413" s="99"/>
      <c r="I413" s="99"/>
    </row>
    <row r="414" spans="1:9" ht="40.15" hidden="1" customHeight="1">
      <c r="A414" s="162" t="s">
        <v>1950</v>
      </c>
      <c r="B414" s="1353" t="s">
        <v>54</v>
      </c>
      <c r="C414" s="1144"/>
      <c r="D414" s="1144"/>
      <c r="E414" s="1144"/>
      <c r="F414" s="1144"/>
      <c r="G414" s="1354"/>
      <c r="H414" s="99">
        <f>SUM(D415:D418)</f>
        <v>0</v>
      </c>
      <c r="I414" s="99">
        <f>COUNT(D415:D418)*2</f>
        <v>0</v>
      </c>
    </row>
    <row r="415" spans="1:9" ht="31" hidden="1">
      <c r="A415" s="27" t="s">
        <v>1952</v>
      </c>
      <c r="B415" s="114" t="s">
        <v>1029</v>
      </c>
      <c r="C415" s="26"/>
      <c r="D415" s="26"/>
      <c r="E415" s="28"/>
      <c r="F415" s="26"/>
      <c r="G415" s="26"/>
      <c r="H415" s="99"/>
      <c r="I415" s="99"/>
    </row>
    <row r="416" spans="1:9" ht="31" hidden="1">
      <c r="A416" s="27" t="s">
        <v>1034</v>
      </c>
      <c r="B416" s="114" t="s">
        <v>1035</v>
      </c>
      <c r="C416" s="26"/>
      <c r="D416" s="26"/>
      <c r="E416" s="28"/>
      <c r="F416" s="26"/>
      <c r="G416" s="26"/>
      <c r="H416" s="99"/>
      <c r="I416" s="99"/>
    </row>
    <row r="417" spans="1:9" ht="31" hidden="1">
      <c r="A417" s="27" t="s">
        <v>1036</v>
      </c>
      <c r="B417" s="114" t="s">
        <v>1037</v>
      </c>
      <c r="C417" s="26"/>
      <c r="D417" s="26"/>
      <c r="E417" s="28"/>
      <c r="F417" s="26"/>
      <c r="G417" s="26"/>
      <c r="H417" s="99"/>
      <c r="I417" s="99"/>
    </row>
    <row r="418" spans="1:9" ht="46.5" hidden="1">
      <c r="A418" s="27" t="s">
        <v>1038</v>
      </c>
      <c r="B418" s="114" t="s">
        <v>1039</v>
      </c>
      <c r="C418" s="26"/>
      <c r="D418" s="26"/>
      <c r="E418" s="28"/>
      <c r="F418" s="26"/>
      <c r="G418" s="26"/>
      <c r="H418" s="99"/>
      <c r="I418" s="99"/>
    </row>
    <row r="419" spans="1:9" ht="40.15" hidden="1" customHeight="1">
      <c r="A419" s="124" t="s">
        <v>53</v>
      </c>
      <c r="B419" s="1378" t="s">
        <v>52</v>
      </c>
      <c r="C419" s="1165"/>
      <c r="D419" s="1165"/>
      <c r="E419" s="1165"/>
      <c r="F419" s="1165"/>
      <c r="G419" s="1379"/>
      <c r="H419" s="99">
        <f>SUM(D420:D422)</f>
        <v>0</v>
      </c>
      <c r="I419" s="99">
        <f>COUNT(D420:D422)*2</f>
        <v>0</v>
      </c>
    </row>
    <row r="420" spans="1:9" ht="46.5" hidden="1">
      <c r="A420" s="27" t="s">
        <v>1040</v>
      </c>
      <c r="B420" s="19" t="s">
        <v>1041</v>
      </c>
      <c r="C420" s="114"/>
      <c r="D420" s="26"/>
      <c r="E420" s="28"/>
      <c r="F420" s="26"/>
      <c r="G420" s="26"/>
      <c r="H420" s="99"/>
      <c r="I420" s="99"/>
    </row>
    <row r="421" spans="1:9" ht="46.5" hidden="1">
      <c r="A421" s="27" t="s">
        <v>1958</v>
      </c>
      <c r="B421" s="19" t="s">
        <v>1045</v>
      </c>
      <c r="C421" s="26"/>
      <c r="D421" s="26"/>
      <c r="E421" s="28"/>
      <c r="F421" s="26"/>
      <c r="G421" s="26"/>
      <c r="H421" s="99"/>
      <c r="I421" s="99"/>
    </row>
    <row r="422" spans="1:9" ht="77.5" hidden="1">
      <c r="A422" s="27" t="s">
        <v>1052</v>
      </c>
      <c r="B422" s="19" t="s">
        <v>1057</v>
      </c>
      <c r="C422" s="26"/>
      <c r="D422" s="26"/>
      <c r="E422" s="28"/>
      <c r="F422" s="26"/>
      <c r="G422" s="26"/>
      <c r="H422" s="99"/>
      <c r="I422" s="99"/>
    </row>
    <row r="423" spans="1:9" ht="15.5" hidden="1">
      <c r="A423" s="27"/>
      <c r="B423" s="1083" t="s">
        <v>4376</v>
      </c>
      <c r="C423" s="1009"/>
      <c r="D423" s="1009"/>
      <c r="E423" s="1009"/>
      <c r="F423" s="1009"/>
      <c r="G423" s="1009"/>
      <c r="H423" s="99"/>
      <c r="I423" s="99"/>
    </row>
    <row r="424" spans="1:9" ht="40.15" hidden="1" customHeight="1">
      <c r="A424" s="124" t="s">
        <v>4131</v>
      </c>
      <c r="B424" s="1353" t="s">
        <v>50</v>
      </c>
      <c r="C424" s="1144"/>
      <c r="D424" s="1144"/>
      <c r="E424" s="1144"/>
      <c r="F424" s="1144"/>
      <c r="G424" s="1354"/>
      <c r="H424" s="99">
        <f>SUM(D425:D430)</f>
        <v>0</v>
      </c>
      <c r="I424" s="99">
        <f>COUNT(D425:D430)*2</f>
        <v>0</v>
      </c>
    </row>
    <row r="425" spans="1:9" ht="46.5" hidden="1">
      <c r="A425" s="27" t="s">
        <v>4132</v>
      </c>
      <c r="B425" s="114" t="s">
        <v>1059</v>
      </c>
      <c r="C425" s="114"/>
      <c r="D425" s="26"/>
      <c r="E425" s="28"/>
      <c r="F425" s="26"/>
      <c r="G425" s="26"/>
      <c r="H425" s="99"/>
      <c r="I425" s="99"/>
    </row>
    <row r="426" spans="1:9" ht="77.5" hidden="1">
      <c r="A426" s="27" t="s">
        <v>1060</v>
      </c>
      <c r="B426" s="114" t="s">
        <v>1061</v>
      </c>
      <c r="C426" s="26"/>
      <c r="D426" s="26"/>
      <c r="E426" s="28"/>
      <c r="F426" s="26"/>
      <c r="G426" s="26"/>
      <c r="H426" s="99"/>
      <c r="I426" s="99"/>
    </row>
    <row r="427" spans="1:9" ht="62" hidden="1">
      <c r="A427" s="27" t="s">
        <v>1062</v>
      </c>
      <c r="B427" s="114" t="s">
        <v>1063</v>
      </c>
      <c r="C427" s="26"/>
      <c r="D427" s="26"/>
      <c r="E427" s="28"/>
      <c r="F427" s="26"/>
      <c r="G427" s="26"/>
      <c r="H427" s="99"/>
      <c r="I427" s="99"/>
    </row>
    <row r="428" spans="1:9" ht="77.5" hidden="1">
      <c r="A428" s="27" t="s">
        <v>1064</v>
      </c>
      <c r="B428" s="114" t="s">
        <v>1065</v>
      </c>
      <c r="C428" s="26"/>
      <c r="D428" s="26"/>
      <c r="E428" s="28"/>
      <c r="F428" s="26"/>
      <c r="G428" s="26"/>
      <c r="H428" s="99"/>
      <c r="I428" s="99"/>
    </row>
    <row r="429" spans="1:9" ht="62" hidden="1">
      <c r="A429" s="27" t="s">
        <v>1066</v>
      </c>
      <c r="B429" s="114" t="s">
        <v>1067</v>
      </c>
      <c r="C429" s="26"/>
      <c r="D429" s="26"/>
      <c r="E429" s="28"/>
      <c r="F429" s="26"/>
      <c r="G429" s="26"/>
      <c r="H429" s="99"/>
      <c r="I429" s="99"/>
    </row>
    <row r="430" spans="1:9" ht="43.5" hidden="1">
      <c r="A430" s="27" t="s">
        <v>1068</v>
      </c>
      <c r="B430" s="30" t="s">
        <v>1069</v>
      </c>
      <c r="C430" s="26"/>
      <c r="D430" s="26"/>
      <c r="E430" s="28"/>
      <c r="F430" s="26"/>
      <c r="G430" s="26"/>
      <c r="H430" s="99"/>
      <c r="I430" s="99"/>
    </row>
    <row r="431" spans="1:9" ht="40.15" hidden="1" customHeight="1">
      <c r="A431" s="162" t="s">
        <v>49</v>
      </c>
      <c r="B431" s="1353" t="s">
        <v>48</v>
      </c>
      <c r="C431" s="1144"/>
      <c r="D431" s="1144"/>
      <c r="E431" s="1144"/>
      <c r="F431" s="1144"/>
      <c r="G431" s="1354"/>
      <c r="H431" s="99">
        <f>SUM(D432:D442)</f>
        <v>0</v>
      </c>
      <c r="I431" s="99">
        <f>COUNT(D432:D442)*2</f>
        <v>0</v>
      </c>
    </row>
    <row r="432" spans="1:9" ht="40.15" hidden="1" customHeight="1">
      <c r="A432" s="27" t="s">
        <v>1070</v>
      </c>
      <c r="B432" s="23" t="s">
        <v>1967</v>
      </c>
      <c r="C432" s="28"/>
      <c r="D432" s="28"/>
      <c r="E432" s="28"/>
      <c r="F432" s="28"/>
      <c r="G432" s="465"/>
      <c r="H432" s="99"/>
      <c r="I432" s="99"/>
    </row>
    <row r="433" spans="1:9" ht="40.15" hidden="1" customHeight="1">
      <c r="A433" s="27" t="s">
        <v>1071</v>
      </c>
      <c r="B433" s="23" t="s">
        <v>1978</v>
      </c>
      <c r="C433" s="28"/>
      <c r="D433" s="28"/>
      <c r="E433" s="28"/>
      <c r="F433" s="28"/>
      <c r="G433" s="465"/>
      <c r="H433" s="99"/>
      <c r="I433" s="99"/>
    </row>
    <row r="434" spans="1:9" ht="40.15" hidden="1" customHeight="1">
      <c r="A434" s="27" t="s">
        <v>1073</v>
      </c>
      <c r="B434" s="172" t="s">
        <v>1988</v>
      </c>
      <c r="C434" s="28"/>
      <c r="D434" s="28"/>
      <c r="E434" s="28"/>
      <c r="F434" s="28"/>
      <c r="G434" s="465"/>
      <c r="H434" s="99"/>
      <c r="I434" s="99"/>
    </row>
    <row r="435" spans="1:9" ht="40.15" hidden="1" customHeight="1">
      <c r="A435" s="27" t="s">
        <v>1074</v>
      </c>
      <c r="B435" s="23" t="s">
        <v>1072</v>
      </c>
      <c r="C435" s="28"/>
      <c r="D435" s="28"/>
      <c r="E435" s="28"/>
      <c r="F435" s="28"/>
      <c r="G435" s="465"/>
      <c r="H435" s="99"/>
      <c r="I435" s="99"/>
    </row>
    <row r="436" spans="1:9" ht="40.15" hidden="1" customHeight="1">
      <c r="A436" s="27" t="s">
        <v>1998</v>
      </c>
      <c r="B436" s="23" t="s">
        <v>1999</v>
      </c>
      <c r="C436" s="28"/>
      <c r="D436" s="28"/>
      <c r="E436" s="28"/>
      <c r="F436" s="28"/>
      <c r="G436" s="465"/>
      <c r="H436" s="99"/>
      <c r="I436" s="99"/>
    </row>
    <row r="437" spans="1:9" ht="40.15" hidden="1" customHeight="1">
      <c r="A437" s="27" t="s">
        <v>2004</v>
      </c>
      <c r="B437" s="23" t="s">
        <v>2005</v>
      </c>
      <c r="C437" s="28"/>
      <c r="D437" s="28"/>
      <c r="E437" s="28"/>
      <c r="F437" s="28"/>
      <c r="G437" s="465"/>
      <c r="H437" s="99"/>
      <c r="I437" s="99"/>
    </row>
    <row r="438" spans="1:9" ht="40.15" hidden="1" customHeight="1">
      <c r="A438" s="27" t="s">
        <v>2016</v>
      </c>
      <c r="B438" s="23" t="s">
        <v>2017</v>
      </c>
      <c r="C438" s="28"/>
      <c r="D438" s="28"/>
      <c r="E438" s="28"/>
      <c r="F438" s="28"/>
      <c r="G438" s="465"/>
      <c r="H438" s="99"/>
      <c r="I438" s="99"/>
    </row>
    <row r="439" spans="1:9" ht="40.15" hidden="1" customHeight="1">
      <c r="A439" s="27" t="s">
        <v>2021</v>
      </c>
      <c r="B439" s="23" t="s">
        <v>2022</v>
      </c>
      <c r="C439" s="28"/>
      <c r="D439" s="28"/>
      <c r="E439" s="28"/>
      <c r="F439" s="28"/>
      <c r="G439" s="465"/>
      <c r="H439" s="99"/>
      <c r="I439" s="99"/>
    </row>
    <row r="440" spans="1:9" ht="29" hidden="1">
      <c r="A440" s="27" t="s">
        <v>2029</v>
      </c>
      <c r="B440" s="23" t="s">
        <v>2030</v>
      </c>
      <c r="C440" s="28"/>
      <c r="D440" s="28"/>
      <c r="E440" s="28"/>
      <c r="F440" s="28"/>
      <c r="G440" s="465"/>
      <c r="H440" s="99"/>
      <c r="I440" s="99"/>
    </row>
    <row r="441" spans="1:9" ht="43.5" hidden="1">
      <c r="A441" s="27" t="s">
        <v>2033</v>
      </c>
      <c r="B441" s="23" t="s">
        <v>2034</v>
      </c>
      <c r="C441" s="28"/>
      <c r="D441" s="28"/>
      <c r="E441" s="28"/>
      <c r="F441" s="28"/>
      <c r="G441" s="465"/>
      <c r="H441" s="99"/>
      <c r="I441" s="99"/>
    </row>
    <row r="442" spans="1:9" ht="58" hidden="1">
      <c r="A442" s="27" t="s">
        <v>2041</v>
      </c>
      <c r="B442" s="23" t="s">
        <v>2042</v>
      </c>
      <c r="C442" s="28"/>
      <c r="D442" s="28"/>
      <c r="E442" s="28"/>
      <c r="F442" s="28"/>
      <c r="G442" s="465"/>
      <c r="H442" s="99"/>
      <c r="I442" s="99"/>
    </row>
    <row r="443" spans="1:9" ht="40.15" hidden="1" customHeight="1">
      <c r="A443" s="162" t="s">
        <v>47</v>
      </c>
      <c r="B443" s="1353" t="s">
        <v>46</v>
      </c>
      <c r="C443" s="1144"/>
      <c r="D443" s="1144"/>
      <c r="E443" s="1144"/>
      <c r="F443" s="1144"/>
      <c r="G443" s="1354"/>
      <c r="H443" s="99">
        <f>SUM(D444:D449)</f>
        <v>0</v>
      </c>
      <c r="I443" s="99">
        <f>COUNT(D444:D449)*2</f>
        <v>0</v>
      </c>
    </row>
    <row r="444" spans="1:9" ht="58" hidden="1">
      <c r="A444" s="27" t="s">
        <v>1075</v>
      </c>
      <c r="B444" s="23" t="s">
        <v>2046</v>
      </c>
      <c r="C444" s="26"/>
      <c r="D444" s="26"/>
      <c r="E444" s="28"/>
      <c r="F444" s="26"/>
      <c r="G444" s="465"/>
      <c r="H444" s="99"/>
      <c r="I444" s="99"/>
    </row>
    <row r="445" spans="1:9" ht="58" hidden="1">
      <c r="A445" s="27" t="s">
        <v>1076</v>
      </c>
      <c r="B445" s="23" t="s">
        <v>2055</v>
      </c>
      <c r="C445" s="26"/>
      <c r="D445" s="26"/>
      <c r="E445" s="28"/>
      <c r="F445" s="26"/>
      <c r="G445" s="465"/>
      <c r="H445" s="99"/>
      <c r="I445" s="99"/>
    </row>
    <row r="446" spans="1:9" ht="43.5" hidden="1">
      <c r="A446" s="27" t="s">
        <v>1077</v>
      </c>
      <c r="B446" s="23" t="s">
        <v>2058</v>
      </c>
      <c r="C446" s="26"/>
      <c r="D446" s="26"/>
      <c r="E446" s="28"/>
      <c r="F446" s="26"/>
      <c r="G446" s="465"/>
      <c r="H446" s="99"/>
      <c r="I446" s="99"/>
    </row>
    <row r="447" spans="1:9" ht="58" hidden="1">
      <c r="A447" s="27" t="s">
        <v>1078</v>
      </c>
      <c r="B447" s="23" t="s">
        <v>2064</v>
      </c>
      <c r="C447" s="26"/>
      <c r="D447" s="26"/>
      <c r="E447" s="28"/>
      <c r="F447" s="26"/>
      <c r="G447" s="465"/>
      <c r="H447" s="99"/>
      <c r="I447" s="99"/>
    </row>
    <row r="448" spans="1:9" ht="58" hidden="1">
      <c r="A448" s="27" t="s">
        <v>1079</v>
      </c>
      <c r="B448" s="23" t="s">
        <v>5882</v>
      </c>
      <c r="C448" s="26"/>
      <c r="D448" s="26"/>
      <c r="E448" s="28"/>
      <c r="F448" s="26"/>
      <c r="G448" s="465"/>
      <c r="H448" s="99"/>
      <c r="I448" s="99"/>
    </row>
    <row r="449" spans="1:9" ht="46.5" hidden="1">
      <c r="A449" s="27" t="s">
        <v>5880</v>
      </c>
      <c r="B449" s="116" t="s">
        <v>1080</v>
      </c>
      <c r="C449" s="26"/>
      <c r="D449" s="26"/>
      <c r="E449" s="28"/>
      <c r="F449" s="26"/>
      <c r="G449" s="465"/>
      <c r="H449" s="99"/>
      <c r="I449" s="99"/>
    </row>
    <row r="450" spans="1:9" ht="40.15" hidden="1" customHeight="1">
      <c r="A450" s="162" t="s">
        <v>45</v>
      </c>
      <c r="B450" s="1378" t="s">
        <v>44</v>
      </c>
      <c r="C450" s="1165"/>
      <c r="D450" s="1165"/>
      <c r="E450" s="1165"/>
      <c r="F450" s="1165"/>
      <c r="G450" s="1379"/>
      <c r="H450" s="99">
        <f>SUM(D451:D460)</f>
        <v>0</v>
      </c>
      <c r="I450" s="99">
        <f>COUNT(D451:D460)*2</f>
        <v>0</v>
      </c>
    </row>
    <row r="451" spans="1:9" ht="46.5" hidden="1">
      <c r="A451" s="27" t="s">
        <v>1081</v>
      </c>
      <c r="B451" s="114" t="s">
        <v>1082</v>
      </c>
      <c r="C451" s="26"/>
      <c r="D451" s="26"/>
      <c r="E451" s="28"/>
      <c r="F451" s="26"/>
      <c r="G451" s="26"/>
      <c r="H451" s="99"/>
      <c r="I451" s="99"/>
    </row>
    <row r="452" spans="1:9" ht="58" hidden="1">
      <c r="A452" s="27" t="s">
        <v>1083</v>
      </c>
      <c r="B452" s="30" t="s">
        <v>1084</v>
      </c>
      <c r="C452" s="26"/>
      <c r="D452" s="26"/>
      <c r="E452" s="28"/>
      <c r="F452" s="26"/>
      <c r="G452" s="26"/>
      <c r="H452" s="99"/>
      <c r="I452" s="99"/>
    </row>
    <row r="453" spans="1:9" ht="46.5" hidden="1">
      <c r="A453" s="27" t="s">
        <v>1085</v>
      </c>
      <c r="B453" s="114" t="s">
        <v>1086</v>
      </c>
      <c r="C453" s="26"/>
      <c r="D453" s="26"/>
      <c r="E453" s="28"/>
      <c r="F453" s="26"/>
      <c r="G453" s="26"/>
      <c r="H453" s="99"/>
      <c r="I453" s="99"/>
    </row>
    <row r="454" spans="1:9" ht="46.5" hidden="1">
      <c r="A454" s="27" t="s">
        <v>1087</v>
      </c>
      <c r="B454" s="114" t="s">
        <v>5883</v>
      </c>
      <c r="C454" s="26"/>
      <c r="D454" s="26"/>
      <c r="E454" s="28"/>
      <c r="F454" s="26"/>
      <c r="G454" s="26"/>
      <c r="H454" s="99"/>
      <c r="I454" s="99"/>
    </row>
    <row r="455" spans="1:9" ht="31" hidden="1">
      <c r="A455" s="27" t="s">
        <v>1088</v>
      </c>
      <c r="B455" s="114" t="s">
        <v>5884</v>
      </c>
      <c r="C455" s="26"/>
      <c r="D455" s="26"/>
      <c r="E455" s="28"/>
      <c r="F455" s="26"/>
      <c r="G455" s="26"/>
      <c r="H455" s="99"/>
      <c r="I455" s="99"/>
    </row>
    <row r="456" spans="1:9" ht="46.5" hidden="1">
      <c r="A456" s="27" t="s">
        <v>1090</v>
      </c>
      <c r="B456" s="19" t="s">
        <v>5885</v>
      </c>
      <c r="C456" s="26"/>
      <c r="D456" s="26"/>
      <c r="E456" s="28"/>
      <c r="F456" s="26"/>
      <c r="G456" s="26"/>
      <c r="H456" s="99"/>
      <c r="I456" s="99"/>
    </row>
    <row r="457" spans="1:9" ht="62" hidden="1">
      <c r="A457" s="27" t="s">
        <v>1092</v>
      </c>
      <c r="B457" s="114" t="s">
        <v>1089</v>
      </c>
      <c r="C457" s="26"/>
      <c r="D457" s="26"/>
      <c r="E457" s="28"/>
      <c r="F457" s="26"/>
      <c r="G457" s="26"/>
      <c r="H457" s="99"/>
      <c r="I457" s="99"/>
    </row>
    <row r="458" spans="1:9" ht="62" hidden="1">
      <c r="A458" s="27" t="s">
        <v>3190</v>
      </c>
      <c r="B458" s="114" t="s">
        <v>1091</v>
      </c>
      <c r="C458" s="26"/>
      <c r="D458" s="26"/>
      <c r="E458" s="28"/>
      <c r="F458" s="26"/>
      <c r="G458" s="26"/>
      <c r="H458" s="99"/>
      <c r="I458" s="99"/>
    </row>
    <row r="459" spans="1:9" ht="46.5" hidden="1">
      <c r="A459" s="27" t="s">
        <v>3191</v>
      </c>
      <c r="B459" s="114" t="s">
        <v>1093</v>
      </c>
      <c r="C459" s="26"/>
      <c r="D459" s="26"/>
      <c r="E459" s="28"/>
      <c r="F459" s="26"/>
      <c r="G459" s="26"/>
      <c r="H459" s="99"/>
      <c r="I459" s="99"/>
    </row>
    <row r="460" spans="1:9" ht="46.5" hidden="1">
      <c r="A460" s="27" t="s">
        <v>3192</v>
      </c>
      <c r="B460" s="19" t="s">
        <v>5888</v>
      </c>
      <c r="C460" s="26"/>
      <c r="D460" s="26"/>
      <c r="E460" s="28"/>
      <c r="F460" s="26"/>
      <c r="G460" s="26"/>
      <c r="H460" s="99"/>
      <c r="I460" s="99"/>
    </row>
    <row r="461" spans="1:9" ht="40.15" hidden="1" customHeight="1">
      <c r="A461" s="162" t="s">
        <v>43</v>
      </c>
      <c r="B461" s="1353" t="s">
        <v>42</v>
      </c>
      <c r="C461" s="1144"/>
      <c r="D461" s="1144"/>
      <c r="E461" s="1144"/>
      <c r="F461" s="1144"/>
      <c r="G461" s="1354"/>
      <c r="H461" s="99">
        <f>SUM(D462:D467)</f>
        <v>0</v>
      </c>
      <c r="I461" s="99">
        <f>COUNT(D462:D467)*2</f>
        <v>0</v>
      </c>
    </row>
    <row r="462" spans="1:9" ht="46.5" hidden="1">
      <c r="A462" s="27" t="s">
        <v>1094</v>
      </c>
      <c r="B462" s="114" t="s">
        <v>1095</v>
      </c>
      <c r="C462" s="26"/>
      <c r="D462" s="26"/>
      <c r="E462" s="28"/>
      <c r="F462" s="26"/>
      <c r="G462" s="26"/>
      <c r="H462" s="99"/>
      <c r="I462" s="99"/>
    </row>
    <row r="463" spans="1:9" ht="46.5" hidden="1">
      <c r="A463" s="27" t="s">
        <v>1096</v>
      </c>
      <c r="B463" s="114" t="s">
        <v>1097</v>
      </c>
      <c r="C463" s="26"/>
      <c r="D463" s="26"/>
      <c r="E463" s="28"/>
      <c r="F463" s="26"/>
      <c r="G463" s="26"/>
      <c r="H463" s="99"/>
      <c r="I463" s="99"/>
    </row>
    <row r="464" spans="1:9" ht="46.5" hidden="1">
      <c r="A464" s="27" t="s">
        <v>1098</v>
      </c>
      <c r="B464" s="114" t="s">
        <v>1099</v>
      </c>
      <c r="C464" s="26"/>
      <c r="D464" s="26"/>
      <c r="E464" s="28"/>
      <c r="F464" s="26"/>
      <c r="G464" s="26"/>
      <c r="H464" s="99"/>
      <c r="I464" s="99"/>
    </row>
    <row r="465" spans="1:9" ht="46.5" hidden="1">
      <c r="A465" s="27" t="s">
        <v>1100</v>
      </c>
      <c r="B465" s="114" t="s">
        <v>1101</v>
      </c>
      <c r="C465" s="26"/>
      <c r="D465" s="26"/>
      <c r="E465" s="28"/>
      <c r="F465" s="26"/>
      <c r="G465" s="26"/>
      <c r="H465" s="99"/>
      <c r="I465" s="99"/>
    </row>
    <row r="466" spans="1:9" ht="31" hidden="1">
      <c r="A466" s="27" t="s">
        <v>1102</v>
      </c>
      <c r="B466" s="114" t="s">
        <v>1103</v>
      </c>
      <c r="C466" s="26"/>
      <c r="D466" s="26"/>
      <c r="E466" s="28"/>
      <c r="F466" s="26"/>
      <c r="G466" s="26"/>
      <c r="H466" s="99"/>
      <c r="I466" s="99"/>
    </row>
    <row r="467" spans="1:9" ht="31" hidden="1">
      <c r="A467" s="27" t="s">
        <v>1104</v>
      </c>
      <c r="B467" s="114" t="s">
        <v>1105</v>
      </c>
      <c r="C467" s="26"/>
      <c r="D467" s="26"/>
      <c r="E467" s="28"/>
      <c r="F467" s="26"/>
      <c r="G467" s="26"/>
      <c r="H467" s="99"/>
      <c r="I467" s="99"/>
    </row>
    <row r="468" spans="1:9" ht="40.15" hidden="1" customHeight="1">
      <c r="A468" s="162" t="s">
        <v>41</v>
      </c>
      <c r="B468" s="1353" t="s">
        <v>40</v>
      </c>
      <c r="C468" s="1144"/>
      <c r="D468" s="1144"/>
      <c r="E468" s="1144"/>
      <c r="F468" s="1144"/>
      <c r="G468" s="1354"/>
      <c r="H468" s="99">
        <f>SUM(D469:D472)</f>
        <v>0</v>
      </c>
      <c r="I468" s="99">
        <f>COUNT(D469:D472)*2</f>
        <v>0</v>
      </c>
    </row>
    <row r="469" spans="1:9" ht="31" hidden="1">
      <c r="A469" s="27" t="s">
        <v>1106</v>
      </c>
      <c r="B469" s="114" t="s">
        <v>1107</v>
      </c>
      <c r="C469" s="26"/>
      <c r="D469" s="26"/>
      <c r="E469" s="28"/>
      <c r="F469" s="26"/>
      <c r="G469" s="26"/>
      <c r="H469" s="99"/>
      <c r="I469" s="99"/>
    </row>
    <row r="470" spans="1:9" ht="31" hidden="1">
      <c r="A470" s="27" t="s">
        <v>1108</v>
      </c>
      <c r="B470" s="114" t="s">
        <v>1109</v>
      </c>
      <c r="C470" s="26"/>
      <c r="D470" s="26"/>
      <c r="E470" s="28"/>
      <c r="F470" s="26"/>
      <c r="G470" s="26"/>
      <c r="H470" s="99"/>
      <c r="I470" s="99"/>
    </row>
    <row r="471" spans="1:9" ht="31" hidden="1">
      <c r="A471" s="27" t="s">
        <v>1110</v>
      </c>
      <c r="B471" s="114" t="s">
        <v>1111</v>
      </c>
      <c r="C471" s="26"/>
      <c r="D471" s="26"/>
      <c r="E471" s="28"/>
      <c r="F471" s="26"/>
      <c r="G471" s="26"/>
      <c r="H471" s="99"/>
      <c r="I471" s="99"/>
    </row>
    <row r="472" spans="1:9" ht="31" hidden="1">
      <c r="A472" s="27" t="s">
        <v>1112</v>
      </c>
      <c r="B472" s="114" t="s">
        <v>1113</v>
      </c>
      <c r="C472" s="26"/>
      <c r="D472" s="26"/>
      <c r="E472" s="28"/>
      <c r="F472" s="26"/>
      <c r="G472" s="26"/>
      <c r="H472" s="99"/>
      <c r="I472" s="99"/>
    </row>
    <row r="473" spans="1:9" ht="41.25" hidden="1" customHeight="1">
      <c r="A473" s="27"/>
      <c r="B473" s="1008" t="s">
        <v>6194</v>
      </c>
      <c r="C473" s="1009"/>
      <c r="D473" s="1009"/>
      <c r="E473" s="1009"/>
      <c r="F473" s="1009"/>
      <c r="G473" s="1009"/>
      <c r="H473" s="99"/>
      <c r="I473" s="99"/>
    </row>
    <row r="474" spans="1:9" ht="40.15" hidden="1" customHeight="1">
      <c r="A474" s="162" t="s">
        <v>39</v>
      </c>
      <c r="B474" s="1353" t="s">
        <v>38</v>
      </c>
      <c r="C474" s="1144"/>
      <c r="D474" s="1144"/>
      <c r="E474" s="1144"/>
      <c r="F474" s="1144"/>
      <c r="G474" s="1354"/>
      <c r="H474" s="99">
        <f>SUM(D475:D484)</f>
        <v>0</v>
      </c>
      <c r="I474" s="99">
        <f>COUNT(D475:D484)*2</f>
        <v>0</v>
      </c>
    </row>
    <row r="475" spans="1:9" ht="62" hidden="1">
      <c r="A475" s="27" t="s">
        <v>1114</v>
      </c>
      <c r="B475" s="114" t="s">
        <v>1115</v>
      </c>
      <c r="C475" s="26"/>
      <c r="D475" s="26"/>
      <c r="E475" s="28"/>
      <c r="F475" s="26"/>
      <c r="G475" s="26"/>
      <c r="H475" s="99"/>
      <c r="I475" s="99"/>
    </row>
    <row r="476" spans="1:9" ht="46.5" hidden="1">
      <c r="A476" s="27" t="s">
        <v>1116</v>
      </c>
      <c r="B476" s="114" t="s">
        <v>1117</v>
      </c>
      <c r="C476" s="26"/>
      <c r="D476" s="26"/>
      <c r="E476" s="28"/>
      <c r="F476" s="26"/>
      <c r="G476" s="26"/>
      <c r="H476" s="99"/>
      <c r="I476" s="99"/>
    </row>
    <row r="477" spans="1:9" ht="46.5" hidden="1">
      <c r="A477" s="27" t="s">
        <v>1118</v>
      </c>
      <c r="B477" s="114" t="s">
        <v>1119</v>
      </c>
      <c r="C477" s="26"/>
      <c r="D477" s="26"/>
      <c r="E477" s="28"/>
      <c r="F477" s="26"/>
      <c r="G477" s="26"/>
      <c r="H477" s="99"/>
      <c r="I477" s="99"/>
    </row>
    <row r="478" spans="1:9" ht="46.5" hidden="1">
      <c r="A478" s="27" t="s">
        <v>1120</v>
      </c>
      <c r="B478" s="114" t="s">
        <v>1121</v>
      </c>
      <c r="C478" s="26"/>
      <c r="D478" s="26"/>
      <c r="E478" s="28"/>
      <c r="F478" s="26"/>
      <c r="G478" s="26"/>
      <c r="H478" s="99"/>
      <c r="I478" s="99"/>
    </row>
    <row r="479" spans="1:9" ht="46.5" hidden="1">
      <c r="A479" s="27" t="s">
        <v>1122</v>
      </c>
      <c r="B479" s="114" t="s">
        <v>1123</v>
      </c>
      <c r="C479" s="26"/>
      <c r="D479" s="26"/>
      <c r="E479" s="28"/>
      <c r="F479" s="26"/>
      <c r="G479" s="26"/>
      <c r="H479" s="99"/>
      <c r="I479" s="99"/>
    </row>
    <row r="480" spans="1:9" ht="46.5" hidden="1">
      <c r="A480" s="27" t="s">
        <v>1124</v>
      </c>
      <c r="B480" s="114" t="s">
        <v>1125</v>
      </c>
      <c r="C480" s="26"/>
      <c r="D480" s="26"/>
      <c r="E480" s="28"/>
      <c r="F480" s="26"/>
      <c r="G480" s="26"/>
      <c r="H480" s="99"/>
      <c r="I480" s="99"/>
    </row>
    <row r="481" spans="1:9" ht="62" hidden="1">
      <c r="A481" s="27" t="s">
        <v>1126</v>
      </c>
      <c r="B481" s="114" t="s">
        <v>1127</v>
      </c>
      <c r="C481" s="26"/>
      <c r="D481" s="26"/>
      <c r="E481" s="28"/>
      <c r="F481" s="26"/>
      <c r="G481" s="26"/>
      <c r="H481" s="99"/>
      <c r="I481" s="99"/>
    </row>
    <row r="482" spans="1:9" ht="93" hidden="1">
      <c r="A482" s="27" t="s">
        <v>1128</v>
      </c>
      <c r="B482" s="114" t="s">
        <v>1129</v>
      </c>
      <c r="C482" s="26"/>
      <c r="D482" s="26"/>
      <c r="E482" s="28"/>
      <c r="F482" s="26"/>
      <c r="G482" s="26"/>
      <c r="H482" s="99"/>
      <c r="I482" s="99"/>
    </row>
    <row r="483" spans="1:9" ht="46.5" hidden="1">
      <c r="A483" s="27" t="s">
        <v>1130</v>
      </c>
      <c r="B483" s="114" t="s">
        <v>1131</v>
      </c>
      <c r="C483" s="26"/>
      <c r="D483" s="26"/>
      <c r="E483" s="28"/>
      <c r="F483" s="26"/>
      <c r="G483" s="26"/>
      <c r="H483" s="99"/>
      <c r="I483" s="99"/>
    </row>
    <row r="484" spans="1:9" ht="46.5" hidden="1">
      <c r="A484" s="27" t="s">
        <v>1132</v>
      </c>
      <c r="B484" s="114" t="s">
        <v>1133</v>
      </c>
      <c r="C484" s="26"/>
      <c r="D484" s="26"/>
      <c r="E484" s="28"/>
      <c r="F484" s="26"/>
      <c r="G484" s="26"/>
      <c r="H484" s="99"/>
      <c r="I484" s="99"/>
    </row>
    <row r="485" spans="1:9" ht="21">
      <c r="A485" s="403" t="s">
        <v>334</v>
      </c>
      <c r="B485" s="1490" t="s">
        <v>1134</v>
      </c>
      <c r="C485" s="1491"/>
      <c r="D485" s="1491"/>
      <c r="E485" s="1491"/>
      <c r="F485" s="1491"/>
      <c r="G485" s="1492"/>
      <c r="H485" s="29">
        <f>H486+H494+H506+H512+H519+H530</f>
        <v>94</v>
      </c>
      <c r="I485" s="29">
        <f>I486+I494+I506+I512+I519+I530</f>
        <v>94</v>
      </c>
    </row>
    <row r="486" spans="1:9" ht="40.15" customHeight="1">
      <c r="A486" s="135" t="s">
        <v>37</v>
      </c>
      <c r="B486" s="1353" t="s">
        <v>36</v>
      </c>
      <c r="C486" s="1144"/>
      <c r="D486" s="1144"/>
      <c r="E486" s="1144"/>
      <c r="F486" s="1144"/>
      <c r="G486" s="1354"/>
      <c r="H486" s="29">
        <f>SUM(D487:D493)</f>
        <v>8</v>
      </c>
      <c r="I486" s="29">
        <f>COUNT(D487:D493)*2</f>
        <v>8</v>
      </c>
    </row>
    <row r="487" spans="1:9" ht="31" hidden="1">
      <c r="A487" s="79" t="s">
        <v>1135</v>
      </c>
      <c r="B487" s="114" t="s">
        <v>1136</v>
      </c>
      <c r="C487" s="66"/>
      <c r="D487" s="66"/>
      <c r="E487" s="22"/>
      <c r="F487" s="66"/>
      <c r="G487" s="66"/>
      <c r="H487" s="99"/>
      <c r="I487" s="99"/>
    </row>
    <row r="488" spans="1:9" ht="46.5">
      <c r="A488" s="182" t="s">
        <v>2086</v>
      </c>
      <c r="B488" s="114" t="s">
        <v>1138</v>
      </c>
      <c r="C488" s="25" t="s">
        <v>1139</v>
      </c>
      <c r="D488" s="610">
        <v>2</v>
      </c>
      <c r="E488" s="22" t="s">
        <v>538</v>
      </c>
      <c r="F488" s="25" t="s">
        <v>1140</v>
      </c>
      <c r="G488" s="299"/>
    </row>
    <row r="489" spans="1:9" ht="31" hidden="1">
      <c r="A489" s="79" t="s">
        <v>1141</v>
      </c>
      <c r="B489" s="114" t="s">
        <v>1142</v>
      </c>
      <c r="C489" s="66"/>
      <c r="D489" s="66"/>
      <c r="E489" s="22"/>
      <c r="F489" s="66"/>
      <c r="G489" s="66"/>
      <c r="H489" s="99"/>
      <c r="I489" s="99"/>
    </row>
    <row r="490" spans="1:9" ht="46.5">
      <c r="A490" s="182" t="s">
        <v>1143</v>
      </c>
      <c r="B490" s="114" t="s">
        <v>1144</v>
      </c>
      <c r="C490" s="23" t="s">
        <v>1145</v>
      </c>
      <c r="D490" s="610">
        <v>2</v>
      </c>
      <c r="E490" s="22" t="s">
        <v>538</v>
      </c>
      <c r="F490" s="25" t="s">
        <v>2567</v>
      </c>
      <c r="G490" s="299"/>
    </row>
    <row r="491" spans="1:9" ht="29">
      <c r="A491" s="182"/>
      <c r="B491" s="114"/>
      <c r="C491" s="23" t="s">
        <v>1147</v>
      </c>
      <c r="D491" s="610">
        <v>2</v>
      </c>
      <c r="E491" s="22" t="s">
        <v>538</v>
      </c>
      <c r="F491" s="22"/>
      <c r="G491" s="299"/>
    </row>
    <row r="492" spans="1:9" ht="62">
      <c r="A492" s="182" t="s">
        <v>4133</v>
      </c>
      <c r="B492" s="114" t="s">
        <v>1149</v>
      </c>
      <c r="C492" s="247" t="s">
        <v>1150</v>
      </c>
      <c r="D492" s="610">
        <v>2</v>
      </c>
      <c r="E492" s="22" t="s">
        <v>538</v>
      </c>
      <c r="F492" s="30" t="s">
        <v>1151</v>
      </c>
      <c r="G492" s="299"/>
    </row>
    <row r="493" spans="1:9" ht="31" hidden="1">
      <c r="A493" s="79" t="s">
        <v>1152</v>
      </c>
      <c r="B493" s="114" t="s">
        <v>1153</v>
      </c>
      <c r="C493" s="66"/>
      <c r="D493" s="66"/>
      <c r="E493" s="22"/>
      <c r="F493" s="66"/>
      <c r="G493" s="66"/>
      <c r="H493" s="99"/>
      <c r="I493" s="99"/>
    </row>
    <row r="494" spans="1:9" ht="40.15" customHeight="1">
      <c r="A494" s="135" t="s">
        <v>35</v>
      </c>
      <c r="B494" s="1353" t="s">
        <v>34</v>
      </c>
      <c r="C494" s="1144"/>
      <c r="D494" s="1144"/>
      <c r="E494" s="1144"/>
      <c r="F494" s="1144"/>
      <c r="G494" s="1354"/>
      <c r="H494" s="29">
        <f>SUM(D495:D505)</f>
        <v>22</v>
      </c>
      <c r="I494" s="29">
        <f>COUNT(D495:D505)*2</f>
        <v>22</v>
      </c>
    </row>
    <row r="495" spans="1:9" ht="31">
      <c r="A495" s="182" t="s">
        <v>1155</v>
      </c>
      <c r="B495" s="114" t="s">
        <v>1156</v>
      </c>
      <c r="C495" s="23" t="s">
        <v>1157</v>
      </c>
      <c r="D495" s="605">
        <v>2</v>
      </c>
      <c r="E495" s="22" t="s">
        <v>339</v>
      </c>
      <c r="F495" s="50" t="s">
        <v>1158</v>
      </c>
      <c r="G495" s="299"/>
    </row>
    <row r="496" spans="1:9" ht="29">
      <c r="A496" s="182" t="s">
        <v>334</v>
      </c>
      <c r="B496" s="114"/>
      <c r="C496" s="23" t="s">
        <v>1159</v>
      </c>
      <c r="D496" s="605">
        <v>2</v>
      </c>
      <c r="E496" s="22" t="s">
        <v>377</v>
      </c>
      <c r="F496" s="50" t="s">
        <v>1160</v>
      </c>
      <c r="G496" s="299"/>
    </row>
    <row r="497" spans="1:9" ht="43.5">
      <c r="A497" s="182" t="s">
        <v>334</v>
      </c>
      <c r="B497" s="114"/>
      <c r="C497" s="23" t="s">
        <v>1161</v>
      </c>
      <c r="D497" s="605">
        <v>2</v>
      </c>
      <c r="E497" s="22" t="s">
        <v>377</v>
      </c>
      <c r="F497" s="50" t="s">
        <v>1162</v>
      </c>
      <c r="G497" s="299"/>
    </row>
    <row r="498" spans="1:9" ht="29">
      <c r="A498" s="182" t="s">
        <v>334</v>
      </c>
      <c r="B498" s="114"/>
      <c r="C498" s="23" t="s">
        <v>2568</v>
      </c>
      <c r="D498" s="605">
        <v>2</v>
      </c>
      <c r="E498" s="22" t="s">
        <v>377</v>
      </c>
      <c r="F498" s="50" t="s">
        <v>1164</v>
      </c>
      <c r="G498" s="299"/>
    </row>
    <row r="499" spans="1:9" ht="43.5">
      <c r="A499" s="182"/>
      <c r="B499" s="114"/>
      <c r="C499" s="23" t="s">
        <v>1165</v>
      </c>
      <c r="D499" s="605">
        <v>2</v>
      </c>
      <c r="E499" s="22" t="s">
        <v>339</v>
      </c>
      <c r="F499" s="50" t="s">
        <v>1166</v>
      </c>
      <c r="G499" s="299"/>
    </row>
    <row r="500" spans="1:9" ht="29">
      <c r="A500" s="182"/>
      <c r="B500" s="114"/>
      <c r="C500" s="20" t="s">
        <v>2782</v>
      </c>
      <c r="D500" s="605">
        <v>2</v>
      </c>
      <c r="E500" s="22" t="s">
        <v>339</v>
      </c>
      <c r="F500" s="26"/>
      <c r="G500" s="299"/>
    </row>
    <row r="501" spans="1:9" ht="43.5">
      <c r="A501" s="182"/>
      <c r="B501" s="114"/>
      <c r="C501" s="20" t="s">
        <v>2783</v>
      </c>
      <c r="D501" s="605">
        <v>2</v>
      </c>
      <c r="E501" s="22" t="s">
        <v>339</v>
      </c>
      <c r="F501" s="20"/>
      <c r="G501" s="299"/>
    </row>
    <row r="502" spans="1:9" ht="31">
      <c r="A502" s="182" t="s">
        <v>1167</v>
      </c>
      <c r="B502" s="114" t="s">
        <v>1168</v>
      </c>
      <c r="C502" s="23" t="s">
        <v>1169</v>
      </c>
      <c r="D502" s="605">
        <v>2</v>
      </c>
      <c r="E502" s="22" t="s">
        <v>269</v>
      </c>
      <c r="F502" s="50" t="s">
        <v>1170</v>
      </c>
      <c r="G502" s="299"/>
    </row>
    <row r="503" spans="1:9" ht="29">
      <c r="A503" s="182" t="s">
        <v>334</v>
      </c>
      <c r="B503" s="114"/>
      <c r="C503" s="23" t="s">
        <v>1171</v>
      </c>
      <c r="D503" s="605">
        <v>2</v>
      </c>
      <c r="E503" s="22" t="s">
        <v>418</v>
      </c>
      <c r="F503" s="22"/>
      <c r="G503" s="299"/>
    </row>
    <row r="504" spans="1:9" ht="46.5">
      <c r="A504" s="182" t="s">
        <v>2110</v>
      </c>
      <c r="B504" s="114" t="s">
        <v>1173</v>
      </c>
      <c r="C504" s="23" t="s">
        <v>1174</v>
      </c>
      <c r="D504" s="605">
        <v>2</v>
      </c>
      <c r="E504" s="22" t="s">
        <v>339</v>
      </c>
      <c r="F504" s="22"/>
      <c r="G504" s="299"/>
    </row>
    <row r="505" spans="1:9" ht="43.5">
      <c r="A505" s="182"/>
      <c r="B505" s="114"/>
      <c r="C505" s="30" t="s">
        <v>2569</v>
      </c>
      <c r="D505" s="605">
        <v>2</v>
      </c>
      <c r="E505" s="22" t="s">
        <v>377</v>
      </c>
      <c r="F505" s="25" t="s">
        <v>2570</v>
      </c>
      <c r="G505" s="377"/>
    </row>
    <row r="506" spans="1:9" ht="40.15" customHeight="1">
      <c r="A506" s="135" t="s">
        <v>33</v>
      </c>
      <c r="B506" s="1353" t="s">
        <v>32</v>
      </c>
      <c r="C506" s="1144"/>
      <c r="D506" s="1144"/>
      <c r="E506" s="1144"/>
      <c r="F506" s="1144"/>
      <c r="G506" s="1354"/>
      <c r="H506" s="29">
        <f>SUM(D507:D511)</f>
        <v>10</v>
      </c>
      <c r="I506" s="29">
        <f>COUNT(D507:D511)*2</f>
        <v>10</v>
      </c>
    </row>
    <row r="507" spans="1:9" ht="46.5">
      <c r="A507" s="182" t="s">
        <v>1177</v>
      </c>
      <c r="B507" s="191" t="s">
        <v>1178</v>
      </c>
      <c r="C507" s="30" t="s">
        <v>1179</v>
      </c>
      <c r="D507" s="601">
        <v>2</v>
      </c>
      <c r="E507" s="22" t="s">
        <v>377</v>
      </c>
      <c r="F507" s="30" t="s">
        <v>4134</v>
      </c>
      <c r="G507" s="183"/>
    </row>
    <row r="508" spans="1:9" ht="15.5">
      <c r="A508" s="182" t="s">
        <v>334</v>
      </c>
      <c r="B508" s="191"/>
      <c r="C508" s="30" t="s">
        <v>4135</v>
      </c>
      <c r="D508" s="601">
        <v>2</v>
      </c>
      <c r="E508" s="22" t="s">
        <v>377</v>
      </c>
      <c r="F508" s="30" t="s">
        <v>2420</v>
      </c>
      <c r="G508" s="183"/>
    </row>
    <row r="509" spans="1:9" ht="15.5">
      <c r="A509" s="182" t="s">
        <v>334</v>
      </c>
      <c r="B509" s="191"/>
      <c r="C509" s="30" t="s">
        <v>1180</v>
      </c>
      <c r="D509" s="601">
        <v>2</v>
      </c>
      <c r="E509" s="22" t="s">
        <v>377</v>
      </c>
      <c r="F509" s="26"/>
      <c r="G509" s="183"/>
    </row>
    <row r="510" spans="1:9" ht="31">
      <c r="A510" s="182" t="s">
        <v>1182</v>
      </c>
      <c r="B510" s="114" t="s">
        <v>1183</v>
      </c>
      <c r="C510" s="25" t="s">
        <v>1184</v>
      </c>
      <c r="D510" s="601">
        <v>2</v>
      </c>
      <c r="E510" s="22" t="s">
        <v>377</v>
      </c>
      <c r="F510" s="66"/>
      <c r="G510" s="183"/>
    </row>
    <row r="511" spans="1:9" ht="29">
      <c r="A511" s="182"/>
      <c r="B511" s="114"/>
      <c r="C511" s="25" t="s">
        <v>1185</v>
      </c>
      <c r="D511" s="601">
        <v>2</v>
      </c>
      <c r="E511" s="22" t="s">
        <v>418</v>
      </c>
      <c r="F511" s="66"/>
      <c r="G511" s="183"/>
    </row>
    <row r="512" spans="1:9" ht="40.15" customHeight="1">
      <c r="A512" s="135" t="s">
        <v>31</v>
      </c>
      <c r="B512" s="1353" t="s">
        <v>30</v>
      </c>
      <c r="C512" s="1144"/>
      <c r="D512" s="1144"/>
      <c r="E512" s="1144"/>
      <c r="F512" s="1144"/>
      <c r="G512" s="1354"/>
      <c r="H512" s="29">
        <f>SUM(D513:D518)</f>
        <v>12</v>
      </c>
      <c r="I512" s="29">
        <f>COUNT(D513:D518)*2</f>
        <v>12</v>
      </c>
    </row>
    <row r="513" spans="1:9" ht="58">
      <c r="A513" s="182" t="s">
        <v>1186</v>
      </c>
      <c r="B513" s="42" t="s">
        <v>1187</v>
      </c>
      <c r="C513" s="20" t="s">
        <v>1188</v>
      </c>
      <c r="D513" s="601">
        <v>2</v>
      </c>
      <c r="E513" s="22" t="s">
        <v>269</v>
      </c>
      <c r="F513" s="50" t="s">
        <v>4136</v>
      </c>
      <c r="G513" s="183"/>
    </row>
    <row r="514" spans="1:9" ht="58">
      <c r="A514" s="182" t="s">
        <v>334</v>
      </c>
      <c r="B514" s="42"/>
      <c r="C514" s="30" t="s">
        <v>4137</v>
      </c>
      <c r="D514" s="601">
        <v>2</v>
      </c>
      <c r="E514" s="22" t="s">
        <v>269</v>
      </c>
      <c r="F514" s="30" t="s">
        <v>4138</v>
      </c>
      <c r="G514" s="183"/>
    </row>
    <row r="515" spans="1:9" ht="29">
      <c r="A515" s="182"/>
      <c r="B515" s="42"/>
      <c r="C515" s="30" t="s">
        <v>2574</v>
      </c>
      <c r="D515" s="601">
        <v>2</v>
      </c>
      <c r="E515" s="22" t="s">
        <v>269</v>
      </c>
      <c r="F515" s="26" t="s">
        <v>1193</v>
      </c>
      <c r="G515" s="183"/>
    </row>
    <row r="516" spans="1:9" ht="43.5">
      <c r="A516" s="182"/>
      <c r="B516" s="42"/>
      <c r="C516" s="30" t="s">
        <v>1194</v>
      </c>
      <c r="D516" s="601">
        <v>2</v>
      </c>
      <c r="E516" s="22" t="s">
        <v>269</v>
      </c>
      <c r="F516" s="25" t="s">
        <v>1195</v>
      </c>
      <c r="G516" s="183"/>
    </row>
    <row r="517" spans="1:9" ht="29">
      <c r="A517" s="182"/>
      <c r="B517" s="42"/>
      <c r="C517" s="300" t="s">
        <v>1198</v>
      </c>
      <c r="D517" s="601">
        <v>2</v>
      </c>
      <c r="E517" s="22" t="s">
        <v>269</v>
      </c>
      <c r="F517" s="50"/>
      <c r="G517" s="183"/>
    </row>
    <row r="518" spans="1:9" ht="58">
      <c r="A518" s="182" t="s">
        <v>1199</v>
      </c>
      <c r="B518" s="42" t="s">
        <v>1200</v>
      </c>
      <c r="C518" s="76" t="s">
        <v>4139</v>
      </c>
      <c r="D518" s="601">
        <v>2</v>
      </c>
      <c r="E518" s="22" t="s">
        <v>269</v>
      </c>
      <c r="F518" s="30" t="s">
        <v>4140</v>
      </c>
      <c r="G518" s="183"/>
    </row>
    <row r="519" spans="1:9" ht="40.15" customHeight="1">
      <c r="A519" s="135" t="s">
        <v>29</v>
      </c>
      <c r="B519" s="1353" t="s">
        <v>28</v>
      </c>
      <c r="C519" s="1144"/>
      <c r="D519" s="1373"/>
      <c r="E519" s="1144"/>
      <c r="F519" s="1144"/>
      <c r="G519" s="1374"/>
      <c r="H519" s="29">
        <f>SUM(D520:D529)</f>
        <v>14</v>
      </c>
      <c r="I519" s="29">
        <f>COUNT(D520:D529)*2</f>
        <v>14</v>
      </c>
    </row>
    <row r="520" spans="1:9" ht="43.5" hidden="1">
      <c r="A520" s="79" t="s">
        <v>2150</v>
      </c>
      <c r="B520" s="30" t="s">
        <v>1209</v>
      </c>
      <c r="C520" s="66"/>
      <c r="D520" s="66"/>
      <c r="E520" s="22"/>
      <c r="F520" s="66"/>
      <c r="G520" s="66"/>
      <c r="H520" s="99"/>
      <c r="I520" s="99"/>
    </row>
    <row r="521" spans="1:9" ht="43.5">
      <c r="A521" s="182" t="s">
        <v>1211</v>
      </c>
      <c r="B521" s="42" t="s">
        <v>1212</v>
      </c>
      <c r="C521" s="23" t="s">
        <v>1213</v>
      </c>
      <c r="D521" s="610">
        <v>2</v>
      </c>
      <c r="E521" s="22" t="s">
        <v>377</v>
      </c>
      <c r="F521" s="25" t="s">
        <v>1214</v>
      </c>
      <c r="G521" s="299"/>
    </row>
    <row r="522" spans="1:9" ht="29">
      <c r="A522" s="182" t="s">
        <v>334</v>
      </c>
      <c r="B522" s="42"/>
      <c r="C522" s="23" t="s">
        <v>1215</v>
      </c>
      <c r="D522" s="610">
        <v>2</v>
      </c>
      <c r="E522" s="22" t="s">
        <v>377</v>
      </c>
      <c r="F522" s="25" t="s">
        <v>2576</v>
      </c>
      <c r="G522" s="299"/>
    </row>
    <row r="523" spans="1:9" ht="43.5">
      <c r="A523" s="182" t="s">
        <v>1217</v>
      </c>
      <c r="B523" s="42" t="s">
        <v>1218</v>
      </c>
      <c r="C523" s="23" t="s">
        <v>1219</v>
      </c>
      <c r="D523" s="610">
        <v>2</v>
      </c>
      <c r="E523" s="22" t="s">
        <v>538</v>
      </c>
      <c r="F523" s="22"/>
      <c r="G523" s="299"/>
    </row>
    <row r="524" spans="1:9" ht="29">
      <c r="A524" s="182"/>
      <c r="B524" s="42"/>
      <c r="C524" s="23" t="s">
        <v>2160</v>
      </c>
      <c r="D524" s="610">
        <v>2</v>
      </c>
      <c r="E524" s="22" t="s">
        <v>538</v>
      </c>
      <c r="F524" s="22"/>
      <c r="G524" s="299"/>
    </row>
    <row r="525" spans="1:9" ht="43.5">
      <c r="A525" s="182"/>
      <c r="B525" s="42"/>
      <c r="C525" s="30" t="s">
        <v>1221</v>
      </c>
      <c r="D525" s="610">
        <v>2</v>
      </c>
      <c r="E525" s="22" t="s">
        <v>538</v>
      </c>
      <c r="F525" s="22"/>
      <c r="G525" s="299"/>
    </row>
    <row r="526" spans="1:9" ht="29">
      <c r="A526" s="182"/>
      <c r="B526" s="42"/>
      <c r="C526" s="23" t="s">
        <v>1222</v>
      </c>
      <c r="D526" s="610">
        <v>2</v>
      </c>
      <c r="E526" s="22" t="s">
        <v>377</v>
      </c>
      <c r="F526" s="25" t="s">
        <v>1223</v>
      </c>
      <c r="G526" s="299"/>
    </row>
    <row r="527" spans="1:9" ht="43.5">
      <c r="A527" s="182"/>
      <c r="B527" s="42"/>
      <c r="C527" s="23" t="s">
        <v>1224</v>
      </c>
      <c r="D527" s="610">
        <v>2</v>
      </c>
      <c r="E527" s="22" t="s">
        <v>377</v>
      </c>
      <c r="F527" s="25" t="s">
        <v>1225</v>
      </c>
      <c r="G527" s="299"/>
    </row>
    <row r="528" spans="1:9" ht="29" hidden="1">
      <c r="A528" s="79" t="s">
        <v>2163</v>
      </c>
      <c r="B528" s="30" t="s">
        <v>1227</v>
      </c>
      <c r="C528" s="66"/>
      <c r="D528" s="66"/>
      <c r="E528" s="22"/>
      <c r="F528" s="66"/>
      <c r="G528" s="66"/>
      <c r="H528" s="99"/>
      <c r="I528" s="99"/>
    </row>
    <row r="529" spans="1:9" ht="29" hidden="1">
      <c r="A529" s="79" t="s">
        <v>1230</v>
      </c>
      <c r="B529" s="30" t="s">
        <v>1231</v>
      </c>
      <c r="C529" s="66"/>
      <c r="D529" s="66"/>
      <c r="E529" s="22"/>
      <c r="F529" s="66"/>
      <c r="G529" s="66"/>
      <c r="H529" s="99"/>
      <c r="I529" s="99"/>
    </row>
    <row r="530" spans="1:9" ht="40.15" customHeight="1">
      <c r="A530" s="135" t="s">
        <v>27</v>
      </c>
      <c r="B530" s="1353" t="s">
        <v>26</v>
      </c>
      <c r="C530" s="1144"/>
      <c r="D530" s="1144"/>
      <c r="E530" s="1144"/>
      <c r="F530" s="1144"/>
      <c r="G530" s="1354"/>
      <c r="H530" s="29">
        <f>SUM(D531:D544)</f>
        <v>28</v>
      </c>
      <c r="I530" s="29">
        <f>COUNT(D531:D544)*2</f>
        <v>28</v>
      </c>
    </row>
    <row r="531" spans="1:9" ht="46.5">
      <c r="A531" s="182" t="s">
        <v>1232</v>
      </c>
      <c r="B531" s="191" t="s">
        <v>1233</v>
      </c>
      <c r="C531" s="30" t="s">
        <v>2804</v>
      </c>
      <c r="D531" s="605">
        <v>2</v>
      </c>
      <c r="E531" s="22" t="s">
        <v>339</v>
      </c>
      <c r="F531" s="42" t="s">
        <v>3266</v>
      </c>
      <c r="G531" s="299"/>
    </row>
    <row r="532" spans="1:9" ht="29">
      <c r="A532" s="182" t="s">
        <v>334</v>
      </c>
      <c r="B532" s="191"/>
      <c r="C532" s="25" t="s">
        <v>6306</v>
      </c>
      <c r="D532" s="605">
        <v>2</v>
      </c>
      <c r="E532" s="22" t="s">
        <v>339</v>
      </c>
      <c r="F532" s="66"/>
      <c r="G532" s="299"/>
    </row>
    <row r="533" spans="1:9" ht="29">
      <c r="A533" s="182" t="s">
        <v>334</v>
      </c>
      <c r="B533" s="191"/>
      <c r="C533" s="30" t="s">
        <v>1234</v>
      </c>
      <c r="D533" s="605">
        <v>2</v>
      </c>
      <c r="E533" s="22" t="s">
        <v>377</v>
      </c>
      <c r="F533" s="66"/>
      <c r="G533" s="299"/>
    </row>
    <row r="534" spans="1:9" ht="43.5">
      <c r="A534" s="182" t="s">
        <v>334</v>
      </c>
      <c r="B534" s="191"/>
      <c r="C534" s="30" t="s">
        <v>1235</v>
      </c>
      <c r="D534" s="605">
        <v>2</v>
      </c>
      <c r="E534" s="22" t="s">
        <v>339</v>
      </c>
      <c r="F534" s="42" t="s">
        <v>3267</v>
      </c>
      <c r="G534" s="299"/>
    </row>
    <row r="535" spans="1:9" ht="29">
      <c r="A535" s="182"/>
      <c r="B535" s="191"/>
      <c r="C535" s="23" t="s">
        <v>1236</v>
      </c>
      <c r="D535" s="605">
        <v>2</v>
      </c>
      <c r="E535" s="22" t="s">
        <v>339</v>
      </c>
      <c r="F535" s="66"/>
      <c r="G535" s="299"/>
    </row>
    <row r="536" spans="1:9" ht="31">
      <c r="A536" s="182" t="s">
        <v>1237</v>
      </c>
      <c r="B536" s="191" t="s">
        <v>1238</v>
      </c>
      <c r="C536" s="23" t="s">
        <v>1239</v>
      </c>
      <c r="D536" s="612">
        <v>2</v>
      </c>
      <c r="E536" s="31" t="s">
        <v>339</v>
      </c>
      <c r="F536" s="20" t="s">
        <v>6313</v>
      </c>
      <c r="G536" s="299"/>
    </row>
    <row r="537" spans="1:9" ht="130.5">
      <c r="A537" s="182" t="s">
        <v>334</v>
      </c>
      <c r="B537" s="191"/>
      <c r="C537" s="23" t="s">
        <v>6308</v>
      </c>
      <c r="D537" s="52">
        <v>2</v>
      </c>
      <c r="E537" s="31" t="s">
        <v>339</v>
      </c>
      <c r="F537" s="20" t="s">
        <v>6314</v>
      </c>
      <c r="G537" s="299"/>
    </row>
    <row r="538" spans="1:9" ht="29">
      <c r="A538" s="182" t="s">
        <v>334</v>
      </c>
      <c r="B538" s="191"/>
      <c r="C538" s="23" t="s">
        <v>1241</v>
      </c>
      <c r="D538" s="52">
        <v>2</v>
      </c>
      <c r="E538" s="31" t="s">
        <v>269</v>
      </c>
      <c r="F538" s="20" t="s">
        <v>1242</v>
      </c>
      <c r="G538" s="299"/>
    </row>
    <row r="539" spans="1:9" ht="43.5">
      <c r="A539" s="182" t="s">
        <v>334</v>
      </c>
      <c r="B539" s="191"/>
      <c r="C539" s="23" t="s">
        <v>1243</v>
      </c>
      <c r="D539" s="52">
        <v>2</v>
      </c>
      <c r="E539" s="31" t="s">
        <v>418</v>
      </c>
      <c r="F539" s="20" t="s">
        <v>1244</v>
      </c>
      <c r="G539" s="299"/>
    </row>
    <row r="540" spans="1:9" ht="46.5">
      <c r="A540" s="182" t="s">
        <v>1245</v>
      </c>
      <c r="B540" s="191" t="s">
        <v>1246</v>
      </c>
      <c r="C540" s="30" t="s">
        <v>1248</v>
      </c>
      <c r="D540" s="605">
        <v>2</v>
      </c>
      <c r="E540" s="303" t="s">
        <v>269</v>
      </c>
      <c r="F540" s="30"/>
      <c r="G540" s="299"/>
    </row>
    <row r="541" spans="1:9" ht="29">
      <c r="A541" s="182" t="s">
        <v>334</v>
      </c>
      <c r="B541" s="66"/>
      <c r="C541" s="30" t="s">
        <v>4141</v>
      </c>
      <c r="D541" s="605">
        <v>2</v>
      </c>
      <c r="E541" s="303" t="s">
        <v>269</v>
      </c>
      <c r="F541" s="66"/>
      <c r="G541" s="299"/>
    </row>
    <row r="542" spans="1:9">
      <c r="A542" s="182" t="s">
        <v>334</v>
      </c>
      <c r="B542" s="66"/>
      <c r="C542" s="7" t="s">
        <v>1247</v>
      </c>
      <c r="D542" s="605">
        <v>2</v>
      </c>
      <c r="E542" s="22" t="s">
        <v>418</v>
      </c>
      <c r="F542" s="66"/>
      <c r="G542" s="299"/>
    </row>
    <row r="543" spans="1:9" ht="43.5">
      <c r="A543" s="182"/>
      <c r="B543" s="66"/>
      <c r="C543" s="30" t="s">
        <v>1249</v>
      </c>
      <c r="D543" s="605">
        <v>2</v>
      </c>
      <c r="E543" s="22" t="s">
        <v>269</v>
      </c>
      <c r="F543" s="66"/>
      <c r="G543" s="299"/>
    </row>
    <row r="544" spans="1:9" ht="29">
      <c r="A544" s="182"/>
      <c r="B544" s="66"/>
      <c r="C544" s="69" t="s">
        <v>1250</v>
      </c>
      <c r="D544" s="605">
        <v>2</v>
      </c>
      <c r="E544" s="22" t="s">
        <v>538</v>
      </c>
      <c r="F544" s="66"/>
      <c r="G544" s="299"/>
    </row>
    <row r="545" spans="1:9" ht="21">
      <c r="A545" s="98" t="s">
        <v>334</v>
      </c>
      <c r="B545" s="1499" t="s">
        <v>2181</v>
      </c>
      <c r="C545" s="1500"/>
      <c r="D545" s="1500"/>
      <c r="E545" s="1500"/>
      <c r="F545" s="1500"/>
      <c r="G545" s="1501"/>
      <c r="H545" s="29">
        <f>H546+H549+H554+H563+H578+H582+H588+H596+H600+H607</f>
        <v>80</v>
      </c>
      <c r="I545" s="29">
        <f>I546+I549+I554+I563+I578+I582+I588+I596+I600+I607</f>
        <v>80</v>
      </c>
    </row>
    <row r="546" spans="1:9" ht="40.15" customHeight="1">
      <c r="A546" s="135" t="s">
        <v>4142</v>
      </c>
      <c r="B546" s="1353" t="s">
        <v>24</v>
      </c>
      <c r="C546" s="1144"/>
      <c r="D546" s="1144"/>
      <c r="E546" s="1144"/>
      <c r="F546" s="1144"/>
      <c r="G546" s="1354"/>
      <c r="H546" s="29">
        <f>SUM(D547)</f>
        <v>2</v>
      </c>
      <c r="I546" s="29">
        <f>COUNT(D547)*2</f>
        <v>2</v>
      </c>
    </row>
    <row r="547" spans="1:9" ht="62">
      <c r="A547" s="43" t="s">
        <v>4143</v>
      </c>
      <c r="B547" s="114" t="s">
        <v>1253</v>
      </c>
      <c r="C547" s="74" t="s">
        <v>1254</v>
      </c>
      <c r="D547" s="601">
        <v>2</v>
      </c>
      <c r="E547" s="28" t="s">
        <v>538</v>
      </c>
      <c r="F547" s="26"/>
      <c r="G547" s="53"/>
    </row>
    <row r="548" spans="1:9" ht="51.75" hidden="1" customHeight="1">
      <c r="A548" s="68" t="s">
        <v>1255</v>
      </c>
      <c r="B548" s="30" t="s">
        <v>1256</v>
      </c>
      <c r="C548" s="26"/>
      <c r="D548" s="26"/>
      <c r="E548" s="28"/>
      <c r="F548" s="26"/>
      <c r="G548" s="26"/>
      <c r="H548" s="99"/>
      <c r="I548" s="99"/>
    </row>
    <row r="549" spans="1:9" ht="40.15" customHeight="1">
      <c r="A549" s="135" t="s">
        <v>23</v>
      </c>
      <c r="B549" s="1353" t="s">
        <v>22</v>
      </c>
      <c r="C549" s="1144"/>
      <c r="D549" s="1144"/>
      <c r="E549" s="1144"/>
      <c r="F549" s="1144"/>
      <c r="G549" s="1354"/>
      <c r="H549" s="29">
        <f>SUM(D550:D551)</f>
        <v>4</v>
      </c>
      <c r="I549" s="29">
        <f>COUNT(D550:D553)*2</f>
        <v>4</v>
      </c>
    </row>
    <row r="550" spans="1:9" ht="43.5">
      <c r="A550" s="43" t="s">
        <v>1257</v>
      </c>
      <c r="B550" s="191" t="s">
        <v>1258</v>
      </c>
      <c r="C550" s="50" t="s">
        <v>4144</v>
      </c>
      <c r="D550" s="601">
        <v>2</v>
      </c>
      <c r="E550" s="28" t="s">
        <v>646</v>
      </c>
      <c r="F550" s="26"/>
      <c r="G550" s="53"/>
    </row>
    <row r="551" spans="1:9" ht="29">
      <c r="A551" s="43"/>
      <c r="B551" s="191"/>
      <c r="C551" s="50" t="s">
        <v>4145</v>
      </c>
      <c r="D551" s="601">
        <v>2</v>
      </c>
      <c r="E551" s="28" t="s">
        <v>646</v>
      </c>
      <c r="F551" s="26"/>
      <c r="G551" s="53"/>
    </row>
    <row r="552" spans="1:9" ht="48.75" hidden="1" customHeight="1">
      <c r="A552" s="68" t="s">
        <v>1259</v>
      </c>
      <c r="B552" s="191" t="s">
        <v>1260</v>
      </c>
      <c r="C552" s="26"/>
      <c r="D552" s="53"/>
      <c r="E552" s="28"/>
      <c r="F552" s="26"/>
      <c r="G552" s="26"/>
      <c r="H552" s="99"/>
      <c r="I552" s="99"/>
    </row>
    <row r="553" spans="1:9" ht="45.75" hidden="1" customHeight="1">
      <c r="A553" s="68" t="s">
        <v>1261</v>
      </c>
      <c r="B553" s="191" t="s">
        <v>1262</v>
      </c>
      <c r="C553" s="26"/>
      <c r="D553" s="53"/>
      <c r="E553" s="28"/>
      <c r="F553" s="26"/>
      <c r="G553" s="26"/>
      <c r="H553" s="99"/>
      <c r="I553" s="99"/>
    </row>
    <row r="554" spans="1:9" ht="40.15" customHeight="1">
      <c r="A554" s="135" t="s">
        <v>21</v>
      </c>
      <c r="B554" s="1353" t="s">
        <v>20</v>
      </c>
      <c r="C554" s="1144"/>
      <c r="D554" s="1144"/>
      <c r="E554" s="1144"/>
      <c r="F554" s="1144"/>
      <c r="G554" s="1354"/>
      <c r="H554" s="29">
        <f>SUM(D555:D562)</f>
        <v>16</v>
      </c>
      <c r="I554" s="29">
        <f>COUNT(D555:D562)*2</f>
        <v>16</v>
      </c>
    </row>
    <row r="555" spans="1:9" ht="46.5">
      <c r="A555" s="18" t="s">
        <v>1263</v>
      </c>
      <c r="B555" s="191" t="s">
        <v>1264</v>
      </c>
      <c r="C555" s="50" t="s">
        <v>4146</v>
      </c>
      <c r="D555" s="601">
        <v>2</v>
      </c>
      <c r="E555" s="28" t="s">
        <v>538</v>
      </c>
      <c r="F555" s="26"/>
      <c r="G555" s="53"/>
    </row>
    <row r="556" spans="1:9" ht="29">
      <c r="A556" s="18" t="s">
        <v>334</v>
      </c>
      <c r="B556" s="191"/>
      <c r="C556" s="50" t="s">
        <v>4147</v>
      </c>
      <c r="D556" s="601">
        <v>2</v>
      </c>
      <c r="E556" s="28" t="s">
        <v>538</v>
      </c>
      <c r="F556" s="26"/>
      <c r="G556" s="53"/>
    </row>
    <row r="557" spans="1:9" ht="29">
      <c r="A557" s="18"/>
      <c r="B557" s="191"/>
      <c r="C557" s="50" t="s">
        <v>4148</v>
      </c>
      <c r="D557" s="601">
        <v>2</v>
      </c>
      <c r="E557" s="28" t="s">
        <v>538</v>
      </c>
      <c r="F557" s="26"/>
      <c r="G557" s="53"/>
    </row>
    <row r="558" spans="1:9" ht="29">
      <c r="A558" s="18"/>
      <c r="B558" s="191"/>
      <c r="C558" s="50" t="s">
        <v>4149</v>
      </c>
      <c r="D558" s="601">
        <v>2</v>
      </c>
      <c r="E558" s="28" t="s">
        <v>538</v>
      </c>
      <c r="F558" s="26"/>
      <c r="G558" s="53"/>
    </row>
    <row r="559" spans="1:9" ht="46.5">
      <c r="A559" s="18" t="s">
        <v>1267</v>
      </c>
      <c r="B559" s="191" t="s">
        <v>1268</v>
      </c>
      <c r="C559" s="50" t="s">
        <v>4150</v>
      </c>
      <c r="D559" s="601">
        <v>2</v>
      </c>
      <c r="E559" s="28" t="s">
        <v>538</v>
      </c>
      <c r="F559" s="50" t="s">
        <v>4151</v>
      </c>
      <c r="G559" s="53"/>
    </row>
    <row r="560" spans="1:9" ht="58">
      <c r="A560" s="18" t="s">
        <v>334</v>
      </c>
      <c r="B560" s="191"/>
      <c r="C560" s="50" t="s">
        <v>4152</v>
      </c>
      <c r="D560" s="601">
        <v>2</v>
      </c>
      <c r="E560" s="28" t="s">
        <v>538</v>
      </c>
      <c r="F560" s="50" t="s">
        <v>4153</v>
      </c>
      <c r="G560" s="53"/>
    </row>
    <row r="561" spans="1:9" ht="46.5">
      <c r="A561" s="18" t="s">
        <v>1270</v>
      </c>
      <c r="B561" s="114" t="s">
        <v>1271</v>
      </c>
      <c r="C561" s="191" t="s">
        <v>1272</v>
      </c>
      <c r="D561" s="601">
        <v>2</v>
      </c>
      <c r="E561" s="28" t="s">
        <v>538</v>
      </c>
      <c r="F561" s="26"/>
      <c r="G561" s="53"/>
    </row>
    <row r="562" spans="1:9" ht="46.5">
      <c r="A562" s="18" t="s">
        <v>334</v>
      </c>
      <c r="B562" s="26"/>
      <c r="C562" s="191" t="s">
        <v>1273</v>
      </c>
      <c r="D562" s="601">
        <v>2</v>
      </c>
      <c r="E562" s="28" t="s">
        <v>418</v>
      </c>
      <c r="F562" s="26"/>
      <c r="G562" s="53"/>
    </row>
    <row r="563" spans="1:9" ht="40.15" customHeight="1">
      <c r="A563" s="135" t="s">
        <v>19</v>
      </c>
      <c r="B563" s="1353" t="s">
        <v>18</v>
      </c>
      <c r="C563" s="1144"/>
      <c r="D563" s="1144"/>
      <c r="E563" s="1144"/>
      <c r="F563" s="1144"/>
      <c r="G563" s="1354"/>
      <c r="H563" s="29">
        <f>SUM(D564:D577)</f>
        <v>28</v>
      </c>
      <c r="I563" s="29">
        <f>COUNT(D564:D577)*2</f>
        <v>28</v>
      </c>
    </row>
    <row r="564" spans="1:9" ht="46.5">
      <c r="A564" s="18" t="s">
        <v>1274</v>
      </c>
      <c r="B564" s="191" t="s">
        <v>1275</v>
      </c>
      <c r="C564" s="123" t="s">
        <v>1276</v>
      </c>
      <c r="D564" s="601">
        <v>2</v>
      </c>
      <c r="E564" s="28" t="s">
        <v>646</v>
      </c>
      <c r="F564" s="26"/>
      <c r="G564" s="53"/>
    </row>
    <row r="565" spans="1:9" ht="29">
      <c r="A565" s="98" t="s">
        <v>334</v>
      </c>
      <c r="B565" s="191"/>
      <c r="C565" s="23" t="s">
        <v>1277</v>
      </c>
      <c r="D565" s="601">
        <v>2</v>
      </c>
      <c r="E565" s="28" t="s">
        <v>375</v>
      </c>
      <c r="F565" s="26"/>
      <c r="G565" s="53"/>
    </row>
    <row r="566" spans="1:9" ht="58">
      <c r="A566" s="18" t="s">
        <v>1278</v>
      </c>
      <c r="B566" s="191" t="s">
        <v>1279</v>
      </c>
      <c r="C566" s="50" t="s">
        <v>4154</v>
      </c>
      <c r="D566" s="601">
        <v>2</v>
      </c>
      <c r="E566" s="28" t="s">
        <v>646</v>
      </c>
      <c r="F566" s="26"/>
      <c r="G566" s="53"/>
    </row>
    <row r="567" spans="1:9" ht="43.5">
      <c r="A567" s="18" t="s">
        <v>334</v>
      </c>
      <c r="B567" s="191"/>
      <c r="C567" s="50" t="s">
        <v>4155</v>
      </c>
      <c r="D567" s="601">
        <v>2</v>
      </c>
      <c r="E567" s="28" t="s">
        <v>646</v>
      </c>
      <c r="F567" s="26"/>
      <c r="G567" s="53"/>
    </row>
    <row r="568" spans="1:9" ht="43.5">
      <c r="A568" s="18" t="s">
        <v>334</v>
      </c>
      <c r="B568" s="191"/>
      <c r="C568" s="50" t="s">
        <v>4156</v>
      </c>
      <c r="D568" s="601">
        <v>2</v>
      </c>
      <c r="E568" s="28" t="s">
        <v>646</v>
      </c>
      <c r="F568" s="26"/>
      <c r="G568" s="53"/>
    </row>
    <row r="569" spans="1:9" ht="58">
      <c r="A569" s="18" t="s">
        <v>334</v>
      </c>
      <c r="B569" s="191"/>
      <c r="C569" s="50" t="s">
        <v>4157</v>
      </c>
      <c r="D569" s="601">
        <v>2</v>
      </c>
      <c r="E569" s="28" t="s">
        <v>646</v>
      </c>
      <c r="F569" s="26"/>
      <c r="G569" s="53"/>
    </row>
    <row r="570" spans="1:9" ht="43.5">
      <c r="A570" s="18" t="s">
        <v>334</v>
      </c>
      <c r="B570" s="191"/>
      <c r="C570" s="50" t="s">
        <v>4158</v>
      </c>
      <c r="D570" s="601">
        <v>2</v>
      </c>
      <c r="E570" s="28" t="s">
        <v>646</v>
      </c>
      <c r="F570" s="26"/>
      <c r="G570" s="53"/>
    </row>
    <row r="571" spans="1:9" ht="43.5">
      <c r="A571" s="18" t="s">
        <v>334</v>
      </c>
      <c r="B571" s="191"/>
      <c r="C571" s="50" t="s">
        <v>4159</v>
      </c>
      <c r="D571" s="601">
        <v>2</v>
      </c>
      <c r="E571" s="28" t="s">
        <v>646</v>
      </c>
      <c r="F571" s="26"/>
      <c r="G571" s="53"/>
    </row>
    <row r="572" spans="1:9" ht="43.5">
      <c r="A572" s="18" t="s">
        <v>334</v>
      </c>
      <c r="B572" s="191"/>
      <c r="C572" s="50" t="s">
        <v>4160</v>
      </c>
      <c r="D572" s="601">
        <v>2</v>
      </c>
      <c r="E572" s="28" t="s">
        <v>646</v>
      </c>
      <c r="F572" s="26"/>
      <c r="G572" s="53"/>
    </row>
    <row r="573" spans="1:9" ht="43.5">
      <c r="A573" s="18" t="s">
        <v>334</v>
      </c>
      <c r="B573" s="191"/>
      <c r="C573" s="50" t="s">
        <v>4161</v>
      </c>
      <c r="D573" s="601">
        <v>2</v>
      </c>
      <c r="E573" s="28" t="s">
        <v>646</v>
      </c>
      <c r="F573" s="26"/>
      <c r="G573" s="53"/>
    </row>
    <row r="574" spans="1:9" ht="72.5">
      <c r="A574" s="18" t="s">
        <v>334</v>
      </c>
      <c r="B574" s="191"/>
      <c r="C574" s="50" t="s">
        <v>4162</v>
      </c>
      <c r="D574" s="601">
        <v>2</v>
      </c>
      <c r="E574" s="28" t="s">
        <v>646</v>
      </c>
      <c r="F574" s="26"/>
      <c r="G574" s="53"/>
    </row>
    <row r="575" spans="1:9" ht="58">
      <c r="A575" s="18" t="s">
        <v>334</v>
      </c>
      <c r="B575" s="191"/>
      <c r="C575" s="50" t="s">
        <v>4163</v>
      </c>
      <c r="D575" s="601">
        <v>2</v>
      </c>
      <c r="E575" s="28" t="s">
        <v>646</v>
      </c>
      <c r="F575" s="26"/>
      <c r="G575" s="53"/>
    </row>
    <row r="576" spans="1:9" ht="46.5">
      <c r="A576" s="18" t="s">
        <v>1293</v>
      </c>
      <c r="B576" s="191" t="s">
        <v>1294</v>
      </c>
      <c r="C576" s="50" t="s">
        <v>2600</v>
      </c>
      <c r="D576" s="601">
        <v>2</v>
      </c>
      <c r="E576" s="28" t="s">
        <v>538</v>
      </c>
      <c r="F576" s="26"/>
      <c r="G576" s="53"/>
    </row>
    <row r="577" spans="1:9" ht="58">
      <c r="A577" s="18" t="s">
        <v>1296</v>
      </c>
      <c r="B577" s="191" t="s">
        <v>1297</v>
      </c>
      <c r="C577" s="50" t="s">
        <v>1298</v>
      </c>
      <c r="D577" s="601">
        <v>2</v>
      </c>
      <c r="E577" s="28" t="s">
        <v>339</v>
      </c>
      <c r="F577" s="30" t="s">
        <v>4164</v>
      </c>
      <c r="G577" s="53"/>
    </row>
    <row r="578" spans="1:9" ht="40.15" customHeight="1">
      <c r="A578" s="135" t="s">
        <v>1300</v>
      </c>
      <c r="B578" s="1353" t="s">
        <v>16</v>
      </c>
      <c r="C578" s="1428"/>
      <c r="D578" s="1144"/>
      <c r="E578" s="1144"/>
      <c r="F578" s="1428"/>
      <c r="G578" s="1354"/>
      <c r="H578" s="29">
        <f>SUM(D579:D581)</f>
        <v>6</v>
      </c>
      <c r="I578" s="29">
        <f>COUNT(D579:D581)*2</f>
        <v>6</v>
      </c>
    </row>
    <row r="579" spans="1:9" ht="29">
      <c r="A579" s="18" t="s">
        <v>1301</v>
      </c>
      <c r="B579" s="191" t="s">
        <v>1302</v>
      </c>
      <c r="C579" s="50" t="s">
        <v>1303</v>
      </c>
      <c r="D579" s="601">
        <v>2</v>
      </c>
      <c r="E579" s="28" t="s">
        <v>538</v>
      </c>
      <c r="F579" s="26"/>
      <c r="G579" s="53"/>
    </row>
    <row r="580" spans="1:9" ht="46.5">
      <c r="A580" s="18" t="s">
        <v>1304</v>
      </c>
      <c r="B580" s="191" t="s">
        <v>1305</v>
      </c>
      <c r="C580" s="25" t="s">
        <v>1306</v>
      </c>
      <c r="D580" s="601">
        <v>2</v>
      </c>
      <c r="E580" s="28" t="s">
        <v>538</v>
      </c>
      <c r="F580" s="26"/>
      <c r="G580" s="53"/>
    </row>
    <row r="581" spans="1:9" ht="31">
      <c r="A581" s="18" t="s">
        <v>4165</v>
      </c>
      <c r="B581" s="191" t="s">
        <v>1308</v>
      </c>
      <c r="C581" s="23" t="s">
        <v>1309</v>
      </c>
      <c r="D581" s="601">
        <v>2</v>
      </c>
      <c r="E581" s="28" t="s">
        <v>538</v>
      </c>
      <c r="F581" s="26"/>
      <c r="G581" s="53"/>
    </row>
    <row r="582" spans="1:9" ht="40.15" customHeight="1">
      <c r="A582" s="135" t="s">
        <v>15</v>
      </c>
      <c r="B582" s="1493" t="s">
        <v>14</v>
      </c>
      <c r="C582" s="1494"/>
      <c r="D582" s="1494"/>
      <c r="E582" s="1494"/>
      <c r="F582" s="1494"/>
      <c r="G582" s="1495"/>
      <c r="H582" s="29">
        <f>SUM(D583:D587)</f>
        <v>10</v>
      </c>
      <c r="I582" s="29">
        <f>COUNT(D583:D587)*2</f>
        <v>10</v>
      </c>
    </row>
    <row r="583" spans="1:9" ht="31">
      <c r="A583" s="18" t="s">
        <v>1310</v>
      </c>
      <c r="B583" s="19" t="s">
        <v>1311</v>
      </c>
      <c r="C583" s="25" t="s">
        <v>1312</v>
      </c>
      <c r="D583" s="601">
        <v>2</v>
      </c>
      <c r="E583" s="28" t="s">
        <v>651</v>
      </c>
      <c r="F583" s="26"/>
      <c r="G583" s="53"/>
    </row>
    <row r="584" spans="1:9" ht="46.5">
      <c r="A584" s="18" t="s">
        <v>4166</v>
      </c>
      <c r="B584" s="19" t="s">
        <v>1314</v>
      </c>
      <c r="C584" s="30" t="s">
        <v>4167</v>
      </c>
      <c r="D584" s="601">
        <v>2</v>
      </c>
      <c r="E584" s="28" t="s">
        <v>651</v>
      </c>
      <c r="F584" s="26"/>
      <c r="G584" s="53"/>
    </row>
    <row r="585" spans="1:9" ht="46.5">
      <c r="A585" s="18" t="s">
        <v>4168</v>
      </c>
      <c r="B585" s="51" t="s">
        <v>1319</v>
      </c>
      <c r="C585" s="123" t="s">
        <v>1320</v>
      </c>
      <c r="D585" s="601">
        <v>2</v>
      </c>
      <c r="E585" s="28" t="s">
        <v>651</v>
      </c>
      <c r="F585" s="26"/>
      <c r="G585" s="53"/>
    </row>
    <row r="586" spans="1:9" ht="46.5">
      <c r="A586" s="18" t="s">
        <v>1321</v>
      </c>
      <c r="B586" s="19" t="s">
        <v>1322</v>
      </c>
      <c r="C586" s="50" t="s">
        <v>1323</v>
      </c>
      <c r="D586" s="601">
        <v>2</v>
      </c>
      <c r="E586" s="28" t="s">
        <v>651</v>
      </c>
      <c r="F586" s="26"/>
      <c r="G586" s="53"/>
    </row>
    <row r="587" spans="1:9" ht="62">
      <c r="A587" s="18" t="s">
        <v>1324</v>
      </c>
      <c r="B587" s="19" t="s">
        <v>2807</v>
      </c>
      <c r="C587" s="25" t="s">
        <v>1326</v>
      </c>
      <c r="D587" s="601">
        <v>2</v>
      </c>
      <c r="E587" s="28" t="s">
        <v>651</v>
      </c>
      <c r="F587" s="26"/>
      <c r="G587" s="53"/>
    </row>
    <row r="588" spans="1:9" ht="40.15" customHeight="1">
      <c r="A588" s="135" t="s">
        <v>13</v>
      </c>
      <c r="B588" s="996" t="s">
        <v>1327</v>
      </c>
      <c r="C588" s="997"/>
      <c r="D588" s="1001"/>
      <c r="E588" s="997"/>
      <c r="F588" s="997"/>
      <c r="G588" s="1079"/>
      <c r="H588" s="29">
        <f>SUM(D589:D595)</f>
        <v>6</v>
      </c>
      <c r="I588" s="29">
        <f>COUNT(D589:D595)*2</f>
        <v>6</v>
      </c>
    </row>
    <row r="589" spans="1:9" ht="31.5" hidden="1" customHeight="1">
      <c r="A589" s="27" t="s">
        <v>1328</v>
      </c>
      <c r="B589" s="50" t="s">
        <v>1329</v>
      </c>
      <c r="C589" s="50" t="s">
        <v>1330</v>
      </c>
      <c r="D589" s="90"/>
      <c r="E589" s="26" t="s">
        <v>538</v>
      </c>
      <c r="F589" s="91" t="s">
        <v>1331</v>
      </c>
      <c r="G589" s="26"/>
      <c r="H589" s="99"/>
      <c r="I589" s="99"/>
    </row>
    <row r="590" spans="1:9" ht="72.5" hidden="1">
      <c r="A590" s="27" t="s">
        <v>1332</v>
      </c>
      <c r="B590" s="50" t="s">
        <v>1333</v>
      </c>
      <c r="C590" s="50" t="s">
        <v>1334</v>
      </c>
      <c r="D590" s="90"/>
      <c r="E590" s="26" t="s">
        <v>538</v>
      </c>
      <c r="F590" s="91" t="s">
        <v>1335</v>
      </c>
      <c r="G590" s="53"/>
      <c r="H590" s="99"/>
      <c r="I590" s="99"/>
    </row>
    <row r="591" spans="1:9" ht="101.5" hidden="1">
      <c r="A591" s="27" t="s">
        <v>1336</v>
      </c>
      <c r="B591" s="50" t="s">
        <v>1337</v>
      </c>
      <c r="C591" s="50" t="s">
        <v>1338</v>
      </c>
      <c r="D591" s="90"/>
      <c r="E591" s="26" t="s">
        <v>538</v>
      </c>
      <c r="F591" s="91" t="s">
        <v>1339</v>
      </c>
      <c r="G591" s="53"/>
      <c r="H591" s="99"/>
      <c r="I591" s="99"/>
    </row>
    <row r="592" spans="1:9" ht="101.5">
      <c r="A592" s="63" t="s">
        <v>1340</v>
      </c>
      <c r="B592" s="50" t="s">
        <v>1341</v>
      </c>
      <c r="C592" s="50" t="s">
        <v>1342</v>
      </c>
      <c r="D592" s="530">
        <v>2</v>
      </c>
      <c r="E592" s="26" t="s">
        <v>538</v>
      </c>
      <c r="F592" s="91" t="s">
        <v>1343</v>
      </c>
      <c r="G592" s="53"/>
    </row>
    <row r="593" spans="1:9" ht="72.5">
      <c r="A593" s="63" t="s">
        <v>1344</v>
      </c>
      <c r="B593" s="50" t="s">
        <v>1345</v>
      </c>
      <c r="C593" s="50" t="s">
        <v>1346</v>
      </c>
      <c r="D593" s="530">
        <v>2</v>
      </c>
      <c r="E593" s="26" t="s">
        <v>538</v>
      </c>
      <c r="F593" s="91" t="s">
        <v>1347</v>
      </c>
      <c r="G593" s="53"/>
    </row>
    <row r="594" spans="1:9" ht="101.5" hidden="1">
      <c r="A594" s="27" t="s">
        <v>1348</v>
      </c>
      <c r="B594" s="50" t="s">
        <v>1349</v>
      </c>
      <c r="C594" s="50" t="s">
        <v>1350</v>
      </c>
      <c r="D594" s="90"/>
      <c r="E594" s="26" t="s">
        <v>538</v>
      </c>
      <c r="F594" s="91" t="s">
        <v>1351</v>
      </c>
      <c r="G594" s="53"/>
      <c r="H594" s="99"/>
      <c r="I594" s="99"/>
    </row>
    <row r="595" spans="1:9" ht="116">
      <c r="A595" s="63" t="s">
        <v>1352</v>
      </c>
      <c r="B595" s="50" t="s">
        <v>1353</v>
      </c>
      <c r="C595" s="50" t="s">
        <v>1354</v>
      </c>
      <c r="D595" s="530">
        <v>2</v>
      </c>
      <c r="E595" s="26" t="s">
        <v>538</v>
      </c>
      <c r="F595" s="91" t="s">
        <v>1355</v>
      </c>
      <c r="G595" s="53"/>
    </row>
    <row r="596" spans="1:9" ht="40.15" customHeight="1">
      <c r="A596" s="135" t="s">
        <v>12</v>
      </c>
      <c r="B596" s="1353" t="s">
        <v>11</v>
      </c>
      <c r="C596" s="1144"/>
      <c r="D596" s="1144"/>
      <c r="E596" s="1144"/>
      <c r="F596" s="1144"/>
      <c r="G596" s="1354"/>
      <c r="H596" s="29">
        <f>SUM(D597:D599)</f>
        <v>6</v>
      </c>
      <c r="I596" s="29">
        <f>COUNT(D597:D599)*2</f>
        <v>6</v>
      </c>
    </row>
    <row r="597" spans="1:9" ht="46.5" customHeight="1">
      <c r="A597" s="18" t="s">
        <v>1356</v>
      </c>
      <c r="B597" s="493" t="s">
        <v>1357</v>
      </c>
      <c r="C597" s="55" t="s">
        <v>1358</v>
      </c>
      <c r="D597" s="638">
        <v>2</v>
      </c>
      <c r="E597" s="59" t="s">
        <v>538</v>
      </c>
      <c r="F597" s="59" t="s">
        <v>1359</v>
      </c>
      <c r="G597" s="293"/>
    </row>
    <row r="598" spans="1:9" ht="29">
      <c r="A598" s="98" t="s">
        <v>334</v>
      </c>
      <c r="B598" s="493"/>
      <c r="C598" s="55" t="s">
        <v>1360</v>
      </c>
      <c r="D598" s="627">
        <v>2</v>
      </c>
      <c r="E598" s="59" t="s">
        <v>269</v>
      </c>
      <c r="F598" s="59" t="s">
        <v>1361</v>
      </c>
      <c r="G598" s="293"/>
    </row>
    <row r="599" spans="1:9" ht="31">
      <c r="A599" s="18" t="s">
        <v>1362</v>
      </c>
      <c r="B599" s="654" t="s">
        <v>1363</v>
      </c>
      <c r="C599" s="59" t="s">
        <v>2270</v>
      </c>
      <c r="D599" s="627">
        <v>2</v>
      </c>
      <c r="E599" s="494" t="s">
        <v>538</v>
      </c>
      <c r="F599" s="55" t="s">
        <v>1364</v>
      </c>
      <c r="G599" s="293"/>
    </row>
    <row r="600" spans="1:9" ht="15.5" hidden="1">
      <c r="A600" s="92" t="s">
        <v>10</v>
      </c>
      <c r="B600" s="1496" t="s">
        <v>1365</v>
      </c>
      <c r="C600" s="1497"/>
      <c r="D600" s="1497"/>
      <c r="E600" s="1497"/>
      <c r="F600" s="1497"/>
      <c r="G600" s="1498"/>
      <c r="H600" s="99">
        <f>SUM(D601:D606)</f>
        <v>0</v>
      </c>
      <c r="I600" s="99">
        <f>COUNT(D601:D606)*2</f>
        <v>0</v>
      </c>
    </row>
    <row r="601" spans="1:9" ht="43.5" hidden="1">
      <c r="A601" s="92" t="s">
        <v>1366</v>
      </c>
      <c r="B601" s="50" t="s">
        <v>1367</v>
      </c>
      <c r="C601" s="50"/>
      <c r="D601" s="50"/>
      <c r="E601" s="50"/>
      <c r="F601" s="50"/>
      <c r="G601" s="50"/>
      <c r="H601" s="99"/>
      <c r="I601" s="99"/>
    </row>
    <row r="602" spans="1:9" ht="58" hidden="1">
      <c r="A602" s="92" t="s">
        <v>1368</v>
      </c>
      <c r="B602" s="50" t="s">
        <v>1369</v>
      </c>
      <c r="C602" s="50"/>
      <c r="D602" s="50"/>
      <c r="E602" s="50"/>
      <c r="F602" s="50"/>
      <c r="G602" s="50"/>
      <c r="H602" s="99"/>
      <c r="I602" s="99"/>
    </row>
    <row r="603" spans="1:9" ht="58" hidden="1">
      <c r="A603" s="92" t="s">
        <v>1370</v>
      </c>
      <c r="B603" s="50" t="s">
        <v>1371</v>
      </c>
      <c r="C603" s="50"/>
      <c r="D603" s="50"/>
      <c r="E603" s="50"/>
      <c r="F603" s="50"/>
      <c r="G603" s="50"/>
      <c r="H603" s="99"/>
      <c r="I603" s="99"/>
    </row>
    <row r="604" spans="1:9" ht="72.5" hidden="1">
      <c r="A604" s="92" t="s">
        <v>1372</v>
      </c>
      <c r="B604" s="50" t="s">
        <v>1373</v>
      </c>
      <c r="C604" s="50"/>
      <c r="D604" s="50"/>
      <c r="E604" s="50"/>
      <c r="F604" s="50"/>
      <c r="G604" s="50"/>
      <c r="H604" s="99"/>
      <c r="I604" s="99"/>
    </row>
    <row r="605" spans="1:9" ht="29" hidden="1">
      <c r="A605" s="92" t="s">
        <v>1374</v>
      </c>
      <c r="B605" s="50" t="s">
        <v>1375</v>
      </c>
      <c r="C605" s="50"/>
      <c r="D605" s="50"/>
      <c r="E605" s="50"/>
      <c r="F605" s="50"/>
      <c r="G605" s="50"/>
      <c r="H605" s="99"/>
      <c r="I605" s="99"/>
    </row>
    <row r="606" spans="1:9" ht="29" hidden="1">
      <c r="A606" s="92" t="s">
        <v>1376</v>
      </c>
      <c r="B606" s="50" t="s">
        <v>1377</v>
      </c>
      <c r="C606" s="50"/>
      <c r="D606" s="50"/>
      <c r="E606" s="50"/>
      <c r="F606" s="50"/>
      <c r="G606" s="50"/>
      <c r="H606" s="99"/>
      <c r="I606" s="99"/>
    </row>
    <row r="607" spans="1:9" ht="15.5">
      <c r="A607" s="60" t="s">
        <v>1378</v>
      </c>
      <c r="B607" s="993" t="s">
        <v>8</v>
      </c>
      <c r="C607" s="994"/>
      <c r="D607" s="994"/>
      <c r="E607" s="994"/>
      <c r="F607" s="994"/>
      <c r="G607" s="998"/>
      <c r="H607" s="29">
        <f>SUM(D608:D617)</f>
        <v>2</v>
      </c>
      <c r="I607" s="29">
        <f>COUNT(D608:D617)*2</f>
        <v>2</v>
      </c>
    </row>
    <row r="608" spans="1:9" ht="72.5" hidden="1">
      <c r="A608" s="92" t="s">
        <v>1379</v>
      </c>
      <c r="B608" s="50" t="s">
        <v>1380</v>
      </c>
      <c r="C608" s="276"/>
      <c r="D608" s="276"/>
      <c r="E608" s="276"/>
      <c r="F608" s="276"/>
      <c r="G608" s="276"/>
      <c r="H608" s="99"/>
      <c r="I608" s="99"/>
    </row>
    <row r="609" spans="1:9" ht="58" hidden="1">
      <c r="A609" s="92" t="s">
        <v>1381</v>
      </c>
      <c r="B609" s="50" t="s">
        <v>1382</v>
      </c>
      <c r="C609" s="276"/>
      <c r="D609" s="276"/>
      <c r="E609" s="276"/>
      <c r="F609" s="276"/>
      <c r="G609" s="276"/>
      <c r="H609" s="99"/>
      <c r="I609" s="99"/>
    </row>
    <row r="610" spans="1:9" ht="58" hidden="1">
      <c r="A610" s="92" t="s">
        <v>1383</v>
      </c>
      <c r="B610" s="50" t="s">
        <v>1384</v>
      </c>
      <c r="C610" s="276"/>
      <c r="D610" s="276"/>
      <c r="E610" s="276"/>
      <c r="F610" s="276"/>
      <c r="G610" s="276"/>
      <c r="H610" s="99"/>
      <c r="I610" s="99"/>
    </row>
    <row r="611" spans="1:9" ht="43.5" hidden="1">
      <c r="A611" s="92" t="s">
        <v>1385</v>
      </c>
      <c r="B611" s="50" t="s">
        <v>1386</v>
      </c>
      <c r="C611" s="276"/>
      <c r="D611" s="276"/>
      <c r="E611" s="276"/>
      <c r="F611" s="276"/>
      <c r="G611" s="276"/>
      <c r="H611" s="99"/>
      <c r="I611" s="99"/>
    </row>
    <row r="612" spans="1:9" ht="43.5" hidden="1">
      <c r="A612" s="92" t="s">
        <v>1387</v>
      </c>
      <c r="B612" s="50" t="s">
        <v>1388</v>
      </c>
      <c r="C612" s="276"/>
      <c r="D612" s="276"/>
      <c r="E612" s="276"/>
      <c r="F612" s="276"/>
      <c r="G612" s="276"/>
      <c r="H612" s="99"/>
      <c r="I612" s="99"/>
    </row>
    <row r="613" spans="1:9" ht="72.5">
      <c r="A613" s="60" t="s">
        <v>1389</v>
      </c>
      <c r="B613" s="50" t="s">
        <v>2271</v>
      </c>
      <c r="C613" s="50" t="s">
        <v>1391</v>
      </c>
      <c r="D613" s="613">
        <v>2</v>
      </c>
      <c r="E613" s="34" t="s">
        <v>538</v>
      </c>
      <c r="F613" s="50" t="s">
        <v>1392</v>
      </c>
      <c r="G613" s="21"/>
    </row>
    <row r="614" spans="1:9" ht="72.5" hidden="1">
      <c r="A614" s="27" t="s">
        <v>1393</v>
      </c>
      <c r="B614" s="50" t="s">
        <v>1394</v>
      </c>
      <c r="C614" s="50"/>
      <c r="D614" s="21"/>
      <c r="E614" s="28"/>
      <c r="F614" s="50"/>
      <c r="G614" s="21"/>
      <c r="H614" s="99"/>
      <c r="I614" s="99"/>
    </row>
    <row r="615" spans="1:9" ht="29" hidden="1">
      <c r="A615" s="27" t="s">
        <v>1395</v>
      </c>
      <c r="B615" s="50" t="s">
        <v>1396</v>
      </c>
      <c r="C615" s="50"/>
      <c r="D615" s="21"/>
      <c r="E615" s="28"/>
      <c r="F615" s="50"/>
      <c r="G615" s="21"/>
      <c r="H615" s="99"/>
      <c r="I615" s="99"/>
    </row>
    <row r="616" spans="1:9" ht="29" hidden="1">
      <c r="A616" s="27" t="s">
        <v>1397</v>
      </c>
      <c r="B616" s="50" t="s">
        <v>1398</v>
      </c>
      <c r="C616" s="50"/>
      <c r="D616" s="21"/>
      <c r="E616" s="28"/>
      <c r="F616" s="50"/>
      <c r="G616" s="21"/>
      <c r="H616" s="99"/>
      <c r="I616" s="99"/>
    </row>
    <row r="617" spans="1:9" ht="58" hidden="1">
      <c r="A617" s="27" t="s">
        <v>1399</v>
      </c>
      <c r="B617" s="50" t="s">
        <v>1400</v>
      </c>
      <c r="C617" s="50"/>
      <c r="D617" s="21"/>
      <c r="E617" s="28"/>
      <c r="F617" s="50"/>
      <c r="G617" s="21"/>
      <c r="H617" s="99"/>
      <c r="I617" s="99"/>
    </row>
    <row r="618" spans="1:9" ht="21">
      <c r="A618" s="286" t="s">
        <v>334</v>
      </c>
      <c r="B618" s="1490" t="s">
        <v>1401</v>
      </c>
      <c r="C618" s="1491"/>
      <c r="D618" s="1491"/>
      <c r="E618" s="1491"/>
      <c r="F618" s="1491"/>
      <c r="G618" s="1492"/>
      <c r="H618" s="29">
        <f>H619+H628+H634+H641</f>
        <v>40</v>
      </c>
      <c r="I618" s="29">
        <f>I619+I628+I634+I641</f>
        <v>40</v>
      </c>
    </row>
    <row r="619" spans="1:9" ht="40.15" customHeight="1">
      <c r="A619" s="117" t="s">
        <v>7</v>
      </c>
      <c r="B619" s="1353" t="s">
        <v>6</v>
      </c>
      <c r="C619" s="1144"/>
      <c r="D619" s="1144"/>
      <c r="E619" s="1144"/>
      <c r="F619" s="1144"/>
      <c r="G619" s="1354"/>
      <c r="H619" s="29">
        <f>SUM(D620:D627)</f>
        <v>14</v>
      </c>
      <c r="I619" s="29">
        <f>COUNT(D620:D627)*2</f>
        <v>14</v>
      </c>
    </row>
    <row r="620" spans="1:9" ht="29">
      <c r="A620" s="18" t="s">
        <v>1402</v>
      </c>
      <c r="B620" s="30" t="s">
        <v>1403</v>
      </c>
      <c r="C620" s="30" t="s">
        <v>4169</v>
      </c>
      <c r="D620" s="605">
        <v>2</v>
      </c>
      <c r="E620" s="404" t="s">
        <v>646</v>
      </c>
      <c r="F620" s="50" t="s">
        <v>4170</v>
      </c>
      <c r="G620" s="183"/>
    </row>
    <row r="621" spans="1:9" ht="43.5">
      <c r="A621" s="18" t="s">
        <v>334</v>
      </c>
      <c r="B621" s="30"/>
      <c r="C621" s="30" t="s">
        <v>4171</v>
      </c>
      <c r="D621" s="605">
        <v>2</v>
      </c>
      <c r="E621" s="404" t="s">
        <v>646</v>
      </c>
      <c r="F621" s="50" t="s">
        <v>4172</v>
      </c>
      <c r="G621" s="183"/>
    </row>
    <row r="622" spans="1:9" ht="29">
      <c r="A622" s="18" t="s">
        <v>334</v>
      </c>
      <c r="B622" s="30"/>
      <c r="C622" s="405" t="s">
        <v>4173</v>
      </c>
      <c r="D622" s="605">
        <v>2</v>
      </c>
      <c r="E622" s="404" t="s">
        <v>646</v>
      </c>
      <c r="F622" s="50" t="s">
        <v>4174</v>
      </c>
      <c r="G622" s="183"/>
    </row>
    <row r="623" spans="1:9" ht="29">
      <c r="A623" s="18" t="s">
        <v>334</v>
      </c>
      <c r="B623" s="30"/>
      <c r="C623" s="405" t="s">
        <v>4175</v>
      </c>
      <c r="D623" s="605">
        <v>2</v>
      </c>
      <c r="E623" s="404" t="s">
        <v>646</v>
      </c>
      <c r="F623" s="66" t="s">
        <v>4176</v>
      </c>
      <c r="G623" s="183"/>
    </row>
    <row r="624" spans="1:9">
      <c r="A624" s="18" t="s">
        <v>334</v>
      </c>
      <c r="B624" s="30"/>
      <c r="C624" s="405" t="s">
        <v>4177</v>
      </c>
      <c r="D624" s="605">
        <v>2</v>
      </c>
      <c r="E624" s="404" t="s">
        <v>646</v>
      </c>
      <c r="F624" s="66" t="s">
        <v>4176</v>
      </c>
      <c r="G624" s="183"/>
    </row>
    <row r="625" spans="1:9" ht="43.5">
      <c r="A625" s="18" t="s">
        <v>334</v>
      </c>
      <c r="B625" s="30"/>
      <c r="C625" s="405" t="s">
        <v>4178</v>
      </c>
      <c r="D625" s="605">
        <v>2</v>
      </c>
      <c r="E625" s="404" t="s">
        <v>646</v>
      </c>
      <c r="F625" s="66"/>
      <c r="G625" s="183"/>
    </row>
    <row r="626" spans="1:9" ht="44.25" customHeight="1">
      <c r="A626" s="18"/>
      <c r="B626" s="161"/>
      <c r="C626" s="50" t="s">
        <v>4179</v>
      </c>
      <c r="D626" s="605">
        <v>2</v>
      </c>
      <c r="E626" s="404" t="s">
        <v>646</v>
      </c>
      <c r="F626" s="50" t="s">
        <v>4180</v>
      </c>
      <c r="G626" s="183"/>
    </row>
    <row r="627" spans="1:9" ht="55.5" hidden="1" customHeight="1">
      <c r="A627" s="27" t="s">
        <v>2279</v>
      </c>
      <c r="B627" s="161" t="s">
        <v>2608</v>
      </c>
      <c r="C627" s="66"/>
      <c r="D627" s="66"/>
      <c r="E627" s="404"/>
      <c r="F627" s="66"/>
      <c r="G627" s="66"/>
      <c r="H627" s="99"/>
      <c r="I627" s="99"/>
    </row>
    <row r="628" spans="1:9" ht="40.15" customHeight="1">
      <c r="A628" s="117" t="s">
        <v>5</v>
      </c>
      <c r="B628" s="1353" t="s">
        <v>4</v>
      </c>
      <c r="C628" s="1144"/>
      <c r="D628" s="1144"/>
      <c r="E628" s="1144"/>
      <c r="F628" s="1144"/>
      <c r="G628" s="1354"/>
      <c r="H628" s="29">
        <f>SUM(D629:D633)</f>
        <v>8</v>
      </c>
      <c r="I628" s="29">
        <f>COUNT(D629:D633)*2</f>
        <v>8</v>
      </c>
    </row>
    <row r="629" spans="1:9" ht="43.5">
      <c r="A629" s="18" t="s">
        <v>1416</v>
      </c>
      <c r="B629" s="30" t="s">
        <v>1417</v>
      </c>
      <c r="C629" s="30" t="s">
        <v>3839</v>
      </c>
      <c r="D629" s="605">
        <v>2</v>
      </c>
      <c r="E629" s="22" t="s">
        <v>646</v>
      </c>
      <c r="F629" s="50" t="s">
        <v>4181</v>
      </c>
      <c r="G629" s="183"/>
    </row>
    <row r="630" spans="1:9" ht="29">
      <c r="A630" s="18" t="s">
        <v>334</v>
      </c>
      <c r="B630" s="30"/>
      <c r="C630" s="30" t="s">
        <v>4182</v>
      </c>
      <c r="D630" s="605">
        <v>2</v>
      </c>
      <c r="E630" s="22" t="s">
        <v>646</v>
      </c>
      <c r="F630" s="50" t="s">
        <v>4183</v>
      </c>
      <c r="G630" s="183"/>
    </row>
    <row r="631" spans="1:9" ht="29">
      <c r="A631" s="18" t="s">
        <v>334</v>
      </c>
      <c r="B631" s="30"/>
      <c r="C631" s="405" t="s">
        <v>4184</v>
      </c>
      <c r="D631" s="605">
        <v>2</v>
      </c>
      <c r="E631" s="22" t="s">
        <v>646</v>
      </c>
      <c r="F631" s="50" t="s">
        <v>4185</v>
      </c>
      <c r="G631" s="183"/>
    </row>
    <row r="632" spans="1:9" ht="29">
      <c r="A632" s="18" t="s">
        <v>334</v>
      </c>
      <c r="B632" s="30"/>
      <c r="C632" s="404" t="s">
        <v>4186</v>
      </c>
      <c r="D632" s="605">
        <v>2</v>
      </c>
      <c r="E632" s="22" t="s">
        <v>646</v>
      </c>
      <c r="F632" s="50" t="s">
        <v>4187</v>
      </c>
      <c r="G632" s="183"/>
    </row>
    <row r="633" spans="1:9" ht="41.25" hidden="1" customHeight="1">
      <c r="A633" s="27" t="s">
        <v>1425</v>
      </c>
      <c r="B633" s="161" t="s">
        <v>2613</v>
      </c>
      <c r="C633" s="66"/>
      <c r="D633" s="66"/>
      <c r="E633" s="22"/>
      <c r="F633" s="66"/>
      <c r="G633" s="66"/>
      <c r="H633" s="99"/>
      <c r="I633" s="99"/>
    </row>
    <row r="634" spans="1:9" ht="40.15" customHeight="1">
      <c r="A634" s="117" t="s">
        <v>3</v>
      </c>
      <c r="B634" s="1353" t="s">
        <v>2</v>
      </c>
      <c r="C634" s="1144"/>
      <c r="D634" s="1144"/>
      <c r="E634" s="1144"/>
      <c r="F634" s="1144"/>
      <c r="G634" s="1354"/>
      <c r="H634" s="29">
        <f>SUM(D635:D640)</f>
        <v>10</v>
      </c>
      <c r="I634" s="29">
        <f>COUNT(D635:D640)*2</f>
        <v>10</v>
      </c>
    </row>
    <row r="635" spans="1:9" ht="29">
      <c r="A635" s="18" t="s">
        <v>1427</v>
      </c>
      <c r="B635" s="30" t="s">
        <v>1428</v>
      </c>
      <c r="C635" s="406" t="s">
        <v>4188</v>
      </c>
      <c r="D635" s="605">
        <v>2</v>
      </c>
      <c r="E635" s="22" t="s">
        <v>646</v>
      </c>
      <c r="F635" s="50" t="s">
        <v>4189</v>
      </c>
      <c r="G635" s="299"/>
    </row>
    <row r="636" spans="1:9" ht="58">
      <c r="A636" s="18" t="s">
        <v>334</v>
      </c>
      <c r="B636" s="30"/>
      <c r="C636" s="50" t="s">
        <v>4190</v>
      </c>
      <c r="D636" s="605">
        <v>2</v>
      </c>
      <c r="E636" s="22" t="s">
        <v>646</v>
      </c>
      <c r="F636" s="50" t="s">
        <v>4191</v>
      </c>
      <c r="G636" s="220"/>
    </row>
    <row r="637" spans="1:9" ht="29">
      <c r="A637" s="18" t="s">
        <v>334</v>
      </c>
      <c r="B637" s="30"/>
      <c r="C637" s="50" t="s">
        <v>4192</v>
      </c>
      <c r="D637" s="605">
        <v>2</v>
      </c>
      <c r="E637" s="22" t="s">
        <v>646</v>
      </c>
      <c r="F637" s="50" t="s">
        <v>4193</v>
      </c>
      <c r="G637" s="220"/>
    </row>
    <row r="638" spans="1:9" ht="43.5">
      <c r="A638" s="18" t="s">
        <v>334</v>
      </c>
      <c r="B638" s="30"/>
      <c r="C638" s="50" t="s">
        <v>4194</v>
      </c>
      <c r="D638" s="605">
        <v>2</v>
      </c>
      <c r="E638" s="22" t="s">
        <v>646</v>
      </c>
      <c r="F638" s="50" t="s">
        <v>4195</v>
      </c>
      <c r="G638" s="220"/>
    </row>
    <row r="639" spans="1:9" ht="29">
      <c r="A639" s="18" t="s">
        <v>334</v>
      </c>
      <c r="B639" s="30"/>
      <c r="C639" s="50" t="s">
        <v>4196</v>
      </c>
      <c r="D639" s="605">
        <v>2</v>
      </c>
      <c r="E639" s="22" t="s">
        <v>646</v>
      </c>
      <c r="F639" s="50" t="s">
        <v>4197</v>
      </c>
      <c r="G639" s="220"/>
    </row>
    <row r="640" spans="1:9" ht="66" hidden="1" customHeight="1">
      <c r="A640" s="27" t="s">
        <v>1432</v>
      </c>
      <c r="B640" s="161" t="s">
        <v>2619</v>
      </c>
      <c r="C640" s="66"/>
      <c r="D640" s="66"/>
      <c r="E640" s="22"/>
      <c r="F640" s="66"/>
      <c r="G640" s="66"/>
      <c r="H640" s="99"/>
      <c r="I640" s="99"/>
    </row>
    <row r="641" spans="1:9" ht="40.15" customHeight="1">
      <c r="A641" s="117" t="s">
        <v>1</v>
      </c>
      <c r="B641" s="1353" t="s">
        <v>0</v>
      </c>
      <c r="C641" s="1144"/>
      <c r="D641" s="1144"/>
      <c r="E641" s="1144"/>
      <c r="F641" s="1144"/>
      <c r="G641" s="1354"/>
      <c r="H641" s="29">
        <f>SUM(D642:D646)</f>
        <v>8</v>
      </c>
      <c r="I641" s="29">
        <f>COUNT(D642:D646)*2</f>
        <v>8</v>
      </c>
    </row>
    <row r="642" spans="1:9" ht="43.5">
      <c r="A642" s="18" t="s">
        <v>1434</v>
      </c>
      <c r="B642" s="30" t="s">
        <v>1435</v>
      </c>
      <c r="C642" s="50" t="s">
        <v>4198</v>
      </c>
      <c r="D642" s="605">
        <v>2</v>
      </c>
      <c r="E642" s="22" t="s">
        <v>646</v>
      </c>
      <c r="F642" s="66"/>
      <c r="G642" s="183"/>
    </row>
    <row r="643" spans="1:9" ht="43.5">
      <c r="A643" s="18" t="s">
        <v>334</v>
      </c>
      <c r="B643" s="30"/>
      <c r="C643" s="50" t="s">
        <v>4199</v>
      </c>
      <c r="D643" s="605">
        <v>2</v>
      </c>
      <c r="E643" s="22" t="s">
        <v>646</v>
      </c>
      <c r="F643" s="66"/>
      <c r="G643" s="183"/>
    </row>
    <row r="644" spans="1:9" ht="29">
      <c r="A644" s="18" t="s">
        <v>334</v>
      </c>
      <c r="B644" s="30"/>
      <c r="C644" s="25" t="s">
        <v>4200</v>
      </c>
      <c r="D644" s="605">
        <v>2</v>
      </c>
      <c r="E644" s="22" t="s">
        <v>646</v>
      </c>
      <c r="F644" s="66"/>
      <c r="G644" s="183"/>
    </row>
    <row r="645" spans="1:9" ht="43.5">
      <c r="A645" s="18" t="s">
        <v>334</v>
      </c>
      <c r="B645" s="30"/>
      <c r="C645" s="405" t="s">
        <v>4201</v>
      </c>
      <c r="D645" s="605">
        <v>2</v>
      </c>
      <c r="E645" s="22" t="s">
        <v>646</v>
      </c>
      <c r="F645" s="50" t="s">
        <v>4202</v>
      </c>
      <c r="G645" s="183"/>
    </row>
    <row r="646" spans="1:9" ht="39.75" hidden="1" customHeight="1">
      <c r="A646" s="27" t="s">
        <v>1440</v>
      </c>
      <c r="B646" s="161" t="s">
        <v>2623</v>
      </c>
      <c r="C646" s="66"/>
      <c r="D646" s="66"/>
      <c r="E646" s="22"/>
      <c r="F646" s="66"/>
      <c r="G646" s="66"/>
      <c r="H646" s="99"/>
      <c r="I646" s="99"/>
    </row>
    <row r="647" spans="1:9">
      <c r="A647" s="314"/>
      <c r="B647" s="99"/>
      <c r="C647" s="99"/>
      <c r="D647" s="614"/>
      <c r="E647" s="99"/>
      <c r="F647" s="99"/>
    </row>
    <row r="648" spans="1:9">
      <c r="A648" s="911"/>
      <c r="B648" s="101"/>
      <c r="C648" s="101"/>
      <c r="D648" s="896"/>
      <c r="E648" s="101"/>
      <c r="F648" s="101"/>
      <c r="G648" s="99"/>
    </row>
    <row r="649" spans="1:9">
      <c r="A649" s="911"/>
      <c r="B649" s="101" t="s">
        <v>1443</v>
      </c>
      <c r="C649" s="101" t="s">
        <v>2313</v>
      </c>
      <c r="D649" s="896" t="s">
        <v>2683</v>
      </c>
      <c r="E649" s="101">
        <f>H2</f>
        <v>14</v>
      </c>
      <c r="F649" s="101"/>
      <c r="G649" s="99"/>
    </row>
    <row r="650" spans="1:9">
      <c r="A650" s="911" t="s">
        <v>174</v>
      </c>
      <c r="B650" s="101">
        <f>IF(E649=0,0,H43)</f>
        <v>18</v>
      </c>
      <c r="C650" s="101">
        <f>IF(E649=0,0,I43)</f>
        <v>18</v>
      </c>
      <c r="D650" s="917">
        <f>IF(D658=0,0,B650/C650)</f>
        <v>1</v>
      </c>
      <c r="E650" s="101"/>
      <c r="F650" s="101"/>
      <c r="G650" s="99"/>
    </row>
    <row r="651" spans="1:9">
      <c r="A651" s="911" t="s">
        <v>176</v>
      </c>
      <c r="B651" s="101">
        <f>IF(E649=0,0,H101)</f>
        <v>42</v>
      </c>
      <c r="C651" s="101">
        <f>IF(E649=0,0,I101)</f>
        <v>42</v>
      </c>
      <c r="D651" s="917">
        <f>IF(D658=0,0,B60:B651/C651)</f>
        <v>1</v>
      </c>
      <c r="E651" s="101"/>
      <c r="F651" s="101"/>
      <c r="G651" s="99"/>
    </row>
    <row r="652" spans="1:9">
      <c r="A652" s="911" t="s">
        <v>178</v>
      </c>
      <c r="B652" s="101">
        <f>IF(E649=0,0,H151)</f>
        <v>102</v>
      </c>
      <c r="C652" s="101">
        <f>IF(E649=0,0,I151)</f>
        <v>102</v>
      </c>
      <c r="D652" s="917">
        <f>IF(D658=0,0,B652/C652)</f>
        <v>1</v>
      </c>
      <c r="E652" s="101"/>
      <c r="F652" s="101"/>
      <c r="G652" s="99"/>
    </row>
    <row r="653" spans="1:9">
      <c r="A653" s="911" t="s">
        <v>180</v>
      </c>
      <c r="B653" s="883">
        <f>IF(E649=0,0,H221)</f>
        <v>96</v>
      </c>
      <c r="C653" s="883">
        <f>IF(E649=0,0,I221)</f>
        <v>96</v>
      </c>
      <c r="D653" s="917">
        <f>IF(D658=0,0,B653/C653)</f>
        <v>1</v>
      </c>
      <c r="E653" s="101"/>
      <c r="F653" s="101"/>
      <c r="G653" s="99"/>
    </row>
    <row r="654" spans="1:9">
      <c r="A654" s="911" t="s">
        <v>182</v>
      </c>
      <c r="B654" s="883">
        <f>IF(E649=0,0,H299)</f>
        <v>124</v>
      </c>
      <c r="C654" s="883">
        <f>IF(E649=0,0,I299)</f>
        <v>124</v>
      </c>
      <c r="D654" s="917">
        <f>IF(D658=0,0,B654/C654)</f>
        <v>1</v>
      </c>
      <c r="E654" s="101"/>
      <c r="F654" s="101"/>
      <c r="G654" s="99"/>
    </row>
    <row r="655" spans="1:9">
      <c r="A655" s="911" t="s">
        <v>184</v>
      </c>
      <c r="B655" s="883">
        <f>IF(E649=0,0,H485)</f>
        <v>94</v>
      </c>
      <c r="C655" s="883">
        <f>IF(E649=0,0,I485)</f>
        <v>94</v>
      </c>
      <c r="D655" s="917">
        <f>IF(D658=0,0,B655/C655)</f>
        <v>1</v>
      </c>
      <c r="E655" s="101"/>
      <c r="F655" s="101"/>
      <c r="G655" s="99"/>
    </row>
    <row r="656" spans="1:9">
      <c r="A656" s="911" t="s">
        <v>185</v>
      </c>
      <c r="B656" s="883">
        <f>IF(E649=0,0, H545)</f>
        <v>80</v>
      </c>
      <c r="C656" s="883">
        <f>IF(E649=0,0,I545)</f>
        <v>80</v>
      </c>
      <c r="D656" s="917">
        <f>IF(D658=0,0,B656/C656)</f>
        <v>1</v>
      </c>
      <c r="E656" s="101"/>
      <c r="F656" s="101"/>
      <c r="G656" s="99"/>
    </row>
    <row r="657" spans="1:7">
      <c r="A657" s="911" t="s">
        <v>187</v>
      </c>
      <c r="B657" s="883">
        <f>IF(E649=0,0,H618)</f>
        <v>40</v>
      </c>
      <c r="C657" s="883">
        <f>IF(E649=0,0,I618)</f>
        <v>40</v>
      </c>
      <c r="D657" s="917">
        <f>IF(D658=0,0,B657/C657)</f>
        <v>1</v>
      </c>
      <c r="E657" s="101"/>
      <c r="F657" s="101"/>
      <c r="G657" s="99"/>
    </row>
    <row r="658" spans="1:7">
      <c r="A658" s="911" t="s">
        <v>1446</v>
      </c>
      <c r="B658" s="101">
        <f>IF(E649=0,0,SUM(B650:B657))</f>
        <v>596</v>
      </c>
      <c r="C658" s="101">
        <f>IF(E649=0,0,SUM(C650:C657))</f>
        <v>596</v>
      </c>
      <c r="D658" s="917">
        <f>IF(E649=0,0,B658/C658)</f>
        <v>1</v>
      </c>
      <c r="E658" s="101"/>
      <c r="F658" s="101"/>
      <c r="G658" s="99"/>
    </row>
    <row r="659" spans="1:7">
      <c r="A659" s="911"/>
      <c r="B659" s="101"/>
      <c r="C659" s="101"/>
      <c r="D659" s="896"/>
      <c r="E659" s="101"/>
      <c r="F659" s="101"/>
      <c r="G659" s="99"/>
    </row>
    <row r="660" spans="1:7">
      <c r="A660" s="911"/>
      <c r="B660" s="101"/>
      <c r="C660" s="101"/>
      <c r="D660" s="896"/>
      <c r="E660" s="101"/>
      <c r="F660" s="101"/>
      <c r="G660" s="99"/>
    </row>
    <row r="661" spans="1:7">
      <c r="A661" s="911">
        <v>0</v>
      </c>
      <c r="B661" s="101"/>
      <c r="C661" s="101"/>
      <c r="D661" s="896"/>
      <c r="E661" s="101"/>
      <c r="F661" s="101"/>
      <c r="G661" s="99"/>
    </row>
    <row r="662" spans="1:7">
      <c r="A662" s="911">
        <v>1</v>
      </c>
      <c r="B662" s="101"/>
      <c r="C662" s="101"/>
      <c r="D662" s="896"/>
      <c r="E662" s="101"/>
      <c r="F662" s="101"/>
      <c r="G662" s="99"/>
    </row>
    <row r="663" spans="1:7">
      <c r="A663" s="911">
        <v>2</v>
      </c>
      <c r="B663" s="101"/>
      <c r="C663" s="101"/>
      <c r="D663" s="896"/>
      <c r="E663" s="101"/>
      <c r="F663" s="101"/>
      <c r="G663" s="99"/>
    </row>
    <row r="664" spans="1:7">
      <c r="A664" s="911"/>
      <c r="B664" s="101"/>
      <c r="C664" s="101"/>
      <c r="D664" s="896"/>
      <c r="E664" s="101"/>
      <c r="F664" s="101"/>
      <c r="G664" s="99"/>
    </row>
    <row r="665" spans="1:7">
      <c r="A665" s="911"/>
      <c r="B665" s="101"/>
      <c r="C665" s="101"/>
      <c r="D665" s="896"/>
      <c r="E665" s="101"/>
      <c r="F665" s="101"/>
      <c r="G665" s="99"/>
    </row>
    <row r="666" spans="1:7">
      <c r="A666" s="203"/>
      <c r="B666" s="29"/>
      <c r="C666" s="29"/>
      <c r="D666" s="623"/>
      <c r="E666" s="29"/>
      <c r="F666" s="29"/>
      <c r="G666" s="99"/>
    </row>
    <row r="667" spans="1:7">
      <c r="A667" s="203"/>
      <c r="B667" s="29"/>
      <c r="C667" s="29"/>
      <c r="D667" s="623"/>
      <c r="E667" s="29"/>
      <c r="F667" s="29"/>
      <c r="G667" s="99"/>
    </row>
    <row r="668" spans="1:7">
      <c r="A668" s="203"/>
      <c r="B668" s="29"/>
      <c r="C668" s="29"/>
      <c r="D668" s="623"/>
      <c r="E668" s="29"/>
      <c r="F668" s="29"/>
      <c r="G668" s="99"/>
    </row>
    <row r="669" spans="1:7">
      <c r="A669" s="203"/>
      <c r="B669" s="29"/>
      <c r="C669" s="29"/>
      <c r="D669" s="623"/>
      <c r="E669" s="29"/>
      <c r="F669" s="29"/>
      <c r="G669" s="99"/>
    </row>
    <row r="670" spans="1:7">
      <c r="A670" s="203"/>
      <c r="B670" s="29"/>
      <c r="C670" s="29"/>
      <c r="D670" s="623"/>
      <c r="E670" s="29"/>
      <c r="F670" s="29"/>
      <c r="G670" s="99"/>
    </row>
    <row r="671" spans="1:7">
      <c r="A671" s="203"/>
      <c r="B671" s="29"/>
      <c r="C671" s="29"/>
      <c r="D671" s="623"/>
      <c r="E671" s="29"/>
      <c r="F671" s="29"/>
      <c r="G671" s="99"/>
    </row>
    <row r="672" spans="1:7">
      <c r="A672" s="203"/>
      <c r="B672" s="29"/>
      <c r="C672" s="29"/>
      <c r="D672" s="623"/>
      <c r="E672" s="29"/>
      <c r="F672" s="29"/>
      <c r="G672" s="99"/>
    </row>
    <row r="673" spans="1:7">
      <c r="A673" s="203"/>
      <c r="B673" s="29"/>
      <c r="C673" s="29"/>
      <c r="D673" s="623"/>
      <c r="E673" s="29"/>
      <c r="F673" s="29"/>
      <c r="G673" s="99"/>
    </row>
    <row r="674" spans="1:7">
      <c r="A674" s="203"/>
      <c r="B674" s="29"/>
      <c r="C674" s="29"/>
      <c r="D674" s="623"/>
      <c r="E674" s="29"/>
      <c r="F674" s="29"/>
      <c r="G674" s="99"/>
    </row>
    <row r="675" spans="1:7">
      <c r="A675" s="203"/>
      <c r="B675" s="29"/>
      <c r="C675" s="29"/>
      <c r="D675" s="623"/>
      <c r="E675" s="29"/>
      <c r="F675" s="29"/>
      <c r="G675" s="99"/>
    </row>
    <row r="676" spans="1:7">
      <c r="A676" s="203"/>
      <c r="B676" s="29"/>
      <c r="C676" s="29"/>
      <c r="D676" s="623"/>
      <c r="E676" s="29"/>
      <c r="F676" s="29"/>
      <c r="G676" s="99"/>
    </row>
    <row r="677" spans="1:7">
      <c r="A677" s="314"/>
      <c r="B677" s="99"/>
      <c r="C677" s="99"/>
      <c r="D677" s="614"/>
      <c r="E677" s="99"/>
      <c r="F677" s="99"/>
      <c r="G677" s="99"/>
    </row>
    <row r="678" spans="1:7">
      <c r="A678" s="314"/>
      <c r="B678" s="99"/>
      <c r="C678" s="99"/>
      <c r="D678" s="614"/>
      <c r="E678" s="99"/>
      <c r="F678" s="99"/>
      <c r="G678" s="99"/>
    </row>
    <row r="679" spans="1:7">
      <c r="A679" s="314"/>
      <c r="B679" s="99"/>
      <c r="C679" s="99"/>
      <c r="D679" s="614"/>
      <c r="E679" s="99"/>
      <c r="F679" s="99"/>
      <c r="G679" s="99"/>
    </row>
    <row r="680" spans="1:7">
      <c r="A680" s="314"/>
      <c r="B680" s="99"/>
      <c r="C680" s="99"/>
      <c r="D680" s="614"/>
      <c r="E680" s="99"/>
      <c r="F680" s="99"/>
      <c r="G680" s="99"/>
    </row>
    <row r="681" spans="1:7">
      <c r="A681" s="314"/>
      <c r="B681" s="99"/>
      <c r="C681" s="99"/>
      <c r="D681" s="614"/>
      <c r="E681" s="99"/>
      <c r="F681" s="99"/>
      <c r="G681" s="99"/>
    </row>
    <row r="682" spans="1:7">
      <c r="A682" s="314"/>
      <c r="B682" s="99"/>
      <c r="C682" s="99"/>
      <c r="D682" s="614"/>
      <c r="E682" s="99"/>
      <c r="F682" s="99"/>
      <c r="G682" s="99"/>
    </row>
  </sheetData>
  <protectedRanges>
    <protectedRange sqref="D592:D595" name="Range5"/>
    <protectedRange sqref="G208:G219" name="Range3"/>
    <protectedRange sqref="D537:D539" name="Range1_4"/>
    <protectedRange sqref="D208:D219" name="Range2"/>
    <protectedRange sqref="D536" name="Range4"/>
  </protectedRanges>
  <autoFilter ref="A42:G646">
    <filterColumn colId="0">
      <colorFilter dxfId="9"/>
    </filterColumn>
  </autoFilter>
  <mergeCells count="125">
    <mergeCell ref="C4:E4"/>
    <mergeCell ref="G4:I4"/>
    <mergeCell ref="G1:I1"/>
    <mergeCell ref="A1:F1"/>
    <mergeCell ref="B19:I19"/>
    <mergeCell ref="B20:I20"/>
    <mergeCell ref="B21:I21"/>
    <mergeCell ref="B22:I22"/>
    <mergeCell ref="B23:I23"/>
    <mergeCell ref="A2:G2"/>
    <mergeCell ref="H2:I2"/>
    <mergeCell ref="A3:I3"/>
    <mergeCell ref="A4:B4"/>
    <mergeCell ref="B24:I24"/>
    <mergeCell ref="A7:I7"/>
    <mergeCell ref="A8:C8"/>
    <mergeCell ref="D8:I8"/>
    <mergeCell ref="D9:I16"/>
    <mergeCell ref="A17:I17"/>
    <mergeCell ref="B18:I18"/>
    <mergeCell ref="A5:B5"/>
    <mergeCell ref="C5:E5"/>
    <mergeCell ref="G5:I5"/>
    <mergeCell ref="A6:B6"/>
    <mergeCell ref="C6:E6"/>
    <mergeCell ref="G6:I6"/>
    <mergeCell ref="B31:I31"/>
    <mergeCell ref="B32:I32"/>
    <mergeCell ref="B33:I33"/>
    <mergeCell ref="B34:I34"/>
    <mergeCell ref="B35:I35"/>
    <mergeCell ref="B36:I36"/>
    <mergeCell ref="B25:I25"/>
    <mergeCell ref="B26:I26"/>
    <mergeCell ref="B27:I27"/>
    <mergeCell ref="B28:I28"/>
    <mergeCell ref="B29:I29"/>
    <mergeCell ref="B30:I30"/>
    <mergeCell ref="B72:G72"/>
    <mergeCell ref="B76:G76"/>
    <mergeCell ref="B89:G89"/>
    <mergeCell ref="B98:G98"/>
    <mergeCell ref="B101:G101"/>
    <mergeCell ref="B102:G102"/>
    <mergeCell ref="B37:I37"/>
    <mergeCell ref="A38:I40"/>
    <mergeCell ref="A41:G41"/>
    <mergeCell ref="B43:G43"/>
    <mergeCell ref="B44:G44"/>
    <mergeCell ref="B66:G66"/>
    <mergeCell ref="B168:G168"/>
    <mergeCell ref="B176:G176"/>
    <mergeCell ref="B183:G183"/>
    <mergeCell ref="B190:G190"/>
    <mergeCell ref="B195:G195"/>
    <mergeCell ref="B221:G221"/>
    <mergeCell ref="B114:G114"/>
    <mergeCell ref="B120:G120"/>
    <mergeCell ref="B125:G125"/>
    <mergeCell ref="B132:G132"/>
    <mergeCell ref="B151:G151"/>
    <mergeCell ref="B152:G152"/>
    <mergeCell ref="B139:G139"/>
    <mergeCell ref="B207:G207"/>
    <mergeCell ref="B277:G277"/>
    <mergeCell ref="B281:G281"/>
    <mergeCell ref="B284:G284"/>
    <mergeCell ref="B287:G287"/>
    <mergeCell ref="B291:G291"/>
    <mergeCell ref="B296:G296"/>
    <mergeCell ref="B222:G222"/>
    <mergeCell ref="B233:G233"/>
    <mergeCell ref="B248:G248"/>
    <mergeCell ref="B255:G255"/>
    <mergeCell ref="B268:G268"/>
    <mergeCell ref="B273:G273"/>
    <mergeCell ref="B326:G326"/>
    <mergeCell ref="B329:G329"/>
    <mergeCell ref="B335:G335"/>
    <mergeCell ref="B344:G344"/>
    <mergeCell ref="B348:G348"/>
    <mergeCell ref="B352:G352"/>
    <mergeCell ref="B299:G299"/>
    <mergeCell ref="B300:G300"/>
    <mergeCell ref="B306:G306"/>
    <mergeCell ref="B309:G309"/>
    <mergeCell ref="B316:G316"/>
    <mergeCell ref="B323:G323"/>
    <mergeCell ref="B431:G431"/>
    <mergeCell ref="B443:G443"/>
    <mergeCell ref="B450:G450"/>
    <mergeCell ref="B461:G461"/>
    <mergeCell ref="B468:G468"/>
    <mergeCell ref="B474:G474"/>
    <mergeCell ref="B360:G360"/>
    <mergeCell ref="B364:G364"/>
    <mergeCell ref="B410:G410"/>
    <mergeCell ref="B414:G414"/>
    <mergeCell ref="B419:G419"/>
    <mergeCell ref="B424:G424"/>
    <mergeCell ref="B423:G423"/>
    <mergeCell ref="B473:G473"/>
    <mergeCell ref="B530:G530"/>
    <mergeCell ref="B545:G545"/>
    <mergeCell ref="B546:G546"/>
    <mergeCell ref="B549:G549"/>
    <mergeCell ref="B554:G554"/>
    <mergeCell ref="B563:G563"/>
    <mergeCell ref="B485:G485"/>
    <mergeCell ref="B486:G486"/>
    <mergeCell ref="B494:G494"/>
    <mergeCell ref="B506:G506"/>
    <mergeCell ref="B512:G512"/>
    <mergeCell ref="B519:G519"/>
    <mergeCell ref="B618:G618"/>
    <mergeCell ref="B619:G619"/>
    <mergeCell ref="B628:G628"/>
    <mergeCell ref="B634:G634"/>
    <mergeCell ref="B641:G641"/>
    <mergeCell ref="B578:G578"/>
    <mergeCell ref="B582:G582"/>
    <mergeCell ref="B588:G588"/>
    <mergeCell ref="B596:G596"/>
    <mergeCell ref="B600:G600"/>
    <mergeCell ref="B607:G607"/>
  </mergeCells>
  <dataValidations count="8">
    <dataValidation type="list" allowBlank="1" showInputMessage="1" showErrorMessage="1" sqref="D601:D606 D608:D617 D102:D138 D45:D87 D300:D422 D659:D1048576 D98:D100 D474:D484 D222:D298 D619:D649 D486:D544 D42 D140:D206 D89:D96 D208:D220 D424:D472 D589:D599 D546:D581 D583:D587">
      <formula1>$A$661:$A$663</formula1>
    </dataValidation>
    <dataValidation type="list" allowBlank="1" showInputMessage="1" showErrorMessage="1" sqref="D601:D606">
      <formula1>$A$717:$A$719</formula1>
    </dataValidation>
    <dataValidation type="list" allowBlank="1" showInputMessage="1" showErrorMessage="1" sqref="D588">
      <formula1>$A$747:$A$749</formula1>
    </dataValidation>
    <dataValidation type="list" allowBlank="1" showInputMessage="1" showErrorMessage="1" sqref="D43">
      <formula1>$A$674:$A$676</formula1>
    </dataValidation>
    <dataValidation type="list" allowBlank="1" showInputMessage="1" showErrorMessage="1" sqref="D423">
      <formula1>$A$837:$A$839</formula1>
    </dataValidation>
    <dataValidation type="list" allowBlank="1" showInputMessage="1" showErrorMessage="1" sqref="D473">
      <formula1>$A$836:$A$838</formula1>
    </dataValidation>
    <dataValidation type="list" allowBlank="1" showInputMessage="1" showErrorMessage="1" sqref="D88">
      <formula1>$A$1040:$A$1042</formula1>
    </dataValidation>
    <dataValidation type="list" allowBlank="1" showInputMessage="1" showErrorMessage="1" sqref="D97">
      <formula1>$A$1033:$A$1035</formula1>
    </dataValidation>
  </dataValidations>
  <pageMargins left="0.70866141732283472" right="0.70866141732283472" top="0.74803149606299213" bottom="0.74803149606299213" header="0.31496062992125984" footer="0.31496062992125984"/>
  <pageSetup paperSize="9" scale="52" orientation="portrait" r:id="rId1"/>
  <headerFooter>
    <oddHeader>&amp;LChecklist No. 12&amp;CBlood Bank &amp;RVersion- NHSRC/3.0</oddHeader>
    <oddFooter>Page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I686"/>
  <sheetViews>
    <sheetView topLeftCell="A650" zoomScale="70" zoomScaleNormal="70" zoomScalePageLayoutView="70" workbookViewId="0">
      <selection activeCell="A42" sqref="A42:G663"/>
    </sheetView>
  </sheetViews>
  <sheetFormatPr defaultColWidth="9.1796875" defaultRowHeight="14.5"/>
  <cols>
    <col min="1" max="1" width="17.7265625" style="429" customWidth="1"/>
    <col min="2" max="2" width="31.7265625" style="7" customWidth="1"/>
    <col min="3" max="3" width="29" style="7" customWidth="1"/>
    <col min="4" max="4" width="9.7265625" style="381" customWidth="1"/>
    <col min="5" max="5" width="11.7265625" style="37" customWidth="1"/>
    <col min="6" max="6" width="28.1796875" style="7" customWidth="1"/>
    <col min="7" max="7" width="19.7265625" style="7" customWidth="1"/>
    <col min="8" max="8" width="6.7265625" style="29" customWidth="1"/>
    <col min="9" max="9" width="6.26953125" style="29" customWidth="1"/>
    <col min="10" max="16384" width="9.1796875" style="7"/>
  </cols>
  <sheetData>
    <row r="1" spans="1:9" ht="55.5" customHeight="1">
      <c r="A1" s="1040" t="s">
        <v>160</v>
      </c>
      <c r="B1" s="1041"/>
      <c r="C1" s="1041"/>
      <c r="D1" s="1041"/>
      <c r="E1" s="1041"/>
      <c r="F1" s="1041"/>
      <c r="G1" s="1115" t="s">
        <v>8497</v>
      </c>
      <c r="H1" s="1116"/>
      <c r="I1" s="1117"/>
    </row>
    <row r="2" spans="1:9" ht="33.5">
      <c r="A2" s="1040" t="s">
        <v>4203</v>
      </c>
      <c r="B2" s="1041"/>
      <c r="C2" s="1041"/>
      <c r="D2" s="1041"/>
      <c r="E2" s="1041"/>
      <c r="F2" s="1041"/>
      <c r="G2" s="1041"/>
      <c r="H2" s="1139">
        <v>15</v>
      </c>
      <c r="I2" s="1140"/>
    </row>
    <row r="3" spans="1:9" ht="28.5">
      <c r="A3" s="1074" t="s">
        <v>164</v>
      </c>
      <c r="B3" s="1074"/>
      <c r="C3" s="1074"/>
      <c r="D3" s="1074"/>
      <c r="E3" s="1074"/>
      <c r="F3" s="1074"/>
      <c r="G3" s="1074"/>
      <c r="H3" s="1141"/>
      <c r="I3" s="1141"/>
    </row>
    <row r="4" spans="1:9" ht="28.5">
      <c r="A4" s="1142" t="s">
        <v>165</v>
      </c>
      <c r="B4" s="1142"/>
      <c r="C4" s="1018"/>
      <c r="D4" s="1018"/>
      <c r="E4" s="1018"/>
      <c r="F4" s="8" t="s">
        <v>166</v>
      </c>
      <c r="G4" s="1018"/>
      <c r="H4" s="1138"/>
      <c r="I4" s="1138"/>
    </row>
    <row r="5" spans="1:9" ht="28.5">
      <c r="A5" s="1062" t="s">
        <v>167</v>
      </c>
      <c r="B5" s="1063"/>
      <c r="C5" s="1064"/>
      <c r="D5" s="1064"/>
      <c r="E5" s="1064"/>
      <c r="F5" s="9" t="s">
        <v>168</v>
      </c>
      <c r="G5" s="1018"/>
      <c r="H5" s="1138"/>
      <c r="I5" s="1138"/>
    </row>
    <row r="6" spans="1:9" ht="42">
      <c r="A6" s="1066" t="s">
        <v>169</v>
      </c>
      <c r="B6" s="1066"/>
      <c r="C6" s="1067"/>
      <c r="D6" s="1067"/>
      <c r="E6" s="1067"/>
      <c r="F6" s="9" t="s">
        <v>170</v>
      </c>
      <c r="G6" s="1018"/>
      <c r="H6" s="1138"/>
      <c r="I6" s="1138"/>
    </row>
    <row r="7" spans="1:9" ht="33.5">
      <c r="A7" s="1285" t="s">
        <v>4204</v>
      </c>
      <c r="B7" s="1286"/>
      <c r="C7" s="1286"/>
      <c r="D7" s="1286"/>
      <c r="E7" s="1286"/>
      <c r="F7" s="1286"/>
      <c r="G7" s="1286"/>
      <c r="H7" s="1286"/>
      <c r="I7" s="1286"/>
    </row>
    <row r="8" spans="1:9" ht="33.65" customHeight="1">
      <c r="A8" s="1232" t="s">
        <v>172</v>
      </c>
      <c r="B8" s="1232"/>
      <c r="C8" s="1232"/>
      <c r="D8" s="1124" t="s">
        <v>4205</v>
      </c>
      <c r="E8" s="1124"/>
      <c r="F8" s="1124"/>
      <c r="G8" s="1124"/>
      <c r="H8" s="1125"/>
      <c r="I8" s="1125"/>
    </row>
    <row r="9" spans="1:9" ht="33.65" customHeight="1">
      <c r="A9" s="103" t="s">
        <v>174</v>
      </c>
      <c r="B9" s="104" t="s">
        <v>175</v>
      </c>
      <c r="C9" s="284">
        <f>Lab!D667</f>
        <v>1</v>
      </c>
      <c r="D9" s="1126">
        <f>D675</f>
        <v>1</v>
      </c>
      <c r="E9" s="1127"/>
      <c r="F9" s="1127"/>
      <c r="G9" s="1127"/>
      <c r="H9" s="1128"/>
      <c r="I9" s="1129"/>
    </row>
    <row r="10" spans="1:9" ht="33.65" customHeight="1">
      <c r="A10" s="103" t="s">
        <v>176</v>
      </c>
      <c r="B10" s="104" t="s">
        <v>177</v>
      </c>
      <c r="C10" s="284">
        <f>Lab!D668</f>
        <v>1</v>
      </c>
      <c r="D10" s="1130"/>
      <c r="E10" s="1131"/>
      <c r="F10" s="1131"/>
      <c r="G10" s="1131"/>
      <c r="H10" s="1132"/>
      <c r="I10" s="1133"/>
    </row>
    <row r="11" spans="1:9" ht="33.65" customHeight="1">
      <c r="A11" s="103" t="s">
        <v>178</v>
      </c>
      <c r="B11" s="104" t="s">
        <v>179</v>
      </c>
      <c r="C11" s="284">
        <f>Lab!D669</f>
        <v>1</v>
      </c>
      <c r="D11" s="1130"/>
      <c r="E11" s="1131"/>
      <c r="F11" s="1131"/>
      <c r="G11" s="1131"/>
      <c r="H11" s="1132"/>
      <c r="I11" s="1133"/>
    </row>
    <row r="12" spans="1:9" ht="33.65" customHeight="1">
      <c r="A12" s="103" t="s">
        <v>180</v>
      </c>
      <c r="B12" s="104" t="s">
        <v>181</v>
      </c>
      <c r="C12" s="284">
        <f>Lab!D670</f>
        <v>1</v>
      </c>
      <c r="D12" s="1130"/>
      <c r="E12" s="1131"/>
      <c r="F12" s="1131"/>
      <c r="G12" s="1131"/>
      <c r="H12" s="1132"/>
      <c r="I12" s="1133"/>
    </row>
    <row r="13" spans="1:9" ht="33.65" customHeight="1">
      <c r="A13" s="103" t="s">
        <v>182</v>
      </c>
      <c r="B13" s="104" t="s">
        <v>183</v>
      </c>
      <c r="C13" s="284">
        <f>Lab!D671</f>
        <v>1</v>
      </c>
      <c r="D13" s="1130"/>
      <c r="E13" s="1131"/>
      <c r="F13" s="1131"/>
      <c r="G13" s="1131"/>
      <c r="H13" s="1132"/>
      <c r="I13" s="1133"/>
    </row>
    <row r="14" spans="1:9" ht="33.65" customHeight="1">
      <c r="A14" s="103" t="s">
        <v>184</v>
      </c>
      <c r="B14" s="104" t="s">
        <v>146</v>
      </c>
      <c r="C14" s="284">
        <f>Lab!D672</f>
        <v>1</v>
      </c>
      <c r="D14" s="1130"/>
      <c r="E14" s="1131"/>
      <c r="F14" s="1131"/>
      <c r="G14" s="1131"/>
      <c r="H14" s="1132"/>
      <c r="I14" s="1133"/>
    </row>
    <row r="15" spans="1:9" ht="33.65" customHeight="1">
      <c r="A15" s="103" t="s">
        <v>185</v>
      </c>
      <c r="B15" s="104" t="s">
        <v>1451</v>
      </c>
      <c r="C15" s="284">
        <f>Lab!D673</f>
        <v>1</v>
      </c>
      <c r="D15" s="1130"/>
      <c r="E15" s="1131"/>
      <c r="F15" s="1131"/>
      <c r="G15" s="1131"/>
      <c r="H15" s="1132"/>
      <c r="I15" s="1133"/>
    </row>
    <row r="16" spans="1:9" ht="33.65" customHeight="1">
      <c r="A16" s="103" t="s">
        <v>187</v>
      </c>
      <c r="B16" s="104" t="s">
        <v>188</v>
      </c>
      <c r="C16" s="284">
        <f>Lab!D674</f>
        <v>1</v>
      </c>
      <c r="D16" s="1134"/>
      <c r="E16" s="1135"/>
      <c r="F16" s="1135"/>
      <c r="G16" s="1135"/>
      <c r="H16" s="1136"/>
      <c r="I16" s="1137"/>
    </row>
    <row r="17" spans="1:9" ht="33.65" customHeight="1">
      <c r="A17" s="1111"/>
      <c r="B17" s="1112"/>
      <c r="C17" s="1112"/>
      <c r="D17" s="1112"/>
      <c r="E17" s="1112"/>
      <c r="F17" s="1112"/>
      <c r="G17" s="1112"/>
      <c r="H17" s="1113"/>
      <c r="I17" s="1114"/>
    </row>
    <row r="18" spans="1:9" ht="33.65" customHeight="1">
      <c r="A18" s="12"/>
      <c r="B18" s="1030" t="s">
        <v>189</v>
      </c>
      <c r="C18" s="1030"/>
      <c r="D18" s="1486"/>
      <c r="E18" s="1030"/>
      <c r="F18" s="1030"/>
      <c r="G18" s="1030"/>
      <c r="H18" s="1263"/>
      <c r="I18" s="1263"/>
    </row>
    <row r="19" spans="1:9" ht="33.65" customHeight="1">
      <c r="A19" s="13">
        <v>1</v>
      </c>
      <c r="B19" s="1010"/>
      <c r="C19" s="1010"/>
      <c r="D19" s="1010"/>
      <c r="E19" s="1010"/>
      <c r="F19" s="1010"/>
      <c r="G19" s="1010"/>
      <c r="H19" s="1262"/>
      <c r="I19" s="1262"/>
    </row>
    <row r="20" spans="1:9" ht="33.65" customHeight="1">
      <c r="A20" s="13">
        <v>2</v>
      </c>
      <c r="B20" s="1010"/>
      <c r="C20" s="1010"/>
      <c r="D20" s="1010"/>
      <c r="E20" s="1010"/>
      <c r="F20" s="1010"/>
      <c r="G20" s="1010"/>
      <c r="H20" s="1262"/>
      <c r="I20" s="1262"/>
    </row>
    <row r="21" spans="1:9" ht="33.65" customHeight="1">
      <c r="A21" s="13">
        <v>3</v>
      </c>
      <c r="B21" s="1010"/>
      <c r="C21" s="1010"/>
      <c r="D21" s="1010"/>
      <c r="E21" s="1010"/>
      <c r="F21" s="1010"/>
      <c r="G21" s="1010"/>
      <c r="H21" s="1262"/>
      <c r="I21" s="1262"/>
    </row>
    <row r="22" spans="1:9" ht="33.65" customHeight="1">
      <c r="A22" s="13">
        <v>4</v>
      </c>
      <c r="B22" s="1010"/>
      <c r="C22" s="1010"/>
      <c r="D22" s="1010"/>
      <c r="E22" s="1010"/>
      <c r="F22" s="1010"/>
      <c r="G22" s="1010"/>
      <c r="H22" s="1262"/>
      <c r="I22" s="1262"/>
    </row>
    <row r="23" spans="1:9" ht="33.65" customHeight="1">
      <c r="A23" s="13">
        <v>5</v>
      </c>
      <c r="B23" s="1010"/>
      <c r="C23" s="1010"/>
      <c r="D23" s="1010"/>
      <c r="E23" s="1010"/>
      <c r="F23" s="1010"/>
      <c r="G23" s="1010"/>
      <c r="H23" s="1262"/>
      <c r="I23" s="1262"/>
    </row>
    <row r="24" spans="1:9" ht="33.65" customHeight="1">
      <c r="A24" s="12"/>
      <c r="B24" s="1106" t="s">
        <v>190</v>
      </c>
      <c r="C24" s="1107"/>
      <c r="D24" s="1308"/>
      <c r="E24" s="1107"/>
      <c r="F24" s="1107"/>
      <c r="G24" s="1107"/>
      <c r="H24" s="1108"/>
      <c r="I24" s="1109"/>
    </row>
    <row r="25" spans="1:9" ht="33.65" customHeight="1">
      <c r="A25" s="13">
        <v>1</v>
      </c>
      <c r="B25" s="1010"/>
      <c r="C25" s="1010"/>
      <c r="D25" s="1010"/>
      <c r="E25" s="1010"/>
      <c r="F25" s="1010"/>
      <c r="G25" s="1010"/>
      <c r="H25" s="1262"/>
      <c r="I25" s="1262"/>
    </row>
    <row r="26" spans="1:9" ht="33.65" customHeight="1">
      <c r="A26" s="13">
        <v>2</v>
      </c>
      <c r="B26" s="1010"/>
      <c r="C26" s="1010"/>
      <c r="D26" s="1010"/>
      <c r="E26" s="1010"/>
      <c r="F26" s="1010"/>
      <c r="G26" s="1010"/>
      <c r="H26" s="1262"/>
      <c r="I26" s="1262"/>
    </row>
    <row r="27" spans="1:9" ht="33.65" customHeight="1">
      <c r="A27" s="13">
        <v>3</v>
      </c>
      <c r="B27" s="1010"/>
      <c r="C27" s="1010"/>
      <c r="D27" s="1010"/>
      <c r="E27" s="1010"/>
      <c r="F27" s="1010"/>
      <c r="G27" s="1010"/>
      <c r="H27" s="1262"/>
      <c r="I27" s="1262"/>
    </row>
    <row r="28" spans="1:9" ht="33.65" customHeight="1">
      <c r="A28" s="13">
        <v>4</v>
      </c>
      <c r="B28" s="1093"/>
      <c r="C28" s="1094"/>
      <c r="D28" s="1094"/>
      <c r="E28" s="1094"/>
      <c r="F28" s="1094"/>
      <c r="G28" s="1094"/>
      <c r="H28" s="1095"/>
      <c r="I28" s="1096"/>
    </row>
    <row r="29" spans="1:9" ht="33.65" customHeight="1">
      <c r="A29" s="13">
        <v>5</v>
      </c>
      <c r="B29" s="1093"/>
      <c r="C29" s="1094"/>
      <c r="D29" s="1094"/>
      <c r="E29" s="1094"/>
      <c r="F29" s="1094"/>
      <c r="G29" s="1094"/>
      <c r="H29" s="1095"/>
      <c r="I29" s="1096"/>
    </row>
    <row r="30" spans="1:9" ht="33.65" customHeight="1">
      <c r="A30" s="12"/>
      <c r="B30" s="1030" t="s">
        <v>191</v>
      </c>
      <c r="C30" s="1030"/>
      <c r="D30" s="1486"/>
      <c r="E30" s="1030"/>
      <c r="F30" s="1030"/>
      <c r="G30" s="1030"/>
      <c r="H30" s="1263"/>
      <c r="I30" s="1263"/>
    </row>
    <row r="31" spans="1:9" ht="33.65" customHeight="1">
      <c r="A31" s="13">
        <v>1</v>
      </c>
      <c r="B31" s="1010"/>
      <c r="C31" s="1010"/>
      <c r="D31" s="1010"/>
      <c r="E31" s="1010"/>
      <c r="F31" s="1010"/>
      <c r="G31" s="1010"/>
      <c r="H31" s="1262"/>
      <c r="I31" s="1262"/>
    </row>
    <row r="32" spans="1:9" ht="33.65" customHeight="1">
      <c r="A32" s="13">
        <v>2</v>
      </c>
      <c r="B32" s="1010"/>
      <c r="C32" s="1010"/>
      <c r="D32" s="1010"/>
      <c r="E32" s="1010"/>
      <c r="F32" s="1010"/>
      <c r="G32" s="1010"/>
      <c r="H32" s="1262"/>
      <c r="I32" s="1262"/>
    </row>
    <row r="33" spans="1:9" ht="33.65" customHeight="1">
      <c r="A33" s="13">
        <v>3</v>
      </c>
      <c r="B33" s="1010"/>
      <c r="C33" s="1010"/>
      <c r="D33" s="1010"/>
      <c r="E33" s="1010"/>
      <c r="F33" s="1010"/>
      <c r="G33" s="1010"/>
      <c r="H33" s="1262"/>
      <c r="I33" s="1262"/>
    </row>
    <row r="34" spans="1:9" ht="33.65" customHeight="1">
      <c r="A34" s="13">
        <v>4</v>
      </c>
      <c r="B34" s="1010"/>
      <c r="C34" s="1010"/>
      <c r="D34" s="1010"/>
      <c r="E34" s="1010"/>
      <c r="F34" s="1010"/>
      <c r="G34" s="1010"/>
      <c r="H34" s="1262"/>
      <c r="I34" s="1262"/>
    </row>
    <row r="35" spans="1:9" ht="33.65" customHeight="1">
      <c r="A35" s="13">
        <v>5</v>
      </c>
      <c r="B35" s="1093"/>
      <c r="C35" s="1094"/>
      <c r="D35" s="1094"/>
      <c r="E35" s="1094"/>
      <c r="F35" s="1094"/>
      <c r="G35" s="1094"/>
      <c r="H35" s="1095"/>
      <c r="I35" s="1096"/>
    </row>
    <row r="36" spans="1:9" ht="33.65" customHeight="1">
      <c r="A36" s="12"/>
      <c r="B36" s="1097" t="s">
        <v>192</v>
      </c>
      <c r="C36" s="1098"/>
      <c r="D36" s="1485"/>
      <c r="E36" s="1098"/>
      <c r="F36" s="1098"/>
      <c r="G36" s="1098"/>
      <c r="H36" s="1099"/>
      <c r="I36" s="1100"/>
    </row>
    <row r="37" spans="1:9" ht="33.65" customHeight="1">
      <c r="A37" s="12"/>
      <c r="B37" s="1024" t="s">
        <v>193</v>
      </c>
      <c r="C37" s="1024"/>
      <c r="D37" s="1010"/>
      <c r="E37" s="1024"/>
      <c r="F37" s="1024"/>
      <c r="G37" s="1024"/>
      <c r="H37" s="1264"/>
      <c r="I37" s="1264"/>
    </row>
    <row r="38" spans="1:9" ht="33.65" customHeight="1">
      <c r="A38" s="1027"/>
      <c r="B38" s="1027"/>
      <c r="C38" s="1027"/>
      <c r="D38" s="1027"/>
      <c r="E38" s="1027"/>
      <c r="F38" s="1027"/>
      <c r="G38" s="1027"/>
      <c r="H38" s="1105"/>
      <c r="I38" s="1105"/>
    </row>
    <row r="39" spans="1:9" ht="33.65" customHeight="1">
      <c r="A39" s="1027"/>
      <c r="B39" s="1027"/>
      <c r="C39" s="1027"/>
      <c r="D39" s="1027"/>
      <c r="E39" s="1027"/>
      <c r="F39" s="1027"/>
      <c r="G39" s="1027"/>
      <c r="H39" s="1105"/>
      <c r="I39" s="1105"/>
    </row>
    <row r="40" spans="1:9" ht="33.65" customHeight="1">
      <c r="A40" s="1027"/>
      <c r="B40" s="1027"/>
      <c r="C40" s="1027"/>
      <c r="D40" s="1027"/>
      <c r="E40" s="1027"/>
      <c r="F40" s="1027"/>
      <c r="G40" s="1027"/>
      <c r="H40" s="1105"/>
      <c r="I40" s="1105"/>
    </row>
    <row r="41" spans="1:9" ht="26">
      <c r="A41" s="1482" t="s">
        <v>4203</v>
      </c>
      <c r="B41" s="1483"/>
      <c r="C41" s="1483"/>
      <c r="D41" s="1483"/>
      <c r="E41" s="1483"/>
      <c r="F41" s="1483"/>
      <c r="G41" s="1484"/>
    </row>
    <row r="42" spans="1:9" ht="40.15" customHeight="1">
      <c r="A42" s="407" t="s">
        <v>4206</v>
      </c>
      <c r="B42" s="345" t="s">
        <v>2686</v>
      </c>
      <c r="C42" s="345" t="s">
        <v>197</v>
      </c>
      <c r="D42" s="407" t="s">
        <v>3646</v>
      </c>
      <c r="E42" s="408" t="s">
        <v>4207</v>
      </c>
      <c r="F42" s="409" t="s">
        <v>3412</v>
      </c>
      <c r="G42" s="409" t="s">
        <v>201</v>
      </c>
    </row>
    <row r="43" spans="1:9" ht="21">
      <c r="A43" s="391"/>
      <c r="B43" s="1195" t="s">
        <v>202</v>
      </c>
      <c r="C43" s="1197"/>
      <c r="D43" s="1197"/>
      <c r="E43" s="1197"/>
      <c r="F43" s="1197"/>
      <c r="G43" s="1197"/>
      <c r="H43" s="29">
        <f>H70+H82+H105+H44+H64+H96</f>
        <v>30</v>
      </c>
      <c r="I43" s="29">
        <f>I70+I82+I105+I44+I64+I96</f>
        <v>30</v>
      </c>
    </row>
    <row r="44" spans="1:9" ht="40.15" hidden="1" customHeight="1">
      <c r="A44" s="410" t="s">
        <v>1456</v>
      </c>
      <c r="B44" s="1353" t="s">
        <v>142</v>
      </c>
      <c r="C44" s="1144"/>
      <c r="D44" s="1144"/>
      <c r="E44" s="1144"/>
      <c r="F44" s="1144"/>
      <c r="G44" s="1354"/>
      <c r="H44" s="99">
        <f>SUM(D45:D63)</f>
        <v>0</v>
      </c>
      <c r="I44" s="99">
        <f>COUNT(D45:D63)*2</f>
        <v>0</v>
      </c>
    </row>
    <row r="45" spans="1:9" ht="31" hidden="1">
      <c r="A45" s="411" t="s">
        <v>1458</v>
      </c>
      <c r="B45" s="19" t="s">
        <v>204</v>
      </c>
      <c r="C45" s="26"/>
      <c r="D45" s="523"/>
      <c r="E45" s="28"/>
      <c r="F45" s="26"/>
      <c r="G45" s="26"/>
      <c r="H45" s="99"/>
      <c r="I45" s="99"/>
    </row>
    <row r="46" spans="1:9" ht="31" hidden="1">
      <c r="A46" s="411" t="s">
        <v>1459</v>
      </c>
      <c r="B46" s="19" t="s">
        <v>209</v>
      </c>
      <c r="C46" s="26"/>
      <c r="D46" s="523"/>
      <c r="E46" s="28"/>
      <c r="F46" s="26"/>
      <c r="G46" s="26"/>
      <c r="H46" s="99"/>
      <c r="I46" s="99"/>
    </row>
    <row r="47" spans="1:9" ht="31" hidden="1">
      <c r="A47" s="411" t="s">
        <v>1460</v>
      </c>
      <c r="B47" s="19" t="s">
        <v>213</v>
      </c>
      <c r="C47" s="26"/>
      <c r="D47" s="523"/>
      <c r="E47" s="28"/>
      <c r="F47" s="26"/>
      <c r="G47" s="26"/>
      <c r="H47" s="99"/>
      <c r="I47" s="99"/>
    </row>
    <row r="48" spans="1:9" ht="31" hidden="1">
      <c r="A48" s="411" t="s">
        <v>1461</v>
      </c>
      <c r="B48" s="19" t="s">
        <v>1462</v>
      </c>
      <c r="C48" s="26"/>
      <c r="D48" s="523"/>
      <c r="E48" s="28"/>
      <c r="F48" s="26"/>
      <c r="G48" s="26"/>
      <c r="H48" s="99"/>
      <c r="I48" s="99"/>
    </row>
    <row r="49" spans="1:9" ht="31" hidden="1">
      <c r="A49" s="411" t="s">
        <v>1463</v>
      </c>
      <c r="B49" s="19" t="s">
        <v>221</v>
      </c>
      <c r="C49" s="26"/>
      <c r="D49" s="523"/>
      <c r="E49" s="28"/>
      <c r="F49" s="26"/>
      <c r="G49" s="26"/>
      <c r="H49" s="99"/>
      <c r="I49" s="99"/>
    </row>
    <row r="50" spans="1:9" ht="15.5" hidden="1">
      <c r="A50" s="411" t="s">
        <v>1464</v>
      </c>
      <c r="B50" s="19" t="s">
        <v>225</v>
      </c>
      <c r="C50" s="26"/>
      <c r="D50" s="523"/>
      <c r="E50" s="28"/>
      <c r="F50" s="26"/>
      <c r="G50" s="26"/>
      <c r="H50" s="99"/>
      <c r="I50" s="99"/>
    </row>
    <row r="51" spans="1:9" ht="31" hidden="1">
      <c r="A51" s="411" t="s">
        <v>1465</v>
      </c>
      <c r="B51" s="19" t="s">
        <v>229</v>
      </c>
      <c r="C51" s="26"/>
      <c r="D51" s="523"/>
      <c r="E51" s="28"/>
      <c r="F51" s="26"/>
      <c r="G51" s="26"/>
      <c r="H51" s="99"/>
      <c r="I51" s="99"/>
    </row>
    <row r="52" spans="1:9" ht="31" hidden="1">
      <c r="A52" s="411" t="s">
        <v>232</v>
      </c>
      <c r="B52" s="19" t="s">
        <v>233</v>
      </c>
      <c r="C52" s="26"/>
      <c r="D52" s="523"/>
      <c r="E52" s="28"/>
      <c r="F52" s="26"/>
      <c r="G52" s="26"/>
      <c r="H52" s="99"/>
      <c r="I52" s="99"/>
    </row>
    <row r="53" spans="1:9" ht="31" hidden="1">
      <c r="A53" s="411" t="s">
        <v>1466</v>
      </c>
      <c r="B53" s="19" t="s">
        <v>235</v>
      </c>
      <c r="C53" s="26"/>
      <c r="D53" s="523"/>
      <c r="E53" s="28"/>
      <c r="F53" s="26"/>
      <c r="G53" s="26"/>
      <c r="H53" s="99"/>
      <c r="I53" s="99"/>
    </row>
    <row r="54" spans="1:9" ht="31" hidden="1">
      <c r="A54" s="411" t="s">
        <v>238</v>
      </c>
      <c r="B54" s="19" t="s">
        <v>239</v>
      </c>
      <c r="C54" s="26"/>
      <c r="D54" s="523"/>
      <c r="E54" s="28"/>
      <c r="F54" s="26"/>
      <c r="G54" s="26"/>
      <c r="H54" s="99"/>
      <c r="I54" s="99"/>
    </row>
    <row r="55" spans="1:9" ht="31" hidden="1">
      <c r="A55" s="411" t="s">
        <v>240</v>
      </c>
      <c r="B55" s="19" t="s">
        <v>241</v>
      </c>
      <c r="C55" s="26"/>
      <c r="D55" s="523"/>
      <c r="E55" s="28"/>
      <c r="F55" s="26"/>
      <c r="G55" s="26"/>
      <c r="H55" s="99"/>
      <c r="I55" s="99"/>
    </row>
    <row r="56" spans="1:9" ht="31" hidden="1">
      <c r="A56" s="411" t="s">
        <v>242</v>
      </c>
      <c r="B56" s="19" t="s">
        <v>243</v>
      </c>
      <c r="C56" s="26"/>
      <c r="D56" s="523"/>
      <c r="E56" s="28"/>
      <c r="F56" s="26"/>
      <c r="G56" s="26"/>
      <c r="H56" s="99"/>
      <c r="I56" s="99"/>
    </row>
    <row r="57" spans="1:9" ht="31" hidden="1">
      <c r="A57" s="411" t="s">
        <v>1467</v>
      </c>
      <c r="B57" s="19" t="s">
        <v>245</v>
      </c>
      <c r="C57" s="26"/>
      <c r="D57" s="523"/>
      <c r="E57" s="28"/>
      <c r="F57" s="26"/>
      <c r="G57" s="26"/>
      <c r="H57" s="99"/>
      <c r="I57" s="99"/>
    </row>
    <row r="58" spans="1:9" ht="31" hidden="1">
      <c r="A58" s="27" t="s">
        <v>1468</v>
      </c>
      <c r="B58" s="19" t="s">
        <v>251</v>
      </c>
      <c r="C58" s="229"/>
      <c r="D58" s="655"/>
      <c r="E58" s="59"/>
      <c r="F58" s="26"/>
      <c r="G58" s="26"/>
      <c r="H58" s="99"/>
      <c r="I58" s="99"/>
    </row>
    <row r="59" spans="1:9" ht="15.5" hidden="1">
      <c r="A59" s="412"/>
      <c r="B59" s="19"/>
      <c r="C59" s="229"/>
      <c r="D59" s="655"/>
      <c r="E59" s="59"/>
      <c r="F59" s="26"/>
      <c r="G59" s="26"/>
      <c r="H59" s="99"/>
      <c r="I59" s="99"/>
    </row>
    <row r="60" spans="1:9" ht="30" hidden="1" customHeight="1">
      <c r="A60" s="411" t="s">
        <v>254</v>
      </c>
      <c r="B60" s="19" t="s">
        <v>255</v>
      </c>
      <c r="C60" s="26"/>
      <c r="D60" s="523"/>
      <c r="E60" s="28"/>
      <c r="F60" s="26"/>
      <c r="G60" s="26"/>
      <c r="H60" s="99"/>
      <c r="I60" s="99"/>
    </row>
    <row r="61" spans="1:9" ht="31" hidden="1">
      <c r="A61" s="411" t="s">
        <v>1471</v>
      </c>
      <c r="B61" s="19" t="s">
        <v>257</v>
      </c>
      <c r="C61" s="26"/>
      <c r="D61" s="523"/>
      <c r="E61" s="28"/>
      <c r="F61" s="26"/>
      <c r="G61" s="26"/>
      <c r="H61" s="99"/>
      <c r="I61" s="99"/>
    </row>
    <row r="62" spans="1:9" ht="31" hidden="1">
      <c r="A62" s="411" t="s">
        <v>260</v>
      </c>
      <c r="B62" s="19" t="s">
        <v>261</v>
      </c>
      <c r="C62" s="26"/>
      <c r="D62" s="523"/>
      <c r="E62" s="28"/>
      <c r="F62" s="26"/>
      <c r="G62" s="26"/>
      <c r="H62" s="99"/>
      <c r="I62" s="99"/>
    </row>
    <row r="63" spans="1:9" ht="31" hidden="1">
      <c r="A63" s="411" t="s">
        <v>262</v>
      </c>
      <c r="B63" s="19" t="s">
        <v>263</v>
      </c>
      <c r="C63" s="26"/>
      <c r="D63" s="523"/>
      <c r="E63" s="28"/>
      <c r="F63" s="26"/>
      <c r="G63" s="26"/>
      <c r="H63" s="99"/>
      <c r="I63" s="99"/>
    </row>
    <row r="64" spans="1:9" ht="40.15" hidden="1" customHeight="1">
      <c r="A64" s="410" t="s">
        <v>141</v>
      </c>
      <c r="B64" s="1353" t="s">
        <v>140</v>
      </c>
      <c r="C64" s="1144"/>
      <c r="D64" s="1144"/>
      <c r="E64" s="1144"/>
      <c r="F64" s="1144"/>
      <c r="G64" s="1354"/>
      <c r="H64" s="99">
        <f>SUM(D65:D69)</f>
        <v>0</v>
      </c>
      <c r="I64" s="99">
        <f>COUNT(D65:D69)*2</f>
        <v>0</v>
      </c>
    </row>
    <row r="65" spans="1:9" ht="31" hidden="1">
      <c r="A65" s="412" t="s">
        <v>4208</v>
      </c>
      <c r="B65" s="114" t="s">
        <v>265</v>
      </c>
      <c r="C65" s="26"/>
      <c r="D65" s="523"/>
      <c r="E65" s="28"/>
      <c r="F65" s="26"/>
      <c r="G65" s="26"/>
      <c r="H65" s="99"/>
      <c r="I65" s="99"/>
    </row>
    <row r="66" spans="1:9" ht="31" hidden="1">
      <c r="A66" s="412" t="s">
        <v>4209</v>
      </c>
      <c r="B66" s="114" t="s">
        <v>267</v>
      </c>
      <c r="C66" s="161"/>
      <c r="D66" s="655"/>
      <c r="E66" s="59"/>
      <c r="F66" s="245"/>
      <c r="G66" s="26"/>
      <c r="H66" s="99"/>
      <c r="I66" s="99"/>
    </row>
    <row r="67" spans="1:9" ht="31" hidden="1">
      <c r="A67" s="412" t="s">
        <v>4210</v>
      </c>
      <c r="B67" s="114" t="s">
        <v>271</v>
      </c>
      <c r="C67" s="26"/>
      <c r="D67" s="523"/>
      <c r="E67" s="28"/>
      <c r="F67" s="26"/>
      <c r="G67" s="26"/>
      <c r="H67" s="99"/>
      <c r="I67" s="99"/>
    </row>
    <row r="68" spans="1:9" ht="31" hidden="1">
      <c r="A68" s="412" t="s">
        <v>4211</v>
      </c>
      <c r="B68" s="114" t="s">
        <v>273</v>
      </c>
      <c r="C68" s="26"/>
      <c r="D68" s="523"/>
      <c r="E68" s="28"/>
      <c r="F68" s="26"/>
      <c r="G68" s="26"/>
      <c r="H68" s="99"/>
      <c r="I68" s="99"/>
    </row>
    <row r="69" spans="1:9" ht="31" hidden="1">
      <c r="A69" s="412" t="s">
        <v>4212</v>
      </c>
      <c r="B69" s="114" t="s">
        <v>276</v>
      </c>
      <c r="C69" s="26"/>
      <c r="D69" s="523"/>
      <c r="E69" s="28"/>
      <c r="F69" s="26"/>
      <c r="G69" s="26"/>
      <c r="H69" s="99"/>
      <c r="I69" s="99"/>
    </row>
    <row r="70" spans="1:9" ht="40.15" customHeight="1">
      <c r="A70" s="413" t="s">
        <v>277</v>
      </c>
      <c r="B70" s="1353" t="s">
        <v>138</v>
      </c>
      <c r="C70" s="1144"/>
      <c r="D70" s="1144"/>
      <c r="E70" s="1144"/>
      <c r="F70" s="1144"/>
      <c r="G70" s="1354"/>
      <c r="H70" s="29">
        <f>SUM(D71:D81)</f>
        <v>18</v>
      </c>
      <c r="I70" s="29">
        <f>COUNT(D71:D81)*2</f>
        <v>18</v>
      </c>
    </row>
    <row r="71" spans="1:9" ht="31" hidden="1">
      <c r="A71" s="412" t="s">
        <v>1492</v>
      </c>
      <c r="B71" s="114" t="s">
        <v>279</v>
      </c>
      <c r="C71" s="26"/>
      <c r="D71" s="523"/>
      <c r="E71" s="28"/>
      <c r="F71" s="26"/>
      <c r="G71" s="26"/>
      <c r="H71" s="99"/>
      <c r="I71" s="99"/>
    </row>
    <row r="72" spans="1:9" ht="47.25" customHeight="1">
      <c r="A72" s="18" t="s">
        <v>1493</v>
      </c>
      <c r="B72" s="114" t="s">
        <v>284</v>
      </c>
      <c r="C72" s="229" t="s">
        <v>4213</v>
      </c>
      <c r="D72" s="601">
        <v>2</v>
      </c>
      <c r="E72" s="28" t="s">
        <v>538</v>
      </c>
      <c r="F72" s="50"/>
      <c r="G72" s="53"/>
    </row>
    <row r="73" spans="1:9" ht="58">
      <c r="A73" s="18"/>
      <c r="B73" s="114"/>
      <c r="C73" s="229" t="s">
        <v>4214</v>
      </c>
      <c r="D73" s="601">
        <v>2</v>
      </c>
      <c r="E73" s="28" t="s">
        <v>538</v>
      </c>
      <c r="F73" s="50"/>
      <c r="G73" s="53"/>
    </row>
    <row r="74" spans="1:9" ht="29">
      <c r="A74" s="18"/>
      <c r="B74" s="114"/>
      <c r="C74" s="50" t="s">
        <v>4215</v>
      </c>
      <c r="D74" s="601">
        <v>2</v>
      </c>
      <c r="E74" s="22" t="s">
        <v>269</v>
      </c>
      <c r="F74" s="50"/>
      <c r="G74" s="53"/>
    </row>
    <row r="75" spans="1:9" ht="29">
      <c r="A75" s="215"/>
      <c r="B75" s="114"/>
      <c r="C75" s="50" t="s">
        <v>4216</v>
      </c>
      <c r="D75" s="601">
        <v>2</v>
      </c>
      <c r="E75" s="22" t="s">
        <v>269</v>
      </c>
      <c r="F75" s="50"/>
      <c r="G75" s="53"/>
    </row>
    <row r="76" spans="1:9" ht="29">
      <c r="A76" s="215"/>
      <c r="B76" s="114"/>
      <c r="C76" s="50" t="s">
        <v>4217</v>
      </c>
      <c r="D76" s="601">
        <v>2</v>
      </c>
      <c r="E76" s="22" t="s">
        <v>269</v>
      </c>
      <c r="F76" s="50"/>
      <c r="G76" s="53"/>
    </row>
    <row r="77" spans="1:9" ht="15.5">
      <c r="A77" s="215"/>
      <c r="B77" s="114"/>
      <c r="C77" s="50" t="s">
        <v>4218</v>
      </c>
      <c r="D77" s="601">
        <v>2</v>
      </c>
      <c r="E77" s="22" t="s">
        <v>269</v>
      </c>
      <c r="F77" s="50"/>
      <c r="G77" s="53"/>
    </row>
    <row r="78" spans="1:9" ht="29">
      <c r="A78" s="215"/>
      <c r="B78" s="114"/>
      <c r="C78" s="50" t="s">
        <v>4219</v>
      </c>
      <c r="D78" s="601">
        <v>2</v>
      </c>
      <c r="E78" s="22" t="s">
        <v>269</v>
      </c>
      <c r="F78" s="50"/>
      <c r="G78" s="53"/>
    </row>
    <row r="79" spans="1:9" ht="29">
      <c r="A79" s="215"/>
      <c r="B79" s="114"/>
      <c r="C79" s="50" t="s">
        <v>4220</v>
      </c>
      <c r="D79" s="601">
        <v>2</v>
      </c>
      <c r="E79" s="22" t="s">
        <v>269</v>
      </c>
      <c r="F79" s="50"/>
      <c r="G79" s="53"/>
    </row>
    <row r="80" spans="1:9" ht="15.5">
      <c r="A80" s="215"/>
      <c r="B80" s="114"/>
      <c r="C80" s="50" t="s">
        <v>4221</v>
      </c>
      <c r="D80" s="601">
        <v>2</v>
      </c>
      <c r="E80" s="22" t="s">
        <v>269</v>
      </c>
      <c r="F80" s="50"/>
      <c r="G80" s="53"/>
    </row>
    <row r="81" spans="1:9" ht="31" hidden="1">
      <c r="A81" s="412" t="s">
        <v>4222</v>
      </c>
      <c r="B81" s="114" t="s">
        <v>288</v>
      </c>
      <c r="C81" s="26"/>
      <c r="D81" s="523"/>
      <c r="E81" s="28"/>
      <c r="F81" s="26"/>
      <c r="G81" s="26"/>
      <c r="H81" s="99"/>
      <c r="I81" s="99"/>
    </row>
    <row r="82" spans="1:9" ht="40.15" customHeight="1">
      <c r="A82" s="414" t="s">
        <v>137</v>
      </c>
      <c r="B82" s="1353" t="s">
        <v>136</v>
      </c>
      <c r="C82" s="1144"/>
      <c r="D82" s="1144"/>
      <c r="E82" s="1144"/>
      <c r="F82" s="1144"/>
      <c r="G82" s="1354"/>
      <c r="H82" s="29">
        <f>SUM(D83:D95)</f>
        <v>10</v>
      </c>
      <c r="I82" s="29">
        <f>COUNT(D83:D95)*2</f>
        <v>10</v>
      </c>
    </row>
    <row r="83" spans="1:9" ht="62">
      <c r="A83" s="215" t="s">
        <v>290</v>
      </c>
      <c r="B83" s="19" t="s">
        <v>291</v>
      </c>
      <c r="C83" s="50" t="s">
        <v>4223</v>
      </c>
      <c r="D83" s="607">
        <v>2</v>
      </c>
      <c r="E83" s="25" t="s">
        <v>269</v>
      </c>
      <c r="F83" s="66"/>
      <c r="G83" s="53"/>
    </row>
    <row r="84" spans="1:9" ht="29">
      <c r="A84" s="215"/>
      <c r="B84" s="19"/>
      <c r="C84" s="50" t="s">
        <v>4224</v>
      </c>
      <c r="D84" s="607">
        <v>2</v>
      </c>
      <c r="E84" s="25" t="s">
        <v>269</v>
      </c>
      <c r="F84" s="50" t="s">
        <v>4225</v>
      </c>
      <c r="G84" s="53"/>
    </row>
    <row r="85" spans="1:9" ht="62">
      <c r="A85" s="215" t="s">
        <v>292</v>
      </c>
      <c r="B85" s="19" t="s">
        <v>293</v>
      </c>
      <c r="C85" s="50" t="s">
        <v>4226</v>
      </c>
      <c r="D85" s="607">
        <v>2</v>
      </c>
      <c r="E85" s="25" t="s">
        <v>269</v>
      </c>
      <c r="F85" s="26"/>
      <c r="G85" s="53"/>
    </row>
    <row r="86" spans="1:9" ht="62">
      <c r="A86" s="215" t="s">
        <v>4227</v>
      </c>
      <c r="B86" s="19" t="s">
        <v>295</v>
      </c>
      <c r="C86" s="50" t="s">
        <v>4228</v>
      </c>
      <c r="D86" s="607">
        <v>2</v>
      </c>
      <c r="E86" s="25" t="s">
        <v>269</v>
      </c>
      <c r="F86" s="26"/>
      <c r="G86" s="53"/>
    </row>
    <row r="87" spans="1:9" ht="46.5" hidden="1">
      <c r="A87" s="412" t="s">
        <v>296</v>
      </c>
      <c r="B87" s="19" t="s">
        <v>297</v>
      </c>
      <c r="C87" s="50"/>
      <c r="D87" s="523"/>
      <c r="E87" s="28"/>
      <c r="F87" s="26"/>
      <c r="G87" s="26"/>
      <c r="H87" s="99"/>
      <c r="I87" s="99"/>
    </row>
    <row r="88" spans="1:9" ht="62" hidden="1">
      <c r="A88" s="412" t="s">
        <v>298</v>
      </c>
      <c r="B88" s="19" t="s">
        <v>1498</v>
      </c>
      <c r="C88" s="26"/>
      <c r="D88" s="523"/>
      <c r="E88" s="28"/>
      <c r="F88" s="26"/>
      <c r="G88" s="26"/>
      <c r="H88" s="99"/>
      <c r="I88" s="99"/>
    </row>
    <row r="89" spans="1:9" ht="46.5" hidden="1">
      <c r="A89" s="412" t="s">
        <v>4229</v>
      </c>
      <c r="B89" s="19" t="s">
        <v>301</v>
      </c>
      <c r="C89" s="26"/>
      <c r="D89" s="523"/>
      <c r="E89" s="28"/>
      <c r="F89" s="26"/>
      <c r="G89" s="317"/>
      <c r="H89" s="99"/>
      <c r="I89" s="99"/>
    </row>
    <row r="90" spans="1:9" ht="62" hidden="1">
      <c r="A90" s="412" t="s">
        <v>302</v>
      </c>
      <c r="B90" s="19" t="s">
        <v>303</v>
      </c>
      <c r="C90" s="26"/>
      <c r="D90" s="523"/>
      <c r="E90" s="28"/>
      <c r="F90" s="26"/>
      <c r="G90" s="317"/>
      <c r="H90" s="99"/>
      <c r="I90" s="99"/>
    </row>
    <row r="91" spans="1:9" ht="93">
      <c r="A91" s="215" t="s">
        <v>304</v>
      </c>
      <c r="B91" s="19" t="s">
        <v>305</v>
      </c>
      <c r="C91" s="50" t="s">
        <v>4230</v>
      </c>
      <c r="D91" s="607">
        <v>2</v>
      </c>
      <c r="E91" s="28" t="s">
        <v>538</v>
      </c>
      <c r="F91" s="26"/>
      <c r="G91" s="352"/>
    </row>
    <row r="92" spans="1:9" ht="62" hidden="1">
      <c r="A92" s="412" t="s">
        <v>4231</v>
      </c>
      <c r="B92" s="19" t="s">
        <v>307</v>
      </c>
      <c r="C92" s="26"/>
      <c r="D92" s="523"/>
      <c r="E92" s="28"/>
      <c r="F92" s="26"/>
      <c r="G92" s="317"/>
      <c r="H92" s="99"/>
      <c r="I92" s="99"/>
    </row>
    <row r="93" spans="1:9" ht="62" hidden="1">
      <c r="A93" s="412" t="s">
        <v>308</v>
      </c>
      <c r="B93" s="19" t="s">
        <v>4232</v>
      </c>
      <c r="C93" s="26"/>
      <c r="D93" s="523"/>
      <c r="E93" s="28"/>
      <c r="F93" s="26"/>
      <c r="G93" s="317"/>
      <c r="H93" s="99"/>
      <c r="I93" s="99"/>
    </row>
    <row r="94" spans="1:9" ht="29" hidden="1">
      <c r="A94" s="412" t="s">
        <v>310</v>
      </c>
      <c r="B94" s="23" t="s">
        <v>311</v>
      </c>
      <c r="C94" s="26"/>
      <c r="D94" s="523"/>
      <c r="E94" s="28"/>
      <c r="F94" s="26"/>
      <c r="G94" s="317"/>
      <c r="H94" s="99"/>
      <c r="I94" s="99"/>
    </row>
    <row r="95" spans="1:9" ht="29" hidden="1">
      <c r="A95" s="412" t="s">
        <v>2836</v>
      </c>
      <c r="B95" s="23" t="s">
        <v>5842</v>
      </c>
      <c r="C95" s="30"/>
      <c r="D95" s="52"/>
      <c r="E95" s="28"/>
      <c r="F95" s="26"/>
      <c r="G95" s="465"/>
      <c r="H95" s="99"/>
      <c r="I95" s="99"/>
    </row>
    <row r="96" spans="1:9" ht="40.15" hidden="1" customHeight="1">
      <c r="A96" s="410" t="s">
        <v>1499</v>
      </c>
      <c r="B96" s="1353" t="s">
        <v>134</v>
      </c>
      <c r="C96" s="1144"/>
      <c r="D96" s="1144"/>
      <c r="E96" s="1144"/>
      <c r="F96" s="1144"/>
      <c r="G96" s="1354"/>
      <c r="H96" s="99">
        <f>SUM(D97:D104)</f>
        <v>0</v>
      </c>
      <c r="I96" s="99">
        <f>COUNT(D97:D104)*2</f>
        <v>0</v>
      </c>
    </row>
    <row r="97" spans="1:9" ht="31" hidden="1">
      <c r="A97" s="412" t="s">
        <v>312</v>
      </c>
      <c r="B97" s="19" t="s">
        <v>313</v>
      </c>
      <c r="C97" s="26"/>
      <c r="D97" s="523"/>
      <c r="E97" s="28"/>
      <c r="F97" s="26"/>
      <c r="G97" s="26"/>
      <c r="H97" s="99"/>
      <c r="I97" s="99"/>
    </row>
    <row r="98" spans="1:9" ht="31" hidden="1">
      <c r="A98" s="412" t="s">
        <v>314</v>
      </c>
      <c r="B98" s="19" t="s">
        <v>315</v>
      </c>
      <c r="C98" s="26"/>
      <c r="D98" s="523"/>
      <c r="E98" s="28"/>
      <c r="F98" s="26"/>
      <c r="G98" s="26"/>
      <c r="H98" s="99"/>
      <c r="I98" s="99"/>
    </row>
    <row r="99" spans="1:9" ht="31" hidden="1">
      <c r="A99" s="412" t="s">
        <v>1501</v>
      </c>
      <c r="B99" s="19" t="s">
        <v>317</v>
      </c>
      <c r="C99" s="26"/>
      <c r="D99" s="523"/>
      <c r="E99" s="28"/>
      <c r="F99" s="26"/>
      <c r="G99" s="26"/>
      <c r="H99" s="99"/>
      <c r="I99" s="99"/>
    </row>
    <row r="100" spans="1:9" ht="31" hidden="1">
      <c r="A100" s="412" t="s">
        <v>319</v>
      </c>
      <c r="B100" s="19" t="s">
        <v>320</v>
      </c>
      <c r="C100" s="26"/>
      <c r="D100" s="523"/>
      <c r="E100" s="28"/>
      <c r="F100" s="26"/>
      <c r="G100" s="26"/>
      <c r="H100" s="99"/>
      <c r="I100" s="99"/>
    </row>
    <row r="101" spans="1:9" ht="31" hidden="1">
      <c r="A101" s="412" t="s">
        <v>321</v>
      </c>
      <c r="B101" s="19" t="s">
        <v>322</v>
      </c>
      <c r="C101" s="26"/>
      <c r="D101" s="523"/>
      <c r="E101" s="28"/>
      <c r="F101" s="26"/>
      <c r="G101" s="26"/>
      <c r="H101" s="99"/>
      <c r="I101" s="99"/>
    </row>
    <row r="102" spans="1:9" ht="31" hidden="1">
      <c r="A102" s="412" t="s">
        <v>323</v>
      </c>
      <c r="B102" s="19" t="s">
        <v>324</v>
      </c>
      <c r="C102" s="26"/>
      <c r="D102" s="523"/>
      <c r="E102" s="28"/>
      <c r="F102" s="26"/>
      <c r="G102" s="26"/>
      <c r="H102" s="99"/>
      <c r="I102" s="99"/>
    </row>
    <row r="103" spans="1:9" ht="31" hidden="1">
      <c r="A103" s="412" t="s">
        <v>1502</v>
      </c>
      <c r="B103" s="19" t="s">
        <v>326</v>
      </c>
      <c r="C103" s="26"/>
      <c r="D103" s="523"/>
      <c r="E103" s="28"/>
      <c r="F103" s="26"/>
      <c r="G103" s="26"/>
      <c r="H103" s="99"/>
      <c r="I103" s="99"/>
    </row>
    <row r="104" spans="1:9" ht="31" hidden="1">
      <c r="A104" s="412" t="s">
        <v>2838</v>
      </c>
      <c r="B104" s="19" t="s">
        <v>2839</v>
      </c>
      <c r="C104" s="23"/>
      <c r="D104" s="520"/>
      <c r="E104" s="22"/>
      <c r="F104" s="28"/>
      <c r="G104" s="466"/>
      <c r="H104" s="99"/>
      <c r="I104" s="99"/>
    </row>
    <row r="105" spans="1:9" ht="40.15" customHeight="1">
      <c r="A105" s="414" t="s">
        <v>1503</v>
      </c>
      <c r="B105" s="1378" t="s">
        <v>132</v>
      </c>
      <c r="C105" s="1165"/>
      <c r="D105" s="1165"/>
      <c r="E105" s="1165"/>
      <c r="F105" s="1165"/>
      <c r="G105" s="1379"/>
      <c r="H105" s="29">
        <f>SUM(D106:D107)</f>
        <v>2</v>
      </c>
      <c r="I105" s="29">
        <f>COUNT(D106:D107)*2</f>
        <v>2</v>
      </c>
    </row>
    <row r="106" spans="1:9" ht="62">
      <c r="A106" s="215" t="s">
        <v>4233</v>
      </c>
      <c r="B106" s="19" t="s">
        <v>329</v>
      </c>
      <c r="C106" s="50" t="s">
        <v>4234</v>
      </c>
      <c r="D106" s="601">
        <v>2</v>
      </c>
      <c r="E106" s="28" t="s">
        <v>538</v>
      </c>
      <c r="F106" s="26"/>
      <c r="G106" s="53"/>
    </row>
    <row r="107" spans="1:9" ht="77.5" hidden="1">
      <c r="A107" s="411" t="s">
        <v>4235</v>
      </c>
      <c r="B107" s="19" t="s">
        <v>333</v>
      </c>
      <c r="C107" s="26"/>
      <c r="D107" s="523"/>
      <c r="E107" s="28"/>
      <c r="F107" s="26"/>
      <c r="G107" s="26"/>
      <c r="H107" s="99"/>
      <c r="I107" s="99"/>
    </row>
    <row r="108" spans="1:9" ht="21">
      <c r="A108" s="391"/>
      <c r="B108" s="1195" t="s">
        <v>335</v>
      </c>
      <c r="C108" s="1197"/>
      <c r="D108" s="1197"/>
      <c r="E108" s="1197"/>
      <c r="F108" s="1197"/>
      <c r="G108" s="1197"/>
      <c r="H108" s="29">
        <f>H109+H120+H126+H131+H137+H145</f>
        <v>42</v>
      </c>
      <c r="I108" s="29">
        <f>I109+I120+I126+I131+I137+I145</f>
        <v>42</v>
      </c>
    </row>
    <row r="109" spans="1:9" ht="40.15" customHeight="1">
      <c r="A109" s="414" t="s">
        <v>1505</v>
      </c>
      <c r="B109" s="1078" t="s">
        <v>130</v>
      </c>
      <c r="C109" s="1091"/>
      <c r="D109" s="1091"/>
      <c r="E109" s="1091"/>
      <c r="F109" s="1091"/>
      <c r="G109" s="1092"/>
      <c r="H109" s="29">
        <f>SUM(D110:D119)</f>
        <v>14</v>
      </c>
      <c r="I109" s="29">
        <f>COUNT(D110:D119)*2</f>
        <v>14</v>
      </c>
    </row>
    <row r="110" spans="1:9" ht="31">
      <c r="A110" s="18" t="s">
        <v>1507</v>
      </c>
      <c r="B110" s="36" t="s">
        <v>337</v>
      </c>
      <c r="C110" s="90" t="s">
        <v>4236</v>
      </c>
      <c r="D110" s="601">
        <v>2</v>
      </c>
      <c r="E110" s="28" t="s">
        <v>339</v>
      </c>
      <c r="F110" s="30" t="s">
        <v>2350</v>
      </c>
      <c r="G110" s="53"/>
    </row>
    <row r="111" spans="1:9" ht="31">
      <c r="A111" s="390"/>
      <c r="B111" s="36"/>
      <c r="C111" s="224" t="s">
        <v>3430</v>
      </c>
      <c r="D111" s="601">
        <v>2</v>
      </c>
      <c r="E111" s="28" t="s">
        <v>339</v>
      </c>
      <c r="F111" s="26"/>
      <c r="G111" s="53"/>
    </row>
    <row r="112" spans="1:9" ht="46.5">
      <c r="A112" s="18" t="s">
        <v>1510</v>
      </c>
      <c r="B112" s="36" t="s">
        <v>345</v>
      </c>
      <c r="C112" s="30" t="s">
        <v>4237</v>
      </c>
      <c r="D112" s="601">
        <v>2</v>
      </c>
      <c r="E112" s="28" t="s">
        <v>339</v>
      </c>
      <c r="F112" s="26"/>
      <c r="G112" s="53"/>
    </row>
    <row r="113" spans="1:9" ht="43.5">
      <c r="A113" s="18"/>
      <c r="B113" s="36"/>
      <c r="C113" s="30" t="s">
        <v>4238</v>
      </c>
      <c r="D113" s="601">
        <v>2</v>
      </c>
      <c r="E113" s="28" t="s">
        <v>339</v>
      </c>
      <c r="F113" s="26"/>
      <c r="G113" s="53"/>
    </row>
    <row r="114" spans="1:9" ht="46.5" hidden="1">
      <c r="A114" s="27" t="s">
        <v>350</v>
      </c>
      <c r="B114" s="36" t="s">
        <v>351</v>
      </c>
      <c r="C114" s="26"/>
      <c r="D114" s="523"/>
      <c r="E114" s="28"/>
      <c r="F114" s="26"/>
      <c r="G114" s="26"/>
      <c r="H114" s="99"/>
      <c r="I114" s="99"/>
    </row>
    <row r="115" spans="1:9" ht="46.5">
      <c r="A115" s="18" t="s">
        <v>1513</v>
      </c>
      <c r="B115" s="36" t="s">
        <v>353</v>
      </c>
      <c r="C115" s="90" t="s">
        <v>4239</v>
      </c>
      <c r="D115" s="601">
        <v>2</v>
      </c>
      <c r="E115" s="28" t="s">
        <v>339</v>
      </c>
      <c r="F115" s="26"/>
      <c r="G115" s="53"/>
    </row>
    <row r="116" spans="1:9" ht="46.5" hidden="1">
      <c r="A116" s="27" t="s">
        <v>1515</v>
      </c>
      <c r="B116" s="36" t="s">
        <v>355</v>
      </c>
      <c r="C116" s="90"/>
      <c r="D116" s="523"/>
      <c r="E116" s="28"/>
      <c r="F116" s="26"/>
      <c r="G116" s="26"/>
      <c r="H116" s="99"/>
      <c r="I116" s="99"/>
    </row>
    <row r="117" spans="1:9" ht="31">
      <c r="A117" s="18" t="s">
        <v>354</v>
      </c>
      <c r="B117" s="36" t="s">
        <v>358</v>
      </c>
      <c r="C117" s="40" t="s">
        <v>359</v>
      </c>
      <c r="D117" s="601">
        <v>2</v>
      </c>
      <c r="E117" s="28" t="s">
        <v>339</v>
      </c>
      <c r="F117" s="26"/>
      <c r="G117" s="53"/>
    </row>
    <row r="118" spans="1:9" ht="46.5" hidden="1">
      <c r="A118" s="27" t="s">
        <v>1517</v>
      </c>
      <c r="B118" s="36" t="s">
        <v>361</v>
      </c>
      <c r="C118" s="26"/>
      <c r="D118" s="523"/>
      <c r="E118" s="28"/>
      <c r="F118" s="26"/>
      <c r="G118" s="26"/>
      <c r="H118" s="99"/>
      <c r="I118" s="99"/>
    </row>
    <row r="119" spans="1:9" ht="46.5">
      <c r="A119" s="18" t="s">
        <v>364</v>
      </c>
      <c r="B119" s="36" t="s">
        <v>365</v>
      </c>
      <c r="C119" s="90" t="s">
        <v>4240</v>
      </c>
      <c r="D119" s="601">
        <v>2</v>
      </c>
      <c r="E119" s="28" t="s">
        <v>339</v>
      </c>
      <c r="F119" s="26"/>
      <c r="G119" s="53"/>
    </row>
    <row r="120" spans="1:9" ht="40.15" customHeight="1">
      <c r="A120" s="414" t="s">
        <v>1518</v>
      </c>
      <c r="B120" s="992" t="s">
        <v>4241</v>
      </c>
      <c r="C120" s="1001"/>
      <c r="D120" s="1001"/>
      <c r="E120" s="1001"/>
      <c r="F120" s="1001"/>
      <c r="G120" s="1002"/>
      <c r="H120" s="29">
        <f>SUM(D121:D125)</f>
        <v>4</v>
      </c>
      <c r="I120" s="29">
        <f>COUNT(D121:D125)*2</f>
        <v>4</v>
      </c>
    </row>
    <row r="121" spans="1:9" ht="31">
      <c r="A121" s="18" t="s">
        <v>1520</v>
      </c>
      <c r="B121" s="44" t="s">
        <v>369</v>
      </c>
      <c r="C121" s="30" t="s">
        <v>4242</v>
      </c>
      <c r="D121" s="601">
        <v>2</v>
      </c>
      <c r="E121" s="28" t="s">
        <v>339</v>
      </c>
      <c r="F121" s="26"/>
      <c r="G121" s="53"/>
    </row>
    <row r="122" spans="1:9" ht="62" hidden="1">
      <c r="A122" s="27" t="s">
        <v>380</v>
      </c>
      <c r="B122" s="44" t="s">
        <v>381</v>
      </c>
      <c r="C122" s="26"/>
      <c r="D122" s="523"/>
      <c r="E122" s="28"/>
      <c r="F122" s="26"/>
      <c r="G122" s="26"/>
      <c r="H122" s="99"/>
      <c r="I122" s="99"/>
    </row>
    <row r="123" spans="1:9" ht="62">
      <c r="A123" s="18" t="s">
        <v>1523</v>
      </c>
      <c r="B123" s="225" t="s">
        <v>383</v>
      </c>
      <c r="C123" s="30" t="s">
        <v>4243</v>
      </c>
      <c r="D123" s="601">
        <v>2</v>
      </c>
      <c r="E123" s="28" t="s">
        <v>339</v>
      </c>
      <c r="F123" s="26"/>
      <c r="G123" s="53"/>
    </row>
    <row r="124" spans="1:9" ht="46.5" hidden="1">
      <c r="A124" s="27" t="s">
        <v>1528</v>
      </c>
      <c r="B124" s="44" t="s">
        <v>391</v>
      </c>
      <c r="C124" s="26"/>
      <c r="D124" s="523"/>
      <c r="E124" s="28"/>
      <c r="F124" s="26"/>
      <c r="G124" s="26"/>
      <c r="H124" s="99"/>
      <c r="I124" s="99"/>
    </row>
    <row r="125" spans="1:9" ht="46.5" hidden="1">
      <c r="A125" s="27" t="s">
        <v>392</v>
      </c>
      <c r="B125" s="47" t="s">
        <v>393</v>
      </c>
      <c r="C125" s="26"/>
      <c r="D125" s="523"/>
      <c r="E125" s="28"/>
      <c r="F125" s="26"/>
      <c r="G125" s="26"/>
      <c r="H125" s="99"/>
      <c r="I125" s="99"/>
    </row>
    <row r="126" spans="1:9" ht="40.15" customHeight="1">
      <c r="A126" s="414" t="s">
        <v>1531</v>
      </c>
      <c r="B126" s="1078" t="s">
        <v>126</v>
      </c>
      <c r="C126" s="1091"/>
      <c r="D126" s="1091"/>
      <c r="E126" s="1091"/>
      <c r="F126" s="1091"/>
      <c r="G126" s="1092"/>
      <c r="H126" s="29">
        <f>SUM(D127:D130)</f>
        <v>6</v>
      </c>
      <c r="I126" s="29">
        <f>COUNT(D127:D130)*2</f>
        <v>6</v>
      </c>
    </row>
    <row r="127" spans="1:9" ht="31" hidden="1">
      <c r="A127" s="27" t="s">
        <v>1533</v>
      </c>
      <c r="B127" s="44" t="s">
        <v>395</v>
      </c>
      <c r="C127" s="26"/>
      <c r="D127" s="523"/>
      <c r="E127" s="28"/>
      <c r="F127" s="26"/>
      <c r="G127" s="26"/>
      <c r="H127" s="99"/>
      <c r="I127" s="99"/>
    </row>
    <row r="128" spans="1:9" ht="46.5">
      <c r="A128" s="18" t="s">
        <v>1540</v>
      </c>
      <c r="B128" s="44" t="s">
        <v>399</v>
      </c>
      <c r="C128" s="30" t="s">
        <v>4244</v>
      </c>
      <c r="D128" s="601">
        <v>2</v>
      </c>
      <c r="E128" s="28" t="s">
        <v>206</v>
      </c>
      <c r="F128" s="30" t="s">
        <v>4245</v>
      </c>
      <c r="G128" s="53"/>
    </row>
    <row r="129" spans="1:9" ht="62">
      <c r="A129" s="18" t="s">
        <v>1543</v>
      </c>
      <c r="B129" s="44" t="s">
        <v>403</v>
      </c>
      <c r="C129" s="23" t="s">
        <v>404</v>
      </c>
      <c r="D129" s="601">
        <v>2</v>
      </c>
      <c r="E129" s="28" t="s">
        <v>678</v>
      </c>
      <c r="F129" s="26"/>
      <c r="G129" s="53"/>
    </row>
    <row r="130" spans="1:9" ht="77.5">
      <c r="A130" s="18" t="s">
        <v>1554</v>
      </c>
      <c r="B130" s="44" t="s">
        <v>407</v>
      </c>
      <c r="C130" s="90" t="s">
        <v>4246</v>
      </c>
      <c r="D130" s="601">
        <v>2</v>
      </c>
      <c r="E130" s="28" t="s">
        <v>206</v>
      </c>
      <c r="F130" s="26"/>
      <c r="G130" s="53"/>
    </row>
    <row r="131" spans="1:9" ht="40.15" customHeight="1">
      <c r="A131" s="414" t="s">
        <v>1557</v>
      </c>
      <c r="B131" s="1078" t="s">
        <v>124</v>
      </c>
      <c r="C131" s="1091"/>
      <c r="D131" s="1091"/>
      <c r="E131" s="1091"/>
      <c r="F131" s="1091"/>
      <c r="G131" s="1092"/>
      <c r="H131" s="29">
        <f>SUM(D132:D136)</f>
        <v>6</v>
      </c>
      <c r="I131" s="29">
        <f>COUNT(D132:D136)*2</f>
        <v>6</v>
      </c>
    </row>
    <row r="132" spans="1:9" ht="58">
      <c r="A132" s="18" t="s">
        <v>1559</v>
      </c>
      <c r="B132" s="224" t="s">
        <v>410</v>
      </c>
      <c r="C132" s="90" t="s">
        <v>4247</v>
      </c>
      <c r="D132" s="601">
        <v>2</v>
      </c>
      <c r="E132" s="28" t="s">
        <v>253</v>
      </c>
      <c r="F132" s="90" t="s">
        <v>4248</v>
      </c>
      <c r="G132" s="53"/>
    </row>
    <row r="133" spans="1:9" ht="31" hidden="1">
      <c r="A133" s="27" t="s">
        <v>1563</v>
      </c>
      <c r="B133" s="224" t="s">
        <v>413</v>
      </c>
      <c r="D133" s="523"/>
      <c r="E133" s="28"/>
      <c r="G133" s="26"/>
      <c r="H133" s="99"/>
      <c r="I133" s="99"/>
    </row>
    <row r="134" spans="1:9" ht="31" hidden="1">
      <c r="A134" s="27" t="s">
        <v>1564</v>
      </c>
      <c r="B134" s="224" t="s">
        <v>416</v>
      </c>
      <c r="C134" s="90"/>
      <c r="D134" s="523"/>
      <c r="E134" s="28"/>
      <c r="F134" s="30"/>
      <c r="G134" s="26"/>
      <c r="H134" s="99"/>
      <c r="I134" s="99"/>
    </row>
    <row r="135" spans="1:9" ht="46.5">
      <c r="A135" s="18" t="s">
        <v>1565</v>
      </c>
      <c r="B135" s="224" t="s">
        <v>420</v>
      </c>
      <c r="C135" s="90" t="s">
        <v>4249</v>
      </c>
      <c r="D135" s="601">
        <v>2</v>
      </c>
      <c r="E135" s="28" t="s">
        <v>440</v>
      </c>
      <c r="F135" s="26"/>
      <c r="G135" s="53"/>
    </row>
    <row r="136" spans="1:9" ht="58">
      <c r="A136" s="18" t="s">
        <v>1568</v>
      </c>
      <c r="B136" s="114" t="s">
        <v>425</v>
      </c>
      <c r="C136" s="25" t="s">
        <v>2635</v>
      </c>
      <c r="D136" s="601">
        <v>2</v>
      </c>
      <c r="E136" s="28" t="s">
        <v>339</v>
      </c>
      <c r="F136" s="26"/>
      <c r="G136" s="53"/>
    </row>
    <row r="137" spans="1:9" ht="40.15" customHeight="1">
      <c r="A137" s="414" t="s">
        <v>1569</v>
      </c>
      <c r="B137" s="1078" t="s">
        <v>122</v>
      </c>
      <c r="C137" s="1091"/>
      <c r="D137" s="1091"/>
      <c r="E137" s="1091"/>
      <c r="F137" s="1091"/>
      <c r="G137" s="1092"/>
      <c r="H137" s="29">
        <f>SUM(D138:D144)</f>
        <v>12</v>
      </c>
      <c r="I137" s="29">
        <f>COUNT(D138:D144)*2</f>
        <v>12</v>
      </c>
    </row>
    <row r="138" spans="1:9" ht="62">
      <c r="A138" s="18" t="s">
        <v>427</v>
      </c>
      <c r="B138" s="44" t="s">
        <v>428</v>
      </c>
      <c r="C138" s="90" t="s">
        <v>4250</v>
      </c>
      <c r="D138" s="601">
        <v>2</v>
      </c>
      <c r="E138" s="28" t="s">
        <v>430</v>
      </c>
      <c r="F138" s="26"/>
      <c r="G138" s="53"/>
    </row>
    <row r="139" spans="1:9" ht="58">
      <c r="A139" s="18" t="s">
        <v>1573</v>
      </c>
      <c r="B139" s="44" t="s">
        <v>432</v>
      </c>
      <c r="C139" s="23" t="s">
        <v>4251</v>
      </c>
      <c r="D139" s="601">
        <v>2</v>
      </c>
      <c r="E139" s="28" t="s">
        <v>430</v>
      </c>
      <c r="F139" s="26"/>
      <c r="G139" s="53"/>
    </row>
    <row r="140" spans="1:9" ht="46.5">
      <c r="A140" s="18" t="s">
        <v>1574</v>
      </c>
      <c r="B140" s="44" t="s">
        <v>435</v>
      </c>
      <c r="C140" s="23" t="s">
        <v>3684</v>
      </c>
      <c r="D140" s="601">
        <v>2</v>
      </c>
      <c r="E140" s="28" t="s">
        <v>430</v>
      </c>
      <c r="F140" s="26"/>
      <c r="G140" s="53"/>
    </row>
    <row r="141" spans="1:9" ht="43.5">
      <c r="A141" s="18"/>
      <c r="B141" s="44"/>
      <c r="C141" s="23" t="s">
        <v>4252</v>
      </c>
      <c r="D141" s="601">
        <v>2</v>
      </c>
      <c r="E141" s="28" t="s">
        <v>430</v>
      </c>
      <c r="F141" s="26"/>
      <c r="G141" s="53"/>
    </row>
    <row r="142" spans="1:9" ht="62">
      <c r="A142" s="18" t="s">
        <v>1575</v>
      </c>
      <c r="B142" s="44" t="s">
        <v>438</v>
      </c>
      <c r="C142" s="90" t="s">
        <v>4253</v>
      </c>
      <c r="D142" s="601">
        <v>2</v>
      </c>
      <c r="E142" s="28" t="s">
        <v>440</v>
      </c>
      <c r="F142" s="26"/>
      <c r="G142" s="53"/>
    </row>
    <row r="143" spans="1:9" ht="62">
      <c r="A143" s="18" t="s">
        <v>2381</v>
      </c>
      <c r="B143" s="44" t="s">
        <v>442</v>
      </c>
      <c r="C143" s="90" t="s">
        <v>4254</v>
      </c>
      <c r="D143" s="601">
        <v>2</v>
      </c>
      <c r="E143" s="28" t="s">
        <v>440</v>
      </c>
      <c r="F143" s="26"/>
      <c r="G143" s="53"/>
    </row>
    <row r="144" spans="1:9" ht="62" hidden="1">
      <c r="A144" s="27" t="s">
        <v>443</v>
      </c>
      <c r="B144" s="160" t="s">
        <v>444</v>
      </c>
      <c r="C144" s="26"/>
      <c r="D144" s="523"/>
      <c r="E144" s="28"/>
      <c r="F144" s="26"/>
      <c r="G144" s="26"/>
      <c r="H144" s="99"/>
      <c r="I144" s="99"/>
    </row>
    <row r="145" spans="1:9" ht="15.5" hidden="1">
      <c r="A145" s="32" t="s">
        <v>5889</v>
      </c>
      <c r="B145" s="993" t="s">
        <v>2861</v>
      </c>
      <c r="C145" s="994"/>
      <c r="D145" s="994"/>
      <c r="E145" s="994"/>
      <c r="F145" s="994"/>
      <c r="G145" s="998"/>
      <c r="H145" s="99">
        <f>SUM(D146:D156)</f>
        <v>0</v>
      </c>
      <c r="I145" s="99">
        <f>COUNT(D146:D156)*2</f>
        <v>0</v>
      </c>
    </row>
    <row r="146" spans="1:9" ht="72.5" hidden="1">
      <c r="A146" s="32" t="s">
        <v>2862</v>
      </c>
      <c r="B146" s="50" t="s">
        <v>2863</v>
      </c>
      <c r="C146" s="50" t="s">
        <v>5843</v>
      </c>
      <c r="D146" s="524"/>
      <c r="E146" s="26"/>
      <c r="F146" s="50" t="s">
        <v>5844</v>
      </c>
      <c r="G146" s="468"/>
      <c r="H146" s="99"/>
      <c r="I146" s="99"/>
    </row>
    <row r="147" spans="1:9" ht="43.5" hidden="1">
      <c r="A147" s="32" t="s">
        <v>2864</v>
      </c>
      <c r="B147" s="50" t="s">
        <v>2865</v>
      </c>
      <c r="C147" s="50" t="s">
        <v>5845</v>
      </c>
      <c r="D147" s="524"/>
      <c r="E147" s="26"/>
      <c r="F147" s="50" t="s">
        <v>5846</v>
      </c>
      <c r="G147" s="468"/>
      <c r="H147" s="99"/>
      <c r="I147" s="99"/>
    </row>
    <row r="148" spans="1:9" ht="116" hidden="1">
      <c r="A148" s="32" t="s">
        <v>2866</v>
      </c>
      <c r="B148" s="50" t="s">
        <v>2867</v>
      </c>
      <c r="C148" s="50" t="s">
        <v>5847</v>
      </c>
      <c r="D148" s="524"/>
      <c r="E148" s="26"/>
      <c r="F148" s="50" t="s">
        <v>5848</v>
      </c>
      <c r="G148" s="468"/>
      <c r="H148" s="99"/>
      <c r="I148" s="99"/>
    </row>
    <row r="149" spans="1:9" ht="87" hidden="1">
      <c r="A149" s="32" t="s">
        <v>2868</v>
      </c>
      <c r="B149" s="50" t="s">
        <v>2869</v>
      </c>
      <c r="C149" s="50" t="s">
        <v>5849</v>
      </c>
      <c r="D149" s="524"/>
      <c r="E149" s="26"/>
      <c r="F149" s="50" t="s">
        <v>5850</v>
      </c>
      <c r="G149" s="468"/>
      <c r="H149" s="99"/>
      <c r="I149" s="99"/>
    </row>
    <row r="150" spans="1:9" ht="130.5" hidden="1">
      <c r="A150" s="32" t="s">
        <v>2870</v>
      </c>
      <c r="B150" s="50" t="s">
        <v>2871</v>
      </c>
      <c r="C150" s="50" t="s">
        <v>5851</v>
      </c>
      <c r="D150" s="524"/>
      <c r="E150" s="26"/>
      <c r="F150" s="50" t="s">
        <v>5852</v>
      </c>
      <c r="G150" s="468"/>
      <c r="H150" s="99"/>
      <c r="I150" s="99"/>
    </row>
    <row r="151" spans="1:9" ht="29" hidden="1">
      <c r="A151" s="32" t="s">
        <v>2872</v>
      </c>
      <c r="B151" s="50" t="s">
        <v>2873</v>
      </c>
      <c r="C151" s="55"/>
      <c r="D151" s="601"/>
      <c r="E151" s="59"/>
      <c r="F151" s="55"/>
      <c r="G151" s="468"/>
      <c r="H151" s="99"/>
      <c r="I151" s="99"/>
    </row>
    <row r="152" spans="1:9" ht="58" hidden="1">
      <c r="A152" s="32" t="s">
        <v>5890</v>
      </c>
      <c r="B152" s="50" t="s">
        <v>2875</v>
      </c>
      <c r="C152" s="50" t="s">
        <v>3793</v>
      </c>
      <c r="D152" s="601"/>
      <c r="E152" s="28"/>
      <c r="F152" s="26"/>
      <c r="G152" s="468"/>
      <c r="H152" s="99"/>
      <c r="I152" s="99"/>
    </row>
    <row r="153" spans="1:9" ht="72.5" hidden="1">
      <c r="A153" s="32" t="s">
        <v>2876</v>
      </c>
      <c r="B153" s="50" t="s">
        <v>2877</v>
      </c>
      <c r="C153" s="50" t="s">
        <v>5853</v>
      </c>
      <c r="D153" s="524"/>
      <c r="E153" s="26"/>
      <c r="F153" s="50" t="s">
        <v>5854</v>
      </c>
      <c r="G153" s="468"/>
      <c r="H153" s="99"/>
      <c r="I153" s="99"/>
    </row>
    <row r="154" spans="1:9" ht="159.5" hidden="1">
      <c r="A154" s="32" t="s">
        <v>2878</v>
      </c>
      <c r="B154" s="50" t="s">
        <v>2879</v>
      </c>
      <c r="C154" s="50" t="s">
        <v>5855</v>
      </c>
      <c r="D154" s="524"/>
      <c r="E154" s="26"/>
      <c r="F154" s="50" t="s">
        <v>5856</v>
      </c>
      <c r="G154" s="468"/>
      <c r="H154" s="99"/>
      <c r="I154" s="99"/>
    </row>
    <row r="155" spans="1:9" ht="130.5" hidden="1">
      <c r="A155" s="32" t="s">
        <v>2880</v>
      </c>
      <c r="B155" s="50" t="s">
        <v>2881</v>
      </c>
      <c r="C155" s="50" t="s">
        <v>5857</v>
      </c>
      <c r="D155" s="524"/>
      <c r="E155" s="26"/>
      <c r="F155" s="50" t="s">
        <v>5858</v>
      </c>
      <c r="G155" s="468"/>
      <c r="H155" s="99"/>
      <c r="I155" s="99"/>
    </row>
    <row r="156" spans="1:9" ht="43.5" hidden="1">
      <c r="A156" s="32" t="s">
        <v>2882</v>
      </c>
      <c r="B156" s="50" t="s">
        <v>2883</v>
      </c>
      <c r="C156" s="50" t="s">
        <v>5859</v>
      </c>
      <c r="D156" s="525"/>
      <c r="E156" s="7"/>
      <c r="F156" s="50" t="s">
        <v>5860</v>
      </c>
      <c r="G156" s="468"/>
      <c r="H156" s="99"/>
      <c r="I156" s="99"/>
    </row>
    <row r="157" spans="1:9" ht="21">
      <c r="A157" s="391"/>
      <c r="B157" s="1195" t="s">
        <v>445</v>
      </c>
      <c r="C157" s="1197"/>
      <c r="D157" s="1197"/>
      <c r="E157" s="1197"/>
      <c r="F157" s="1197"/>
      <c r="G157" s="1197"/>
      <c r="H157" s="29">
        <f>H158+H174+H182+H189+H198+H205+H222</f>
        <v>122</v>
      </c>
      <c r="I157" s="29">
        <f>I158+I174+I182+I189+I198+I205+I222</f>
        <v>122</v>
      </c>
    </row>
    <row r="158" spans="1:9" ht="40.15" customHeight="1">
      <c r="A158" s="413" t="s">
        <v>1576</v>
      </c>
      <c r="B158" s="1378" t="s">
        <v>120</v>
      </c>
      <c r="C158" s="1165"/>
      <c r="D158" s="1165"/>
      <c r="E158" s="1165"/>
      <c r="F158" s="1165"/>
      <c r="G158" s="1379"/>
      <c r="H158" s="29">
        <f>SUM(D159:D173)</f>
        <v>30</v>
      </c>
      <c r="I158" s="29">
        <f>COUNT(D159:D173)*2</f>
        <v>30</v>
      </c>
    </row>
    <row r="159" spans="1:9" ht="58">
      <c r="A159" s="18" t="s">
        <v>1577</v>
      </c>
      <c r="B159" s="320" t="s">
        <v>447</v>
      </c>
      <c r="C159" s="50" t="s">
        <v>4255</v>
      </c>
      <c r="D159" s="605">
        <v>2</v>
      </c>
      <c r="E159" s="22" t="s">
        <v>339</v>
      </c>
      <c r="F159" s="30" t="s">
        <v>4256</v>
      </c>
      <c r="G159" s="53"/>
    </row>
    <row r="160" spans="1:9" ht="29">
      <c r="A160" s="18"/>
      <c r="B160" s="320"/>
      <c r="C160" s="30" t="s">
        <v>2722</v>
      </c>
      <c r="D160" s="605">
        <v>2</v>
      </c>
      <c r="E160" s="22" t="s">
        <v>339</v>
      </c>
      <c r="F160" s="30"/>
      <c r="G160" s="53"/>
    </row>
    <row r="161" spans="1:9" ht="43.5">
      <c r="A161" s="18" t="s">
        <v>1580</v>
      </c>
      <c r="B161" s="54" t="s">
        <v>452</v>
      </c>
      <c r="C161" s="50" t="s">
        <v>4257</v>
      </c>
      <c r="D161" s="605">
        <v>2</v>
      </c>
      <c r="E161" s="22" t="s">
        <v>339</v>
      </c>
      <c r="F161" s="26"/>
      <c r="G161" s="53"/>
    </row>
    <row r="162" spans="1:9" ht="29">
      <c r="A162" s="215"/>
      <c r="B162" s="54"/>
      <c r="C162" s="50" t="s">
        <v>4258</v>
      </c>
      <c r="D162" s="605">
        <v>2</v>
      </c>
      <c r="E162" s="22" t="s">
        <v>339</v>
      </c>
      <c r="F162" s="26"/>
      <c r="G162" s="53"/>
    </row>
    <row r="163" spans="1:9" ht="15.5">
      <c r="A163" s="215"/>
      <c r="B163" s="54"/>
      <c r="C163" s="50" t="s">
        <v>455</v>
      </c>
      <c r="D163" s="605">
        <v>2</v>
      </c>
      <c r="E163" s="22" t="s">
        <v>339</v>
      </c>
      <c r="F163" s="26"/>
      <c r="G163" s="53"/>
    </row>
    <row r="164" spans="1:9" ht="15.5">
      <c r="A164" s="215"/>
      <c r="B164" s="54"/>
      <c r="C164" s="50" t="s">
        <v>4259</v>
      </c>
      <c r="D164" s="605">
        <v>2</v>
      </c>
      <c r="E164" s="22" t="s">
        <v>339</v>
      </c>
      <c r="F164" s="26"/>
      <c r="G164" s="53"/>
    </row>
    <row r="165" spans="1:9" ht="46.5">
      <c r="A165" s="215" t="s">
        <v>4260</v>
      </c>
      <c r="B165" s="320" t="s">
        <v>457</v>
      </c>
      <c r="C165" s="50" t="s">
        <v>4261</v>
      </c>
      <c r="D165" s="605">
        <v>2</v>
      </c>
      <c r="E165" s="22" t="s">
        <v>339</v>
      </c>
      <c r="F165" s="26"/>
      <c r="G165" s="53"/>
    </row>
    <row r="166" spans="1:9" ht="15.5">
      <c r="A166" s="215"/>
      <c r="B166" s="320"/>
      <c r="C166" s="50" t="s">
        <v>4262</v>
      </c>
      <c r="D166" s="605">
        <v>2</v>
      </c>
      <c r="E166" s="22" t="s">
        <v>339</v>
      </c>
      <c r="F166" s="26"/>
      <c r="G166" s="53"/>
    </row>
    <row r="167" spans="1:9" ht="15.5">
      <c r="A167" s="215"/>
      <c r="B167" s="320"/>
      <c r="C167" s="50" t="s">
        <v>4263</v>
      </c>
      <c r="D167" s="605">
        <v>2</v>
      </c>
      <c r="E167" s="22" t="s">
        <v>339</v>
      </c>
      <c r="F167" s="26"/>
      <c r="G167" s="53"/>
    </row>
    <row r="168" spans="1:9" ht="29">
      <c r="A168" s="215"/>
      <c r="B168" s="320"/>
      <c r="C168" s="50" t="s">
        <v>4264</v>
      </c>
      <c r="D168" s="605">
        <v>2</v>
      </c>
      <c r="E168" s="22" t="s">
        <v>339</v>
      </c>
      <c r="F168" s="26"/>
      <c r="G168" s="53"/>
    </row>
    <row r="169" spans="1:9" ht="15.5">
      <c r="A169" s="215"/>
      <c r="B169" s="320"/>
      <c r="C169" s="50" t="s">
        <v>2904</v>
      </c>
      <c r="D169" s="605">
        <v>2</v>
      </c>
      <c r="E169" s="22" t="s">
        <v>339</v>
      </c>
      <c r="F169" s="26"/>
      <c r="G169" s="53"/>
    </row>
    <row r="170" spans="1:9" ht="46.5">
      <c r="A170" s="415" t="s">
        <v>4265</v>
      </c>
      <c r="B170" s="320" t="s">
        <v>475</v>
      </c>
      <c r="C170" s="50" t="s">
        <v>2727</v>
      </c>
      <c r="D170" s="605">
        <v>2</v>
      </c>
      <c r="E170" s="22" t="s">
        <v>339</v>
      </c>
      <c r="F170" s="26"/>
      <c r="G170" s="53"/>
    </row>
    <row r="171" spans="1:9" ht="46.5">
      <c r="A171" s="215" t="s">
        <v>4266</v>
      </c>
      <c r="B171" s="320" t="s">
        <v>479</v>
      </c>
      <c r="C171" s="50" t="s">
        <v>1603</v>
      </c>
      <c r="D171" s="605">
        <v>2</v>
      </c>
      <c r="E171" s="22" t="s">
        <v>339</v>
      </c>
      <c r="F171" s="26"/>
      <c r="G171" s="53"/>
    </row>
    <row r="172" spans="1:9" ht="31">
      <c r="A172" s="215" t="s">
        <v>4267</v>
      </c>
      <c r="B172" s="320" t="s">
        <v>483</v>
      </c>
      <c r="C172" s="50" t="s">
        <v>4268</v>
      </c>
      <c r="D172" s="605">
        <v>2</v>
      </c>
      <c r="E172" s="22" t="s">
        <v>339</v>
      </c>
      <c r="F172" s="26"/>
      <c r="G172" s="53"/>
    </row>
    <row r="173" spans="1:9" ht="77.5">
      <c r="A173" s="215" t="s">
        <v>4269</v>
      </c>
      <c r="B173" s="320" t="s">
        <v>488</v>
      </c>
      <c r="C173" s="351" t="s">
        <v>4270</v>
      </c>
      <c r="D173" s="605">
        <v>2</v>
      </c>
      <c r="E173" s="22" t="s">
        <v>339</v>
      </c>
      <c r="F173" s="50" t="s">
        <v>4271</v>
      </c>
      <c r="G173" s="53"/>
    </row>
    <row r="174" spans="1:9" ht="40.15" customHeight="1">
      <c r="A174" s="416" t="s">
        <v>4272</v>
      </c>
      <c r="B174" s="1353" t="s">
        <v>118</v>
      </c>
      <c r="C174" s="1144"/>
      <c r="D174" s="1144"/>
      <c r="E174" s="1144"/>
      <c r="F174" s="1144"/>
      <c r="G174" s="1354"/>
      <c r="H174" s="29">
        <f>SUM(D175:D181)</f>
        <v>12</v>
      </c>
      <c r="I174" s="29">
        <f>COUNT(D175:D181)*2</f>
        <v>12</v>
      </c>
    </row>
    <row r="175" spans="1:9" ht="72.5">
      <c r="A175" s="415" t="s">
        <v>495</v>
      </c>
      <c r="B175" s="296" t="s">
        <v>496</v>
      </c>
      <c r="C175" s="23" t="s">
        <v>497</v>
      </c>
      <c r="D175" s="520">
        <v>2</v>
      </c>
      <c r="E175" s="28" t="s">
        <v>339</v>
      </c>
      <c r="F175" s="23" t="s">
        <v>498</v>
      </c>
      <c r="G175" s="53"/>
    </row>
    <row r="176" spans="1:9" ht="62" hidden="1">
      <c r="A176" s="411" t="s">
        <v>499</v>
      </c>
      <c r="B176" s="54" t="s">
        <v>500</v>
      </c>
      <c r="C176" s="26"/>
      <c r="D176" s="523"/>
      <c r="E176" s="28"/>
      <c r="F176" s="26"/>
      <c r="G176" s="26"/>
      <c r="H176" s="99"/>
      <c r="I176" s="99"/>
    </row>
    <row r="177" spans="1:9" ht="43.5">
      <c r="A177" s="215" t="s">
        <v>1615</v>
      </c>
      <c r="B177" s="54" t="s">
        <v>502</v>
      </c>
      <c r="C177" s="417" t="s">
        <v>4273</v>
      </c>
      <c r="D177" s="520">
        <v>2</v>
      </c>
      <c r="E177" s="28" t="s">
        <v>339</v>
      </c>
      <c r="F177" s="26"/>
      <c r="G177" s="53"/>
    </row>
    <row r="178" spans="1:9" ht="59.25" customHeight="1">
      <c r="A178" s="418"/>
      <c r="B178" s="321"/>
      <c r="C178" s="164" t="s">
        <v>3980</v>
      </c>
      <c r="D178" s="520">
        <v>2</v>
      </c>
      <c r="E178" s="28" t="s">
        <v>375</v>
      </c>
      <c r="F178" s="26"/>
      <c r="G178" s="53"/>
    </row>
    <row r="179" spans="1:9" ht="46.5">
      <c r="A179" s="215" t="s">
        <v>4274</v>
      </c>
      <c r="B179" s="290" t="s">
        <v>505</v>
      </c>
      <c r="C179" s="30" t="s">
        <v>3981</v>
      </c>
      <c r="D179" s="520">
        <v>2</v>
      </c>
      <c r="E179" s="28" t="s">
        <v>339</v>
      </c>
      <c r="F179" s="26"/>
      <c r="G179" s="53"/>
    </row>
    <row r="180" spans="1:9" ht="43.5">
      <c r="A180" s="215"/>
      <c r="B180" s="160"/>
      <c r="C180" s="229" t="s">
        <v>4275</v>
      </c>
      <c r="D180" s="520">
        <v>2</v>
      </c>
      <c r="E180" s="28" t="s">
        <v>339</v>
      </c>
      <c r="F180" s="26"/>
      <c r="G180" s="53"/>
    </row>
    <row r="181" spans="1:9" ht="29">
      <c r="A181" s="215"/>
      <c r="B181" s="160"/>
      <c r="C181" s="50" t="s">
        <v>507</v>
      </c>
      <c r="D181" s="520">
        <v>2</v>
      </c>
      <c r="E181" s="28" t="s">
        <v>339</v>
      </c>
      <c r="F181" s="26"/>
      <c r="G181" s="53"/>
    </row>
    <row r="182" spans="1:9" ht="40.15" customHeight="1">
      <c r="A182" s="414" t="s">
        <v>1621</v>
      </c>
      <c r="B182" s="1353" t="s">
        <v>116</v>
      </c>
      <c r="C182" s="1144"/>
      <c r="D182" s="1144"/>
      <c r="E182" s="1144"/>
      <c r="F182" s="1144"/>
      <c r="G182" s="1354"/>
      <c r="H182" s="29">
        <f>SUM(D183:D188)</f>
        <v>12</v>
      </c>
      <c r="I182" s="29">
        <f>COUNT(D183:D188)*2</f>
        <v>12</v>
      </c>
    </row>
    <row r="183" spans="1:9" ht="43.5">
      <c r="A183" s="215" t="s">
        <v>1622</v>
      </c>
      <c r="B183" s="296" t="s">
        <v>509</v>
      </c>
      <c r="C183" s="236" t="s">
        <v>4276</v>
      </c>
      <c r="D183" s="601">
        <v>2</v>
      </c>
      <c r="E183" s="28" t="s">
        <v>377</v>
      </c>
      <c r="F183" s="26"/>
      <c r="G183" s="53"/>
    </row>
    <row r="184" spans="1:9" ht="58">
      <c r="A184" s="215"/>
      <c r="B184" s="322"/>
      <c r="C184" s="234" t="s">
        <v>4277</v>
      </c>
      <c r="D184" s="601">
        <v>2</v>
      </c>
      <c r="E184" s="28" t="s">
        <v>339</v>
      </c>
      <c r="F184" s="26"/>
      <c r="G184" s="53"/>
    </row>
    <row r="185" spans="1:9" ht="43.5">
      <c r="A185" s="215"/>
      <c r="B185" s="322"/>
      <c r="C185" s="234" t="s">
        <v>511</v>
      </c>
      <c r="D185" s="601">
        <v>2</v>
      </c>
      <c r="E185" s="28" t="s">
        <v>339</v>
      </c>
      <c r="F185" s="26"/>
      <c r="G185" s="53"/>
    </row>
    <row r="186" spans="1:9" ht="43.5">
      <c r="A186" s="215" t="s">
        <v>1624</v>
      </c>
      <c r="B186" s="322" t="s">
        <v>513</v>
      </c>
      <c r="C186" s="236" t="s">
        <v>4278</v>
      </c>
      <c r="D186" s="601">
        <v>2</v>
      </c>
      <c r="E186" s="28" t="s">
        <v>375</v>
      </c>
      <c r="F186" s="26"/>
      <c r="G186" s="53"/>
    </row>
    <row r="187" spans="1:9" ht="72.5">
      <c r="A187" s="215"/>
      <c r="B187" s="322"/>
      <c r="C187" s="236" t="s">
        <v>515</v>
      </c>
      <c r="D187" s="601">
        <v>2</v>
      </c>
      <c r="E187" s="28" t="s">
        <v>375</v>
      </c>
      <c r="F187" s="26"/>
      <c r="G187" s="53"/>
    </row>
    <row r="188" spans="1:9" ht="62.5" thickBot="1">
      <c r="A188" s="419" t="s">
        <v>1627</v>
      </c>
      <c r="B188" s="296" t="s">
        <v>517</v>
      </c>
      <c r="C188" s="23" t="s">
        <v>518</v>
      </c>
      <c r="D188" s="601">
        <v>2</v>
      </c>
      <c r="E188" s="28" t="s">
        <v>253</v>
      </c>
      <c r="F188" s="26"/>
      <c r="G188" s="53"/>
    </row>
    <row r="189" spans="1:9" ht="40.15" customHeight="1">
      <c r="A189" s="414" t="s">
        <v>1629</v>
      </c>
      <c r="B189" s="1378" t="s">
        <v>114</v>
      </c>
      <c r="C189" s="1165"/>
      <c r="D189" s="1165"/>
      <c r="E189" s="1165"/>
      <c r="F189" s="1165"/>
      <c r="G189" s="1379"/>
      <c r="H189" s="29">
        <f>SUM(D190:D197)</f>
        <v>12</v>
      </c>
      <c r="I189" s="29">
        <f>COUNT(D190:D197)*2</f>
        <v>12</v>
      </c>
    </row>
    <row r="190" spans="1:9" ht="46.5">
      <c r="A190" s="215" t="s">
        <v>1630</v>
      </c>
      <c r="B190" s="227" t="s">
        <v>520</v>
      </c>
      <c r="C190" s="50" t="s">
        <v>4279</v>
      </c>
      <c r="D190" s="601">
        <v>2</v>
      </c>
      <c r="E190" s="22" t="s">
        <v>375</v>
      </c>
      <c r="F190" s="50" t="s">
        <v>4280</v>
      </c>
      <c r="G190" s="53"/>
    </row>
    <row r="191" spans="1:9" ht="29">
      <c r="A191" s="215"/>
      <c r="B191" s="227"/>
      <c r="C191" s="50" t="s">
        <v>4281</v>
      </c>
      <c r="D191" s="601">
        <v>2</v>
      </c>
      <c r="E191" s="28" t="s">
        <v>375</v>
      </c>
      <c r="F191" s="50" t="s">
        <v>4282</v>
      </c>
      <c r="G191" s="53"/>
    </row>
    <row r="192" spans="1:9" ht="46.5" hidden="1">
      <c r="A192" s="411" t="s">
        <v>1635</v>
      </c>
      <c r="B192" s="227" t="s">
        <v>524</v>
      </c>
      <c r="C192" s="26"/>
      <c r="D192" s="523"/>
      <c r="E192" s="28"/>
      <c r="F192" s="26"/>
      <c r="G192" s="26"/>
      <c r="H192" s="99"/>
      <c r="I192" s="99"/>
    </row>
    <row r="193" spans="1:9" ht="46.5" hidden="1">
      <c r="A193" s="411" t="s">
        <v>1638</v>
      </c>
      <c r="B193" s="227" t="s">
        <v>527</v>
      </c>
      <c r="C193" s="26"/>
      <c r="D193" s="523"/>
      <c r="E193" s="28"/>
      <c r="F193" s="26"/>
      <c r="G193" s="26"/>
      <c r="H193" s="99"/>
      <c r="I193" s="99"/>
    </row>
    <row r="194" spans="1:9" ht="46.5">
      <c r="A194" s="215" t="s">
        <v>1641</v>
      </c>
      <c r="B194" s="227" t="s">
        <v>532</v>
      </c>
      <c r="C194" s="50" t="s">
        <v>4283</v>
      </c>
      <c r="D194" s="601">
        <v>2</v>
      </c>
      <c r="E194" s="28" t="s">
        <v>253</v>
      </c>
      <c r="F194" s="420" t="s">
        <v>4284</v>
      </c>
      <c r="G194" s="53"/>
    </row>
    <row r="195" spans="1:9" ht="31">
      <c r="A195" s="415" t="s">
        <v>1642</v>
      </c>
      <c r="B195" s="227" t="s">
        <v>535</v>
      </c>
      <c r="C195" s="26" t="s">
        <v>4285</v>
      </c>
      <c r="D195" s="601">
        <v>2</v>
      </c>
      <c r="E195" s="28" t="s">
        <v>253</v>
      </c>
      <c r="F195" s="26"/>
      <c r="G195" s="53"/>
    </row>
    <row r="196" spans="1:9" ht="15.5">
      <c r="A196" s="415"/>
      <c r="B196" s="227"/>
      <c r="C196" s="30" t="s">
        <v>3723</v>
      </c>
      <c r="D196" s="601">
        <v>2</v>
      </c>
      <c r="E196" s="28" t="s">
        <v>253</v>
      </c>
      <c r="F196" s="26"/>
      <c r="G196" s="53"/>
    </row>
    <row r="197" spans="1:9" ht="15.5">
      <c r="A197" s="415"/>
      <c r="B197" s="227"/>
      <c r="C197" s="30" t="s">
        <v>3990</v>
      </c>
      <c r="D197" s="601">
        <v>2</v>
      </c>
      <c r="E197" s="28" t="s">
        <v>253</v>
      </c>
      <c r="F197" s="26"/>
      <c r="G197" s="53"/>
    </row>
    <row r="198" spans="1:9" ht="40.15" customHeight="1">
      <c r="A198" s="414" t="s">
        <v>4291</v>
      </c>
      <c r="B198" s="1353" t="s">
        <v>112</v>
      </c>
      <c r="C198" s="1144"/>
      <c r="D198" s="1144"/>
      <c r="E198" s="1144"/>
      <c r="F198" s="1144"/>
      <c r="G198" s="1354"/>
      <c r="H198" s="29">
        <f>SUM(D199:D204)</f>
        <v>10</v>
      </c>
      <c r="I198" s="29">
        <f>COUNT(D199:D204)*2</f>
        <v>10</v>
      </c>
    </row>
    <row r="199" spans="1:9" ht="46.5" hidden="1">
      <c r="A199" s="411" t="s">
        <v>1649</v>
      </c>
      <c r="B199" s="227" t="s">
        <v>550</v>
      </c>
      <c r="C199" s="26"/>
      <c r="D199" s="523"/>
      <c r="E199" s="28"/>
      <c r="F199" s="26"/>
      <c r="G199" s="26"/>
      <c r="H199" s="99"/>
      <c r="I199" s="99"/>
    </row>
    <row r="200" spans="1:9" ht="58">
      <c r="A200" s="215" t="s">
        <v>1660</v>
      </c>
      <c r="B200" s="227" t="s">
        <v>571</v>
      </c>
      <c r="C200" s="50" t="s">
        <v>4292</v>
      </c>
      <c r="D200" s="605">
        <v>2</v>
      </c>
      <c r="E200" s="28" t="s">
        <v>552</v>
      </c>
      <c r="F200" s="50" t="s">
        <v>4293</v>
      </c>
      <c r="G200" s="53"/>
    </row>
    <row r="201" spans="1:9" ht="29">
      <c r="A201" s="215"/>
      <c r="B201" s="227"/>
      <c r="C201" s="50" t="s">
        <v>4294</v>
      </c>
      <c r="D201" s="605">
        <v>2</v>
      </c>
      <c r="E201" s="28" t="s">
        <v>552</v>
      </c>
      <c r="F201" s="50" t="s">
        <v>4295</v>
      </c>
      <c r="G201" s="53"/>
    </row>
    <row r="202" spans="1:9" ht="29">
      <c r="A202" s="215"/>
      <c r="B202" s="227"/>
      <c r="C202" s="50" t="s">
        <v>4296</v>
      </c>
      <c r="D202" s="605">
        <v>2</v>
      </c>
      <c r="E202" s="28" t="s">
        <v>552</v>
      </c>
      <c r="F202" s="50" t="s">
        <v>4297</v>
      </c>
      <c r="G202" s="53"/>
    </row>
    <row r="203" spans="1:9" ht="58">
      <c r="A203" s="215"/>
      <c r="B203" s="227"/>
      <c r="C203" s="50" t="s">
        <v>3994</v>
      </c>
      <c r="D203" s="605">
        <v>2</v>
      </c>
      <c r="E203" s="28" t="s">
        <v>552</v>
      </c>
      <c r="F203" s="50" t="s">
        <v>3995</v>
      </c>
      <c r="G203" s="53"/>
    </row>
    <row r="204" spans="1:9" ht="62">
      <c r="A204" s="415" t="s">
        <v>1665</v>
      </c>
      <c r="B204" s="54" t="s">
        <v>578</v>
      </c>
      <c r="C204" s="30" t="s">
        <v>1667</v>
      </c>
      <c r="D204" s="605">
        <v>2</v>
      </c>
      <c r="E204" s="28" t="s">
        <v>552</v>
      </c>
      <c r="F204" s="26"/>
      <c r="G204" s="53"/>
    </row>
    <row r="205" spans="1:9" ht="40.15" customHeight="1">
      <c r="A205" s="414" t="s">
        <v>4298</v>
      </c>
      <c r="B205" s="1353" t="s">
        <v>110</v>
      </c>
      <c r="C205" s="1144"/>
      <c r="D205" s="1144"/>
      <c r="E205" s="1144"/>
      <c r="F205" s="1144"/>
      <c r="G205" s="1354"/>
      <c r="H205" s="29">
        <f>SUM(D206:D221)</f>
        <v>28</v>
      </c>
      <c r="I205" s="29">
        <f>COUNT(D206:D221)*2</f>
        <v>28</v>
      </c>
    </row>
    <row r="206" spans="1:9" ht="46.5">
      <c r="A206" s="415" t="s">
        <v>4299</v>
      </c>
      <c r="B206" s="227" t="s">
        <v>581</v>
      </c>
      <c r="C206" s="19" t="s">
        <v>582</v>
      </c>
      <c r="D206" s="601">
        <v>2</v>
      </c>
      <c r="E206" s="28" t="s">
        <v>339</v>
      </c>
      <c r="F206" s="30" t="s">
        <v>4300</v>
      </c>
      <c r="G206" s="53"/>
    </row>
    <row r="207" spans="1:9" ht="62" hidden="1">
      <c r="A207" s="411" t="s">
        <v>4301</v>
      </c>
      <c r="B207" s="227" t="s">
        <v>586</v>
      </c>
      <c r="C207" s="26"/>
      <c r="D207" s="523"/>
      <c r="E207" s="28"/>
      <c r="F207" s="26"/>
      <c r="G207" s="26"/>
      <c r="H207" s="99"/>
      <c r="I207" s="99"/>
    </row>
    <row r="208" spans="1:9" ht="62">
      <c r="A208" s="215" t="s">
        <v>4302</v>
      </c>
      <c r="B208" s="227" t="s">
        <v>591</v>
      </c>
      <c r="C208" s="114" t="s">
        <v>4303</v>
      </c>
      <c r="D208" s="601">
        <v>2</v>
      </c>
      <c r="E208" s="22" t="s">
        <v>339</v>
      </c>
      <c r="F208" s="50" t="s">
        <v>4304</v>
      </c>
      <c r="G208" s="53"/>
    </row>
    <row r="209" spans="1:9" ht="43.5">
      <c r="A209" s="215"/>
      <c r="B209" s="227"/>
      <c r="C209" s="114" t="s">
        <v>4305</v>
      </c>
      <c r="D209" s="601">
        <v>2</v>
      </c>
      <c r="E209" s="22" t="s">
        <v>339</v>
      </c>
      <c r="F209" s="50" t="s">
        <v>4306</v>
      </c>
      <c r="G209" s="53"/>
    </row>
    <row r="210" spans="1:9" ht="31">
      <c r="A210" s="215"/>
      <c r="B210" s="227"/>
      <c r="C210" s="114" t="s">
        <v>4307</v>
      </c>
      <c r="D210" s="601">
        <v>2</v>
      </c>
      <c r="E210" s="22" t="s">
        <v>339</v>
      </c>
      <c r="F210" s="50" t="s">
        <v>4308</v>
      </c>
      <c r="G210" s="53"/>
    </row>
    <row r="211" spans="1:9" ht="46.5">
      <c r="A211" s="215"/>
      <c r="B211" s="227"/>
      <c r="C211" s="114" t="s">
        <v>4309</v>
      </c>
      <c r="D211" s="601">
        <v>2</v>
      </c>
      <c r="E211" s="22" t="s">
        <v>339</v>
      </c>
      <c r="F211" s="50" t="s">
        <v>4310</v>
      </c>
      <c r="G211" s="53"/>
    </row>
    <row r="212" spans="1:9" ht="31">
      <c r="A212" s="215"/>
      <c r="B212" s="227"/>
      <c r="C212" s="114" t="s">
        <v>4311</v>
      </c>
      <c r="D212" s="601">
        <v>2</v>
      </c>
      <c r="E212" s="22" t="s">
        <v>339</v>
      </c>
      <c r="F212" s="50" t="s">
        <v>4312</v>
      </c>
      <c r="G212" s="53"/>
    </row>
    <row r="213" spans="1:9" ht="31">
      <c r="A213" s="215"/>
      <c r="B213" s="227"/>
      <c r="C213" s="114" t="s">
        <v>4313</v>
      </c>
      <c r="D213" s="601">
        <v>2</v>
      </c>
      <c r="E213" s="22" t="s">
        <v>339</v>
      </c>
      <c r="F213" s="66" t="s">
        <v>4314</v>
      </c>
      <c r="G213" s="53"/>
    </row>
    <row r="214" spans="1:9" ht="31">
      <c r="A214" s="215"/>
      <c r="B214" s="227"/>
      <c r="C214" s="114" t="s">
        <v>4315</v>
      </c>
      <c r="D214" s="601">
        <v>2</v>
      </c>
      <c r="E214" s="22" t="s">
        <v>339</v>
      </c>
      <c r="F214" s="50" t="s">
        <v>4316</v>
      </c>
      <c r="G214" s="53"/>
    </row>
    <row r="215" spans="1:9" ht="31">
      <c r="A215" s="215"/>
      <c r="B215" s="227"/>
      <c r="C215" s="114" t="s">
        <v>4317</v>
      </c>
      <c r="D215" s="601">
        <v>2</v>
      </c>
      <c r="E215" s="22" t="s">
        <v>339</v>
      </c>
      <c r="F215" s="50" t="s">
        <v>4318</v>
      </c>
      <c r="G215" s="53"/>
    </row>
    <row r="216" spans="1:9" ht="77.5" hidden="1">
      <c r="A216" s="411" t="s">
        <v>4319</v>
      </c>
      <c r="B216" s="227" t="s">
        <v>595</v>
      </c>
      <c r="C216" s="26"/>
      <c r="D216" s="523"/>
      <c r="E216" s="28"/>
      <c r="F216" s="26"/>
      <c r="G216" s="26"/>
      <c r="H216" s="99"/>
      <c r="I216" s="99"/>
    </row>
    <row r="217" spans="1:9" ht="31">
      <c r="A217" s="415" t="s">
        <v>4320</v>
      </c>
      <c r="B217" s="227" t="s">
        <v>600</v>
      </c>
      <c r="C217" s="30" t="s">
        <v>4321</v>
      </c>
      <c r="D217" s="601">
        <v>2</v>
      </c>
      <c r="E217" s="28" t="s">
        <v>339</v>
      </c>
      <c r="F217" s="26" t="s">
        <v>4322</v>
      </c>
      <c r="G217" s="53"/>
    </row>
    <row r="218" spans="1:9" ht="46.5">
      <c r="A218" s="415" t="s">
        <v>603</v>
      </c>
      <c r="B218" s="227" t="s">
        <v>604</v>
      </c>
      <c r="C218" s="19" t="s">
        <v>605</v>
      </c>
      <c r="D218" s="601">
        <v>2</v>
      </c>
      <c r="E218" s="28" t="s">
        <v>339</v>
      </c>
      <c r="F218" s="23" t="s">
        <v>606</v>
      </c>
      <c r="G218" s="53"/>
    </row>
    <row r="219" spans="1:9" ht="31">
      <c r="A219" s="415"/>
      <c r="B219" s="227"/>
      <c r="C219" s="19" t="s">
        <v>607</v>
      </c>
      <c r="D219" s="601">
        <v>2</v>
      </c>
      <c r="E219" s="28" t="s">
        <v>339</v>
      </c>
      <c r="F219" s="23" t="s">
        <v>2757</v>
      </c>
      <c r="G219" s="53"/>
    </row>
    <row r="220" spans="1:9" ht="58">
      <c r="A220" s="215" t="s">
        <v>4323</v>
      </c>
      <c r="B220" s="227" t="s">
        <v>610</v>
      </c>
      <c r="C220" s="50" t="s">
        <v>4324</v>
      </c>
      <c r="D220" s="601">
        <v>2</v>
      </c>
      <c r="E220" s="28" t="s">
        <v>339</v>
      </c>
      <c r="F220" s="239" t="s">
        <v>4325</v>
      </c>
      <c r="G220" s="267"/>
    </row>
    <row r="221" spans="1:9" ht="58">
      <c r="A221" s="98"/>
      <c r="B221" s="26"/>
      <c r="C221" s="50" t="s">
        <v>4326</v>
      </c>
      <c r="D221" s="601">
        <v>2</v>
      </c>
      <c r="E221" s="28" t="s">
        <v>339</v>
      </c>
      <c r="F221" s="50" t="s">
        <v>4327</v>
      </c>
      <c r="G221" s="53"/>
    </row>
    <row r="222" spans="1:9" ht="15.5">
      <c r="A222" s="60" t="s">
        <v>109</v>
      </c>
      <c r="B222" s="993" t="s">
        <v>5861</v>
      </c>
      <c r="C222" s="994"/>
      <c r="D222" s="994"/>
      <c r="E222" s="994"/>
      <c r="F222" s="994"/>
      <c r="G222" s="998"/>
      <c r="H222" s="29">
        <f>SUM(D223:D238)</f>
        <v>18</v>
      </c>
      <c r="I222" s="29">
        <f>COUNT(D223:D238)*2</f>
        <v>18</v>
      </c>
    </row>
    <row r="223" spans="1:9" ht="116">
      <c r="A223" s="60" t="s">
        <v>1702</v>
      </c>
      <c r="B223" s="50" t="s">
        <v>1703</v>
      </c>
      <c r="C223" s="50" t="s">
        <v>1704</v>
      </c>
      <c r="D223" s="526">
        <v>2</v>
      </c>
      <c r="E223" s="26" t="s">
        <v>538</v>
      </c>
      <c r="F223" s="50" t="s">
        <v>5862</v>
      </c>
      <c r="G223" s="494"/>
    </row>
    <row r="224" spans="1:9" ht="87">
      <c r="A224" s="60" t="s">
        <v>1706</v>
      </c>
      <c r="B224" s="50" t="s">
        <v>1707</v>
      </c>
      <c r="C224" s="50" t="s">
        <v>1708</v>
      </c>
      <c r="D224" s="524">
        <v>2</v>
      </c>
      <c r="E224" s="26" t="s">
        <v>538</v>
      </c>
      <c r="F224" s="50" t="s">
        <v>2975</v>
      </c>
      <c r="G224" s="494"/>
    </row>
    <row r="225" spans="1:9" ht="72.5" hidden="1">
      <c r="A225" s="469" t="s">
        <v>2976</v>
      </c>
      <c r="B225" s="50" t="s">
        <v>2977</v>
      </c>
      <c r="C225" s="50" t="s">
        <v>5863</v>
      </c>
      <c r="D225" s="524"/>
      <c r="E225" s="26"/>
      <c r="F225" s="50" t="s">
        <v>5864</v>
      </c>
      <c r="G225" s="468"/>
      <c r="H225" s="99"/>
      <c r="I225" s="99"/>
    </row>
    <row r="226" spans="1:9" ht="101.5" hidden="1">
      <c r="A226" s="469" t="s">
        <v>2978</v>
      </c>
      <c r="B226" s="50" t="s">
        <v>2979</v>
      </c>
      <c r="C226" s="50" t="s">
        <v>5865</v>
      </c>
      <c r="D226" s="524"/>
      <c r="E226" s="26"/>
      <c r="F226" s="50" t="s">
        <v>5866</v>
      </c>
      <c r="G226" s="468"/>
      <c r="H226" s="99"/>
      <c r="I226" s="99"/>
    </row>
    <row r="227" spans="1:9" ht="87" hidden="1">
      <c r="A227" s="469" t="s">
        <v>2980</v>
      </c>
      <c r="B227" s="487" t="s">
        <v>2981</v>
      </c>
      <c r="C227" s="487" t="s">
        <v>5867</v>
      </c>
      <c r="D227" s="524"/>
      <c r="E227" s="26"/>
      <c r="F227" s="50" t="s">
        <v>5868</v>
      </c>
      <c r="G227" s="468"/>
      <c r="H227" s="99"/>
      <c r="I227" s="99"/>
    </row>
    <row r="228" spans="1:9" ht="116" hidden="1">
      <c r="A228" s="469" t="s">
        <v>2982</v>
      </c>
      <c r="B228" s="50" t="s">
        <v>2983</v>
      </c>
      <c r="C228" s="50" t="s">
        <v>5869</v>
      </c>
      <c r="D228" s="524"/>
      <c r="E228" s="26"/>
      <c r="F228" s="50" t="s">
        <v>5870</v>
      </c>
      <c r="G228" s="468"/>
      <c r="H228" s="99"/>
      <c r="I228" s="99"/>
    </row>
    <row r="229" spans="1:9" ht="159.5" hidden="1">
      <c r="A229" s="469" t="s">
        <v>2984</v>
      </c>
      <c r="B229" s="50" t="s">
        <v>5871</v>
      </c>
      <c r="C229" s="50" t="s">
        <v>5872</v>
      </c>
      <c r="D229" s="524"/>
      <c r="E229" s="26"/>
      <c r="F229" s="50" t="s">
        <v>5873</v>
      </c>
      <c r="G229" s="468"/>
      <c r="H229" s="99"/>
      <c r="I229" s="99"/>
    </row>
    <row r="230" spans="1:9" ht="159.5" hidden="1">
      <c r="A230" s="469" t="s">
        <v>2986</v>
      </c>
      <c r="B230" s="50" t="s">
        <v>2987</v>
      </c>
      <c r="C230" s="50" t="s">
        <v>5874</v>
      </c>
      <c r="D230" s="524"/>
      <c r="E230" s="26"/>
      <c r="F230" s="50" t="s">
        <v>5875</v>
      </c>
      <c r="G230" s="468"/>
      <c r="H230" s="99"/>
      <c r="I230" s="99"/>
    </row>
    <row r="231" spans="1:9" ht="43.5">
      <c r="A231" s="18" t="s">
        <v>5879</v>
      </c>
      <c r="B231" s="50" t="s">
        <v>1711</v>
      </c>
      <c r="C231" s="50" t="s">
        <v>4286</v>
      </c>
      <c r="D231" s="601">
        <v>2</v>
      </c>
      <c r="E231" s="28" t="s">
        <v>253</v>
      </c>
      <c r="F231" s="50"/>
      <c r="G231" s="494"/>
    </row>
    <row r="232" spans="1:9">
      <c r="A232" s="98"/>
      <c r="B232" s="50"/>
      <c r="C232" s="30" t="s">
        <v>543</v>
      </c>
      <c r="D232" s="601">
        <v>2</v>
      </c>
      <c r="E232" s="28" t="s">
        <v>253</v>
      </c>
      <c r="F232" s="50"/>
      <c r="G232" s="494"/>
    </row>
    <row r="233" spans="1:9" ht="29">
      <c r="A233" s="98"/>
      <c r="B233" s="50"/>
      <c r="C233" s="50" t="s">
        <v>2430</v>
      </c>
      <c r="D233" s="601">
        <v>2</v>
      </c>
      <c r="E233" s="28" t="s">
        <v>253</v>
      </c>
      <c r="F233" s="50"/>
      <c r="G233" s="494"/>
    </row>
    <row r="234" spans="1:9" ht="29">
      <c r="A234" s="98"/>
      <c r="B234" s="50"/>
      <c r="C234" s="50" t="s">
        <v>4287</v>
      </c>
      <c r="D234" s="601">
        <v>2</v>
      </c>
      <c r="E234" s="28" t="s">
        <v>253</v>
      </c>
      <c r="F234" s="50"/>
      <c r="G234" s="494"/>
    </row>
    <row r="235" spans="1:9">
      <c r="A235" s="98"/>
      <c r="B235" s="50"/>
      <c r="C235" s="50" t="s">
        <v>4288</v>
      </c>
      <c r="D235" s="601">
        <v>2</v>
      </c>
      <c r="E235" s="28" t="s">
        <v>253</v>
      </c>
      <c r="F235" s="50"/>
      <c r="G235" s="494"/>
    </row>
    <row r="236" spans="1:9" ht="101.5">
      <c r="A236" s="60" t="s">
        <v>2993</v>
      </c>
      <c r="B236" s="50" t="s">
        <v>1719</v>
      </c>
      <c r="C236" s="50" t="s">
        <v>4289</v>
      </c>
      <c r="D236" s="601">
        <v>2</v>
      </c>
      <c r="E236" s="28" t="s">
        <v>253</v>
      </c>
      <c r="F236" s="50" t="s">
        <v>5876</v>
      </c>
      <c r="G236" s="494"/>
    </row>
    <row r="237" spans="1:9" ht="101.5">
      <c r="A237" s="98"/>
      <c r="B237" s="26"/>
      <c r="C237" s="50" t="s">
        <v>4290</v>
      </c>
      <c r="D237" s="601">
        <v>2</v>
      </c>
      <c r="E237" s="28" t="s">
        <v>253</v>
      </c>
      <c r="F237" s="50" t="s">
        <v>5876</v>
      </c>
      <c r="G237" s="53"/>
    </row>
    <row r="238" spans="1:9" ht="101.5" hidden="1">
      <c r="A238" s="469" t="s">
        <v>2994</v>
      </c>
      <c r="B238" s="50" t="s">
        <v>2995</v>
      </c>
      <c r="C238" s="50" t="s">
        <v>5877</v>
      </c>
      <c r="D238" s="524"/>
      <c r="E238" s="26"/>
      <c r="F238" s="50" t="s">
        <v>5878</v>
      </c>
      <c r="G238" s="53"/>
      <c r="H238" s="99"/>
      <c r="I238" s="99"/>
    </row>
    <row r="239" spans="1:9" ht="21">
      <c r="A239" s="391"/>
      <c r="B239" s="1510" t="s">
        <v>618</v>
      </c>
      <c r="C239" s="1488"/>
      <c r="D239" s="1488"/>
      <c r="E239" s="1488"/>
      <c r="F239" s="1488"/>
      <c r="G239" s="1488"/>
      <c r="H239" s="29">
        <f>H240+H252+H266+H276+H287+H305+H309+H314+H291+H295+H299+H302</f>
        <v>94</v>
      </c>
      <c r="I239" s="29">
        <f>I240+I252+I266+I276+I287+I305+I309+I314+I291+I295+I299+I302</f>
        <v>94</v>
      </c>
    </row>
    <row r="240" spans="1:9" ht="40.15" customHeight="1">
      <c r="A240" s="414" t="s">
        <v>1722</v>
      </c>
      <c r="B240" s="1353" t="s">
        <v>106</v>
      </c>
      <c r="C240" s="1144"/>
      <c r="D240" s="1144"/>
      <c r="E240" s="1144"/>
      <c r="F240" s="1144"/>
      <c r="G240" s="1354"/>
      <c r="H240" s="29">
        <f>SUM(D241:D251)</f>
        <v>22</v>
      </c>
      <c r="I240" s="29">
        <f>COUNT(D241:D251)*2</f>
        <v>22</v>
      </c>
    </row>
    <row r="241" spans="1:9" ht="46.5">
      <c r="A241" s="215" t="s">
        <v>4328</v>
      </c>
      <c r="B241" s="160" t="s">
        <v>620</v>
      </c>
      <c r="C241" s="23" t="s">
        <v>621</v>
      </c>
      <c r="D241" s="605">
        <v>2</v>
      </c>
      <c r="E241" s="28" t="s">
        <v>538</v>
      </c>
      <c r="F241" s="236" t="s">
        <v>4329</v>
      </c>
      <c r="G241" s="53"/>
    </row>
    <row r="242" spans="1:9" ht="43.5">
      <c r="A242" s="215"/>
      <c r="B242" s="160"/>
      <c r="C242" s="25" t="s">
        <v>622</v>
      </c>
      <c r="D242" s="605">
        <v>2</v>
      </c>
      <c r="E242" s="28" t="s">
        <v>538</v>
      </c>
      <c r="F242" s="236"/>
      <c r="G242" s="53"/>
    </row>
    <row r="243" spans="1:9" ht="72.5">
      <c r="A243" s="215"/>
      <c r="B243" s="160"/>
      <c r="C243" s="30" t="s">
        <v>2759</v>
      </c>
      <c r="D243" s="605">
        <v>2</v>
      </c>
      <c r="E243" s="22" t="s">
        <v>375</v>
      </c>
      <c r="F243" s="236"/>
      <c r="G243" s="53"/>
    </row>
    <row r="244" spans="1:9" ht="43.5">
      <c r="A244" s="215"/>
      <c r="B244" s="160"/>
      <c r="C244" s="23" t="s">
        <v>623</v>
      </c>
      <c r="D244" s="605">
        <v>2</v>
      </c>
      <c r="E244" s="28" t="s">
        <v>538</v>
      </c>
      <c r="F244" s="236"/>
      <c r="G244" s="53"/>
    </row>
    <row r="245" spans="1:9" ht="43.5">
      <c r="A245" s="215"/>
      <c r="B245" s="160"/>
      <c r="C245" s="30" t="s">
        <v>2760</v>
      </c>
      <c r="D245" s="605">
        <v>2</v>
      </c>
      <c r="E245" s="28" t="s">
        <v>538</v>
      </c>
      <c r="F245" s="236"/>
      <c r="G245" s="53"/>
    </row>
    <row r="246" spans="1:9" ht="62">
      <c r="A246" s="215" t="s">
        <v>1726</v>
      </c>
      <c r="B246" s="114" t="s">
        <v>625</v>
      </c>
      <c r="C246" s="23" t="s">
        <v>626</v>
      </c>
      <c r="D246" s="605">
        <v>2</v>
      </c>
      <c r="E246" s="28" t="s">
        <v>627</v>
      </c>
      <c r="F246" s="26"/>
      <c r="G246" s="53"/>
    </row>
    <row r="247" spans="1:9" ht="58">
      <c r="A247" s="215"/>
      <c r="B247" s="114"/>
      <c r="C247" s="50" t="s">
        <v>2761</v>
      </c>
      <c r="D247" s="605">
        <v>2</v>
      </c>
      <c r="E247" s="28" t="s">
        <v>627</v>
      </c>
      <c r="F247" s="26"/>
      <c r="G247" s="53"/>
    </row>
    <row r="248" spans="1:9" ht="43.5">
      <c r="A248" s="215"/>
      <c r="B248" s="114"/>
      <c r="C248" s="236" t="s">
        <v>4330</v>
      </c>
      <c r="D248" s="605">
        <v>2</v>
      </c>
      <c r="E248" s="28" t="s">
        <v>538</v>
      </c>
      <c r="F248" s="26"/>
      <c r="G248" s="53"/>
    </row>
    <row r="249" spans="1:9" ht="43.5">
      <c r="A249" s="215"/>
      <c r="B249" s="114"/>
      <c r="C249" s="236" t="s">
        <v>4331</v>
      </c>
      <c r="D249" s="605">
        <v>2</v>
      </c>
      <c r="E249" s="28" t="s">
        <v>538</v>
      </c>
      <c r="F249" s="26"/>
      <c r="G249" s="53"/>
    </row>
    <row r="250" spans="1:9" ht="87">
      <c r="A250" s="215"/>
      <c r="B250" s="114"/>
      <c r="C250" s="236" t="s">
        <v>4014</v>
      </c>
      <c r="D250" s="605">
        <v>2</v>
      </c>
      <c r="E250" s="28" t="s">
        <v>538</v>
      </c>
      <c r="F250" s="26"/>
      <c r="G250" s="53"/>
    </row>
    <row r="251" spans="1:9" ht="58">
      <c r="A251" s="215" t="s">
        <v>1728</v>
      </c>
      <c r="B251" s="114" t="s">
        <v>629</v>
      </c>
      <c r="C251" s="50" t="s">
        <v>3511</v>
      </c>
      <c r="D251" s="605">
        <v>2</v>
      </c>
      <c r="E251" s="28" t="s">
        <v>377</v>
      </c>
      <c r="F251" s="26"/>
      <c r="G251" s="53"/>
    </row>
    <row r="252" spans="1:9" ht="40.15" customHeight="1">
      <c r="A252" s="414" t="s">
        <v>1731</v>
      </c>
      <c r="B252" s="1353" t="s">
        <v>104</v>
      </c>
      <c r="C252" s="1144"/>
      <c r="D252" s="1144"/>
      <c r="E252" s="1144"/>
      <c r="F252" s="1144"/>
      <c r="G252" s="1354"/>
      <c r="H252" s="29">
        <f>SUM(D253:D265)</f>
        <v>22</v>
      </c>
      <c r="I252" s="29">
        <f>COUNT(D253:D265)*2</f>
        <v>22</v>
      </c>
    </row>
    <row r="253" spans="1:9" ht="46.5">
      <c r="A253" s="215" t="s">
        <v>631</v>
      </c>
      <c r="B253" s="114" t="s">
        <v>632</v>
      </c>
      <c r="C253" s="50" t="s">
        <v>4016</v>
      </c>
      <c r="D253" s="520">
        <v>2</v>
      </c>
      <c r="E253" s="28" t="s">
        <v>538</v>
      </c>
      <c r="F253" s="50" t="s">
        <v>634</v>
      </c>
      <c r="G253" s="53"/>
    </row>
    <row r="254" spans="1:9" ht="46.5" hidden="1">
      <c r="A254" s="411" t="s">
        <v>635</v>
      </c>
      <c r="B254" s="160" t="s">
        <v>636</v>
      </c>
      <c r="C254" s="26"/>
      <c r="D254" s="523"/>
      <c r="E254" s="28"/>
      <c r="F254" s="26"/>
      <c r="G254" s="26"/>
      <c r="H254" s="99"/>
      <c r="I254" s="99"/>
    </row>
    <row r="255" spans="1:9" ht="58">
      <c r="A255" s="415" t="s">
        <v>1733</v>
      </c>
      <c r="B255" s="114" t="s">
        <v>638</v>
      </c>
      <c r="C255" s="30" t="s">
        <v>4017</v>
      </c>
      <c r="D255" s="520">
        <v>2</v>
      </c>
      <c r="E255" s="22" t="s">
        <v>375</v>
      </c>
      <c r="F255" s="26"/>
      <c r="G255" s="53"/>
    </row>
    <row r="256" spans="1:9" ht="72.5">
      <c r="A256" s="415"/>
      <c r="B256" s="114"/>
      <c r="C256" s="30" t="s">
        <v>4018</v>
      </c>
      <c r="D256" s="520">
        <v>2</v>
      </c>
      <c r="E256" s="22" t="s">
        <v>375</v>
      </c>
      <c r="F256" s="30" t="s">
        <v>4019</v>
      </c>
      <c r="G256" s="53"/>
    </row>
    <row r="257" spans="1:9" ht="31">
      <c r="A257" s="215" t="s">
        <v>1737</v>
      </c>
      <c r="B257" s="114" t="s">
        <v>642</v>
      </c>
      <c r="C257" s="22" t="s">
        <v>4332</v>
      </c>
      <c r="D257" s="520">
        <v>2</v>
      </c>
      <c r="E257" s="28" t="s">
        <v>375</v>
      </c>
      <c r="F257" s="26"/>
      <c r="G257" s="53"/>
    </row>
    <row r="258" spans="1:9" ht="29">
      <c r="A258" s="215"/>
      <c r="B258" s="114"/>
      <c r="C258" s="241" t="s">
        <v>4333</v>
      </c>
      <c r="D258" s="520">
        <v>2</v>
      </c>
      <c r="E258" s="22" t="s">
        <v>646</v>
      </c>
      <c r="F258" s="26"/>
      <c r="G258" s="53"/>
    </row>
    <row r="259" spans="1:9" ht="46.5">
      <c r="A259" s="215" t="s">
        <v>1740</v>
      </c>
      <c r="B259" s="160" t="s">
        <v>648</v>
      </c>
      <c r="C259" s="30" t="s">
        <v>4023</v>
      </c>
      <c r="D259" s="520">
        <v>2</v>
      </c>
      <c r="E259" s="37" t="s">
        <v>538</v>
      </c>
      <c r="F259" s="30"/>
      <c r="G259" s="53"/>
    </row>
    <row r="260" spans="1:9" ht="43.5">
      <c r="A260" s="215"/>
      <c r="B260" s="160"/>
      <c r="C260" s="30" t="s">
        <v>4024</v>
      </c>
      <c r="D260" s="520">
        <v>2</v>
      </c>
      <c r="E260" s="28" t="s">
        <v>651</v>
      </c>
      <c r="F260" s="30"/>
      <c r="G260" s="53"/>
    </row>
    <row r="261" spans="1:9" ht="43.5">
      <c r="A261" s="215" t="s">
        <v>1745</v>
      </c>
      <c r="B261" s="30" t="s">
        <v>655</v>
      </c>
      <c r="C261" s="23" t="s">
        <v>4334</v>
      </c>
      <c r="D261" s="520">
        <v>2</v>
      </c>
      <c r="E261" s="28" t="s">
        <v>538</v>
      </c>
      <c r="F261" s="26"/>
      <c r="G261" s="53"/>
    </row>
    <row r="262" spans="1:9" ht="15.5">
      <c r="A262" s="215"/>
      <c r="B262" s="30"/>
      <c r="C262" s="30" t="s">
        <v>4335</v>
      </c>
      <c r="D262" s="520">
        <v>2</v>
      </c>
      <c r="E262" s="28" t="s">
        <v>658</v>
      </c>
      <c r="G262" s="53"/>
    </row>
    <row r="263" spans="1:9" ht="46.5">
      <c r="A263" s="215" t="s">
        <v>1748</v>
      </c>
      <c r="B263" s="114" t="s">
        <v>661</v>
      </c>
      <c r="C263" s="25" t="s">
        <v>662</v>
      </c>
      <c r="D263" s="520">
        <v>2</v>
      </c>
      <c r="E263" s="28" t="s">
        <v>375</v>
      </c>
      <c r="F263" s="23" t="s">
        <v>663</v>
      </c>
      <c r="G263" s="53"/>
    </row>
    <row r="264" spans="1:9" ht="15.5">
      <c r="A264" s="215"/>
      <c r="B264" s="114"/>
      <c r="C264" s="30" t="s">
        <v>4028</v>
      </c>
      <c r="D264" s="520">
        <v>2</v>
      </c>
      <c r="E264" s="28" t="s">
        <v>538</v>
      </c>
      <c r="F264" s="26"/>
      <c r="G264" s="53"/>
    </row>
    <row r="265" spans="1:9" ht="46.5" hidden="1">
      <c r="A265" s="411" t="s">
        <v>1750</v>
      </c>
      <c r="B265" s="114" t="s">
        <v>665</v>
      </c>
      <c r="C265" s="26"/>
      <c r="D265" s="523"/>
      <c r="E265" s="28"/>
      <c r="F265" s="26"/>
      <c r="G265" s="26"/>
      <c r="H265" s="99"/>
      <c r="I265" s="99"/>
    </row>
    <row r="266" spans="1:9" ht="40.15" customHeight="1">
      <c r="A266" s="414" t="s">
        <v>1751</v>
      </c>
      <c r="B266" s="1353" t="s">
        <v>102</v>
      </c>
      <c r="C266" s="1144"/>
      <c r="D266" s="1144"/>
      <c r="E266" s="1144"/>
      <c r="F266" s="1144"/>
      <c r="G266" s="1354"/>
      <c r="H266" s="29">
        <f>SUM(D267:D275)</f>
        <v>16</v>
      </c>
      <c r="I266" s="29">
        <f>COUNT(D267:D275)*2</f>
        <v>16</v>
      </c>
    </row>
    <row r="267" spans="1:9" ht="46.5">
      <c r="A267" s="18" t="s">
        <v>1752</v>
      </c>
      <c r="B267" s="114" t="s">
        <v>668</v>
      </c>
      <c r="C267" s="417" t="s">
        <v>4336</v>
      </c>
      <c r="D267" s="601">
        <v>2</v>
      </c>
      <c r="E267" s="28" t="s">
        <v>339</v>
      </c>
      <c r="F267" s="26"/>
      <c r="G267" s="53"/>
    </row>
    <row r="268" spans="1:9" ht="29">
      <c r="A268" s="18"/>
      <c r="B268" s="114"/>
      <c r="C268" s="417" t="s">
        <v>4337</v>
      </c>
      <c r="D268" s="601">
        <v>2</v>
      </c>
      <c r="E268" s="28" t="s">
        <v>339</v>
      </c>
      <c r="F268" s="26"/>
      <c r="G268" s="53"/>
    </row>
    <row r="269" spans="1:9" ht="46.5">
      <c r="A269" s="18" t="s">
        <v>1755</v>
      </c>
      <c r="B269" s="114" t="s">
        <v>673</v>
      </c>
      <c r="C269" s="236" t="s">
        <v>4338</v>
      </c>
      <c r="D269" s="601">
        <v>2</v>
      </c>
      <c r="E269" s="28" t="s">
        <v>339</v>
      </c>
      <c r="F269" s="26"/>
      <c r="G269" s="53"/>
    </row>
    <row r="270" spans="1:9" ht="58">
      <c r="A270" s="18" t="s">
        <v>675</v>
      </c>
      <c r="B270" s="114" t="s">
        <v>676</v>
      </c>
      <c r="C270" s="23" t="s">
        <v>4339</v>
      </c>
      <c r="D270" s="601">
        <v>2</v>
      </c>
      <c r="E270" s="22" t="s">
        <v>538</v>
      </c>
      <c r="F270" s="23" t="s">
        <v>679</v>
      </c>
      <c r="G270" s="53"/>
    </row>
    <row r="271" spans="1:9" ht="58">
      <c r="A271" s="215"/>
      <c r="B271" s="114"/>
      <c r="C271" s="23" t="s">
        <v>4340</v>
      </c>
      <c r="D271" s="601">
        <v>2</v>
      </c>
      <c r="E271" s="22" t="s">
        <v>538</v>
      </c>
      <c r="F271" s="23" t="s">
        <v>679</v>
      </c>
      <c r="G271" s="53"/>
    </row>
    <row r="272" spans="1:9" ht="43.5">
      <c r="A272" s="215"/>
      <c r="B272" s="114"/>
      <c r="C272" s="236" t="s">
        <v>4341</v>
      </c>
      <c r="D272" s="601">
        <v>2</v>
      </c>
      <c r="E272" s="28" t="s">
        <v>339</v>
      </c>
      <c r="F272" s="26"/>
      <c r="G272" s="53"/>
    </row>
    <row r="273" spans="1:9" ht="29">
      <c r="A273" s="215"/>
      <c r="B273" s="114"/>
      <c r="C273" s="23" t="s">
        <v>4342</v>
      </c>
      <c r="D273" s="601">
        <v>2</v>
      </c>
      <c r="E273" s="28" t="s">
        <v>339</v>
      </c>
      <c r="F273" s="26"/>
      <c r="G273" s="53"/>
    </row>
    <row r="274" spans="1:9" ht="31" hidden="1">
      <c r="A274" s="27" t="s">
        <v>1759</v>
      </c>
      <c r="B274" s="114" t="s">
        <v>682</v>
      </c>
      <c r="C274" s="114"/>
      <c r="D274" s="523"/>
      <c r="E274" s="28"/>
      <c r="F274" s="26"/>
      <c r="G274" s="26"/>
      <c r="H274" s="99"/>
      <c r="I274" s="99"/>
    </row>
    <row r="275" spans="1:9" ht="43.5">
      <c r="A275" s="18" t="s">
        <v>686</v>
      </c>
      <c r="B275" s="161" t="s">
        <v>687</v>
      </c>
      <c r="C275" s="23" t="s">
        <v>2475</v>
      </c>
      <c r="D275" s="601">
        <v>2</v>
      </c>
      <c r="E275" s="28" t="s">
        <v>418</v>
      </c>
      <c r="F275" s="26"/>
      <c r="G275" s="53"/>
    </row>
    <row r="276" spans="1:9" ht="40.15" customHeight="1">
      <c r="A276" s="414" t="s">
        <v>1763</v>
      </c>
      <c r="B276" s="1378" t="s">
        <v>100</v>
      </c>
      <c r="C276" s="1165"/>
      <c r="D276" s="1165"/>
      <c r="E276" s="1165"/>
      <c r="F276" s="1165"/>
      <c r="G276" s="1379"/>
      <c r="H276" s="29">
        <f>SUM(D277:D286)</f>
        <v>18</v>
      </c>
      <c r="I276" s="29">
        <f>COUNT(D277:D286)*2</f>
        <v>18</v>
      </c>
    </row>
    <row r="277" spans="1:9" ht="31">
      <c r="A277" s="18" t="s">
        <v>689</v>
      </c>
      <c r="B277" s="51" t="s">
        <v>690</v>
      </c>
      <c r="C277" s="50" t="s">
        <v>691</v>
      </c>
      <c r="D277" s="601">
        <v>2</v>
      </c>
      <c r="E277" s="28" t="s">
        <v>339</v>
      </c>
      <c r="F277" s="26"/>
      <c r="G277" s="53"/>
    </row>
    <row r="278" spans="1:9" ht="29">
      <c r="A278" s="18"/>
      <c r="B278" s="51"/>
      <c r="C278" s="50" t="s">
        <v>692</v>
      </c>
      <c r="D278" s="601">
        <v>2</v>
      </c>
      <c r="E278" s="28" t="s">
        <v>339</v>
      </c>
      <c r="F278" s="26"/>
      <c r="G278" s="53"/>
    </row>
    <row r="279" spans="1:9" ht="43.5">
      <c r="A279" s="18" t="s">
        <v>1767</v>
      </c>
      <c r="B279" s="19" t="s">
        <v>694</v>
      </c>
      <c r="C279" s="50" t="s">
        <v>695</v>
      </c>
      <c r="D279" s="601">
        <v>2</v>
      </c>
      <c r="E279" s="28" t="s">
        <v>339</v>
      </c>
      <c r="F279" s="50" t="s">
        <v>696</v>
      </c>
      <c r="G279" s="53"/>
    </row>
    <row r="280" spans="1:9" ht="29">
      <c r="A280" s="18"/>
      <c r="B280" s="19"/>
      <c r="C280" s="23" t="s">
        <v>697</v>
      </c>
      <c r="D280" s="601">
        <v>2</v>
      </c>
      <c r="E280" s="28" t="s">
        <v>339</v>
      </c>
      <c r="F280" s="23"/>
      <c r="G280" s="53"/>
    </row>
    <row r="281" spans="1:9" ht="29">
      <c r="A281" s="18"/>
      <c r="B281" s="19"/>
      <c r="C281" s="30" t="s">
        <v>698</v>
      </c>
      <c r="D281" s="601">
        <v>2</v>
      </c>
      <c r="E281" s="28" t="s">
        <v>339</v>
      </c>
      <c r="F281" s="23"/>
      <c r="G281" s="53"/>
    </row>
    <row r="282" spans="1:9" ht="31">
      <c r="A282" s="18" t="s">
        <v>1770</v>
      </c>
      <c r="B282" s="19" t="s">
        <v>700</v>
      </c>
      <c r="C282" s="86" t="s">
        <v>701</v>
      </c>
      <c r="D282" s="601">
        <v>2</v>
      </c>
      <c r="E282" s="28" t="s">
        <v>339</v>
      </c>
      <c r="F282" s="26"/>
      <c r="G282" s="53"/>
    </row>
    <row r="283" spans="1:9" ht="29">
      <c r="A283" s="18"/>
      <c r="B283" s="19"/>
      <c r="C283" s="50" t="s">
        <v>702</v>
      </c>
      <c r="D283" s="601">
        <v>2</v>
      </c>
      <c r="E283" s="28" t="s">
        <v>339</v>
      </c>
      <c r="F283" s="26"/>
      <c r="G283" s="53"/>
    </row>
    <row r="284" spans="1:9" ht="31" hidden="1">
      <c r="A284" s="27" t="s">
        <v>705</v>
      </c>
      <c r="B284" s="19" t="s">
        <v>706</v>
      </c>
      <c r="C284" s="26"/>
      <c r="D284" s="523"/>
      <c r="E284" s="28"/>
      <c r="F284" s="26"/>
      <c r="G284" s="26"/>
      <c r="H284" s="99"/>
      <c r="I284" s="99"/>
    </row>
    <row r="285" spans="1:9" ht="31">
      <c r="A285" s="18" t="s">
        <v>1775</v>
      </c>
      <c r="B285" s="19" t="s">
        <v>708</v>
      </c>
      <c r="C285" s="236" t="s">
        <v>4036</v>
      </c>
      <c r="D285" s="601">
        <v>2</v>
      </c>
      <c r="E285" s="28" t="s">
        <v>339</v>
      </c>
      <c r="F285" s="26"/>
      <c r="G285" s="53"/>
    </row>
    <row r="286" spans="1:9" ht="46.5">
      <c r="A286" s="18" t="s">
        <v>710</v>
      </c>
      <c r="B286" s="19" t="s">
        <v>711</v>
      </c>
      <c r="C286" s="25" t="s">
        <v>712</v>
      </c>
      <c r="D286" s="601">
        <v>2</v>
      </c>
      <c r="E286" s="28" t="s">
        <v>339</v>
      </c>
      <c r="F286" s="26"/>
      <c r="G286" s="53"/>
    </row>
    <row r="287" spans="1:9" ht="40.15" customHeight="1">
      <c r="A287" s="414" t="s">
        <v>1779</v>
      </c>
      <c r="B287" s="1378" t="s">
        <v>98</v>
      </c>
      <c r="C287" s="1165"/>
      <c r="D287" s="1165"/>
      <c r="E287" s="1165"/>
      <c r="F287" s="1165"/>
      <c r="G287" s="1379"/>
      <c r="H287" s="29">
        <f>SUM(D288:D290)</f>
        <v>4</v>
      </c>
      <c r="I287" s="29">
        <f>COUNT(D288:D290)*2</f>
        <v>4</v>
      </c>
    </row>
    <row r="288" spans="1:9" ht="62">
      <c r="A288" s="18" t="s">
        <v>1780</v>
      </c>
      <c r="B288" s="19" t="s">
        <v>714</v>
      </c>
      <c r="C288" s="23" t="s">
        <v>715</v>
      </c>
      <c r="D288" s="601">
        <v>2</v>
      </c>
      <c r="E288" s="28" t="s">
        <v>377</v>
      </c>
      <c r="F288" s="30" t="s">
        <v>4343</v>
      </c>
      <c r="G288" s="53"/>
    </row>
    <row r="289" spans="1:9" ht="46.5">
      <c r="A289" s="18" t="s">
        <v>1783</v>
      </c>
      <c r="B289" s="19" t="s">
        <v>717</v>
      </c>
      <c r="C289" s="236" t="s">
        <v>4344</v>
      </c>
      <c r="D289" s="601">
        <v>2</v>
      </c>
      <c r="E289" s="28" t="s">
        <v>377</v>
      </c>
      <c r="F289" s="26"/>
      <c r="G289" s="53"/>
    </row>
    <row r="290" spans="1:9" ht="43.5" hidden="1">
      <c r="A290" s="27" t="s">
        <v>2480</v>
      </c>
      <c r="B290" s="55" t="s">
        <v>722</v>
      </c>
      <c r="C290" s="26"/>
      <c r="D290" s="523"/>
      <c r="E290" s="28"/>
      <c r="F290" s="26"/>
      <c r="G290" s="26"/>
      <c r="H290" s="99"/>
      <c r="I290" s="99"/>
    </row>
    <row r="291" spans="1:9" ht="40.15" hidden="1" customHeight="1">
      <c r="A291" s="410" t="s">
        <v>97</v>
      </c>
      <c r="B291" s="1353" t="s">
        <v>96</v>
      </c>
      <c r="C291" s="1144"/>
      <c r="D291" s="1144"/>
      <c r="E291" s="1144"/>
      <c r="F291" s="1144"/>
      <c r="G291" s="1354"/>
      <c r="H291" s="99">
        <f>SUM(D292:D294)</f>
        <v>0</v>
      </c>
      <c r="I291" s="99">
        <f>COUNT(D292:D294)*2</f>
        <v>0</v>
      </c>
    </row>
    <row r="292" spans="1:9" ht="46.5" hidden="1">
      <c r="A292" s="68" t="s">
        <v>724</v>
      </c>
      <c r="B292" s="114" t="s">
        <v>725</v>
      </c>
      <c r="C292" s="26"/>
      <c r="D292" s="523"/>
      <c r="E292" s="28"/>
      <c r="F292" s="26"/>
      <c r="G292" s="26"/>
      <c r="H292" s="99"/>
      <c r="I292" s="99"/>
    </row>
    <row r="293" spans="1:9" ht="46.5" hidden="1">
      <c r="A293" s="68" t="s">
        <v>726</v>
      </c>
      <c r="B293" s="114" t="s">
        <v>727</v>
      </c>
      <c r="C293" s="26"/>
      <c r="D293" s="523"/>
      <c r="E293" s="28"/>
      <c r="F293" s="26"/>
      <c r="G293" s="26"/>
      <c r="H293" s="99"/>
      <c r="I293" s="99"/>
    </row>
    <row r="294" spans="1:9" ht="58" hidden="1">
      <c r="A294" s="68" t="s">
        <v>728</v>
      </c>
      <c r="B294" s="23" t="s">
        <v>729</v>
      </c>
      <c r="C294" s="26"/>
      <c r="D294" s="523"/>
      <c r="E294" s="28"/>
      <c r="F294" s="26"/>
      <c r="G294" s="26"/>
      <c r="H294" s="99"/>
      <c r="I294" s="99"/>
    </row>
    <row r="295" spans="1:9" ht="40.15" hidden="1" customHeight="1">
      <c r="A295" s="410" t="s">
        <v>1786</v>
      </c>
      <c r="B295" s="1353" t="s">
        <v>94</v>
      </c>
      <c r="C295" s="1144"/>
      <c r="D295" s="1144"/>
      <c r="E295" s="1144"/>
      <c r="F295" s="1144"/>
      <c r="G295" s="1354"/>
      <c r="H295" s="99">
        <f>SUM(D296:D298)</f>
        <v>0</v>
      </c>
      <c r="I295" s="99">
        <f>COUNT(D296:D298)*2</f>
        <v>0</v>
      </c>
    </row>
    <row r="296" spans="1:9" ht="31" hidden="1">
      <c r="A296" s="27" t="s">
        <v>1787</v>
      </c>
      <c r="B296" s="114" t="s">
        <v>731</v>
      </c>
      <c r="C296" s="26"/>
      <c r="D296" s="523"/>
      <c r="E296" s="28"/>
      <c r="F296" s="26"/>
      <c r="G296" s="26"/>
      <c r="H296" s="99"/>
      <c r="I296" s="99"/>
    </row>
    <row r="297" spans="1:9" ht="46.5" hidden="1">
      <c r="A297" s="27" t="s">
        <v>1790</v>
      </c>
      <c r="B297" s="114" t="s">
        <v>734</v>
      </c>
      <c r="C297" s="26"/>
      <c r="D297" s="523"/>
      <c r="E297" s="28"/>
      <c r="F297" s="26"/>
      <c r="G297" s="26"/>
      <c r="H297" s="99"/>
      <c r="I297" s="99"/>
    </row>
    <row r="298" spans="1:9" ht="43.5" hidden="1">
      <c r="A298" s="27" t="s">
        <v>736</v>
      </c>
      <c r="B298" s="23" t="s">
        <v>737</v>
      </c>
      <c r="C298" s="26"/>
      <c r="D298" s="523"/>
      <c r="E298" s="28"/>
      <c r="F298" s="26"/>
      <c r="G298" s="26"/>
      <c r="H298" s="99"/>
      <c r="I298" s="99"/>
    </row>
    <row r="299" spans="1:9" ht="40.15" hidden="1" customHeight="1">
      <c r="A299" s="410" t="s">
        <v>93</v>
      </c>
      <c r="B299" s="1353" t="s">
        <v>92</v>
      </c>
      <c r="C299" s="1144"/>
      <c r="D299" s="1144"/>
      <c r="E299" s="1144"/>
      <c r="F299" s="1144"/>
      <c r="G299" s="1354"/>
      <c r="H299" s="99">
        <f>SUM(D300:D301)</f>
        <v>0</v>
      </c>
      <c r="I299" s="99">
        <f>COUNT(D300:D301)*2</f>
        <v>0</v>
      </c>
    </row>
    <row r="300" spans="1:9" ht="46.5" hidden="1">
      <c r="A300" s="27" t="s">
        <v>739</v>
      </c>
      <c r="B300" s="114" t="s">
        <v>740</v>
      </c>
      <c r="C300" s="26"/>
      <c r="D300" s="523"/>
      <c r="E300" s="28"/>
      <c r="F300" s="26"/>
      <c r="G300" s="26"/>
      <c r="H300" s="99"/>
      <c r="I300" s="99"/>
    </row>
    <row r="301" spans="1:9" ht="46.5" hidden="1">
      <c r="A301" s="27" t="s">
        <v>741</v>
      </c>
      <c r="B301" s="19" t="s">
        <v>742</v>
      </c>
      <c r="C301" s="26"/>
      <c r="D301" s="523"/>
      <c r="E301" s="28"/>
      <c r="F301" s="26"/>
      <c r="G301" s="26"/>
      <c r="H301" s="99"/>
      <c r="I301" s="99"/>
    </row>
    <row r="302" spans="1:9" ht="40.15" hidden="1" customHeight="1">
      <c r="A302" s="421" t="s">
        <v>91</v>
      </c>
      <c r="B302" s="1353" t="s">
        <v>90</v>
      </c>
      <c r="C302" s="1144"/>
      <c r="D302" s="1144"/>
      <c r="E302" s="1144"/>
      <c r="F302" s="1144"/>
      <c r="G302" s="1354"/>
      <c r="H302" s="99">
        <f>SUM(D303:D304)</f>
        <v>0</v>
      </c>
      <c r="I302" s="99">
        <f>COUNT(D303:D304)*2</f>
        <v>0</v>
      </c>
    </row>
    <row r="303" spans="1:9" ht="31" hidden="1">
      <c r="A303" s="421" t="s">
        <v>743</v>
      </c>
      <c r="B303" s="114" t="s">
        <v>744</v>
      </c>
      <c r="C303" s="26"/>
      <c r="D303" s="523"/>
      <c r="E303" s="28"/>
      <c r="F303" s="26"/>
      <c r="G303" s="26"/>
      <c r="H303" s="99"/>
      <c r="I303" s="99"/>
    </row>
    <row r="304" spans="1:9" ht="46.5" hidden="1">
      <c r="A304" s="421" t="s">
        <v>745</v>
      </c>
      <c r="B304" s="114" t="s">
        <v>746</v>
      </c>
      <c r="C304" s="26"/>
      <c r="D304" s="523"/>
      <c r="E304" s="28"/>
      <c r="F304" s="26"/>
      <c r="G304" s="26"/>
      <c r="H304" s="99"/>
      <c r="I304" s="99"/>
    </row>
    <row r="305" spans="1:9" ht="40.15" customHeight="1">
      <c r="A305" s="414" t="s">
        <v>1793</v>
      </c>
      <c r="B305" s="1353" t="s">
        <v>88</v>
      </c>
      <c r="C305" s="1144"/>
      <c r="D305" s="1144"/>
      <c r="E305" s="1144"/>
      <c r="F305" s="1144"/>
      <c r="G305" s="1354"/>
      <c r="H305" s="29">
        <f>SUM(D306:D308)</f>
        <v>2</v>
      </c>
      <c r="I305" s="29">
        <f>COUNT(D306:D308)*2</f>
        <v>2</v>
      </c>
    </row>
    <row r="306" spans="1:9" ht="46.5" hidden="1">
      <c r="A306" s="27" t="s">
        <v>1795</v>
      </c>
      <c r="B306" s="114" t="s">
        <v>748</v>
      </c>
      <c r="C306" s="26"/>
      <c r="D306" s="523"/>
      <c r="E306" s="28"/>
      <c r="F306" s="26"/>
      <c r="G306" s="26"/>
      <c r="H306" s="99"/>
      <c r="I306" s="99"/>
    </row>
    <row r="307" spans="1:9" ht="46.5" hidden="1">
      <c r="A307" s="27" t="s">
        <v>750</v>
      </c>
      <c r="B307" s="114" t="s">
        <v>751</v>
      </c>
      <c r="C307" s="26"/>
      <c r="D307" s="523"/>
      <c r="E307" s="28"/>
      <c r="F307" s="26"/>
      <c r="G307" s="26"/>
      <c r="H307" s="99"/>
      <c r="I307" s="99"/>
    </row>
    <row r="308" spans="1:9" ht="46.5">
      <c r="A308" s="18" t="s">
        <v>1797</v>
      </c>
      <c r="B308" s="160" t="s">
        <v>753</v>
      </c>
      <c r="C308" s="30" t="s">
        <v>4345</v>
      </c>
      <c r="D308" s="601">
        <v>2</v>
      </c>
      <c r="E308" s="28" t="s">
        <v>651</v>
      </c>
      <c r="F308" s="26"/>
      <c r="G308" s="53"/>
    </row>
    <row r="309" spans="1:9" ht="40.15" customHeight="1">
      <c r="A309" s="414" t="s">
        <v>1798</v>
      </c>
      <c r="B309" s="1353" t="s">
        <v>86</v>
      </c>
      <c r="C309" s="1144"/>
      <c r="D309" s="1144"/>
      <c r="E309" s="1144"/>
      <c r="F309" s="1144"/>
      <c r="G309" s="1354"/>
      <c r="H309" s="29">
        <f>SUM(D310:D313)</f>
        <v>8</v>
      </c>
      <c r="I309" s="29">
        <f>COUNT(D310:D313)*2</f>
        <v>8</v>
      </c>
    </row>
    <row r="310" spans="1:9" ht="46.5">
      <c r="A310" s="18" t="s">
        <v>1800</v>
      </c>
      <c r="B310" s="114" t="s">
        <v>756</v>
      </c>
      <c r="C310" s="114" t="s">
        <v>4346</v>
      </c>
      <c r="D310" s="601">
        <v>2</v>
      </c>
      <c r="E310" s="28" t="s">
        <v>418</v>
      </c>
      <c r="F310" s="26"/>
      <c r="G310" s="53"/>
    </row>
    <row r="311" spans="1:9" ht="62">
      <c r="A311" s="18" t="s">
        <v>1801</v>
      </c>
      <c r="B311" s="114" t="s">
        <v>759</v>
      </c>
      <c r="C311" s="23" t="s">
        <v>760</v>
      </c>
      <c r="D311" s="601">
        <v>2</v>
      </c>
      <c r="E311" s="28" t="s">
        <v>651</v>
      </c>
      <c r="F311" s="23" t="s">
        <v>761</v>
      </c>
      <c r="G311" s="53"/>
    </row>
    <row r="312" spans="1:9" ht="29">
      <c r="A312" s="18"/>
      <c r="B312" s="114"/>
      <c r="C312" s="23" t="s">
        <v>762</v>
      </c>
      <c r="D312" s="601">
        <v>2</v>
      </c>
      <c r="E312" s="28" t="s">
        <v>418</v>
      </c>
      <c r="F312" s="28"/>
      <c r="G312" s="53"/>
    </row>
    <row r="313" spans="1:9" ht="62">
      <c r="A313" s="18" t="s">
        <v>1805</v>
      </c>
      <c r="B313" s="114" t="s">
        <v>764</v>
      </c>
      <c r="C313" s="50" t="s">
        <v>4040</v>
      </c>
      <c r="D313" s="601">
        <v>2</v>
      </c>
      <c r="E313" s="28" t="s">
        <v>339</v>
      </c>
      <c r="G313" s="53"/>
    </row>
    <row r="314" spans="1:9" ht="40.15" customHeight="1">
      <c r="A314" s="414" t="s">
        <v>85</v>
      </c>
      <c r="B314" s="1316" t="s">
        <v>84</v>
      </c>
      <c r="C314" s="1420"/>
      <c r="D314" s="1420"/>
      <c r="E314" s="1420"/>
      <c r="F314" s="1420"/>
      <c r="G314" s="1422"/>
      <c r="H314" s="29">
        <f>SUM(D315:D316)</f>
        <v>2</v>
      </c>
      <c r="I314" s="29">
        <f>COUNT(D315:D316)*2</f>
        <v>2</v>
      </c>
    </row>
    <row r="315" spans="1:9" ht="72.5">
      <c r="A315" s="18" t="s">
        <v>766</v>
      </c>
      <c r="B315" s="236" t="s">
        <v>767</v>
      </c>
      <c r="C315" s="50" t="s">
        <v>768</v>
      </c>
      <c r="D315" s="601">
        <v>2</v>
      </c>
      <c r="E315" s="28" t="s">
        <v>538</v>
      </c>
      <c r="F315" s="30" t="s">
        <v>769</v>
      </c>
      <c r="G315" s="53"/>
    </row>
    <row r="316" spans="1:9" ht="29" hidden="1">
      <c r="A316" s="27" t="s">
        <v>770</v>
      </c>
      <c r="B316" s="236" t="s">
        <v>771</v>
      </c>
      <c r="C316" s="30"/>
      <c r="D316" s="523"/>
      <c r="E316" s="28"/>
      <c r="F316" s="26"/>
      <c r="G316" s="26"/>
      <c r="H316" s="99"/>
      <c r="I316" s="99"/>
    </row>
    <row r="317" spans="1:9" ht="21">
      <c r="A317" s="422"/>
      <c r="B317" s="1195" t="s">
        <v>772</v>
      </c>
      <c r="C317" s="1197"/>
      <c r="D317" s="1197"/>
      <c r="E317" s="1197"/>
      <c r="F317" s="1197"/>
      <c r="G317" s="1199"/>
      <c r="H317" s="29">
        <f>H318+H327+H333+H352+H369+H376+H467+H324+H340+H343+H346+H361+H365+H392+H403+H407+H412+H417+H424+H436+H443+H454+H461</f>
        <v>58</v>
      </c>
      <c r="I317" s="29">
        <f>I318+I327+I333+I352+I369+I376+I467+I324+I340+I343+I346+I361+I365+I392+I403+I407+I412+I417+I424+I436+I443+I454+I461</f>
        <v>58</v>
      </c>
    </row>
    <row r="318" spans="1:9" ht="40.15" customHeight="1">
      <c r="A318" s="414" t="s">
        <v>1807</v>
      </c>
      <c r="B318" s="1378" t="s">
        <v>82</v>
      </c>
      <c r="C318" s="1165"/>
      <c r="D318" s="1165"/>
      <c r="E318" s="1165"/>
      <c r="F318" s="1165"/>
      <c r="G318" s="1379"/>
      <c r="H318" s="29">
        <f>SUM(D319:D323)</f>
        <v>4</v>
      </c>
      <c r="I318" s="29">
        <f>COUNT(D319:D323)*2</f>
        <v>4</v>
      </c>
    </row>
    <row r="319" spans="1:9" ht="46.5">
      <c r="A319" s="18" t="s">
        <v>1808</v>
      </c>
      <c r="B319" s="19" t="s">
        <v>774</v>
      </c>
      <c r="C319" s="23" t="s">
        <v>4347</v>
      </c>
      <c r="D319" s="603">
        <v>2</v>
      </c>
      <c r="E319" s="28" t="s">
        <v>646</v>
      </c>
      <c r="G319" s="53"/>
    </row>
    <row r="320" spans="1:9" ht="43.5">
      <c r="A320" s="215"/>
      <c r="B320" s="19"/>
      <c r="C320" s="23" t="s">
        <v>4348</v>
      </c>
      <c r="D320" s="520">
        <v>2</v>
      </c>
      <c r="E320" s="28" t="s">
        <v>646</v>
      </c>
      <c r="F320" s="23" t="s">
        <v>2495</v>
      </c>
      <c r="G320" s="53"/>
    </row>
    <row r="321" spans="1:9" ht="31" hidden="1">
      <c r="A321" s="27" t="s">
        <v>778</v>
      </c>
      <c r="B321" s="19" t="s">
        <v>779</v>
      </c>
      <c r="C321" s="114"/>
      <c r="D321" s="523"/>
      <c r="E321" s="28"/>
      <c r="F321" s="26"/>
      <c r="G321" s="26"/>
      <c r="H321" s="99"/>
      <c r="I321" s="99"/>
    </row>
    <row r="322" spans="1:9" ht="31" hidden="1">
      <c r="A322" s="27" t="s">
        <v>1811</v>
      </c>
      <c r="B322" s="19" t="s">
        <v>781</v>
      </c>
      <c r="C322" s="26"/>
      <c r="D322" s="523"/>
      <c r="E322" s="28"/>
      <c r="F322" s="26"/>
      <c r="G322" s="26"/>
      <c r="H322" s="99"/>
      <c r="I322" s="99"/>
    </row>
    <row r="323" spans="1:9" ht="46.5" hidden="1">
      <c r="A323" s="27" t="s">
        <v>1816</v>
      </c>
      <c r="B323" s="19" t="s">
        <v>793</v>
      </c>
      <c r="C323" s="26"/>
      <c r="D323" s="523"/>
      <c r="E323" s="28"/>
      <c r="F323" s="26"/>
      <c r="G323" s="26"/>
      <c r="H323" s="99"/>
      <c r="I323" s="99"/>
    </row>
    <row r="324" spans="1:9" ht="40.15" hidden="1" customHeight="1">
      <c r="A324" s="410" t="s">
        <v>1819</v>
      </c>
      <c r="B324" s="1353" t="s">
        <v>80</v>
      </c>
      <c r="C324" s="1144"/>
      <c r="D324" s="1144"/>
      <c r="E324" s="1144"/>
      <c r="F324" s="1144"/>
      <c r="G324" s="1354"/>
      <c r="H324" s="99">
        <f>SUM(D325:D326)</f>
        <v>0</v>
      </c>
      <c r="I324" s="99">
        <f>COUNT(D325:D326)*2</f>
        <v>0</v>
      </c>
    </row>
    <row r="325" spans="1:9" ht="31" hidden="1">
      <c r="A325" s="27" t="s">
        <v>1820</v>
      </c>
      <c r="B325" s="114" t="s">
        <v>796</v>
      </c>
      <c r="C325" s="26"/>
      <c r="D325" s="523"/>
      <c r="E325" s="28"/>
      <c r="F325" s="26"/>
      <c r="G325" s="26"/>
      <c r="H325" s="99"/>
      <c r="I325" s="99"/>
    </row>
    <row r="326" spans="1:9" ht="46.5" hidden="1">
      <c r="A326" s="27" t="s">
        <v>1830</v>
      </c>
      <c r="B326" s="114" t="s">
        <v>802</v>
      </c>
      <c r="C326" s="26"/>
      <c r="D326" s="523"/>
      <c r="E326" s="28"/>
      <c r="F326" s="26"/>
      <c r="G326" s="26"/>
      <c r="H326" s="99"/>
      <c r="I326" s="99"/>
    </row>
    <row r="327" spans="1:9" ht="40.15" customHeight="1">
      <c r="A327" s="414" t="s">
        <v>1833</v>
      </c>
      <c r="B327" s="1353" t="s">
        <v>78</v>
      </c>
      <c r="C327" s="1144"/>
      <c r="D327" s="1144"/>
      <c r="E327" s="1144"/>
      <c r="F327" s="1144"/>
      <c r="G327" s="1354"/>
      <c r="H327" s="29">
        <f>SUM(D328:D332)</f>
        <v>4</v>
      </c>
      <c r="I327" s="29">
        <f>COUNT(D328:D332)*2</f>
        <v>4</v>
      </c>
    </row>
    <row r="328" spans="1:9" ht="46.5" hidden="1">
      <c r="A328" s="27" t="s">
        <v>1835</v>
      </c>
      <c r="B328" s="114" t="s">
        <v>805</v>
      </c>
      <c r="C328" s="114"/>
      <c r="D328" s="523"/>
      <c r="E328" s="28"/>
      <c r="F328" s="26"/>
      <c r="G328" s="26"/>
      <c r="H328" s="99"/>
      <c r="I328" s="99"/>
    </row>
    <row r="329" spans="1:9" ht="58">
      <c r="A329" s="18" t="s">
        <v>1841</v>
      </c>
      <c r="B329" s="30" t="s">
        <v>810</v>
      </c>
      <c r="C329" s="30" t="s">
        <v>4349</v>
      </c>
      <c r="D329" s="601">
        <v>2</v>
      </c>
      <c r="E329" s="28" t="s">
        <v>651</v>
      </c>
      <c r="F329" s="26"/>
      <c r="G329" s="53"/>
    </row>
    <row r="330" spans="1:9" ht="29">
      <c r="A330" s="215"/>
      <c r="B330" s="114"/>
      <c r="C330" s="30" t="s">
        <v>4350</v>
      </c>
      <c r="D330" s="601">
        <v>2</v>
      </c>
      <c r="E330" s="28" t="s">
        <v>651</v>
      </c>
      <c r="F330" s="30" t="s">
        <v>4351</v>
      </c>
      <c r="G330" s="53"/>
    </row>
    <row r="331" spans="1:9" ht="31" hidden="1">
      <c r="A331" s="27" t="s">
        <v>1856</v>
      </c>
      <c r="B331" s="114" t="s">
        <v>821</v>
      </c>
      <c r="C331" s="26"/>
      <c r="D331" s="523"/>
      <c r="E331" s="28"/>
      <c r="F331" s="26"/>
      <c r="G331" s="26"/>
      <c r="H331" s="99"/>
      <c r="I331" s="99"/>
    </row>
    <row r="332" spans="1:9" ht="46.5" hidden="1">
      <c r="A332" s="27" t="s">
        <v>823</v>
      </c>
      <c r="B332" s="114" t="s">
        <v>824</v>
      </c>
      <c r="C332" s="26"/>
      <c r="D332" s="523"/>
      <c r="E332" s="28"/>
      <c r="F332" s="26"/>
      <c r="G332" s="26"/>
      <c r="H332" s="99"/>
      <c r="I332" s="99"/>
    </row>
    <row r="333" spans="1:9" ht="40.15" customHeight="1">
      <c r="A333" s="414" t="s">
        <v>1860</v>
      </c>
      <c r="B333" s="1378" t="s">
        <v>76</v>
      </c>
      <c r="C333" s="1165"/>
      <c r="D333" s="1165"/>
      <c r="E333" s="1165"/>
      <c r="F333" s="1165"/>
      <c r="G333" s="1379"/>
      <c r="H333" s="29">
        <f>SUM(D334:D339)</f>
        <v>4</v>
      </c>
      <c r="I333" s="29">
        <f>COUNT(D334:D339)*2</f>
        <v>4</v>
      </c>
    </row>
    <row r="334" spans="1:9" ht="46.5" hidden="1">
      <c r="A334" s="27" t="s">
        <v>1861</v>
      </c>
      <c r="B334" s="19" t="s">
        <v>826</v>
      </c>
      <c r="C334" s="26"/>
      <c r="D334" s="523"/>
      <c r="E334" s="28"/>
      <c r="F334" s="26"/>
      <c r="G334" s="26"/>
      <c r="H334" s="99"/>
      <c r="I334" s="99"/>
    </row>
    <row r="335" spans="1:9" ht="58" hidden="1">
      <c r="A335" s="27" t="s">
        <v>1863</v>
      </c>
      <c r="B335" s="23" t="s">
        <v>830</v>
      </c>
      <c r="C335" s="26"/>
      <c r="D335" s="523"/>
      <c r="E335" s="28"/>
      <c r="F335" s="26"/>
      <c r="G335" s="26"/>
      <c r="H335" s="99"/>
      <c r="I335" s="99"/>
    </row>
    <row r="336" spans="1:9" ht="46.5">
      <c r="A336" s="18" t="s">
        <v>1865</v>
      </c>
      <c r="B336" s="19" t="s">
        <v>836</v>
      </c>
      <c r="C336" s="30" t="s">
        <v>4050</v>
      </c>
      <c r="D336" s="601">
        <v>2</v>
      </c>
      <c r="E336" s="28" t="s">
        <v>651</v>
      </c>
      <c r="F336" s="26"/>
      <c r="G336" s="53"/>
    </row>
    <row r="337" spans="1:9" ht="15.5">
      <c r="A337" s="18"/>
      <c r="B337" s="19"/>
      <c r="C337" s="23" t="s">
        <v>3053</v>
      </c>
      <c r="D337" s="601">
        <v>2</v>
      </c>
      <c r="E337" s="28" t="s">
        <v>646</v>
      </c>
      <c r="F337" s="26"/>
      <c r="G337" s="53"/>
    </row>
    <row r="338" spans="1:9" ht="15.5" hidden="1">
      <c r="A338" s="27" t="s">
        <v>1867</v>
      </c>
      <c r="B338" s="19" t="s">
        <v>841</v>
      </c>
      <c r="C338" s="26"/>
      <c r="D338" s="523"/>
      <c r="E338" s="28"/>
      <c r="F338" s="26"/>
      <c r="G338" s="26"/>
      <c r="H338" s="99"/>
      <c r="I338" s="99"/>
    </row>
    <row r="339" spans="1:9" ht="31" hidden="1">
      <c r="A339" s="27" t="s">
        <v>1868</v>
      </c>
      <c r="B339" s="19" t="s">
        <v>845</v>
      </c>
      <c r="C339" s="26"/>
      <c r="D339" s="523"/>
      <c r="E339" s="28"/>
      <c r="F339" s="26"/>
      <c r="G339" s="26"/>
      <c r="H339" s="99"/>
      <c r="I339" s="99"/>
    </row>
    <row r="340" spans="1:9" ht="40.15" hidden="1" customHeight="1">
      <c r="A340" s="410" t="s">
        <v>1870</v>
      </c>
      <c r="B340" s="1378" t="s">
        <v>74</v>
      </c>
      <c r="C340" s="1165"/>
      <c r="D340" s="1165"/>
      <c r="E340" s="1165"/>
      <c r="F340" s="1165"/>
      <c r="G340" s="1379"/>
      <c r="H340" s="99">
        <f>SUM(D341:D342)</f>
        <v>0</v>
      </c>
      <c r="I340" s="99">
        <f>COUNT(D341:D342)*2</f>
        <v>0</v>
      </c>
    </row>
    <row r="341" spans="1:9" ht="29" hidden="1">
      <c r="A341" s="27" t="s">
        <v>1872</v>
      </c>
      <c r="B341" s="23" t="s">
        <v>852</v>
      </c>
      <c r="C341" s="26"/>
      <c r="D341" s="523"/>
      <c r="E341" s="28"/>
      <c r="F341" s="26"/>
      <c r="G341" s="26"/>
      <c r="H341" s="99"/>
      <c r="I341" s="99"/>
    </row>
    <row r="342" spans="1:9" ht="43.5" hidden="1">
      <c r="A342" s="27" t="s">
        <v>1874</v>
      </c>
      <c r="B342" s="23" t="s">
        <v>856</v>
      </c>
      <c r="C342" s="26"/>
      <c r="D342" s="523"/>
      <c r="E342" s="28"/>
      <c r="F342" s="26"/>
      <c r="G342" s="26"/>
      <c r="H342" s="99"/>
      <c r="I342" s="99"/>
    </row>
    <row r="343" spans="1:9" ht="40.15" hidden="1" customHeight="1">
      <c r="A343" s="348" t="s">
        <v>1877</v>
      </c>
      <c r="B343" s="1353" t="s">
        <v>72</v>
      </c>
      <c r="C343" s="1144"/>
      <c r="D343" s="1144"/>
      <c r="E343" s="1144"/>
      <c r="F343" s="1144"/>
      <c r="G343" s="1354"/>
      <c r="H343" s="99">
        <f>SUM(D344:D345)</f>
        <v>0</v>
      </c>
      <c r="I343" s="99">
        <f>COUNT(D344:D345)*2</f>
        <v>0</v>
      </c>
    </row>
    <row r="344" spans="1:9" ht="29" hidden="1">
      <c r="A344" s="27" t="s">
        <v>1879</v>
      </c>
      <c r="B344" s="30" t="s">
        <v>859</v>
      </c>
      <c r="C344" s="30"/>
      <c r="D344" s="523"/>
      <c r="E344" s="28"/>
      <c r="F344" s="26"/>
      <c r="G344" s="26"/>
      <c r="H344" s="99"/>
      <c r="I344" s="99"/>
    </row>
    <row r="345" spans="1:9" ht="29" hidden="1">
      <c r="A345" s="27" t="s">
        <v>1883</v>
      </c>
      <c r="B345" s="30" t="s">
        <v>862</v>
      </c>
      <c r="C345" s="30"/>
      <c r="D345" s="523"/>
      <c r="E345" s="28"/>
      <c r="F345" s="30"/>
      <c r="G345" s="26"/>
      <c r="H345" s="99"/>
      <c r="I345" s="99"/>
    </row>
    <row r="346" spans="1:9" ht="40.15" hidden="1" customHeight="1">
      <c r="A346" s="410" t="s">
        <v>1887</v>
      </c>
      <c r="B346" s="1378" t="s">
        <v>70</v>
      </c>
      <c r="C346" s="1165"/>
      <c r="D346" s="1165"/>
      <c r="E346" s="1165"/>
      <c r="F346" s="1165"/>
      <c r="G346" s="1379"/>
      <c r="H346" s="99">
        <f>SUM(D347:D351)</f>
        <v>0</v>
      </c>
      <c r="I346" s="99">
        <f>COUNT(D347:D351)*2</f>
        <v>0</v>
      </c>
    </row>
    <row r="347" spans="1:9" ht="46.5" hidden="1">
      <c r="A347" s="27" t="s">
        <v>1889</v>
      </c>
      <c r="B347" s="19" t="s">
        <v>2771</v>
      </c>
      <c r="C347" s="26"/>
      <c r="D347" s="523"/>
      <c r="E347" s="28"/>
      <c r="F347" s="26"/>
      <c r="G347" s="26"/>
      <c r="H347" s="99"/>
      <c r="I347" s="99"/>
    </row>
    <row r="348" spans="1:9" ht="31" hidden="1">
      <c r="A348" s="27" t="s">
        <v>1894</v>
      </c>
      <c r="B348" s="19" t="s">
        <v>876</v>
      </c>
      <c r="C348" s="114"/>
      <c r="D348" s="523"/>
      <c r="E348" s="28"/>
      <c r="F348" s="26"/>
      <c r="G348" s="26"/>
      <c r="H348" s="99"/>
      <c r="I348" s="99"/>
    </row>
    <row r="349" spans="1:9" ht="46.5" hidden="1">
      <c r="A349" s="27" t="s">
        <v>1896</v>
      </c>
      <c r="B349" s="19" t="s">
        <v>880</v>
      </c>
      <c r="C349" s="26"/>
      <c r="D349" s="523"/>
      <c r="E349" s="28"/>
      <c r="F349" s="26"/>
      <c r="G349" s="26"/>
      <c r="H349" s="99"/>
      <c r="I349" s="99"/>
    </row>
    <row r="350" spans="1:9" ht="31" hidden="1">
      <c r="A350" s="27" t="s">
        <v>1899</v>
      </c>
      <c r="B350" s="19" t="s">
        <v>888</v>
      </c>
      <c r="C350" s="26"/>
      <c r="D350" s="523"/>
      <c r="E350" s="28"/>
      <c r="F350" s="26"/>
      <c r="G350" s="26"/>
      <c r="H350" s="99"/>
      <c r="I350" s="99"/>
    </row>
    <row r="351" spans="1:9" ht="31" hidden="1">
      <c r="A351" s="27" t="s">
        <v>1902</v>
      </c>
      <c r="B351" s="19" t="s">
        <v>891</v>
      </c>
      <c r="C351" s="26"/>
      <c r="D351" s="523"/>
      <c r="E351" s="28"/>
      <c r="F351" s="26"/>
      <c r="G351" s="26"/>
      <c r="H351" s="99"/>
      <c r="I351" s="99"/>
    </row>
    <row r="352" spans="1:9" ht="40.15" customHeight="1">
      <c r="A352" s="414" t="s">
        <v>1903</v>
      </c>
      <c r="B352" s="1353" t="s">
        <v>68</v>
      </c>
      <c r="C352" s="1144"/>
      <c r="D352" s="1144"/>
      <c r="E352" s="1144"/>
      <c r="F352" s="1144"/>
      <c r="G352" s="1354"/>
      <c r="H352" s="29">
        <f>SUM(D353:D360)</f>
        <v>8</v>
      </c>
      <c r="I352" s="29">
        <f>COUNT(D353:D360)*2</f>
        <v>8</v>
      </c>
    </row>
    <row r="353" spans="1:9" ht="46.5" hidden="1">
      <c r="A353" s="27" t="s">
        <v>1905</v>
      </c>
      <c r="B353" s="19" t="s">
        <v>895</v>
      </c>
      <c r="C353" s="26"/>
      <c r="D353" s="523"/>
      <c r="E353" s="28"/>
      <c r="F353" s="26"/>
      <c r="G353" s="26"/>
      <c r="H353" s="99"/>
      <c r="I353" s="99"/>
    </row>
    <row r="354" spans="1:9" ht="46.5" hidden="1">
      <c r="A354" s="27" t="s">
        <v>1908</v>
      </c>
      <c r="B354" s="19" t="s">
        <v>899</v>
      </c>
      <c r="C354" s="26"/>
      <c r="D354" s="523"/>
      <c r="E354" s="28"/>
      <c r="F354" s="26"/>
      <c r="G354" s="26"/>
      <c r="H354" s="99"/>
      <c r="I354" s="99"/>
    </row>
    <row r="355" spans="1:9" ht="31" hidden="1">
      <c r="A355" s="27" t="s">
        <v>1910</v>
      </c>
      <c r="B355" s="19" t="s">
        <v>903</v>
      </c>
      <c r="C355" s="26"/>
      <c r="D355" s="523"/>
      <c r="E355" s="28"/>
      <c r="F355" s="26"/>
      <c r="G355" s="26"/>
      <c r="H355" s="99"/>
      <c r="I355" s="99"/>
    </row>
    <row r="356" spans="1:9" ht="31" hidden="1">
      <c r="A356" s="27" t="s">
        <v>1911</v>
      </c>
      <c r="B356" s="51" t="s">
        <v>907</v>
      </c>
      <c r="C356" s="26"/>
      <c r="D356" s="523"/>
      <c r="E356" s="28"/>
      <c r="F356" s="26"/>
      <c r="G356" s="26"/>
      <c r="H356" s="99"/>
      <c r="I356" s="99"/>
    </row>
    <row r="357" spans="1:9" ht="31">
      <c r="A357" s="18" t="s">
        <v>1916</v>
      </c>
      <c r="B357" s="19" t="s">
        <v>911</v>
      </c>
      <c r="C357" s="50" t="s">
        <v>3547</v>
      </c>
      <c r="D357" s="601">
        <v>2</v>
      </c>
      <c r="E357" s="28" t="s">
        <v>367</v>
      </c>
      <c r="F357" s="30" t="s">
        <v>4352</v>
      </c>
      <c r="G357" s="53"/>
    </row>
    <row r="358" spans="1:9" ht="31">
      <c r="A358" s="18" t="s">
        <v>1919</v>
      </c>
      <c r="B358" s="19" t="s">
        <v>915</v>
      </c>
      <c r="C358" s="30" t="s">
        <v>4353</v>
      </c>
      <c r="D358" s="601">
        <v>2</v>
      </c>
      <c r="E358" s="28" t="s">
        <v>646</v>
      </c>
      <c r="G358" s="53"/>
    </row>
    <row r="359" spans="1:9" ht="43.5">
      <c r="A359" s="18"/>
      <c r="B359" s="19"/>
      <c r="C359" s="30" t="s">
        <v>4354</v>
      </c>
      <c r="D359" s="601">
        <v>2</v>
      </c>
      <c r="E359" s="28" t="s">
        <v>646</v>
      </c>
      <c r="F359" s="30" t="s">
        <v>4355</v>
      </c>
      <c r="G359" s="53"/>
    </row>
    <row r="360" spans="1:9" ht="46.5">
      <c r="A360" s="18" t="s">
        <v>1923</v>
      </c>
      <c r="B360" s="19" t="s">
        <v>920</v>
      </c>
      <c r="C360" s="30" t="s">
        <v>4356</v>
      </c>
      <c r="D360" s="601">
        <v>2</v>
      </c>
      <c r="E360" s="28" t="s">
        <v>339</v>
      </c>
      <c r="F360" s="26"/>
      <c r="G360" s="53"/>
    </row>
    <row r="361" spans="1:9" ht="40.15" hidden="1" customHeight="1">
      <c r="A361" s="410" t="s">
        <v>1924</v>
      </c>
      <c r="B361" s="1378" t="s">
        <v>66</v>
      </c>
      <c r="C361" s="1165"/>
      <c r="D361" s="1165"/>
      <c r="E361" s="1165"/>
      <c r="F361" s="1165"/>
      <c r="G361" s="1379"/>
      <c r="H361" s="99">
        <f>SUM(D362:D364)</f>
        <v>0</v>
      </c>
      <c r="I361" s="99">
        <f>COUNT(D362:D364)*2</f>
        <v>0</v>
      </c>
    </row>
    <row r="362" spans="1:9" ht="31" hidden="1">
      <c r="A362" s="27" t="s">
        <v>1925</v>
      </c>
      <c r="B362" s="19" t="s">
        <v>923</v>
      </c>
      <c r="C362" s="26"/>
      <c r="D362" s="523"/>
      <c r="E362" s="28"/>
      <c r="F362" s="26"/>
      <c r="G362" s="26"/>
      <c r="H362" s="99"/>
      <c r="I362" s="99"/>
    </row>
    <row r="363" spans="1:9" ht="46.5" hidden="1">
      <c r="A363" s="27" t="s">
        <v>1926</v>
      </c>
      <c r="B363" s="19" t="s">
        <v>930</v>
      </c>
      <c r="C363" s="26"/>
      <c r="D363" s="523"/>
      <c r="E363" s="28"/>
      <c r="F363" s="26"/>
      <c r="G363" s="26"/>
      <c r="H363" s="99"/>
      <c r="I363" s="99"/>
    </row>
    <row r="364" spans="1:9" ht="46.5" hidden="1">
      <c r="A364" s="27" t="s">
        <v>1927</v>
      </c>
      <c r="B364" s="19" t="s">
        <v>937</v>
      </c>
      <c r="C364" s="26"/>
      <c r="D364" s="523"/>
      <c r="E364" s="28"/>
      <c r="F364" s="26"/>
      <c r="G364" s="26"/>
      <c r="H364" s="99"/>
      <c r="I364" s="99"/>
    </row>
    <row r="365" spans="1:9" ht="40.15" hidden="1" customHeight="1">
      <c r="A365" s="410" t="s">
        <v>1928</v>
      </c>
      <c r="B365" s="1353" t="s">
        <v>64</v>
      </c>
      <c r="C365" s="1144"/>
      <c r="D365" s="1144"/>
      <c r="E365" s="1144"/>
      <c r="F365" s="1144"/>
      <c r="G365" s="1354"/>
      <c r="H365" s="99">
        <f>SUM(D366:D368)</f>
        <v>0</v>
      </c>
      <c r="I365" s="99">
        <f>COUNT(D366:D368)*2</f>
        <v>0</v>
      </c>
    </row>
    <row r="366" spans="1:9" ht="58" hidden="1">
      <c r="A366" s="27" t="s">
        <v>1929</v>
      </c>
      <c r="B366" s="30" t="s">
        <v>941</v>
      </c>
      <c r="C366" s="26"/>
      <c r="D366" s="523"/>
      <c r="E366" s="28"/>
      <c r="F366" s="26"/>
      <c r="G366" s="26"/>
      <c r="H366" s="99"/>
      <c r="I366" s="99"/>
    </row>
    <row r="367" spans="1:9" ht="43.5" hidden="1">
      <c r="A367" s="27" t="s">
        <v>942</v>
      </c>
      <c r="B367" s="30" t="s">
        <v>943</v>
      </c>
      <c r="C367" s="26"/>
      <c r="D367" s="523"/>
      <c r="E367" s="28"/>
      <c r="F367" s="26"/>
      <c r="G367" s="26"/>
      <c r="H367" s="99"/>
      <c r="I367" s="99"/>
    </row>
    <row r="368" spans="1:9" ht="77.5" hidden="1">
      <c r="A368" s="27" t="s">
        <v>1930</v>
      </c>
      <c r="B368" s="114" t="s">
        <v>945</v>
      </c>
      <c r="C368" s="26"/>
      <c r="D368" s="523"/>
      <c r="E368" s="28"/>
      <c r="F368" s="26"/>
      <c r="G368" s="26"/>
      <c r="H368" s="99"/>
      <c r="I368" s="99"/>
    </row>
    <row r="369" spans="1:9" ht="40.15" customHeight="1">
      <c r="A369" s="414" t="s">
        <v>2529</v>
      </c>
      <c r="B369" s="1378" t="s">
        <v>62</v>
      </c>
      <c r="C369" s="1165"/>
      <c r="D369" s="1165"/>
      <c r="E369" s="1165"/>
      <c r="F369" s="1165"/>
      <c r="G369" s="1379"/>
      <c r="H369" s="29">
        <f>SUM(D370:D375)</f>
        <v>6</v>
      </c>
      <c r="I369" s="29">
        <f>COUNT(D370:D375)*2</f>
        <v>6</v>
      </c>
    </row>
    <row r="370" spans="1:9" ht="31" hidden="1">
      <c r="A370" s="27" t="s">
        <v>1932</v>
      </c>
      <c r="B370" s="19" t="s">
        <v>947</v>
      </c>
      <c r="C370" s="26"/>
      <c r="D370" s="523"/>
      <c r="E370" s="28"/>
      <c r="F370" s="26"/>
      <c r="G370" s="26"/>
      <c r="H370" s="99"/>
      <c r="I370" s="99"/>
    </row>
    <row r="371" spans="1:9" ht="31" hidden="1">
      <c r="A371" s="27" t="s">
        <v>1933</v>
      </c>
      <c r="B371" s="19" t="s">
        <v>954</v>
      </c>
      <c r="C371" s="26"/>
      <c r="D371" s="523"/>
      <c r="F371" s="26"/>
      <c r="G371" s="26"/>
      <c r="H371" s="99"/>
      <c r="I371" s="99"/>
    </row>
    <row r="372" spans="1:9" ht="31">
      <c r="A372" s="18" t="s">
        <v>2530</v>
      </c>
      <c r="B372" s="19" t="s">
        <v>960</v>
      </c>
      <c r="C372" s="23" t="s">
        <v>966</v>
      </c>
      <c r="D372" s="601">
        <v>2</v>
      </c>
      <c r="E372" s="28" t="s">
        <v>538</v>
      </c>
      <c r="F372" s="26"/>
      <c r="G372" s="53"/>
    </row>
    <row r="373" spans="1:9" ht="29">
      <c r="A373" s="18"/>
      <c r="B373" s="19"/>
      <c r="C373" s="23" t="s">
        <v>965</v>
      </c>
      <c r="D373" s="601">
        <v>2</v>
      </c>
      <c r="E373" s="28" t="s">
        <v>538</v>
      </c>
      <c r="F373" s="26"/>
      <c r="G373" s="53"/>
    </row>
    <row r="374" spans="1:9" ht="62" hidden="1">
      <c r="A374" s="27" t="s">
        <v>1934</v>
      </c>
      <c r="B374" s="51" t="s">
        <v>968</v>
      </c>
      <c r="C374" s="26"/>
      <c r="D374" s="523"/>
      <c r="E374" s="28"/>
      <c r="F374" s="26"/>
      <c r="G374" s="26"/>
      <c r="H374" s="99"/>
      <c r="I374" s="99"/>
    </row>
    <row r="375" spans="1:9" ht="58">
      <c r="A375" s="18" t="s">
        <v>1936</v>
      </c>
      <c r="B375" s="19" t="s">
        <v>979</v>
      </c>
      <c r="C375" s="30" t="s">
        <v>4357</v>
      </c>
      <c r="D375" s="601">
        <v>2</v>
      </c>
      <c r="E375" s="28" t="s">
        <v>538</v>
      </c>
      <c r="F375" s="30" t="s">
        <v>4358</v>
      </c>
      <c r="G375" s="53"/>
    </row>
    <row r="376" spans="1:9" ht="40.15" customHeight="1">
      <c r="A376" s="414" t="s">
        <v>1937</v>
      </c>
      <c r="B376" s="1353" t="s">
        <v>60</v>
      </c>
      <c r="C376" s="1144"/>
      <c r="D376" s="1144"/>
      <c r="E376" s="1144"/>
      <c r="F376" s="1144"/>
      <c r="G376" s="1354"/>
      <c r="H376" s="29">
        <f>SUM(D377:D391)</f>
        <v>30</v>
      </c>
      <c r="I376" s="29">
        <f>COUNT(D377:D391)*2</f>
        <v>30</v>
      </c>
    </row>
    <row r="377" spans="1:9" ht="130.5">
      <c r="A377" s="18" t="s">
        <v>1938</v>
      </c>
      <c r="B377" s="114" t="s">
        <v>988</v>
      </c>
      <c r="C377" s="30" t="s">
        <v>4359</v>
      </c>
      <c r="D377" s="601">
        <v>2</v>
      </c>
      <c r="E377" s="28" t="s">
        <v>367</v>
      </c>
      <c r="F377" s="30" t="s">
        <v>4360</v>
      </c>
      <c r="G377" s="53"/>
    </row>
    <row r="378" spans="1:9" ht="58">
      <c r="A378" s="215"/>
      <c r="B378" s="114"/>
      <c r="C378" s="30" t="s">
        <v>4361</v>
      </c>
      <c r="D378" s="601">
        <v>2</v>
      </c>
      <c r="E378" s="28" t="s">
        <v>651</v>
      </c>
      <c r="F378" s="55"/>
      <c r="G378" s="293"/>
    </row>
    <row r="379" spans="1:9" ht="29">
      <c r="A379" s="215"/>
      <c r="B379" s="114"/>
      <c r="C379" s="30" t="s">
        <v>4362</v>
      </c>
      <c r="D379" s="601">
        <v>2</v>
      </c>
      <c r="E379" s="28" t="s">
        <v>651</v>
      </c>
      <c r="F379" s="26"/>
      <c r="G379" s="53"/>
    </row>
    <row r="380" spans="1:9" ht="43.5">
      <c r="A380" s="215"/>
      <c r="B380" s="114"/>
      <c r="C380" s="30" t="s">
        <v>4363</v>
      </c>
      <c r="D380" s="601">
        <v>2</v>
      </c>
      <c r="E380" s="28" t="s">
        <v>651</v>
      </c>
      <c r="F380" s="26"/>
      <c r="G380" s="53"/>
    </row>
    <row r="381" spans="1:9" ht="43.5">
      <c r="A381" s="215"/>
      <c r="B381" s="114"/>
      <c r="C381" s="30" t="s">
        <v>4364</v>
      </c>
      <c r="D381" s="601">
        <v>2</v>
      </c>
      <c r="E381" s="28" t="s">
        <v>651</v>
      </c>
      <c r="F381" s="26"/>
      <c r="G381" s="53"/>
    </row>
    <row r="382" spans="1:9" ht="58">
      <c r="A382" s="215"/>
      <c r="B382" s="114"/>
      <c r="C382" s="30" t="s">
        <v>4365</v>
      </c>
      <c r="D382" s="601">
        <v>2</v>
      </c>
      <c r="E382" s="28" t="s">
        <v>651</v>
      </c>
      <c r="F382" s="30" t="s">
        <v>4366</v>
      </c>
      <c r="G382" s="53"/>
    </row>
    <row r="383" spans="1:9" ht="43.5">
      <c r="A383" s="18" t="s">
        <v>990</v>
      </c>
      <c r="B383" s="114" t="s">
        <v>991</v>
      </c>
      <c r="C383" s="30" t="s">
        <v>4367</v>
      </c>
      <c r="D383" s="601">
        <v>2</v>
      </c>
      <c r="E383" s="28" t="s">
        <v>375</v>
      </c>
      <c r="F383" s="26"/>
      <c r="G383" s="53"/>
    </row>
    <row r="384" spans="1:9" ht="43.5">
      <c r="A384" s="215"/>
      <c r="B384" s="114"/>
      <c r="C384" s="30" t="s">
        <v>4368</v>
      </c>
      <c r="D384" s="601">
        <v>2</v>
      </c>
      <c r="E384" s="28" t="s">
        <v>375</v>
      </c>
      <c r="F384" s="26"/>
      <c r="G384" s="53"/>
    </row>
    <row r="385" spans="1:9" ht="58">
      <c r="A385" s="215"/>
      <c r="B385" s="114"/>
      <c r="C385" s="30" t="s">
        <v>4369</v>
      </c>
      <c r="D385" s="601">
        <v>2</v>
      </c>
      <c r="E385" s="28" t="s">
        <v>651</v>
      </c>
      <c r="F385" s="26"/>
      <c r="G385" s="53"/>
    </row>
    <row r="386" spans="1:9" ht="58">
      <c r="A386" s="18" t="s">
        <v>1939</v>
      </c>
      <c r="B386" s="114" t="s">
        <v>993</v>
      </c>
      <c r="C386" s="30" t="s">
        <v>4370</v>
      </c>
      <c r="D386" s="601">
        <v>2</v>
      </c>
      <c r="E386" s="28" t="s">
        <v>651</v>
      </c>
      <c r="F386" s="26"/>
      <c r="G386" s="53"/>
    </row>
    <row r="387" spans="1:9" ht="29">
      <c r="A387" s="215"/>
      <c r="B387" s="114"/>
      <c r="C387" s="30" t="s">
        <v>4371</v>
      </c>
      <c r="D387" s="601">
        <v>2</v>
      </c>
      <c r="E387" s="28" t="s">
        <v>367</v>
      </c>
      <c r="F387" s="26"/>
      <c r="G387" s="53"/>
    </row>
    <row r="388" spans="1:9" ht="58">
      <c r="A388" s="215"/>
      <c r="B388" s="114"/>
      <c r="C388" s="30" t="s">
        <v>4372</v>
      </c>
      <c r="D388" s="601">
        <v>2</v>
      </c>
      <c r="E388" s="28" t="s">
        <v>651</v>
      </c>
      <c r="F388" s="26"/>
      <c r="G388" s="53"/>
    </row>
    <row r="389" spans="1:9" ht="43.5">
      <c r="A389" s="215"/>
      <c r="B389" s="114"/>
      <c r="C389" s="30" t="s">
        <v>4373</v>
      </c>
      <c r="D389" s="601">
        <v>2</v>
      </c>
      <c r="E389" s="28" t="s">
        <v>651</v>
      </c>
      <c r="F389" s="26"/>
      <c r="G389" s="53"/>
    </row>
    <row r="390" spans="1:9" ht="43.5">
      <c r="A390" s="215"/>
      <c r="B390" s="114"/>
      <c r="C390" s="30" t="s">
        <v>4374</v>
      </c>
      <c r="D390" s="601">
        <v>2</v>
      </c>
      <c r="E390" s="28" t="s">
        <v>651</v>
      </c>
      <c r="F390" s="26"/>
      <c r="G390" s="53"/>
    </row>
    <row r="391" spans="1:9" ht="58">
      <c r="A391" s="215"/>
      <c r="B391" s="114"/>
      <c r="C391" s="30" t="s">
        <v>4375</v>
      </c>
      <c r="D391" s="601">
        <v>2</v>
      </c>
      <c r="E391" s="28" t="s">
        <v>651</v>
      </c>
      <c r="F391" s="26"/>
      <c r="G391" s="53"/>
    </row>
    <row r="392" spans="1:9" ht="40.15" hidden="1" customHeight="1">
      <c r="A392" s="410" t="s">
        <v>1942</v>
      </c>
      <c r="B392" s="1353" t="s">
        <v>58</v>
      </c>
      <c r="C392" s="1144"/>
      <c r="D392" s="1144"/>
      <c r="E392" s="1144"/>
      <c r="F392" s="1144"/>
      <c r="G392" s="1354"/>
      <c r="H392" s="99">
        <f>SUM(D393:D402)</f>
        <v>0</v>
      </c>
      <c r="I392" s="99">
        <f>COUNT(D393:D402)*2</f>
        <v>0</v>
      </c>
    </row>
    <row r="393" spans="1:9" ht="46.5" hidden="1">
      <c r="A393" s="27" t="s">
        <v>995</v>
      </c>
      <c r="B393" s="114" t="s">
        <v>996</v>
      </c>
      <c r="C393" s="26"/>
      <c r="D393" s="523"/>
      <c r="E393" s="28"/>
      <c r="F393" s="26"/>
      <c r="G393" s="26"/>
      <c r="H393" s="99"/>
      <c r="I393" s="99"/>
    </row>
    <row r="394" spans="1:9" ht="31" hidden="1">
      <c r="A394" s="27" t="s">
        <v>997</v>
      </c>
      <c r="B394" s="114" t="s">
        <v>998</v>
      </c>
      <c r="C394" s="26"/>
      <c r="D394" s="523"/>
      <c r="E394" s="28"/>
      <c r="F394" s="26"/>
      <c r="G394" s="26"/>
      <c r="H394" s="99"/>
      <c r="I394" s="99"/>
    </row>
    <row r="395" spans="1:9" ht="31" hidden="1">
      <c r="A395" s="27" t="s">
        <v>999</v>
      </c>
      <c r="B395" s="114" t="s">
        <v>1000</v>
      </c>
      <c r="C395" s="26"/>
      <c r="D395" s="523"/>
      <c r="E395" s="28"/>
      <c r="F395" s="26"/>
      <c r="G395" s="26"/>
      <c r="H395" s="99"/>
      <c r="I395" s="99"/>
    </row>
    <row r="396" spans="1:9" ht="31" hidden="1">
      <c r="A396" s="27" t="s">
        <v>1001</v>
      </c>
      <c r="B396" s="114" t="s">
        <v>1002</v>
      </c>
      <c r="C396" s="26"/>
      <c r="D396" s="523"/>
      <c r="E396" s="28"/>
      <c r="F396" s="26"/>
      <c r="G396" s="26"/>
      <c r="H396" s="99"/>
      <c r="I396" s="99"/>
    </row>
    <row r="397" spans="1:9" ht="46.5" hidden="1">
      <c r="A397" s="27" t="s">
        <v>1943</v>
      </c>
      <c r="B397" s="114" t="s">
        <v>1004</v>
      </c>
      <c r="C397" s="26"/>
      <c r="D397" s="523"/>
      <c r="E397" s="28"/>
      <c r="F397" s="26"/>
      <c r="G397" s="26"/>
      <c r="H397" s="99"/>
      <c r="I397" s="99"/>
    </row>
    <row r="398" spans="1:9" ht="31" hidden="1">
      <c r="A398" s="27" t="s">
        <v>1005</v>
      </c>
      <c r="B398" s="114" t="s">
        <v>1006</v>
      </c>
      <c r="C398" s="26"/>
      <c r="D398" s="523"/>
      <c r="E398" s="28"/>
      <c r="F398" s="26"/>
      <c r="G398" s="26"/>
      <c r="H398" s="99"/>
      <c r="I398" s="99"/>
    </row>
    <row r="399" spans="1:9" ht="31" hidden="1">
      <c r="A399" s="27" t="s">
        <v>1007</v>
      </c>
      <c r="B399" s="114" t="s">
        <v>1008</v>
      </c>
      <c r="C399" s="26"/>
      <c r="D399" s="523"/>
      <c r="E399" s="28"/>
      <c r="F399" s="26"/>
      <c r="G399" s="26"/>
      <c r="H399" s="99"/>
      <c r="I399" s="99"/>
    </row>
    <row r="400" spans="1:9" ht="31" hidden="1">
      <c r="A400" s="27" t="s">
        <v>1009</v>
      </c>
      <c r="B400" s="19" t="s">
        <v>1010</v>
      </c>
      <c r="C400" s="26"/>
      <c r="D400" s="523"/>
      <c r="E400" s="28"/>
      <c r="F400" s="26"/>
      <c r="G400" s="26"/>
      <c r="H400" s="99"/>
      <c r="I400" s="99"/>
    </row>
    <row r="401" spans="1:9" ht="31" hidden="1">
      <c r="A401" s="27" t="s">
        <v>1012</v>
      </c>
      <c r="B401" s="19" t="s">
        <v>1013</v>
      </c>
      <c r="C401" s="26"/>
      <c r="D401" s="523"/>
      <c r="E401" s="28"/>
      <c r="F401" s="26"/>
      <c r="G401" s="26"/>
      <c r="H401" s="99"/>
      <c r="I401" s="99"/>
    </row>
    <row r="402" spans="1:9" ht="46.5" hidden="1">
      <c r="A402" s="27" t="s">
        <v>1019</v>
      </c>
      <c r="B402" s="19" t="s">
        <v>1020</v>
      </c>
      <c r="C402" s="26"/>
      <c r="D402" s="523"/>
      <c r="E402" s="28"/>
      <c r="F402" s="26"/>
      <c r="G402" s="26"/>
      <c r="H402" s="99"/>
      <c r="I402" s="99"/>
    </row>
    <row r="403" spans="1:9" ht="40.15" hidden="1" customHeight="1">
      <c r="A403" s="410" t="s">
        <v>57</v>
      </c>
      <c r="B403" s="1353" t="s">
        <v>56</v>
      </c>
      <c r="C403" s="1144"/>
      <c r="D403" s="1144"/>
      <c r="E403" s="1144"/>
      <c r="F403" s="1144"/>
      <c r="G403" s="1354"/>
      <c r="H403" s="99">
        <f>SUM(D404:D406)</f>
        <v>0</v>
      </c>
      <c r="I403" s="99">
        <f>COUNT(D404:D406)*2</f>
        <v>0</v>
      </c>
    </row>
    <row r="404" spans="1:9" ht="46.5" hidden="1">
      <c r="A404" s="27" t="s">
        <v>1022</v>
      </c>
      <c r="B404" s="114" t="s">
        <v>1023</v>
      </c>
      <c r="C404" s="26"/>
      <c r="D404" s="523"/>
      <c r="E404" s="28"/>
      <c r="F404" s="26"/>
      <c r="G404" s="26"/>
      <c r="H404" s="99"/>
      <c r="I404" s="99"/>
    </row>
    <row r="405" spans="1:9" ht="46.5" hidden="1">
      <c r="A405" s="27" t="s">
        <v>1024</v>
      </c>
      <c r="B405" s="114" t="s">
        <v>1025</v>
      </c>
      <c r="C405" s="26"/>
      <c r="D405" s="523"/>
      <c r="E405" s="28"/>
      <c r="F405" s="26"/>
      <c r="G405" s="26"/>
      <c r="H405" s="99"/>
      <c r="I405" s="99"/>
    </row>
    <row r="406" spans="1:9" ht="46.5" hidden="1">
      <c r="A406" s="27" t="s">
        <v>1026</v>
      </c>
      <c r="B406" s="114" t="s">
        <v>1027</v>
      </c>
      <c r="C406" s="26"/>
      <c r="D406" s="523"/>
      <c r="E406" s="28"/>
      <c r="F406" s="26"/>
      <c r="G406" s="26"/>
      <c r="H406" s="99"/>
      <c r="I406" s="99"/>
    </row>
    <row r="407" spans="1:9" ht="40.15" hidden="1" customHeight="1">
      <c r="A407" s="410" t="s">
        <v>1950</v>
      </c>
      <c r="B407" s="1353" t="s">
        <v>54</v>
      </c>
      <c r="C407" s="1144"/>
      <c r="D407" s="1144"/>
      <c r="E407" s="1144"/>
      <c r="F407" s="1144"/>
      <c r="G407" s="1354"/>
      <c r="H407" s="99">
        <f>SUM(D408:D411)</f>
        <v>0</v>
      </c>
      <c r="I407" s="99">
        <f>COUNT(D408:D411)*2</f>
        <v>0</v>
      </c>
    </row>
    <row r="408" spans="1:9" ht="31" hidden="1">
      <c r="A408" s="27" t="s">
        <v>1952</v>
      </c>
      <c r="B408" s="114" t="s">
        <v>1029</v>
      </c>
      <c r="C408" s="26"/>
      <c r="D408" s="523"/>
      <c r="E408" s="28"/>
      <c r="F408" s="26"/>
      <c r="G408" s="26"/>
      <c r="H408" s="99"/>
      <c r="I408" s="99"/>
    </row>
    <row r="409" spans="1:9" ht="31" hidden="1">
      <c r="A409" s="27" t="s">
        <v>1034</v>
      </c>
      <c r="B409" s="114" t="s">
        <v>1035</v>
      </c>
      <c r="C409" s="26"/>
      <c r="D409" s="523"/>
      <c r="E409" s="28"/>
      <c r="F409" s="26"/>
      <c r="G409" s="26"/>
      <c r="H409" s="99"/>
      <c r="I409" s="99"/>
    </row>
    <row r="410" spans="1:9" ht="31" hidden="1">
      <c r="A410" s="27" t="s">
        <v>1036</v>
      </c>
      <c r="B410" s="114" t="s">
        <v>1037</v>
      </c>
      <c r="C410" s="26"/>
      <c r="D410" s="523"/>
      <c r="E410" s="28"/>
      <c r="F410" s="26"/>
      <c r="G410" s="26"/>
      <c r="H410" s="99"/>
      <c r="I410" s="99"/>
    </row>
    <row r="411" spans="1:9" ht="46.5" hidden="1">
      <c r="A411" s="27" t="s">
        <v>1038</v>
      </c>
      <c r="B411" s="114" t="s">
        <v>1039</v>
      </c>
      <c r="C411" s="26"/>
      <c r="D411" s="523"/>
      <c r="E411" s="28"/>
      <c r="F411" s="26"/>
      <c r="G411" s="26"/>
      <c r="H411" s="99"/>
      <c r="I411" s="99"/>
    </row>
    <row r="412" spans="1:9" ht="40.15" hidden="1" customHeight="1">
      <c r="A412" s="348" t="s">
        <v>1957</v>
      </c>
      <c r="B412" s="1378" t="s">
        <v>52</v>
      </c>
      <c r="C412" s="1165"/>
      <c r="D412" s="1165"/>
      <c r="E412" s="1165"/>
      <c r="F412" s="1165"/>
      <c r="G412" s="1379"/>
      <c r="H412" s="99">
        <f>SUM(D413:D415)</f>
        <v>0</v>
      </c>
      <c r="I412" s="99">
        <f>COUNT(D413:D415)*2</f>
        <v>0</v>
      </c>
    </row>
    <row r="413" spans="1:9" ht="46.5" hidden="1">
      <c r="A413" s="27" t="s">
        <v>2538</v>
      </c>
      <c r="B413" s="19" t="s">
        <v>1041</v>
      </c>
      <c r="C413" s="114"/>
      <c r="D413" s="523"/>
      <c r="E413" s="28"/>
      <c r="F413" s="26"/>
      <c r="G413" s="26"/>
      <c r="H413" s="99"/>
      <c r="I413" s="99"/>
    </row>
    <row r="414" spans="1:9" ht="46.5" hidden="1">
      <c r="A414" s="27" t="s">
        <v>1958</v>
      </c>
      <c r="B414" s="19" t="s">
        <v>1045</v>
      </c>
      <c r="C414" s="26"/>
      <c r="D414" s="523"/>
      <c r="E414" s="28"/>
      <c r="F414" s="26"/>
      <c r="G414" s="26"/>
      <c r="H414" s="99"/>
      <c r="I414" s="99"/>
    </row>
    <row r="415" spans="1:9" ht="77.5" hidden="1">
      <c r="A415" s="27" t="s">
        <v>1052</v>
      </c>
      <c r="B415" s="19" t="s">
        <v>1057</v>
      </c>
      <c r="C415" s="30"/>
      <c r="D415" s="523"/>
      <c r="E415" s="28"/>
      <c r="F415" s="26"/>
      <c r="G415" s="26"/>
      <c r="H415" s="99"/>
      <c r="I415" s="99"/>
    </row>
    <row r="416" spans="1:9" ht="21" hidden="1">
      <c r="A416" s="423"/>
      <c r="B416" s="1195" t="s">
        <v>4376</v>
      </c>
      <c r="C416" s="1197"/>
      <c r="D416" s="1197"/>
      <c r="E416" s="1197"/>
      <c r="F416" s="1197"/>
      <c r="G416" s="1197"/>
      <c r="H416" s="99"/>
      <c r="I416" s="99"/>
    </row>
    <row r="417" spans="1:9" ht="40.15" hidden="1" customHeight="1">
      <c r="A417" s="410" t="s">
        <v>51</v>
      </c>
      <c r="B417" s="1353" t="s">
        <v>50</v>
      </c>
      <c r="C417" s="1144"/>
      <c r="D417" s="1144"/>
      <c r="E417" s="1144"/>
      <c r="F417" s="1144"/>
      <c r="G417" s="1354"/>
      <c r="H417" s="99">
        <f>SUM(D418:D423)</f>
        <v>0</v>
      </c>
      <c r="I417" s="99">
        <f>COUNT(D418:D423)*2</f>
        <v>0</v>
      </c>
    </row>
    <row r="418" spans="1:9" ht="46.5" hidden="1">
      <c r="A418" s="27" t="s">
        <v>1058</v>
      </c>
      <c r="B418" s="114" t="s">
        <v>1059</v>
      </c>
      <c r="C418" s="114"/>
      <c r="D418" s="523"/>
      <c r="E418" s="28"/>
      <c r="F418" s="26"/>
      <c r="G418" s="26"/>
      <c r="H418" s="99"/>
      <c r="I418" s="99"/>
    </row>
    <row r="419" spans="1:9" ht="62" hidden="1">
      <c r="A419" s="27" t="s">
        <v>1060</v>
      </c>
      <c r="B419" s="114" t="s">
        <v>1061</v>
      </c>
      <c r="C419" s="26"/>
      <c r="D419" s="523"/>
      <c r="E419" s="28"/>
      <c r="F419" s="26"/>
      <c r="G419" s="26"/>
      <c r="H419" s="99"/>
      <c r="I419" s="99"/>
    </row>
    <row r="420" spans="1:9" ht="62" hidden="1">
      <c r="A420" s="27" t="s">
        <v>1062</v>
      </c>
      <c r="B420" s="114" t="s">
        <v>1063</v>
      </c>
      <c r="C420" s="26"/>
      <c r="D420" s="523"/>
      <c r="E420" s="28"/>
      <c r="F420" s="26"/>
      <c r="G420" s="26"/>
      <c r="H420" s="99"/>
      <c r="I420" s="99"/>
    </row>
    <row r="421" spans="1:9" ht="77.5" hidden="1">
      <c r="A421" s="27" t="s">
        <v>1064</v>
      </c>
      <c r="B421" s="114" t="s">
        <v>1065</v>
      </c>
      <c r="C421" s="26"/>
      <c r="D421" s="523"/>
      <c r="E421" s="28"/>
      <c r="F421" s="26"/>
      <c r="G421" s="26"/>
      <c r="H421" s="99"/>
      <c r="I421" s="99"/>
    </row>
    <row r="422" spans="1:9" ht="62" hidden="1">
      <c r="A422" s="27" t="s">
        <v>1066</v>
      </c>
      <c r="B422" s="114" t="s">
        <v>1067</v>
      </c>
      <c r="C422" s="26"/>
      <c r="D422" s="523"/>
      <c r="E422" s="28"/>
      <c r="F422" s="26"/>
      <c r="G422" s="26"/>
      <c r="H422" s="99"/>
      <c r="I422" s="99"/>
    </row>
    <row r="423" spans="1:9" ht="43.5" hidden="1">
      <c r="A423" s="27" t="s">
        <v>1068</v>
      </c>
      <c r="B423" s="30" t="s">
        <v>1069</v>
      </c>
      <c r="C423" s="26"/>
      <c r="D423" s="523"/>
      <c r="E423" s="28"/>
      <c r="F423" s="26"/>
      <c r="G423" s="26"/>
      <c r="H423" s="99"/>
      <c r="I423" s="99"/>
    </row>
    <row r="424" spans="1:9" ht="40.15" hidden="1" customHeight="1">
      <c r="A424" s="410" t="s">
        <v>49</v>
      </c>
      <c r="B424" s="1353" t="s">
        <v>48</v>
      </c>
      <c r="C424" s="1144"/>
      <c r="D424" s="1144"/>
      <c r="E424" s="1144"/>
      <c r="F424" s="1144"/>
      <c r="G424" s="1354"/>
      <c r="H424" s="99">
        <f>SUM(D425:D435)</f>
        <v>0</v>
      </c>
      <c r="I424" s="99">
        <f>COUNT(D425:D435)*2</f>
        <v>0</v>
      </c>
    </row>
    <row r="425" spans="1:9" ht="40.15" hidden="1" customHeight="1">
      <c r="A425" s="27" t="s">
        <v>1070</v>
      </c>
      <c r="B425" s="23" t="s">
        <v>1967</v>
      </c>
      <c r="C425" s="28"/>
      <c r="D425" s="52"/>
      <c r="E425" s="28"/>
      <c r="F425" s="28"/>
      <c r="G425" s="465"/>
      <c r="H425" s="99"/>
      <c r="I425" s="99"/>
    </row>
    <row r="426" spans="1:9" ht="40.15" hidden="1" customHeight="1">
      <c r="A426" s="27" t="s">
        <v>1071</v>
      </c>
      <c r="B426" s="23" t="s">
        <v>1978</v>
      </c>
      <c r="C426" s="28"/>
      <c r="D426" s="52"/>
      <c r="E426" s="28"/>
      <c r="F426" s="28"/>
      <c r="G426" s="465"/>
      <c r="H426" s="99"/>
      <c r="I426" s="99"/>
    </row>
    <row r="427" spans="1:9" ht="40.15" hidden="1" customHeight="1">
      <c r="A427" s="27" t="s">
        <v>1073</v>
      </c>
      <c r="B427" s="172" t="s">
        <v>1988</v>
      </c>
      <c r="C427" s="28"/>
      <c r="D427" s="52"/>
      <c r="E427" s="28"/>
      <c r="F427" s="28"/>
      <c r="G427" s="465"/>
      <c r="H427" s="99"/>
      <c r="I427" s="99"/>
    </row>
    <row r="428" spans="1:9" ht="40.15" hidden="1" customHeight="1">
      <c r="A428" s="27" t="s">
        <v>1074</v>
      </c>
      <c r="B428" s="23" t="s">
        <v>1072</v>
      </c>
      <c r="C428" s="28"/>
      <c r="D428" s="52"/>
      <c r="E428" s="28"/>
      <c r="F428" s="28"/>
      <c r="G428" s="465"/>
      <c r="H428" s="99"/>
      <c r="I428" s="99"/>
    </row>
    <row r="429" spans="1:9" ht="40.15" hidden="1" customHeight="1">
      <c r="A429" s="27" t="s">
        <v>1998</v>
      </c>
      <c r="B429" s="23" t="s">
        <v>1999</v>
      </c>
      <c r="C429" s="28"/>
      <c r="D429" s="52"/>
      <c r="E429" s="28"/>
      <c r="F429" s="28"/>
      <c r="G429" s="465"/>
      <c r="H429" s="99"/>
      <c r="I429" s="99"/>
    </row>
    <row r="430" spans="1:9" ht="40.15" hidden="1" customHeight="1">
      <c r="A430" s="27" t="s">
        <v>2004</v>
      </c>
      <c r="B430" s="23" t="s">
        <v>2005</v>
      </c>
      <c r="C430" s="28"/>
      <c r="D430" s="52"/>
      <c r="E430" s="28"/>
      <c r="F430" s="28"/>
      <c r="G430" s="465"/>
      <c r="H430" s="99"/>
      <c r="I430" s="99"/>
    </row>
    <row r="431" spans="1:9" ht="40.15" hidden="1" customHeight="1">
      <c r="A431" s="27" t="s">
        <v>2016</v>
      </c>
      <c r="B431" s="23" t="s">
        <v>2017</v>
      </c>
      <c r="C431" s="28"/>
      <c r="D431" s="52"/>
      <c r="E431" s="28"/>
      <c r="F431" s="28"/>
      <c r="G431" s="465"/>
      <c r="H431" s="99"/>
      <c r="I431" s="99"/>
    </row>
    <row r="432" spans="1:9" ht="40.15" hidden="1" customHeight="1">
      <c r="A432" s="27" t="s">
        <v>2021</v>
      </c>
      <c r="B432" s="23" t="s">
        <v>2022</v>
      </c>
      <c r="C432" s="28"/>
      <c r="D432" s="52"/>
      <c r="E432" s="28"/>
      <c r="F432" s="28"/>
      <c r="G432" s="465"/>
      <c r="H432" s="99"/>
      <c r="I432" s="99"/>
    </row>
    <row r="433" spans="1:9" ht="29" hidden="1">
      <c r="A433" s="27" t="s">
        <v>2029</v>
      </c>
      <c r="B433" s="23" t="s">
        <v>2030</v>
      </c>
      <c r="C433" s="28"/>
      <c r="D433" s="52"/>
      <c r="E433" s="28"/>
      <c r="F433" s="28"/>
      <c r="G433" s="465"/>
      <c r="H433" s="99"/>
      <c r="I433" s="99"/>
    </row>
    <row r="434" spans="1:9" ht="43.5" hidden="1">
      <c r="A434" s="27" t="s">
        <v>2033</v>
      </c>
      <c r="B434" s="23" t="s">
        <v>2034</v>
      </c>
      <c r="C434" s="28"/>
      <c r="D434" s="52"/>
      <c r="E434" s="28"/>
      <c r="F434" s="28"/>
      <c r="G434" s="465"/>
      <c r="H434" s="99"/>
      <c r="I434" s="99"/>
    </row>
    <row r="435" spans="1:9" ht="58" hidden="1">
      <c r="A435" s="27" t="s">
        <v>2041</v>
      </c>
      <c r="B435" s="23" t="s">
        <v>2042</v>
      </c>
      <c r="C435" s="28"/>
      <c r="D435" s="52"/>
      <c r="E435" s="28"/>
      <c r="F435" s="28"/>
      <c r="G435" s="465"/>
      <c r="H435" s="99"/>
      <c r="I435" s="99"/>
    </row>
    <row r="436" spans="1:9" ht="40.15" hidden="1" customHeight="1">
      <c r="A436" s="410" t="s">
        <v>47</v>
      </c>
      <c r="B436" s="1353" t="s">
        <v>46</v>
      </c>
      <c r="C436" s="1144"/>
      <c r="D436" s="1144"/>
      <c r="E436" s="1144"/>
      <c r="F436" s="1144"/>
      <c r="G436" s="1354"/>
      <c r="H436" s="99">
        <f>SUM(D437:D442)</f>
        <v>0</v>
      </c>
      <c r="I436" s="99">
        <f>COUNT(D437:D442)*2</f>
        <v>0</v>
      </c>
    </row>
    <row r="437" spans="1:9" ht="58" hidden="1">
      <c r="A437" s="27" t="s">
        <v>1075</v>
      </c>
      <c r="B437" s="23" t="s">
        <v>2046</v>
      </c>
      <c r="C437" s="26"/>
      <c r="D437" s="523"/>
      <c r="E437" s="28"/>
      <c r="F437" s="26"/>
      <c r="G437" s="465"/>
      <c r="H437" s="99"/>
      <c r="I437" s="99"/>
    </row>
    <row r="438" spans="1:9" ht="58" hidden="1">
      <c r="A438" s="27" t="s">
        <v>1076</v>
      </c>
      <c r="B438" s="23" t="s">
        <v>2055</v>
      </c>
      <c r="C438" s="26"/>
      <c r="D438" s="523"/>
      <c r="E438" s="28"/>
      <c r="F438" s="26"/>
      <c r="G438" s="465"/>
      <c r="H438" s="99"/>
      <c r="I438" s="99"/>
    </row>
    <row r="439" spans="1:9" ht="43.5" hidden="1">
      <c r="A439" s="27" t="s">
        <v>1077</v>
      </c>
      <c r="B439" s="23" t="s">
        <v>2058</v>
      </c>
      <c r="C439" s="26"/>
      <c r="D439" s="523"/>
      <c r="E439" s="28"/>
      <c r="F439" s="26"/>
      <c r="G439" s="465"/>
      <c r="H439" s="99"/>
      <c r="I439" s="99"/>
    </row>
    <row r="440" spans="1:9" ht="58" hidden="1">
      <c r="A440" s="27" t="s">
        <v>1078</v>
      </c>
      <c r="B440" s="23" t="s">
        <v>2064</v>
      </c>
      <c r="C440" s="26"/>
      <c r="D440" s="523"/>
      <c r="E440" s="28"/>
      <c r="F440" s="26"/>
      <c r="G440" s="465"/>
      <c r="H440" s="99"/>
      <c r="I440" s="99"/>
    </row>
    <row r="441" spans="1:9" ht="58" hidden="1">
      <c r="A441" s="27" t="s">
        <v>1079</v>
      </c>
      <c r="B441" s="23" t="s">
        <v>5882</v>
      </c>
      <c r="C441" s="26"/>
      <c r="D441" s="523"/>
      <c r="E441" s="28"/>
      <c r="F441" s="26"/>
      <c r="G441" s="465"/>
      <c r="H441" s="99"/>
      <c r="I441" s="99"/>
    </row>
    <row r="442" spans="1:9" ht="46.5" hidden="1">
      <c r="A442" s="27" t="s">
        <v>5880</v>
      </c>
      <c r="B442" s="116" t="s">
        <v>1080</v>
      </c>
      <c r="C442" s="26"/>
      <c r="D442" s="523"/>
      <c r="E442" s="28"/>
      <c r="F442" s="26"/>
      <c r="G442" s="465"/>
      <c r="H442" s="99"/>
      <c r="I442" s="99"/>
    </row>
    <row r="443" spans="1:9" ht="40.15" hidden="1" customHeight="1">
      <c r="A443" s="410" t="s">
        <v>45</v>
      </c>
      <c r="B443" s="1378" t="s">
        <v>44</v>
      </c>
      <c r="C443" s="1165"/>
      <c r="D443" s="1165"/>
      <c r="E443" s="1165"/>
      <c r="F443" s="1165"/>
      <c r="G443" s="1379"/>
      <c r="H443" s="99">
        <f>SUM(D444:D453)</f>
        <v>0</v>
      </c>
      <c r="I443" s="99">
        <f>COUNT(D444:D453)*2</f>
        <v>0</v>
      </c>
    </row>
    <row r="444" spans="1:9" ht="46.5" hidden="1">
      <c r="A444" s="27" t="s">
        <v>1081</v>
      </c>
      <c r="B444" s="114" t="s">
        <v>1082</v>
      </c>
      <c r="C444" s="26"/>
      <c r="D444" s="523"/>
      <c r="E444" s="28"/>
      <c r="F444" s="26"/>
      <c r="G444" s="26"/>
      <c r="H444" s="99"/>
      <c r="I444" s="99"/>
    </row>
    <row r="445" spans="1:9" ht="58" hidden="1">
      <c r="A445" s="27" t="s">
        <v>1083</v>
      </c>
      <c r="B445" s="30" t="s">
        <v>1084</v>
      </c>
      <c r="C445" s="26"/>
      <c r="D445" s="523"/>
      <c r="E445" s="28"/>
      <c r="F445" s="26"/>
      <c r="G445" s="26"/>
      <c r="H445" s="99"/>
      <c r="I445" s="99"/>
    </row>
    <row r="446" spans="1:9" ht="46.5" hidden="1">
      <c r="A446" s="27" t="s">
        <v>1085</v>
      </c>
      <c r="B446" s="114" t="s">
        <v>1086</v>
      </c>
      <c r="C446" s="26"/>
      <c r="D446" s="523"/>
      <c r="E446" s="28"/>
      <c r="F446" s="26"/>
      <c r="G446" s="26"/>
      <c r="H446" s="99"/>
      <c r="I446" s="99"/>
    </row>
    <row r="447" spans="1:9" ht="31" hidden="1">
      <c r="A447" s="27" t="s">
        <v>1087</v>
      </c>
      <c r="B447" s="114" t="s">
        <v>5883</v>
      </c>
      <c r="C447" s="26"/>
      <c r="D447" s="523"/>
      <c r="E447" s="28"/>
      <c r="F447" s="26"/>
      <c r="G447" s="26"/>
      <c r="H447" s="99"/>
      <c r="I447" s="99"/>
    </row>
    <row r="448" spans="1:9" ht="31" hidden="1">
      <c r="A448" s="27" t="s">
        <v>1088</v>
      </c>
      <c r="B448" s="114" t="s">
        <v>5884</v>
      </c>
      <c r="C448" s="26"/>
      <c r="D448" s="523"/>
      <c r="E448" s="28"/>
      <c r="F448" s="26"/>
      <c r="G448" s="26"/>
      <c r="H448" s="99"/>
      <c r="I448" s="99"/>
    </row>
    <row r="449" spans="1:9" ht="46.5" hidden="1">
      <c r="A449" s="27" t="s">
        <v>1090</v>
      </c>
      <c r="B449" s="19" t="s">
        <v>5885</v>
      </c>
      <c r="C449" s="26"/>
      <c r="D449" s="523"/>
      <c r="E449" s="28"/>
      <c r="F449" s="26"/>
      <c r="G449" s="26"/>
      <c r="H449" s="99"/>
      <c r="I449" s="99"/>
    </row>
    <row r="450" spans="1:9" ht="62" hidden="1">
      <c r="A450" s="27" t="s">
        <v>1092</v>
      </c>
      <c r="B450" s="114" t="s">
        <v>1089</v>
      </c>
      <c r="C450" s="26"/>
      <c r="D450" s="523"/>
      <c r="E450" s="28"/>
      <c r="F450" s="26"/>
      <c r="G450" s="26"/>
      <c r="H450" s="99"/>
      <c r="I450" s="99"/>
    </row>
    <row r="451" spans="1:9" ht="62" hidden="1">
      <c r="A451" s="27" t="s">
        <v>3190</v>
      </c>
      <c r="B451" s="114" t="s">
        <v>1091</v>
      </c>
      <c r="C451" s="26"/>
      <c r="D451" s="523"/>
      <c r="E451" s="28"/>
      <c r="F451" s="26"/>
      <c r="G451" s="26"/>
      <c r="H451" s="99"/>
      <c r="I451" s="99"/>
    </row>
    <row r="452" spans="1:9" ht="46.5" hidden="1">
      <c r="A452" s="27" t="s">
        <v>3191</v>
      </c>
      <c r="B452" s="114" t="s">
        <v>1093</v>
      </c>
      <c r="C452" s="26"/>
      <c r="D452" s="523"/>
      <c r="E452" s="28"/>
      <c r="F452" s="26"/>
      <c r="G452" s="26"/>
      <c r="H452" s="99"/>
      <c r="I452" s="99"/>
    </row>
    <row r="453" spans="1:9" ht="46.5" hidden="1">
      <c r="A453" s="27" t="s">
        <v>3192</v>
      </c>
      <c r="B453" s="19" t="s">
        <v>5888</v>
      </c>
      <c r="C453" s="26"/>
      <c r="D453" s="523"/>
      <c r="E453" s="28"/>
      <c r="F453" s="26"/>
      <c r="G453" s="26"/>
      <c r="H453" s="99"/>
      <c r="I453" s="99"/>
    </row>
    <row r="454" spans="1:9" ht="40.15" hidden="1" customHeight="1">
      <c r="A454" s="410" t="s">
        <v>43</v>
      </c>
      <c r="B454" s="1353" t="s">
        <v>42</v>
      </c>
      <c r="C454" s="1144"/>
      <c r="D454" s="1144"/>
      <c r="E454" s="1144"/>
      <c r="F454" s="1144"/>
      <c r="G454" s="1354"/>
      <c r="H454" s="99">
        <f>SUM(D455:D460)</f>
        <v>0</v>
      </c>
      <c r="I454" s="99">
        <f>COUNT(D455:D460)*2</f>
        <v>0</v>
      </c>
    </row>
    <row r="455" spans="1:9" ht="46.5" hidden="1">
      <c r="A455" s="27" t="s">
        <v>1094</v>
      </c>
      <c r="B455" s="114" t="s">
        <v>1095</v>
      </c>
      <c r="C455" s="26"/>
      <c r="D455" s="523"/>
      <c r="E455" s="28"/>
      <c r="F455" s="26"/>
      <c r="G455" s="26"/>
      <c r="H455" s="99"/>
      <c r="I455" s="99"/>
    </row>
    <row r="456" spans="1:9" ht="46.5" hidden="1">
      <c r="A456" s="27" t="s">
        <v>1096</v>
      </c>
      <c r="B456" s="114" t="s">
        <v>1097</v>
      </c>
      <c r="C456" s="26"/>
      <c r="D456" s="523"/>
      <c r="E456" s="28"/>
      <c r="F456" s="26"/>
      <c r="G456" s="26"/>
      <c r="H456" s="99"/>
      <c r="I456" s="99"/>
    </row>
    <row r="457" spans="1:9" ht="46.5" hidden="1">
      <c r="A457" s="27" t="s">
        <v>1098</v>
      </c>
      <c r="B457" s="114" t="s">
        <v>1099</v>
      </c>
      <c r="C457" s="26"/>
      <c r="D457" s="523"/>
      <c r="E457" s="28"/>
      <c r="F457" s="26"/>
      <c r="G457" s="26"/>
      <c r="H457" s="99"/>
      <c r="I457" s="99"/>
    </row>
    <row r="458" spans="1:9" ht="46.5" hidden="1">
      <c r="A458" s="27" t="s">
        <v>1100</v>
      </c>
      <c r="B458" s="114" t="s">
        <v>1101</v>
      </c>
      <c r="C458" s="26"/>
      <c r="D458" s="523"/>
      <c r="E458" s="28"/>
      <c r="F458" s="26"/>
      <c r="G458" s="26"/>
      <c r="H458" s="99"/>
      <c r="I458" s="99"/>
    </row>
    <row r="459" spans="1:9" ht="31" hidden="1">
      <c r="A459" s="27" t="s">
        <v>1102</v>
      </c>
      <c r="B459" s="114" t="s">
        <v>1103</v>
      </c>
      <c r="C459" s="26"/>
      <c r="D459" s="523"/>
      <c r="E459" s="28"/>
      <c r="F459" s="26"/>
      <c r="G459" s="26"/>
      <c r="H459" s="99"/>
      <c r="I459" s="99"/>
    </row>
    <row r="460" spans="1:9" ht="31" hidden="1">
      <c r="A460" s="27" t="s">
        <v>1104</v>
      </c>
      <c r="B460" s="114" t="s">
        <v>1105</v>
      </c>
      <c r="C460" s="26"/>
      <c r="D460" s="523"/>
      <c r="E460" s="28"/>
      <c r="F460" s="26"/>
      <c r="G460" s="26"/>
      <c r="H460" s="99"/>
      <c r="I460" s="99"/>
    </row>
    <row r="461" spans="1:9" ht="40.15" hidden="1" customHeight="1">
      <c r="A461" s="410" t="s">
        <v>41</v>
      </c>
      <c r="B461" s="1353" t="s">
        <v>40</v>
      </c>
      <c r="C461" s="1144"/>
      <c r="D461" s="1144"/>
      <c r="E461" s="1144"/>
      <c r="F461" s="1144"/>
      <c r="G461" s="1354"/>
      <c r="H461" s="99">
        <f>SUM(D462:D465)</f>
        <v>0</v>
      </c>
      <c r="I461" s="99">
        <f>COUNT(D462:D465)*2</f>
        <v>0</v>
      </c>
    </row>
    <row r="462" spans="1:9" ht="31" hidden="1">
      <c r="A462" s="27" t="s">
        <v>1106</v>
      </c>
      <c r="B462" s="114" t="s">
        <v>1107</v>
      </c>
      <c r="C462" s="26"/>
      <c r="D462" s="523"/>
      <c r="E462" s="28"/>
      <c r="F462" s="26"/>
      <c r="G462" s="26"/>
      <c r="H462" s="99"/>
      <c r="I462" s="99"/>
    </row>
    <row r="463" spans="1:9" ht="31" hidden="1">
      <c r="A463" s="27" t="s">
        <v>1108</v>
      </c>
      <c r="B463" s="114" t="s">
        <v>1109</v>
      </c>
      <c r="C463" s="26"/>
      <c r="D463" s="523"/>
      <c r="E463" s="28"/>
      <c r="F463" s="26"/>
      <c r="G463" s="26"/>
      <c r="H463" s="99"/>
      <c r="I463" s="99"/>
    </row>
    <row r="464" spans="1:9" ht="31" hidden="1">
      <c r="A464" s="27" t="s">
        <v>1110</v>
      </c>
      <c r="B464" s="114" t="s">
        <v>1111</v>
      </c>
      <c r="C464" s="26"/>
      <c r="D464" s="523"/>
      <c r="E464" s="28"/>
      <c r="F464" s="26"/>
      <c r="G464" s="26"/>
      <c r="H464" s="99"/>
      <c r="I464" s="99"/>
    </row>
    <row r="465" spans="1:9" ht="31" hidden="1">
      <c r="A465" s="27" t="s">
        <v>1112</v>
      </c>
      <c r="B465" s="114" t="s">
        <v>1113</v>
      </c>
      <c r="C465" s="26"/>
      <c r="D465" s="523"/>
      <c r="E465" s="28"/>
      <c r="F465" s="26"/>
      <c r="G465" s="26"/>
      <c r="H465" s="99"/>
      <c r="I465" s="99"/>
    </row>
    <row r="466" spans="1:9" ht="36.75" customHeight="1">
      <c r="A466" s="18"/>
      <c r="B466" s="1008" t="s">
        <v>6194</v>
      </c>
      <c r="C466" s="1009"/>
      <c r="D466" s="1157"/>
      <c r="E466" s="1009"/>
      <c r="F466" s="1009"/>
      <c r="G466" s="1009"/>
    </row>
    <row r="467" spans="1:9" ht="40.15" customHeight="1">
      <c r="A467" s="414" t="s">
        <v>39</v>
      </c>
      <c r="B467" s="1353" t="s">
        <v>38</v>
      </c>
      <c r="C467" s="1144"/>
      <c r="D467" s="1144"/>
      <c r="E467" s="1144"/>
      <c r="F467" s="1144"/>
      <c r="G467" s="1354"/>
      <c r="H467" s="29">
        <f>SUM(D468:D477)</f>
        <v>2</v>
      </c>
      <c r="I467" s="29">
        <f>COUNT(D468:D477)*2</f>
        <v>2</v>
      </c>
    </row>
    <row r="468" spans="1:9" ht="62" hidden="1">
      <c r="A468" s="27" t="s">
        <v>1114</v>
      </c>
      <c r="B468" s="114" t="s">
        <v>1115</v>
      </c>
      <c r="C468" s="26"/>
      <c r="D468" s="523"/>
      <c r="E468" s="28"/>
      <c r="F468" s="26"/>
      <c r="G468" s="26"/>
      <c r="H468" s="99"/>
      <c r="I468" s="99"/>
    </row>
    <row r="469" spans="1:9" ht="46.5" hidden="1">
      <c r="A469" s="27" t="s">
        <v>1116</v>
      </c>
      <c r="B469" s="114" t="s">
        <v>1117</v>
      </c>
      <c r="C469" s="26"/>
      <c r="D469" s="523"/>
      <c r="E469" s="28"/>
      <c r="F469" s="26"/>
      <c r="G469" s="26"/>
      <c r="H469" s="99"/>
      <c r="I469" s="99"/>
    </row>
    <row r="470" spans="1:9" ht="46.5" hidden="1">
      <c r="A470" s="27" t="s">
        <v>1118</v>
      </c>
      <c r="B470" s="114" t="s">
        <v>1119</v>
      </c>
      <c r="C470" s="26"/>
      <c r="D470" s="523"/>
      <c r="E470" s="28"/>
      <c r="F470" s="26"/>
      <c r="G470" s="26"/>
      <c r="H470" s="99"/>
      <c r="I470" s="99"/>
    </row>
    <row r="471" spans="1:9" ht="46.5" hidden="1">
      <c r="A471" s="27" t="s">
        <v>1120</v>
      </c>
      <c r="B471" s="114" t="s">
        <v>1121</v>
      </c>
      <c r="C471" s="26"/>
      <c r="D471" s="523"/>
      <c r="E471" s="28"/>
      <c r="F471" s="26"/>
      <c r="G471" s="26"/>
      <c r="H471" s="99"/>
      <c r="I471" s="99"/>
    </row>
    <row r="472" spans="1:9" ht="46.5" hidden="1">
      <c r="A472" s="27" t="s">
        <v>1122</v>
      </c>
      <c r="B472" s="114" t="s">
        <v>1123</v>
      </c>
      <c r="C472" s="26"/>
      <c r="D472" s="523"/>
      <c r="E472" s="28"/>
      <c r="F472" s="26"/>
      <c r="G472" s="26"/>
      <c r="H472" s="99"/>
      <c r="I472" s="99"/>
    </row>
    <row r="473" spans="1:9" ht="46.5" hidden="1">
      <c r="A473" s="27" t="s">
        <v>1124</v>
      </c>
      <c r="B473" s="114" t="s">
        <v>1125</v>
      </c>
      <c r="C473" s="26"/>
      <c r="D473" s="523"/>
      <c r="E473" s="28"/>
      <c r="F473" s="26"/>
      <c r="G473" s="26"/>
      <c r="H473" s="99"/>
      <c r="I473" s="99"/>
    </row>
    <row r="474" spans="1:9" ht="62" hidden="1">
      <c r="A474" s="27" t="s">
        <v>1126</v>
      </c>
      <c r="B474" s="114" t="s">
        <v>1127</v>
      </c>
      <c r="C474" s="26"/>
      <c r="D474" s="523"/>
      <c r="E474" s="28"/>
      <c r="F474" s="26"/>
      <c r="G474" s="26"/>
      <c r="H474" s="99"/>
      <c r="I474" s="99"/>
    </row>
    <row r="475" spans="1:9" ht="93" hidden="1">
      <c r="A475" s="27" t="s">
        <v>1128</v>
      </c>
      <c r="B475" s="114" t="s">
        <v>1129</v>
      </c>
      <c r="C475" s="26"/>
      <c r="D475" s="523"/>
      <c r="E475" s="28"/>
      <c r="F475" s="26"/>
      <c r="G475" s="26"/>
      <c r="H475" s="99"/>
      <c r="I475" s="99"/>
    </row>
    <row r="476" spans="1:9" ht="46.5">
      <c r="A476" s="18" t="s">
        <v>1130</v>
      </c>
      <c r="B476" s="114" t="s">
        <v>1131</v>
      </c>
      <c r="C476" s="229" t="s">
        <v>4377</v>
      </c>
      <c r="D476" s="638">
        <v>2</v>
      </c>
      <c r="E476" s="59" t="s">
        <v>538</v>
      </c>
      <c r="F476" s="26"/>
      <c r="G476" s="53"/>
    </row>
    <row r="477" spans="1:9" ht="46.5" hidden="1">
      <c r="A477" s="27" t="s">
        <v>1132</v>
      </c>
      <c r="B477" s="114" t="s">
        <v>1133</v>
      </c>
      <c r="C477" s="26"/>
      <c r="D477" s="523"/>
      <c r="E477" s="28"/>
      <c r="F477" s="26"/>
      <c r="G477" s="26"/>
      <c r="H477" s="99"/>
      <c r="I477" s="99"/>
    </row>
    <row r="478" spans="1:9" ht="21">
      <c r="A478" s="391"/>
      <c r="B478" s="1195" t="s">
        <v>1134</v>
      </c>
      <c r="C478" s="1197"/>
      <c r="D478" s="1197"/>
      <c r="E478" s="1197"/>
      <c r="F478" s="1197"/>
      <c r="G478" s="1197"/>
      <c r="H478" s="29">
        <f>H479+H488+H500+H506+H514+H525</f>
        <v>108</v>
      </c>
      <c r="I478" s="29">
        <f>I479+I488+I500+I506+I514+I525</f>
        <v>108</v>
      </c>
    </row>
    <row r="479" spans="1:9" ht="40.15" customHeight="1">
      <c r="A479" s="414" t="s">
        <v>2083</v>
      </c>
      <c r="B479" s="1353" t="s">
        <v>36</v>
      </c>
      <c r="C479" s="1144"/>
      <c r="D479" s="1144"/>
      <c r="E479" s="1144"/>
      <c r="F479" s="1144"/>
      <c r="G479" s="1354"/>
      <c r="H479" s="29">
        <f>SUM(D480:D487)</f>
        <v>12</v>
      </c>
      <c r="I479" s="29">
        <f>COUNT(D480:D487)*2</f>
        <v>12</v>
      </c>
    </row>
    <row r="480" spans="1:9" ht="31" hidden="1">
      <c r="A480" s="79" t="s">
        <v>1135</v>
      </c>
      <c r="B480" s="114" t="s">
        <v>1136</v>
      </c>
      <c r="C480" s="66"/>
      <c r="D480" s="609"/>
      <c r="E480" s="22"/>
      <c r="F480" s="66"/>
      <c r="G480" s="66"/>
      <c r="H480" s="99"/>
      <c r="I480" s="99"/>
    </row>
    <row r="481" spans="1:9" ht="46.5">
      <c r="A481" s="182" t="s">
        <v>2086</v>
      </c>
      <c r="B481" s="114" t="s">
        <v>1138</v>
      </c>
      <c r="C481" s="25" t="s">
        <v>1139</v>
      </c>
      <c r="D481" s="610">
        <v>2</v>
      </c>
      <c r="E481" s="22" t="s">
        <v>538</v>
      </c>
      <c r="F481" s="25" t="s">
        <v>1140</v>
      </c>
      <c r="G481" s="183"/>
    </row>
    <row r="482" spans="1:9" ht="43.5">
      <c r="A482" s="182"/>
      <c r="B482" s="114"/>
      <c r="C482" s="25" t="s">
        <v>4378</v>
      </c>
      <c r="D482" s="610">
        <v>2</v>
      </c>
      <c r="E482" s="22" t="s">
        <v>538</v>
      </c>
      <c r="F482" s="25"/>
      <c r="G482" s="183"/>
    </row>
    <row r="483" spans="1:9" ht="31" hidden="1">
      <c r="A483" s="79" t="s">
        <v>1141</v>
      </c>
      <c r="B483" s="114" t="s">
        <v>1142</v>
      </c>
      <c r="C483" s="66"/>
      <c r="D483" s="609"/>
      <c r="E483" s="22"/>
      <c r="F483" s="66"/>
      <c r="G483" s="66"/>
      <c r="H483" s="99"/>
      <c r="I483" s="99"/>
    </row>
    <row r="484" spans="1:9" ht="46.5">
      <c r="A484" s="182" t="s">
        <v>2091</v>
      </c>
      <c r="B484" s="114" t="s">
        <v>1144</v>
      </c>
      <c r="C484" s="23" t="s">
        <v>1145</v>
      </c>
      <c r="D484" s="610">
        <v>2</v>
      </c>
      <c r="E484" s="22" t="s">
        <v>538</v>
      </c>
      <c r="F484" s="25" t="s">
        <v>2567</v>
      </c>
      <c r="G484" s="183"/>
    </row>
    <row r="485" spans="1:9" ht="29">
      <c r="A485" s="182"/>
      <c r="B485" s="114"/>
      <c r="C485" s="23" t="s">
        <v>1147</v>
      </c>
      <c r="D485" s="610">
        <v>2</v>
      </c>
      <c r="E485" s="22" t="s">
        <v>538</v>
      </c>
      <c r="F485" s="22"/>
      <c r="G485" s="183"/>
    </row>
    <row r="486" spans="1:9" ht="46.5">
      <c r="A486" s="182" t="s">
        <v>2095</v>
      </c>
      <c r="B486" s="114" t="s">
        <v>1149</v>
      </c>
      <c r="C486" s="247" t="s">
        <v>1150</v>
      </c>
      <c r="D486" s="610">
        <v>2</v>
      </c>
      <c r="E486" s="22" t="s">
        <v>538</v>
      </c>
      <c r="F486" s="30" t="s">
        <v>1151</v>
      </c>
      <c r="G486" s="183"/>
    </row>
    <row r="487" spans="1:9" ht="31">
      <c r="A487" s="182" t="s">
        <v>1152</v>
      </c>
      <c r="B487" s="184" t="s">
        <v>1153</v>
      </c>
      <c r="C487" s="25" t="s">
        <v>1154</v>
      </c>
      <c r="D487" s="610">
        <v>2</v>
      </c>
      <c r="E487" s="22" t="s">
        <v>538</v>
      </c>
      <c r="F487" s="66"/>
      <c r="G487" s="183"/>
    </row>
    <row r="488" spans="1:9" ht="40.15" customHeight="1">
      <c r="A488" s="414" t="s">
        <v>2098</v>
      </c>
      <c r="B488" s="1353" t="s">
        <v>34</v>
      </c>
      <c r="C488" s="1144"/>
      <c r="D488" s="1144"/>
      <c r="E488" s="1144"/>
      <c r="F488" s="1144"/>
      <c r="G488" s="1354"/>
      <c r="H488" s="29">
        <f>SUM(D489:D499)</f>
        <v>22</v>
      </c>
      <c r="I488" s="29">
        <f>COUNT(D489:D499)*2</f>
        <v>22</v>
      </c>
    </row>
    <row r="489" spans="1:9" ht="31">
      <c r="A489" s="182" t="s">
        <v>2100</v>
      </c>
      <c r="B489" s="114" t="s">
        <v>1156</v>
      </c>
      <c r="C489" s="23" t="s">
        <v>1157</v>
      </c>
      <c r="D489" s="605">
        <v>2</v>
      </c>
      <c r="E489" s="22" t="s">
        <v>339</v>
      </c>
      <c r="F489" s="50" t="s">
        <v>1158</v>
      </c>
      <c r="G489" s="183"/>
    </row>
    <row r="490" spans="1:9" ht="29">
      <c r="A490" s="215"/>
      <c r="B490" s="114"/>
      <c r="C490" s="23" t="s">
        <v>1159</v>
      </c>
      <c r="D490" s="605">
        <v>2</v>
      </c>
      <c r="E490" s="22" t="s">
        <v>377</v>
      </c>
      <c r="F490" s="50" t="s">
        <v>1160</v>
      </c>
      <c r="G490" s="183"/>
    </row>
    <row r="491" spans="1:9" ht="43.5">
      <c r="A491" s="215"/>
      <c r="B491" s="114"/>
      <c r="C491" s="23" t="s">
        <v>1161</v>
      </c>
      <c r="D491" s="605">
        <v>2</v>
      </c>
      <c r="E491" s="22" t="s">
        <v>377</v>
      </c>
      <c r="F491" s="50" t="s">
        <v>1162</v>
      </c>
      <c r="G491" s="183"/>
    </row>
    <row r="492" spans="1:9" ht="29">
      <c r="A492" s="215"/>
      <c r="B492" s="114"/>
      <c r="C492" s="23" t="s">
        <v>2568</v>
      </c>
      <c r="D492" s="605">
        <v>2</v>
      </c>
      <c r="E492" s="22" t="s">
        <v>377</v>
      </c>
      <c r="F492" s="50" t="s">
        <v>1164</v>
      </c>
      <c r="G492" s="183"/>
    </row>
    <row r="493" spans="1:9" ht="43.5">
      <c r="A493" s="215"/>
      <c r="B493" s="114"/>
      <c r="C493" s="23" t="s">
        <v>1165</v>
      </c>
      <c r="D493" s="605">
        <v>2</v>
      </c>
      <c r="E493" s="22" t="s">
        <v>339</v>
      </c>
      <c r="F493" s="50" t="s">
        <v>1166</v>
      </c>
      <c r="G493" s="183"/>
    </row>
    <row r="494" spans="1:9" ht="29">
      <c r="A494" s="215"/>
      <c r="B494" s="114"/>
      <c r="C494" s="20" t="s">
        <v>2782</v>
      </c>
      <c r="D494" s="605">
        <v>2</v>
      </c>
      <c r="E494" s="22" t="s">
        <v>339</v>
      </c>
      <c r="F494" s="66"/>
      <c r="G494" s="183"/>
    </row>
    <row r="495" spans="1:9" ht="43.5">
      <c r="A495" s="215"/>
      <c r="B495" s="114"/>
      <c r="C495" s="20" t="s">
        <v>2783</v>
      </c>
      <c r="D495" s="605">
        <v>2</v>
      </c>
      <c r="E495" s="22" t="s">
        <v>339</v>
      </c>
      <c r="F495" s="66"/>
      <c r="G495" s="183"/>
    </row>
    <row r="496" spans="1:9" ht="31">
      <c r="A496" s="182" t="s">
        <v>2106</v>
      </c>
      <c r="B496" s="114" t="s">
        <v>1168</v>
      </c>
      <c r="C496" s="23" t="s">
        <v>1169</v>
      </c>
      <c r="D496" s="605">
        <v>2</v>
      </c>
      <c r="E496" s="22" t="s">
        <v>269</v>
      </c>
      <c r="F496" s="50" t="s">
        <v>1170</v>
      </c>
      <c r="G496" s="183"/>
    </row>
    <row r="497" spans="1:9" ht="29">
      <c r="A497" s="182"/>
      <c r="B497" s="114"/>
      <c r="C497" s="23" t="s">
        <v>1171</v>
      </c>
      <c r="D497" s="605">
        <v>2</v>
      </c>
      <c r="E497" s="22" t="s">
        <v>418</v>
      </c>
      <c r="F497" s="22"/>
      <c r="G497" s="183"/>
    </row>
    <row r="498" spans="1:9" ht="46.5">
      <c r="A498" s="424" t="s">
        <v>2110</v>
      </c>
      <c r="B498" s="126" t="s">
        <v>1173</v>
      </c>
      <c r="C498" s="69" t="s">
        <v>1174</v>
      </c>
      <c r="D498" s="605">
        <v>2</v>
      </c>
      <c r="E498" s="22" t="s">
        <v>339</v>
      </c>
      <c r="F498" s="303"/>
      <c r="G498" s="336"/>
    </row>
    <row r="499" spans="1:9" ht="58">
      <c r="A499" s="182"/>
      <c r="B499" s="114"/>
      <c r="C499" s="30" t="s">
        <v>2569</v>
      </c>
      <c r="D499" s="605">
        <v>2</v>
      </c>
      <c r="E499" s="22" t="s">
        <v>377</v>
      </c>
      <c r="F499" s="25" t="s">
        <v>2570</v>
      </c>
      <c r="G499" s="183"/>
    </row>
    <row r="500" spans="1:9" ht="40.15" customHeight="1">
      <c r="A500" s="425" t="s">
        <v>2116</v>
      </c>
      <c r="B500" s="1372" t="s">
        <v>32</v>
      </c>
      <c r="C500" s="1373"/>
      <c r="D500" s="1373"/>
      <c r="E500" s="1373"/>
      <c r="F500" s="1373"/>
      <c r="G500" s="1374"/>
      <c r="H500" s="29">
        <f>SUM(D501:D505)</f>
        <v>10</v>
      </c>
      <c r="I500" s="29">
        <f>COUNT(D501:D505)*2</f>
        <v>10</v>
      </c>
    </row>
    <row r="501" spans="1:9" ht="46.5">
      <c r="A501" s="182" t="s">
        <v>2118</v>
      </c>
      <c r="B501" s="191" t="s">
        <v>1178</v>
      </c>
      <c r="C501" s="90" t="s">
        <v>1179</v>
      </c>
      <c r="D501" s="605">
        <v>2</v>
      </c>
      <c r="E501" s="22" t="s">
        <v>377</v>
      </c>
      <c r="F501" s="383"/>
      <c r="G501" s="183"/>
    </row>
    <row r="502" spans="1:9" ht="15.5">
      <c r="A502" s="426"/>
      <c r="B502" s="191"/>
      <c r="C502" s="90" t="s">
        <v>4135</v>
      </c>
      <c r="D502" s="605">
        <v>2</v>
      </c>
      <c r="E502" s="22" t="s">
        <v>377</v>
      </c>
      <c r="F502" s="383"/>
      <c r="G502" s="183"/>
    </row>
    <row r="503" spans="1:9" ht="15.5">
      <c r="A503" s="426"/>
      <c r="B503" s="191"/>
      <c r="C503" s="90" t="s">
        <v>1180</v>
      </c>
      <c r="D503" s="605">
        <v>2</v>
      </c>
      <c r="E503" s="22" t="s">
        <v>377</v>
      </c>
      <c r="F503" s="383"/>
      <c r="G503" s="183"/>
    </row>
    <row r="504" spans="1:9" ht="31">
      <c r="A504" s="182" t="s">
        <v>2130</v>
      </c>
      <c r="B504" s="114" t="s">
        <v>1183</v>
      </c>
      <c r="C504" s="90" t="s">
        <v>4379</v>
      </c>
      <c r="D504" s="605">
        <v>2</v>
      </c>
      <c r="E504" s="22" t="s">
        <v>377</v>
      </c>
      <c r="F504" s="383"/>
      <c r="G504" s="183"/>
    </row>
    <row r="505" spans="1:9" ht="29">
      <c r="A505" s="182"/>
      <c r="B505" s="227"/>
      <c r="C505" s="371" t="s">
        <v>1185</v>
      </c>
      <c r="D505" s="605">
        <v>2</v>
      </c>
      <c r="E505" s="22" t="s">
        <v>418</v>
      </c>
      <c r="F505" s="363"/>
      <c r="G505" s="183"/>
    </row>
    <row r="506" spans="1:9" ht="40.15" customHeight="1">
      <c r="A506" s="414" t="s">
        <v>2133</v>
      </c>
      <c r="B506" s="1353" t="s">
        <v>30</v>
      </c>
      <c r="C506" s="1144"/>
      <c r="D506" s="1144"/>
      <c r="E506" s="1144"/>
      <c r="F506" s="1144"/>
      <c r="G506" s="1354"/>
      <c r="H506" s="29">
        <f>SUM(D507:D513)</f>
        <v>14</v>
      </c>
      <c r="I506" s="29">
        <f>COUNT(D507:D513)*2</f>
        <v>14</v>
      </c>
    </row>
    <row r="507" spans="1:9" ht="58">
      <c r="A507" s="182" t="s">
        <v>2135</v>
      </c>
      <c r="B507" s="42" t="s">
        <v>1187</v>
      </c>
      <c r="C507" s="20" t="s">
        <v>1188</v>
      </c>
      <c r="D507" s="601">
        <v>2</v>
      </c>
      <c r="E507" s="22" t="s">
        <v>269</v>
      </c>
      <c r="F507" s="50" t="s">
        <v>4136</v>
      </c>
      <c r="G507" s="183"/>
    </row>
    <row r="508" spans="1:9" ht="72.5">
      <c r="A508" s="215"/>
      <c r="B508" s="42"/>
      <c r="C508" s="30" t="s">
        <v>4137</v>
      </c>
      <c r="D508" s="601">
        <v>2</v>
      </c>
      <c r="E508" s="22" t="s">
        <v>269</v>
      </c>
      <c r="F508" s="30" t="s">
        <v>4138</v>
      </c>
      <c r="G508" s="183"/>
    </row>
    <row r="509" spans="1:9" ht="29">
      <c r="A509" s="215"/>
      <c r="B509" s="42"/>
      <c r="C509" s="30" t="s">
        <v>2574</v>
      </c>
      <c r="D509" s="601">
        <v>2</v>
      </c>
      <c r="E509" s="22" t="s">
        <v>269</v>
      </c>
      <c r="F509" s="26" t="s">
        <v>1193</v>
      </c>
      <c r="G509" s="183"/>
    </row>
    <row r="510" spans="1:9" ht="43.5">
      <c r="A510" s="215"/>
      <c r="B510" s="42"/>
      <c r="C510" s="30" t="s">
        <v>1194</v>
      </c>
      <c r="D510" s="601">
        <v>2</v>
      </c>
      <c r="E510" s="22" t="s">
        <v>269</v>
      </c>
      <c r="F510" s="25" t="s">
        <v>1195</v>
      </c>
      <c r="G510" s="183"/>
    </row>
    <row r="511" spans="1:9" ht="29">
      <c r="A511" s="215"/>
      <c r="B511" s="42"/>
      <c r="C511" s="300" t="s">
        <v>1198</v>
      </c>
      <c r="D511" s="601">
        <v>2</v>
      </c>
      <c r="E511" s="22" t="s">
        <v>269</v>
      </c>
      <c r="F511" s="50"/>
      <c r="G511" s="183"/>
    </row>
    <row r="512" spans="1:9" ht="58">
      <c r="A512" s="182" t="s">
        <v>2141</v>
      </c>
      <c r="B512" s="42" t="s">
        <v>1200</v>
      </c>
      <c r="C512" s="76" t="s">
        <v>4139</v>
      </c>
      <c r="D512" s="601">
        <v>2</v>
      </c>
      <c r="E512" s="22" t="s">
        <v>269</v>
      </c>
      <c r="F512" s="30" t="s">
        <v>4140</v>
      </c>
      <c r="G512" s="183"/>
    </row>
    <row r="513" spans="1:9" ht="43.5">
      <c r="A513" s="215"/>
      <c r="B513" s="42"/>
      <c r="C513" s="30" t="s">
        <v>4380</v>
      </c>
      <c r="D513" s="601">
        <v>2</v>
      </c>
      <c r="E513" s="22" t="s">
        <v>269</v>
      </c>
      <c r="F513" s="66"/>
      <c r="G513" s="183"/>
    </row>
    <row r="514" spans="1:9" ht="40.15" customHeight="1">
      <c r="A514" s="414" t="s">
        <v>2149</v>
      </c>
      <c r="B514" s="1353" t="s">
        <v>28</v>
      </c>
      <c r="C514" s="1144"/>
      <c r="D514" s="1144"/>
      <c r="E514" s="1144"/>
      <c r="F514" s="1144"/>
      <c r="G514" s="1354"/>
      <c r="H514" s="29">
        <f>SUM(D515:D524)</f>
        <v>18</v>
      </c>
      <c r="I514" s="29">
        <f>COUNT(D515:D524)*2</f>
        <v>18</v>
      </c>
    </row>
    <row r="515" spans="1:9" ht="43.5" hidden="1">
      <c r="A515" s="79" t="s">
        <v>2150</v>
      </c>
      <c r="B515" s="30" t="s">
        <v>1209</v>
      </c>
      <c r="C515" s="66"/>
      <c r="D515" s="609"/>
      <c r="E515" s="22"/>
      <c r="F515" s="66"/>
      <c r="G515" s="66"/>
      <c r="H515" s="99"/>
      <c r="I515" s="99"/>
    </row>
    <row r="516" spans="1:9" ht="43.5">
      <c r="A516" s="182" t="s">
        <v>2152</v>
      </c>
      <c r="B516" s="42" t="s">
        <v>1212</v>
      </c>
      <c r="C516" s="23" t="s">
        <v>1213</v>
      </c>
      <c r="D516" s="610">
        <v>2</v>
      </c>
      <c r="E516" s="22" t="s">
        <v>377</v>
      </c>
      <c r="F516" s="25" t="s">
        <v>1214</v>
      </c>
      <c r="G516" s="183"/>
    </row>
    <row r="517" spans="1:9" ht="29">
      <c r="A517" s="426"/>
      <c r="B517" s="42"/>
      <c r="C517" s="23" t="s">
        <v>1215</v>
      </c>
      <c r="D517" s="610">
        <v>2</v>
      </c>
      <c r="E517" s="22" t="s">
        <v>377</v>
      </c>
      <c r="F517" s="25" t="s">
        <v>2576</v>
      </c>
      <c r="G517" s="183"/>
    </row>
    <row r="518" spans="1:9" ht="43.5">
      <c r="A518" s="182" t="s">
        <v>2156</v>
      </c>
      <c r="B518" s="42" t="s">
        <v>1218</v>
      </c>
      <c r="C518" s="23" t="s">
        <v>1219</v>
      </c>
      <c r="D518" s="610">
        <v>2</v>
      </c>
      <c r="E518" s="22" t="s">
        <v>538</v>
      </c>
      <c r="F518" s="22"/>
      <c r="G518" s="183"/>
    </row>
    <row r="519" spans="1:9" ht="29">
      <c r="A519" s="182"/>
      <c r="B519" s="42"/>
      <c r="C519" s="23" t="s">
        <v>2160</v>
      </c>
      <c r="D519" s="610">
        <v>2</v>
      </c>
      <c r="E519" s="22" t="s">
        <v>538</v>
      </c>
      <c r="F519" s="22"/>
      <c r="G519" s="183"/>
    </row>
    <row r="520" spans="1:9" ht="43.5">
      <c r="A520" s="182"/>
      <c r="B520" s="42"/>
      <c r="C520" s="30" t="s">
        <v>1221</v>
      </c>
      <c r="D520" s="610">
        <v>2</v>
      </c>
      <c r="E520" s="22" t="s">
        <v>538</v>
      </c>
      <c r="F520" s="22"/>
      <c r="G520" s="183"/>
    </row>
    <row r="521" spans="1:9" ht="29">
      <c r="A521" s="182"/>
      <c r="B521" s="42"/>
      <c r="C521" s="23" t="s">
        <v>1222</v>
      </c>
      <c r="D521" s="610">
        <v>2</v>
      </c>
      <c r="E521" s="22" t="s">
        <v>377</v>
      </c>
      <c r="F521" s="25" t="s">
        <v>1223</v>
      </c>
      <c r="G521" s="183"/>
    </row>
    <row r="522" spans="1:9" ht="43.5">
      <c r="A522" s="182"/>
      <c r="B522" s="42"/>
      <c r="C522" s="23" t="s">
        <v>1224</v>
      </c>
      <c r="D522" s="610">
        <v>2</v>
      </c>
      <c r="E522" s="22" t="s">
        <v>377</v>
      </c>
      <c r="F522" s="25" t="s">
        <v>1225</v>
      </c>
      <c r="G522" s="183"/>
    </row>
    <row r="523" spans="1:9" ht="29">
      <c r="A523" s="182" t="s">
        <v>2163</v>
      </c>
      <c r="B523" s="30" t="s">
        <v>1227</v>
      </c>
      <c r="C523" s="30" t="s">
        <v>4381</v>
      </c>
      <c r="D523" s="610">
        <v>2</v>
      </c>
      <c r="E523" s="22" t="s">
        <v>377</v>
      </c>
      <c r="F523" s="66"/>
      <c r="G523" s="183"/>
    </row>
    <row r="524" spans="1:9" ht="29">
      <c r="A524" s="182" t="s">
        <v>1230</v>
      </c>
      <c r="B524" s="30" t="s">
        <v>1231</v>
      </c>
      <c r="C524" s="26" t="s">
        <v>4382</v>
      </c>
      <c r="D524" s="610">
        <v>2</v>
      </c>
      <c r="E524" s="22" t="s">
        <v>377</v>
      </c>
      <c r="F524" s="30" t="s">
        <v>4383</v>
      </c>
      <c r="G524" s="183"/>
    </row>
    <row r="525" spans="1:9" ht="40.15" customHeight="1">
      <c r="A525" s="414" t="s">
        <v>2166</v>
      </c>
      <c r="B525" s="1353" t="s">
        <v>26</v>
      </c>
      <c r="C525" s="1144"/>
      <c r="D525" s="1144"/>
      <c r="E525" s="1144"/>
      <c r="F525" s="1144"/>
      <c r="G525" s="1354"/>
      <c r="H525" s="29">
        <f>SUM(D526:D541)</f>
        <v>32</v>
      </c>
      <c r="I525" s="29">
        <f>COUNT(D526:D541)*2</f>
        <v>32</v>
      </c>
    </row>
    <row r="526" spans="1:9" ht="31">
      <c r="A526" s="182" t="s">
        <v>2168</v>
      </c>
      <c r="B526" s="191" t="s">
        <v>1233</v>
      </c>
      <c r="C526" s="20" t="s">
        <v>2804</v>
      </c>
      <c r="D526" s="607">
        <v>2</v>
      </c>
      <c r="E526" s="71" t="s">
        <v>339</v>
      </c>
      <c r="F526" s="42" t="s">
        <v>3266</v>
      </c>
      <c r="G526" s="183"/>
    </row>
    <row r="527" spans="1:9" ht="29">
      <c r="A527" s="215"/>
      <c r="B527" s="191"/>
      <c r="C527" s="25" t="s">
        <v>6306</v>
      </c>
      <c r="D527" s="607">
        <v>2</v>
      </c>
      <c r="E527" s="71" t="s">
        <v>339</v>
      </c>
      <c r="F527" s="236"/>
      <c r="G527" s="183"/>
    </row>
    <row r="528" spans="1:9" ht="101.5">
      <c r="A528" s="215"/>
      <c r="B528" s="191"/>
      <c r="C528" s="25" t="s">
        <v>6305</v>
      </c>
      <c r="D528" s="607">
        <v>2</v>
      </c>
      <c r="E528" s="71" t="s">
        <v>377</v>
      </c>
      <c r="F528" s="25" t="s">
        <v>6316</v>
      </c>
      <c r="G528" s="183"/>
    </row>
    <row r="529" spans="1:9" ht="101.5">
      <c r="A529" s="215"/>
      <c r="B529" s="191"/>
      <c r="C529" s="25" t="s">
        <v>2172</v>
      </c>
      <c r="D529" s="607">
        <v>2</v>
      </c>
      <c r="E529" s="71" t="s">
        <v>339</v>
      </c>
      <c r="F529" s="25" t="s">
        <v>6315</v>
      </c>
      <c r="G529" s="183"/>
    </row>
    <row r="530" spans="1:9" ht="43.5">
      <c r="A530" s="215"/>
      <c r="B530" s="191"/>
      <c r="C530" s="20" t="s">
        <v>1235</v>
      </c>
      <c r="D530" s="607">
        <v>2</v>
      </c>
      <c r="E530" s="71" t="s">
        <v>339</v>
      </c>
      <c r="F530" s="42" t="s">
        <v>3267</v>
      </c>
      <c r="G530" s="183"/>
    </row>
    <row r="531" spans="1:9" ht="29">
      <c r="A531" s="215"/>
      <c r="B531" s="191"/>
      <c r="C531" s="23" t="s">
        <v>1236</v>
      </c>
      <c r="D531" s="607">
        <v>2</v>
      </c>
      <c r="E531" s="71"/>
      <c r="F531" s="236"/>
      <c r="G531" s="183"/>
    </row>
    <row r="532" spans="1:9" ht="31">
      <c r="A532" s="182" t="s">
        <v>2173</v>
      </c>
      <c r="B532" s="191" t="s">
        <v>1238</v>
      </c>
      <c r="C532" s="23" t="s">
        <v>1239</v>
      </c>
      <c r="D532" s="612">
        <v>2</v>
      </c>
      <c r="E532" s="31" t="s">
        <v>339</v>
      </c>
      <c r="F532" s="20" t="s">
        <v>6313</v>
      </c>
      <c r="G532" s="183"/>
    </row>
    <row r="533" spans="1:9" ht="145">
      <c r="A533" s="215"/>
      <c r="B533" s="191"/>
      <c r="C533" s="23" t="s">
        <v>6308</v>
      </c>
      <c r="D533" s="52">
        <v>2</v>
      </c>
      <c r="E533" s="31" t="s">
        <v>339</v>
      </c>
      <c r="F533" s="20" t="s">
        <v>6314</v>
      </c>
      <c r="G533" s="183"/>
    </row>
    <row r="534" spans="1:9" ht="43.5">
      <c r="A534" s="215"/>
      <c r="B534" s="191"/>
      <c r="C534" s="23" t="s">
        <v>1241</v>
      </c>
      <c r="D534" s="52">
        <v>2</v>
      </c>
      <c r="E534" s="31" t="s">
        <v>269</v>
      </c>
      <c r="F534" s="20" t="s">
        <v>1242</v>
      </c>
      <c r="G534" s="183"/>
    </row>
    <row r="535" spans="1:9" ht="58">
      <c r="A535" s="215"/>
      <c r="B535" s="191"/>
      <c r="C535" s="23" t="s">
        <v>1243</v>
      </c>
      <c r="D535" s="52">
        <v>2</v>
      </c>
      <c r="E535" s="31" t="s">
        <v>418</v>
      </c>
      <c r="F535" s="20" t="s">
        <v>1244</v>
      </c>
      <c r="G535" s="183"/>
    </row>
    <row r="536" spans="1:9" ht="58">
      <c r="A536" s="215"/>
      <c r="B536" s="191"/>
      <c r="C536" s="23" t="s">
        <v>6309</v>
      </c>
      <c r="D536" s="52">
        <v>2</v>
      </c>
      <c r="E536" s="22" t="s">
        <v>339</v>
      </c>
      <c r="F536" s="30" t="s">
        <v>6312</v>
      </c>
      <c r="G536" s="183"/>
    </row>
    <row r="537" spans="1:9" ht="46.5">
      <c r="A537" s="182" t="s">
        <v>2178</v>
      </c>
      <c r="B537" s="191" t="s">
        <v>1246</v>
      </c>
      <c r="C537" s="30" t="s">
        <v>1248</v>
      </c>
      <c r="D537" s="605">
        <v>2</v>
      </c>
      <c r="E537" s="303" t="s">
        <v>269</v>
      </c>
      <c r="F537" s="66"/>
      <c r="G537" s="183"/>
    </row>
    <row r="538" spans="1:9" ht="29">
      <c r="A538" s="182"/>
      <c r="B538" s="191"/>
      <c r="C538" s="30" t="s">
        <v>4384</v>
      </c>
      <c r="D538" s="605">
        <v>2</v>
      </c>
      <c r="E538" s="303" t="s">
        <v>269</v>
      </c>
      <c r="F538" s="66"/>
      <c r="G538" s="183"/>
    </row>
    <row r="539" spans="1:9" ht="15.5">
      <c r="A539" s="182"/>
      <c r="B539" s="191"/>
      <c r="C539" s="7" t="s">
        <v>1247</v>
      </c>
      <c r="D539" s="605">
        <v>2</v>
      </c>
      <c r="E539" s="22" t="s">
        <v>418</v>
      </c>
      <c r="F539" s="66"/>
      <c r="G539" s="183"/>
    </row>
    <row r="540" spans="1:9" ht="43.5">
      <c r="A540" s="182"/>
      <c r="B540" s="427"/>
      <c r="C540" s="30" t="s">
        <v>1249</v>
      </c>
      <c r="D540" s="605">
        <v>2</v>
      </c>
      <c r="E540" s="22" t="s">
        <v>269</v>
      </c>
      <c r="F540" s="66"/>
      <c r="G540" s="183"/>
    </row>
    <row r="541" spans="1:9" ht="29">
      <c r="A541" s="176"/>
      <c r="B541" s="427"/>
      <c r="C541" s="69" t="s">
        <v>1250</v>
      </c>
      <c r="D541" s="605">
        <v>2</v>
      </c>
      <c r="E541" s="22" t="s">
        <v>538</v>
      </c>
      <c r="F541" s="66"/>
      <c r="G541" s="183"/>
    </row>
    <row r="542" spans="1:9" ht="21">
      <c r="A542" s="422"/>
      <c r="B542" s="1195" t="s">
        <v>2181</v>
      </c>
      <c r="C542" s="1197"/>
      <c r="D542" s="1197"/>
      <c r="E542" s="1197"/>
      <c r="F542" s="1197"/>
      <c r="G542" s="1197"/>
      <c r="H542" s="29">
        <f>H543+H546+H551+H565+H592+H596+H602+H610+H614+H621</f>
        <v>112</v>
      </c>
      <c r="I542" s="29">
        <f>I543+I546+I551+I565+I592+I596+I602+I610+I614+I621</f>
        <v>112</v>
      </c>
    </row>
    <row r="543" spans="1:9" ht="40.15" customHeight="1">
      <c r="A543" s="414" t="s">
        <v>25</v>
      </c>
      <c r="B543" s="1353" t="s">
        <v>24</v>
      </c>
      <c r="C543" s="1144"/>
      <c r="D543" s="1144"/>
      <c r="E543" s="1144"/>
      <c r="F543" s="1144"/>
      <c r="G543" s="1354"/>
      <c r="H543" s="29">
        <f>SUM(D544:D545)</f>
        <v>2</v>
      </c>
      <c r="I543" s="29">
        <f>COUNT(D544:D545)*2</f>
        <v>2</v>
      </c>
    </row>
    <row r="544" spans="1:9" ht="62">
      <c r="A544" s="43" t="s">
        <v>1252</v>
      </c>
      <c r="B544" s="114" t="s">
        <v>1253</v>
      </c>
      <c r="C544" s="74" t="s">
        <v>1254</v>
      </c>
      <c r="D544" s="601">
        <v>2</v>
      </c>
      <c r="E544" s="28" t="s">
        <v>538</v>
      </c>
      <c r="F544" s="26"/>
      <c r="G544" s="53"/>
    </row>
    <row r="545" spans="1:9" ht="53.25" hidden="1" customHeight="1">
      <c r="A545" s="68" t="s">
        <v>1255</v>
      </c>
      <c r="B545" s="30" t="s">
        <v>1256</v>
      </c>
      <c r="C545" s="26"/>
      <c r="D545" s="523"/>
      <c r="E545" s="28"/>
      <c r="F545" s="26"/>
      <c r="G545" s="26"/>
      <c r="H545" s="99"/>
      <c r="I545" s="99"/>
    </row>
    <row r="546" spans="1:9" ht="40.15" customHeight="1">
      <c r="A546" s="414" t="s">
        <v>23</v>
      </c>
      <c r="B546" s="1353" t="s">
        <v>22</v>
      </c>
      <c r="C546" s="1144"/>
      <c r="D546" s="1144"/>
      <c r="E546" s="1144"/>
      <c r="F546" s="1144"/>
      <c r="G546" s="1354"/>
      <c r="H546" s="29">
        <f>SUM(D547:D550)</f>
        <v>4</v>
      </c>
      <c r="I546" s="29">
        <f>COUNT(D547:D550)*2</f>
        <v>4</v>
      </c>
    </row>
    <row r="547" spans="1:9" ht="43.5">
      <c r="A547" s="43" t="s">
        <v>1257</v>
      </c>
      <c r="B547" s="191" t="s">
        <v>1258</v>
      </c>
      <c r="C547" s="50" t="s">
        <v>4144</v>
      </c>
      <c r="D547" s="601">
        <v>2</v>
      </c>
      <c r="E547" s="28" t="s">
        <v>646</v>
      </c>
      <c r="F547" s="26"/>
      <c r="G547" s="53"/>
    </row>
    <row r="548" spans="1:9" ht="29">
      <c r="A548" s="43"/>
      <c r="B548" s="191"/>
      <c r="C548" s="50" t="s">
        <v>2580</v>
      </c>
      <c r="D548" s="601">
        <v>2</v>
      </c>
      <c r="E548" s="28" t="s">
        <v>646</v>
      </c>
      <c r="F548" s="26"/>
      <c r="G548" s="53"/>
    </row>
    <row r="549" spans="1:9" ht="60" hidden="1" customHeight="1">
      <c r="A549" s="68" t="s">
        <v>1259</v>
      </c>
      <c r="B549" s="191" t="s">
        <v>1260</v>
      </c>
      <c r="C549" s="26"/>
      <c r="D549" s="523"/>
      <c r="E549" s="28"/>
      <c r="F549" s="26"/>
      <c r="G549" s="26"/>
      <c r="H549" s="99"/>
      <c r="I549" s="99"/>
    </row>
    <row r="550" spans="1:9" ht="62.25" hidden="1" customHeight="1">
      <c r="A550" s="68" t="s">
        <v>1261</v>
      </c>
      <c r="B550" s="191" t="s">
        <v>1262</v>
      </c>
      <c r="C550" s="26"/>
      <c r="D550" s="523"/>
      <c r="E550" s="28"/>
      <c r="F550" s="26"/>
      <c r="G550" s="26"/>
      <c r="H550" s="99"/>
      <c r="I550" s="99"/>
    </row>
    <row r="551" spans="1:9" ht="40.15" customHeight="1">
      <c r="A551" s="414" t="s">
        <v>2191</v>
      </c>
      <c r="B551" s="1353" t="s">
        <v>20</v>
      </c>
      <c r="C551" s="1144"/>
      <c r="D551" s="1144"/>
      <c r="E551" s="1144"/>
      <c r="F551" s="1144"/>
      <c r="G551" s="1354"/>
      <c r="H551" s="29">
        <f>SUM(D552:D564)</f>
        <v>26</v>
      </c>
      <c r="I551" s="29">
        <f>COUNT(D552:D564)*2</f>
        <v>26</v>
      </c>
    </row>
    <row r="552" spans="1:9" ht="46.5">
      <c r="A552" s="18" t="s">
        <v>2193</v>
      </c>
      <c r="B552" s="191" t="s">
        <v>1264</v>
      </c>
      <c r="C552" s="50" t="s">
        <v>4385</v>
      </c>
      <c r="D552" s="601">
        <v>2</v>
      </c>
      <c r="E552" s="28" t="s">
        <v>538</v>
      </c>
      <c r="F552" s="26"/>
      <c r="G552" s="293"/>
    </row>
    <row r="553" spans="1:9" ht="29">
      <c r="A553" s="428"/>
      <c r="B553" s="191"/>
      <c r="C553" s="50" t="s">
        <v>4147</v>
      </c>
      <c r="D553" s="601">
        <v>2</v>
      </c>
      <c r="E553" s="28" t="s">
        <v>538</v>
      </c>
      <c r="F553" s="26"/>
      <c r="G553" s="293"/>
    </row>
    <row r="554" spans="1:9" ht="29">
      <c r="A554" s="428"/>
      <c r="B554" s="191"/>
      <c r="C554" s="50" t="s">
        <v>4148</v>
      </c>
      <c r="D554" s="601">
        <v>2</v>
      </c>
      <c r="E554" s="28" t="s">
        <v>538</v>
      </c>
      <c r="F554" s="26"/>
      <c r="G554" s="293"/>
    </row>
    <row r="555" spans="1:9" ht="29">
      <c r="A555" s="428"/>
      <c r="B555" s="191"/>
      <c r="C555" s="50" t="s">
        <v>4149</v>
      </c>
      <c r="D555" s="601">
        <v>2</v>
      </c>
      <c r="E555" s="28" t="s">
        <v>538</v>
      </c>
      <c r="F555" s="26"/>
      <c r="G555" s="293"/>
    </row>
    <row r="556" spans="1:9" ht="43.5">
      <c r="A556" s="428"/>
      <c r="B556" s="191"/>
      <c r="C556" s="50" t="s">
        <v>4386</v>
      </c>
      <c r="D556" s="601">
        <v>2</v>
      </c>
      <c r="E556" s="28" t="s">
        <v>538</v>
      </c>
      <c r="F556" s="50" t="s">
        <v>4387</v>
      </c>
      <c r="G556" s="447"/>
    </row>
    <row r="557" spans="1:9" ht="46.5">
      <c r="A557" s="18" t="s">
        <v>2197</v>
      </c>
      <c r="B557" s="191" t="s">
        <v>1268</v>
      </c>
      <c r="C557" s="191" t="s">
        <v>4388</v>
      </c>
      <c r="D557" s="601">
        <v>2</v>
      </c>
      <c r="E557" s="28" t="s">
        <v>538</v>
      </c>
      <c r="F557" s="30" t="s">
        <v>4389</v>
      </c>
      <c r="G557" s="293"/>
    </row>
    <row r="558" spans="1:9" ht="31">
      <c r="A558" s="428"/>
      <c r="B558" s="191"/>
      <c r="C558" s="191" t="s">
        <v>4390</v>
      </c>
      <c r="D558" s="601">
        <v>2</v>
      </c>
      <c r="E558" s="28" t="s">
        <v>538</v>
      </c>
      <c r="F558" s="30" t="s">
        <v>4391</v>
      </c>
      <c r="G558" s="293"/>
    </row>
    <row r="559" spans="1:9" ht="43.5">
      <c r="A559" s="428"/>
      <c r="B559" s="191"/>
      <c r="C559" s="191" t="s">
        <v>4392</v>
      </c>
      <c r="D559" s="601">
        <v>2</v>
      </c>
      <c r="E559" s="28"/>
      <c r="F559" s="30" t="s">
        <v>4393</v>
      </c>
      <c r="G559" s="53"/>
    </row>
    <row r="560" spans="1:9" ht="31">
      <c r="A560" s="428"/>
      <c r="B560" s="191"/>
      <c r="C560" s="191" t="s">
        <v>4394</v>
      </c>
      <c r="D560" s="601">
        <v>2</v>
      </c>
      <c r="E560" s="28" t="s">
        <v>538</v>
      </c>
      <c r="F560" s="50"/>
      <c r="G560" s="53"/>
    </row>
    <row r="561" spans="1:9" ht="46.5">
      <c r="A561" s="428"/>
      <c r="B561" s="191"/>
      <c r="C561" s="191" t="s">
        <v>4395</v>
      </c>
      <c r="D561" s="601">
        <v>2</v>
      </c>
      <c r="E561" s="28" t="s">
        <v>538</v>
      </c>
      <c r="F561" s="50" t="s">
        <v>4396</v>
      </c>
      <c r="G561" s="53"/>
    </row>
    <row r="562" spans="1:9" ht="46.5">
      <c r="A562" s="428"/>
      <c r="B562" s="191"/>
      <c r="C562" s="191" t="s">
        <v>4397</v>
      </c>
      <c r="D562" s="601">
        <v>2</v>
      </c>
      <c r="E562" s="28" t="s">
        <v>538</v>
      </c>
      <c r="F562" s="50"/>
      <c r="G562" s="53"/>
    </row>
    <row r="563" spans="1:9" ht="31">
      <c r="A563" s="428"/>
      <c r="B563" s="191"/>
      <c r="C563" s="191" t="s">
        <v>4398</v>
      </c>
      <c r="D563" s="601">
        <v>2</v>
      </c>
      <c r="E563" s="28" t="s">
        <v>538</v>
      </c>
      <c r="F563" s="50"/>
      <c r="G563" s="53"/>
    </row>
    <row r="564" spans="1:9" ht="46.5">
      <c r="A564" s="18" t="s">
        <v>2199</v>
      </c>
      <c r="B564" s="114" t="s">
        <v>1271</v>
      </c>
      <c r="C564" s="191" t="s">
        <v>1272</v>
      </c>
      <c r="D564" s="601">
        <v>2</v>
      </c>
      <c r="E564" s="28" t="s">
        <v>538</v>
      </c>
      <c r="F564" s="191" t="s">
        <v>1273</v>
      </c>
      <c r="G564" s="53"/>
    </row>
    <row r="565" spans="1:9" ht="40.15" customHeight="1">
      <c r="A565" s="414" t="s">
        <v>2202</v>
      </c>
      <c r="B565" s="1353" t="s">
        <v>18</v>
      </c>
      <c r="C565" s="1144"/>
      <c r="D565" s="1144"/>
      <c r="E565" s="1144"/>
      <c r="F565" s="1144"/>
      <c r="G565" s="1354"/>
      <c r="H565" s="29">
        <f>SUM(D566:D591)</f>
        <v>52</v>
      </c>
      <c r="I565" s="29">
        <f>COUNT(D566:D591)*2</f>
        <v>52</v>
      </c>
    </row>
    <row r="566" spans="1:9" ht="46.5">
      <c r="A566" s="18" t="s">
        <v>2204</v>
      </c>
      <c r="B566" s="191" t="s">
        <v>1275</v>
      </c>
      <c r="C566" s="123" t="s">
        <v>4399</v>
      </c>
      <c r="D566" s="601">
        <v>2</v>
      </c>
      <c r="E566" s="28" t="s">
        <v>646</v>
      </c>
      <c r="F566" s="26"/>
      <c r="G566" s="53"/>
    </row>
    <row r="567" spans="1:9" ht="29">
      <c r="A567" s="428"/>
      <c r="B567" s="191"/>
      <c r="C567" s="23" t="s">
        <v>1277</v>
      </c>
      <c r="D567" s="601">
        <v>2</v>
      </c>
      <c r="E567" s="28" t="s">
        <v>375</v>
      </c>
      <c r="F567" s="26"/>
      <c r="G567" s="53"/>
    </row>
    <row r="568" spans="1:9" ht="46.5">
      <c r="A568" s="18" t="s">
        <v>2207</v>
      </c>
      <c r="B568" s="191" t="s">
        <v>1279</v>
      </c>
      <c r="C568" s="50" t="s">
        <v>4400</v>
      </c>
      <c r="D568" s="601">
        <v>2</v>
      </c>
      <c r="E568" s="28" t="s">
        <v>646</v>
      </c>
      <c r="F568" s="165"/>
      <c r="G568" s="53"/>
    </row>
    <row r="569" spans="1:9" ht="72.5">
      <c r="A569" s="428"/>
      <c r="B569" s="191"/>
      <c r="C569" s="50" t="s">
        <v>4401</v>
      </c>
      <c r="D569" s="601">
        <v>2</v>
      </c>
      <c r="E569" s="28" t="s">
        <v>646</v>
      </c>
      <c r="F569" s="165"/>
      <c r="G569" s="53"/>
    </row>
    <row r="570" spans="1:9" ht="43.5">
      <c r="A570" s="428"/>
      <c r="B570" s="191"/>
      <c r="C570" s="50" t="s">
        <v>4402</v>
      </c>
      <c r="D570" s="601">
        <v>2</v>
      </c>
      <c r="E570" s="28" t="s">
        <v>646</v>
      </c>
      <c r="F570" s="165"/>
      <c r="G570" s="53"/>
    </row>
    <row r="571" spans="1:9" ht="58">
      <c r="A571" s="428"/>
      <c r="B571" s="191"/>
      <c r="C571" s="50" t="s">
        <v>4403</v>
      </c>
      <c r="D571" s="601">
        <v>2</v>
      </c>
      <c r="E571" s="28" t="s">
        <v>646</v>
      </c>
      <c r="F571" s="165"/>
      <c r="G571" s="53"/>
    </row>
    <row r="572" spans="1:9" ht="72.5">
      <c r="A572" s="428"/>
      <c r="B572" s="191"/>
      <c r="C572" s="50" t="s">
        <v>4404</v>
      </c>
      <c r="D572" s="601">
        <v>2</v>
      </c>
      <c r="E572" s="28" t="s">
        <v>646</v>
      </c>
      <c r="F572" s="165"/>
      <c r="G572" s="53"/>
    </row>
    <row r="573" spans="1:9" ht="43.5">
      <c r="A573" s="428"/>
      <c r="B573" s="191"/>
      <c r="C573" s="50" t="s">
        <v>4405</v>
      </c>
      <c r="D573" s="601">
        <v>2</v>
      </c>
      <c r="E573" s="28" t="s">
        <v>646</v>
      </c>
      <c r="F573" s="165"/>
      <c r="G573" s="53"/>
    </row>
    <row r="574" spans="1:9" ht="43.5">
      <c r="A574" s="428"/>
      <c r="B574" s="191"/>
      <c r="C574" s="50" t="s">
        <v>4406</v>
      </c>
      <c r="D574" s="601">
        <v>2</v>
      </c>
      <c r="E574" s="28" t="s">
        <v>646</v>
      </c>
      <c r="F574" s="165"/>
      <c r="G574" s="53"/>
    </row>
    <row r="575" spans="1:9" ht="43.5">
      <c r="A575" s="428"/>
      <c r="B575" s="191"/>
      <c r="C575" s="50" t="s">
        <v>4407</v>
      </c>
      <c r="D575" s="601">
        <v>2</v>
      </c>
      <c r="E575" s="28" t="s">
        <v>646</v>
      </c>
      <c r="F575" s="165"/>
      <c r="G575" s="53"/>
    </row>
    <row r="576" spans="1:9" ht="29">
      <c r="A576" s="428"/>
      <c r="B576" s="191"/>
      <c r="C576" s="50" t="s">
        <v>4408</v>
      </c>
      <c r="D576" s="601">
        <v>2</v>
      </c>
      <c r="E576" s="28" t="s">
        <v>646</v>
      </c>
      <c r="F576" s="310"/>
      <c r="G576" s="53"/>
    </row>
    <row r="577" spans="1:9" ht="58">
      <c r="A577" s="428"/>
      <c r="B577" s="191"/>
      <c r="C577" s="50" t="s">
        <v>4409</v>
      </c>
      <c r="D577" s="601">
        <v>2</v>
      </c>
      <c r="E577" s="28" t="s">
        <v>646</v>
      </c>
      <c r="F577" s="26"/>
      <c r="G577" s="53"/>
    </row>
    <row r="578" spans="1:9" ht="58">
      <c r="A578" s="428"/>
      <c r="B578" s="191"/>
      <c r="C578" s="50" t="s">
        <v>4410</v>
      </c>
      <c r="D578" s="601">
        <v>2</v>
      </c>
      <c r="E578" s="28" t="s">
        <v>646</v>
      </c>
      <c r="F578" s="26"/>
      <c r="G578" s="53"/>
    </row>
    <row r="579" spans="1:9" ht="43.5">
      <c r="A579" s="428"/>
      <c r="B579" s="191"/>
      <c r="C579" s="50" t="s">
        <v>4411</v>
      </c>
      <c r="D579" s="601">
        <v>2</v>
      </c>
      <c r="E579" s="28" t="s">
        <v>646</v>
      </c>
      <c r="F579" s="26"/>
      <c r="G579" s="53"/>
    </row>
    <row r="580" spans="1:9" ht="43.5">
      <c r="A580" s="428"/>
      <c r="B580" s="191"/>
      <c r="C580" s="50" t="s">
        <v>4412</v>
      </c>
      <c r="D580" s="601">
        <v>2</v>
      </c>
      <c r="E580" s="28" t="s">
        <v>646</v>
      </c>
      <c r="F580" s="26"/>
      <c r="G580" s="53"/>
    </row>
    <row r="581" spans="1:9" ht="43.5">
      <c r="A581" s="428"/>
      <c r="B581" s="191"/>
      <c r="C581" s="50" t="s">
        <v>4413</v>
      </c>
      <c r="D581" s="601">
        <v>2</v>
      </c>
      <c r="E581" s="28" t="s">
        <v>646</v>
      </c>
      <c r="F581" s="26"/>
      <c r="G581" s="53"/>
    </row>
    <row r="582" spans="1:9" ht="58">
      <c r="A582" s="428"/>
      <c r="B582" s="191"/>
      <c r="C582" s="50" t="s">
        <v>4414</v>
      </c>
      <c r="D582" s="601">
        <v>2</v>
      </c>
      <c r="E582" s="28" t="s">
        <v>646</v>
      </c>
      <c r="F582" s="26"/>
      <c r="G582" s="53"/>
    </row>
    <row r="583" spans="1:9" ht="58">
      <c r="A583" s="428"/>
      <c r="B583" s="191"/>
      <c r="C583" s="50" t="s">
        <v>4415</v>
      </c>
      <c r="D583" s="601">
        <v>2</v>
      </c>
      <c r="E583" s="28" t="s">
        <v>646</v>
      </c>
      <c r="F583" s="26"/>
      <c r="G583" s="53"/>
    </row>
    <row r="584" spans="1:9" ht="43.5">
      <c r="A584" s="428"/>
      <c r="B584" s="191"/>
      <c r="C584" s="50" t="s">
        <v>4416</v>
      </c>
      <c r="D584" s="601">
        <v>2</v>
      </c>
      <c r="E584" s="28" t="s">
        <v>646</v>
      </c>
      <c r="F584" s="26"/>
      <c r="G584" s="53"/>
    </row>
    <row r="585" spans="1:9" ht="72.5">
      <c r="A585" s="428"/>
      <c r="B585" s="191"/>
      <c r="C585" s="50" t="s">
        <v>4417</v>
      </c>
      <c r="D585" s="601">
        <v>2</v>
      </c>
      <c r="E585" s="28" t="s">
        <v>646</v>
      </c>
      <c r="F585" s="26"/>
      <c r="G585" s="53"/>
    </row>
    <row r="586" spans="1:9" ht="43.5">
      <c r="A586" s="428"/>
      <c r="B586" s="191"/>
      <c r="C586" s="50" t="s">
        <v>4418</v>
      </c>
      <c r="D586" s="601">
        <v>2</v>
      </c>
      <c r="E586" s="28" t="s">
        <v>646</v>
      </c>
      <c r="F586" s="30"/>
      <c r="G586" s="53"/>
    </row>
    <row r="587" spans="1:9" ht="43.5">
      <c r="A587" s="428"/>
      <c r="B587" s="191"/>
      <c r="C587" s="50" t="s">
        <v>4419</v>
      </c>
      <c r="D587" s="601">
        <v>2</v>
      </c>
      <c r="E587" s="28" t="s">
        <v>646</v>
      </c>
      <c r="F587" s="26"/>
      <c r="G587" s="53"/>
    </row>
    <row r="588" spans="1:9" ht="29">
      <c r="A588" s="428"/>
      <c r="B588" s="191"/>
      <c r="C588" s="50" t="s">
        <v>4420</v>
      </c>
      <c r="D588" s="601">
        <v>2</v>
      </c>
      <c r="E588" s="28" t="s">
        <v>646</v>
      </c>
      <c r="F588" s="26"/>
      <c r="G588" s="53"/>
    </row>
    <row r="589" spans="1:9" ht="43.5">
      <c r="A589" s="428"/>
      <c r="B589" s="191"/>
      <c r="C589" s="50" t="s">
        <v>4421</v>
      </c>
      <c r="D589" s="601">
        <v>2</v>
      </c>
      <c r="E589" s="28" t="s">
        <v>646</v>
      </c>
      <c r="F589" s="26"/>
      <c r="G589" s="53"/>
    </row>
    <row r="590" spans="1:9" ht="46.5">
      <c r="A590" s="18" t="s">
        <v>2224</v>
      </c>
      <c r="B590" s="191" t="s">
        <v>1294</v>
      </c>
      <c r="C590" s="50" t="s">
        <v>2600</v>
      </c>
      <c r="D590" s="601">
        <v>2</v>
      </c>
      <c r="E590" s="28" t="s">
        <v>538</v>
      </c>
      <c r="F590" s="26"/>
      <c r="G590" s="53"/>
    </row>
    <row r="591" spans="1:9" ht="31">
      <c r="A591" s="18" t="s">
        <v>2228</v>
      </c>
      <c r="B591" s="191" t="s">
        <v>1297</v>
      </c>
      <c r="C591" s="50" t="s">
        <v>4422</v>
      </c>
      <c r="D591" s="601">
        <v>2</v>
      </c>
      <c r="E591" s="28" t="s">
        <v>339</v>
      </c>
      <c r="F591" s="30" t="s">
        <v>4423</v>
      </c>
      <c r="G591" s="53"/>
    </row>
    <row r="592" spans="1:9" ht="40.15" customHeight="1">
      <c r="A592" s="414" t="s">
        <v>2235</v>
      </c>
      <c r="B592" s="1353" t="s">
        <v>16</v>
      </c>
      <c r="C592" s="1144"/>
      <c r="D592" s="1144"/>
      <c r="E592" s="1144"/>
      <c r="F592" s="1144"/>
      <c r="G592" s="1354"/>
      <c r="H592" s="29">
        <f>SUM(D593:D595)</f>
        <v>6</v>
      </c>
      <c r="I592" s="29">
        <f>COUNT(D593:D595)*2</f>
        <v>6</v>
      </c>
    </row>
    <row r="593" spans="1:9" ht="29">
      <c r="A593" s="18" t="s">
        <v>2237</v>
      </c>
      <c r="B593" s="191" t="s">
        <v>1302</v>
      </c>
      <c r="C593" s="50" t="s">
        <v>1303</v>
      </c>
      <c r="D593" s="601">
        <v>2</v>
      </c>
      <c r="E593" s="28" t="s">
        <v>538</v>
      </c>
      <c r="F593" s="26"/>
      <c r="G593" s="293"/>
    </row>
    <row r="594" spans="1:9" ht="46.5">
      <c r="A594" s="18" t="s">
        <v>2240</v>
      </c>
      <c r="B594" s="191" t="s">
        <v>1305</v>
      </c>
      <c r="C594" s="25" t="s">
        <v>1306</v>
      </c>
      <c r="D594" s="601">
        <v>2</v>
      </c>
      <c r="E594" s="28" t="s">
        <v>538</v>
      </c>
      <c r="F594" s="26"/>
      <c r="G594" s="293"/>
    </row>
    <row r="595" spans="1:9" ht="31">
      <c r="A595" s="18" t="s">
        <v>1307</v>
      </c>
      <c r="B595" s="191" t="s">
        <v>1308</v>
      </c>
      <c r="C595" s="23" t="s">
        <v>1309</v>
      </c>
      <c r="D595" s="601">
        <v>2</v>
      </c>
      <c r="E595" s="28" t="s">
        <v>538</v>
      </c>
      <c r="F595" s="26"/>
      <c r="G595" s="293"/>
    </row>
    <row r="596" spans="1:9" ht="40.15" customHeight="1">
      <c r="A596" s="414" t="s">
        <v>2244</v>
      </c>
      <c r="B596" s="1378" t="s">
        <v>14</v>
      </c>
      <c r="C596" s="1165"/>
      <c r="D596" s="1165"/>
      <c r="E596" s="1165"/>
      <c r="F596" s="1165"/>
      <c r="G596" s="1379"/>
      <c r="H596" s="29">
        <f>SUM(D597:D601)</f>
        <v>8</v>
      </c>
      <c r="I596" s="29">
        <f>COUNT(D597:D601)*2</f>
        <v>8</v>
      </c>
    </row>
    <row r="597" spans="1:9" ht="31">
      <c r="A597" s="18" t="s">
        <v>2245</v>
      </c>
      <c r="B597" s="19" t="s">
        <v>1311</v>
      </c>
      <c r="C597" s="25" t="s">
        <v>1312</v>
      </c>
      <c r="D597" s="601">
        <v>2</v>
      </c>
      <c r="E597" s="28" t="s">
        <v>651</v>
      </c>
      <c r="F597" s="26"/>
      <c r="G597" s="53"/>
    </row>
    <row r="598" spans="1:9" ht="57.75" hidden="1" customHeight="1">
      <c r="A598" s="27" t="s">
        <v>1313</v>
      </c>
      <c r="B598" s="19" t="s">
        <v>1314</v>
      </c>
      <c r="C598" s="50"/>
      <c r="D598" s="523"/>
      <c r="E598" s="28"/>
      <c r="F598" s="26"/>
      <c r="G598" s="26"/>
      <c r="H598" s="99"/>
      <c r="I598" s="99"/>
    </row>
    <row r="599" spans="1:9" ht="46.5">
      <c r="A599" s="18" t="s">
        <v>1318</v>
      </c>
      <c r="B599" s="51" t="s">
        <v>1319</v>
      </c>
      <c r="C599" s="123" t="s">
        <v>1320</v>
      </c>
      <c r="D599" s="601">
        <v>2</v>
      </c>
      <c r="E599" s="28" t="s">
        <v>651</v>
      </c>
      <c r="F599" s="26"/>
      <c r="G599" s="53"/>
    </row>
    <row r="600" spans="1:9" ht="46.5">
      <c r="A600" s="18" t="s">
        <v>2255</v>
      </c>
      <c r="B600" s="19" t="s">
        <v>1322</v>
      </c>
      <c r="C600" s="50" t="s">
        <v>1323</v>
      </c>
      <c r="D600" s="601">
        <v>2</v>
      </c>
      <c r="E600" s="28" t="s">
        <v>651</v>
      </c>
      <c r="F600" s="26"/>
      <c r="G600" s="53"/>
    </row>
    <row r="601" spans="1:9" ht="46.5">
      <c r="A601" s="18" t="s">
        <v>2257</v>
      </c>
      <c r="B601" s="114" t="s">
        <v>1325</v>
      </c>
      <c r="C601" s="50" t="s">
        <v>2259</v>
      </c>
      <c r="D601" s="601">
        <v>2</v>
      </c>
      <c r="E601" s="28" t="s">
        <v>651</v>
      </c>
      <c r="F601" s="26"/>
      <c r="G601" s="53"/>
    </row>
    <row r="602" spans="1:9" ht="40.15" customHeight="1">
      <c r="A602" s="414" t="s">
        <v>2261</v>
      </c>
      <c r="B602" s="996" t="s">
        <v>1327</v>
      </c>
      <c r="C602" s="997"/>
      <c r="D602" s="1001"/>
      <c r="E602" s="997"/>
      <c r="F602" s="997"/>
      <c r="G602" s="1079"/>
      <c r="H602" s="29">
        <f>SUM(D603:D609)</f>
        <v>6</v>
      </c>
      <c r="I602" s="29">
        <f>COUNT(D604:D609)*2</f>
        <v>6</v>
      </c>
    </row>
    <row r="603" spans="1:9" ht="31.5" hidden="1" customHeight="1">
      <c r="A603" s="27" t="s">
        <v>1328</v>
      </c>
      <c r="B603" s="50" t="s">
        <v>1329</v>
      </c>
      <c r="C603" s="50" t="s">
        <v>1330</v>
      </c>
      <c r="D603" s="530"/>
      <c r="E603" s="26" t="s">
        <v>538</v>
      </c>
      <c r="F603" s="91" t="s">
        <v>1331</v>
      </c>
      <c r="G603" s="26"/>
      <c r="H603" s="99"/>
      <c r="I603" s="99"/>
    </row>
    <row r="604" spans="1:9" ht="87" hidden="1">
      <c r="A604" s="27" t="s">
        <v>1332</v>
      </c>
      <c r="B604" s="50" t="s">
        <v>1333</v>
      </c>
      <c r="C604" s="50" t="s">
        <v>1334</v>
      </c>
      <c r="D604" s="530"/>
      <c r="E604" s="26" t="s">
        <v>538</v>
      </c>
      <c r="F604" s="91" t="s">
        <v>1335</v>
      </c>
      <c r="G604" s="53"/>
      <c r="H604" s="99"/>
      <c r="I604" s="99"/>
    </row>
    <row r="605" spans="1:9" ht="116" hidden="1">
      <c r="A605" s="27" t="s">
        <v>1336</v>
      </c>
      <c r="B605" s="50" t="s">
        <v>1337</v>
      </c>
      <c r="C605" s="50" t="s">
        <v>1338</v>
      </c>
      <c r="D605" s="530"/>
      <c r="E605" s="26" t="s">
        <v>538</v>
      </c>
      <c r="F605" s="91" t="s">
        <v>1339</v>
      </c>
      <c r="G605" s="53"/>
      <c r="H605" s="99"/>
      <c r="I605" s="99"/>
    </row>
    <row r="606" spans="1:9" ht="116">
      <c r="A606" s="63" t="s">
        <v>1340</v>
      </c>
      <c r="B606" s="50" t="s">
        <v>1341</v>
      </c>
      <c r="C606" s="50" t="s">
        <v>1342</v>
      </c>
      <c r="D606" s="530">
        <v>2</v>
      </c>
      <c r="E606" s="26" t="s">
        <v>538</v>
      </c>
      <c r="F606" s="91" t="s">
        <v>1343</v>
      </c>
      <c r="G606" s="156"/>
    </row>
    <row r="607" spans="1:9" ht="87">
      <c r="A607" s="63" t="s">
        <v>1344</v>
      </c>
      <c r="B607" s="50" t="s">
        <v>1345</v>
      </c>
      <c r="C607" s="50" t="s">
        <v>1346</v>
      </c>
      <c r="D607" s="530">
        <v>2</v>
      </c>
      <c r="E607" s="26" t="s">
        <v>538</v>
      </c>
      <c r="F607" s="91" t="s">
        <v>1347</v>
      </c>
      <c r="G607" s="156"/>
    </row>
    <row r="608" spans="1:9" ht="116" hidden="1">
      <c r="A608" s="27" t="s">
        <v>1348</v>
      </c>
      <c r="B608" s="50" t="s">
        <v>1349</v>
      </c>
      <c r="C608" s="50" t="s">
        <v>1350</v>
      </c>
      <c r="D608" s="530"/>
      <c r="E608" s="26" t="s">
        <v>538</v>
      </c>
      <c r="F608" s="91" t="s">
        <v>1351</v>
      </c>
      <c r="G608" s="53"/>
      <c r="H608" s="99"/>
      <c r="I608" s="99"/>
    </row>
    <row r="609" spans="1:9" ht="130.5">
      <c r="A609" s="414" t="s">
        <v>1352</v>
      </c>
      <c r="B609" s="50" t="s">
        <v>1353</v>
      </c>
      <c r="C609" s="50" t="s">
        <v>1354</v>
      </c>
      <c r="D609" s="530">
        <v>2</v>
      </c>
      <c r="E609" s="26" t="s">
        <v>538</v>
      </c>
      <c r="F609" s="91" t="s">
        <v>1355</v>
      </c>
      <c r="G609" s="53"/>
    </row>
    <row r="610" spans="1:9" ht="40.15" customHeight="1">
      <c r="A610" s="414" t="s">
        <v>2264</v>
      </c>
      <c r="B610" s="1353" t="s">
        <v>11</v>
      </c>
      <c r="C610" s="1144"/>
      <c r="D610" s="1144"/>
      <c r="E610" s="1144"/>
      <c r="F610" s="1144"/>
      <c r="G610" s="1354"/>
      <c r="H610" s="29">
        <f>SUM(D611:D613)</f>
        <v>6</v>
      </c>
      <c r="I610" s="29">
        <f>COUNT(D611:D613)*2</f>
        <v>6</v>
      </c>
    </row>
    <row r="611" spans="1:9" ht="31">
      <c r="A611" s="43" t="s">
        <v>2266</v>
      </c>
      <c r="B611" s="191" t="s">
        <v>1357</v>
      </c>
      <c r="C611" s="23" t="s">
        <v>1358</v>
      </c>
      <c r="D611" s="520">
        <v>2</v>
      </c>
      <c r="E611" s="28" t="s">
        <v>269</v>
      </c>
      <c r="F611" s="28" t="s">
        <v>1359</v>
      </c>
      <c r="G611" s="156"/>
    </row>
    <row r="612" spans="1:9" ht="29">
      <c r="A612" s="43"/>
      <c r="B612" s="191"/>
      <c r="C612" s="23" t="s">
        <v>1360</v>
      </c>
      <c r="D612" s="520">
        <v>2</v>
      </c>
      <c r="E612" s="28" t="s">
        <v>269</v>
      </c>
      <c r="F612" s="28" t="s">
        <v>1361</v>
      </c>
      <c r="G612" s="156"/>
    </row>
    <row r="613" spans="1:9" ht="31">
      <c r="A613" s="43" t="s">
        <v>2268</v>
      </c>
      <c r="B613" s="191" t="s">
        <v>1363</v>
      </c>
      <c r="C613" s="28" t="s">
        <v>2270</v>
      </c>
      <c r="D613" s="520">
        <v>2</v>
      </c>
      <c r="E613" s="34" t="s">
        <v>538</v>
      </c>
      <c r="F613" s="23" t="s">
        <v>1364</v>
      </c>
      <c r="G613" s="156"/>
    </row>
    <row r="614" spans="1:9" ht="37.5" hidden="1" customHeight="1">
      <c r="A614" s="92" t="s">
        <v>10</v>
      </c>
      <c r="B614" s="993" t="s">
        <v>1365</v>
      </c>
      <c r="C614" s="994"/>
      <c r="D614" s="994"/>
      <c r="E614" s="994"/>
      <c r="F614" s="994"/>
      <c r="G614" s="998"/>
      <c r="H614" s="99">
        <f>SUM(D615:D620)</f>
        <v>0</v>
      </c>
      <c r="I614" s="99">
        <f>COUNT(D615:D620)*2</f>
        <v>0</v>
      </c>
    </row>
    <row r="615" spans="1:9" ht="43.5" hidden="1">
      <c r="A615" s="92" t="s">
        <v>1366</v>
      </c>
      <c r="B615" s="50" t="s">
        <v>1367</v>
      </c>
      <c r="C615" s="50"/>
      <c r="D615" s="531"/>
      <c r="E615" s="50"/>
      <c r="F615" s="50"/>
      <c r="G615" s="50"/>
      <c r="H615" s="99"/>
      <c r="I615" s="99"/>
    </row>
    <row r="616" spans="1:9" ht="58" hidden="1">
      <c r="A616" s="92" t="s">
        <v>1368</v>
      </c>
      <c r="B616" s="50" t="s">
        <v>1369</v>
      </c>
      <c r="C616" s="50"/>
      <c r="D616" s="531"/>
      <c r="E616" s="50"/>
      <c r="F616" s="50"/>
      <c r="G616" s="50"/>
      <c r="H616" s="99"/>
      <c r="I616" s="99"/>
    </row>
    <row r="617" spans="1:9" ht="58" hidden="1">
      <c r="A617" s="92" t="s">
        <v>1370</v>
      </c>
      <c r="B617" s="50" t="s">
        <v>1371</v>
      </c>
      <c r="C617" s="50"/>
      <c r="D617" s="531"/>
      <c r="E617" s="50"/>
      <c r="F617" s="50"/>
      <c r="G617" s="50"/>
      <c r="H617" s="99"/>
      <c r="I617" s="99"/>
    </row>
    <row r="618" spans="1:9" ht="72.5" hidden="1">
      <c r="A618" s="92" t="s">
        <v>1372</v>
      </c>
      <c r="B618" s="50" t="s">
        <v>1373</v>
      </c>
      <c r="C618" s="50"/>
      <c r="D618" s="531"/>
      <c r="E618" s="50"/>
      <c r="F618" s="50"/>
      <c r="G618" s="50"/>
      <c r="H618" s="99"/>
      <c r="I618" s="99"/>
    </row>
    <row r="619" spans="1:9" ht="29" hidden="1">
      <c r="A619" s="92" t="s">
        <v>1374</v>
      </c>
      <c r="B619" s="50" t="s">
        <v>1375</v>
      </c>
      <c r="C619" s="50"/>
      <c r="D619" s="531"/>
      <c r="E619" s="50"/>
      <c r="F619" s="50"/>
      <c r="G619" s="50"/>
      <c r="H619" s="99"/>
      <c r="I619" s="99"/>
    </row>
    <row r="620" spans="1:9" ht="29" hidden="1">
      <c r="A620" s="92" t="s">
        <v>1376</v>
      </c>
      <c r="B620" s="50" t="s">
        <v>1377</v>
      </c>
      <c r="C620" s="50"/>
      <c r="D620" s="531"/>
      <c r="E620" s="50"/>
      <c r="F620" s="50"/>
      <c r="G620" s="50"/>
      <c r="H620" s="99"/>
      <c r="I620" s="99"/>
    </row>
    <row r="621" spans="1:9" ht="15.5">
      <c r="A621" s="93" t="s">
        <v>1378</v>
      </c>
      <c r="B621" s="993" t="s">
        <v>8</v>
      </c>
      <c r="C621" s="994"/>
      <c r="D621" s="994"/>
      <c r="E621" s="994"/>
      <c r="F621" s="994"/>
      <c r="G621" s="998"/>
      <c r="H621" s="29">
        <f>SUM(D622:D631)</f>
        <v>2</v>
      </c>
      <c r="I621" s="29">
        <f>COUNT(D622:D631)*2</f>
        <v>2</v>
      </c>
    </row>
    <row r="622" spans="1:9" ht="72.5" hidden="1">
      <c r="A622" s="92" t="s">
        <v>1379</v>
      </c>
      <c r="B622" s="50" t="s">
        <v>1380</v>
      </c>
      <c r="C622" s="276"/>
      <c r="D622" s="276"/>
      <c r="E622" s="276"/>
      <c r="F622" s="276"/>
      <c r="G622" s="276"/>
      <c r="H622" s="99"/>
      <c r="I622" s="99"/>
    </row>
    <row r="623" spans="1:9" ht="58" hidden="1">
      <c r="A623" s="92" t="s">
        <v>1381</v>
      </c>
      <c r="B623" s="50" t="s">
        <v>1382</v>
      </c>
      <c r="C623" s="276"/>
      <c r="D623" s="276"/>
      <c r="E623" s="276"/>
      <c r="F623" s="276"/>
      <c r="G623" s="276"/>
      <c r="H623" s="99"/>
      <c r="I623" s="99"/>
    </row>
    <row r="624" spans="1:9" ht="58" hidden="1">
      <c r="A624" s="92" t="s">
        <v>1383</v>
      </c>
      <c r="B624" s="50" t="s">
        <v>1384</v>
      </c>
      <c r="C624" s="276"/>
      <c r="D624" s="276"/>
      <c r="E624" s="276"/>
      <c r="F624" s="276"/>
      <c r="G624" s="276"/>
      <c r="H624" s="99"/>
      <c r="I624" s="99"/>
    </row>
    <row r="625" spans="1:9" ht="43.5" hidden="1">
      <c r="A625" s="92" t="s">
        <v>1385</v>
      </c>
      <c r="B625" s="50" t="s">
        <v>1386</v>
      </c>
      <c r="C625" s="276"/>
      <c r="D625" s="276"/>
      <c r="E625" s="276"/>
      <c r="F625" s="276"/>
      <c r="G625" s="276"/>
      <c r="H625" s="99"/>
      <c r="I625" s="99"/>
    </row>
    <row r="626" spans="1:9" ht="43.5" hidden="1">
      <c r="A626" s="92" t="s">
        <v>1387</v>
      </c>
      <c r="B626" s="50" t="s">
        <v>1388</v>
      </c>
      <c r="C626" s="276"/>
      <c r="D626" s="276"/>
      <c r="E626" s="276"/>
      <c r="F626" s="276"/>
      <c r="G626" s="276"/>
      <c r="H626" s="99"/>
      <c r="I626" s="99"/>
    </row>
    <row r="627" spans="1:9" ht="72.5">
      <c r="A627" s="93" t="s">
        <v>1389</v>
      </c>
      <c r="B627" s="50" t="s">
        <v>2271</v>
      </c>
      <c r="C627" s="50" t="s">
        <v>1391</v>
      </c>
      <c r="D627" s="613">
        <v>2</v>
      </c>
      <c r="E627" s="34" t="s">
        <v>538</v>
      </c>
      <c r="F627" s="50" t="s">
        <v>1392</v>
      </c>
      <c r="G627" s="165"/>
    </row>
    <row r="628" spans="1:9" ht="72.5" hidden="1">
      <c r="A628" s="27" t="s">
        <v>1393</v>
      </c>
      <c r="B628" s="50" t="s">
        <v>1394</v>
      </c>
      <c r="C628" s="50"/>
      <c r="D628" s="520"/>
      <c r="E628" s="28"/>
      <c r="F628" s="50"/>
      <c r="G628" s="165"/>
      <c r="H628" s="99"/>
      <c r="I628" s="99"/>
    </row>
    <row r="629" spans="1:9" ht="29" hidden="1">
      <c r="A629" s="27" t="s">
        <v>1395</v>
      </c>
      <c r="B629" s="50" t="s">
        <v>1396</v>
      </c>
      <c r="C629" s="50"/>
      <c r="D629" s="520"/>
      <c r="E629" s="28"/>
      <c r="F629" s="50"/>
      <c r="G629" s="165"/>
      <c r="H629" s="99"/>
      <c r="I629" s="99"/>
    </row>
    <row r="630" spans="1:9" ht="29" hidden="1">
      <c r="A630" s="27" t="s">
        <v>1397</v>
      </c>
      <c r="B630" s="50" t="s">
        <v>1398</v>
      </c>
      <c r="C630" s="50"/>
      <c r="D630" s="520"/>
      <c r="E630" s="28"/>
      <c r="F630" s="50"/>
      <c r="G630" s="165"/>
      <c r="H630" s="99"/>
      <c r="I630" s="99"/>
    </row>
    <row r="631" spans="1:9" ht="58" hidden="1">
      <c r="A631" s="27" t="s">
        <v>1399</v>
      </c>
      <c r="B631" s="50" t="s">
        <v>1400</v>
      </c>
      <c r="C631" s="50"/>
      <c r="D631" s="520"/>
      <c r="E631" s="28"/>
      <c r="F631" s="50"/>
      <c r="G631" s="165"/>
      <c r="H631" s="99"/>
      <c r="I631" s="99"/>
    </row>
    <row r="632" spans="1:9" ht="21">
      <c r="A632" s="422"/>
      <c r="B632" s="1195" t="s">
        <v>1401</v>
      </c>
      <c r="C632" s="1197"/>
      <c r="D632" s="1197"/>
      <c r="E632" s="1197"/>
      <c r="F632" s="1197"/>
      <c r="G632" s="1197"/>
      <c r="H632" s="29">
        <f>H633+H644+H654+H661</f>
        <v>48</v>
      </c>
      <c r="I632" s="29">
        <f>I633+I644+I654+I661</f>
        <v>48</v>
      </c>
    </row>
    <row r="633" spans="1:9" ht="40.15" customHeight="1">
      <c r="A633" s="413" t="s">
        <v>2274</v>
      </c>
      <c r="B633" s="1353" t="s">
        <v>6</v>
      </c>
      <c r="C633" s="1144"/>
      <c r="D633" s="1144"/>
      <c r="E633" s="1144"/>
      <c r="F633" s="1144"/>
      <c r="G633" s="1354"/>
      <c r="H633" s="29">
        <f>SUM(D634:D643)</f>
        <v>18</v>
      </c>
      <c r="I633" s="29">
        <f>COUNT(D634:D643)*2</f>
        <v>18</v>
      </c>
    </row>
    <row r="634" spans="1:9" ht="29">
      <c r="A634" s="18" t="s">
        <v>2275</v>
      </c>
      <c r="B634" s="30" t="s">
        <v>1403</v>
      </c>
      <c r="C634" s="365" t="s">
        <v>4424</v>
      </c>
      <c r="D634" s="605">
        <v>2</v>
      </c>
      <c r="E634" s="22" t="s">
        <v>646</v>
      </c>
      <c r="F634" s="66"/>
      <c r="G634" s="183"/>
    </row>
    <row r="635" spans="1:9" ht="29">
      <c r="A635" s="18"/>
      <c r="B635" s="30"/>
      <c r="C635" s="354" t="s">
        <v>4425</v>
      </c>
      <c r="D635" s="605">
        <v>2</v>
      </c>
      <c r="E635" s="22" t="s">
        <v>646</v>
      </c>
      <c r="F635" s="66"/>
      <c r="G635" s="183"/>
    </row>
    <row r="636" spans="1:9" ht="29">
      <c r="A636" s="18"/>
      <c r="B636" s="30"/>
      <c r="C636" s="354" t="s">
        <v>4426</v>
      </c>
      <c r="D636" s="605">
        <v>2</v>
      </c>
      <c r="E636" s="22" t="s">
        <v>646</v>
      </c>
      <c r="F636" s="66"/>
      <c r="G636" s="183"/>
    </row>
    <row r="637" spans="1:9" ht="29">
      <c r="A637" s="18"/>
      <c r="B637" s="30"/>
      <c r="C637" s="354" t="s">
        <v>4427</v>
      </c>
      <c r="D637" s="605">
        <v>2</v>
      </c>
      <c r="E637" s="22" t="s">
        <v>646</v>
      </c>
      <c r="F637" s="66"/>
      <c r="G637" s="183"/>
    </row>
    <row r="638" spans="1:9" ht="29">
      <c r="A638" s="18"/>
      <c r="B638" s="30"/>
      <c r="C638" s="354" t="s">
        <v>4428</v>
      </c>
      <c r="D638" s="605">
        <v>2</v>
      </c>
      <c r="E638" s="22" t="s">
        <v>646</v>
      </c>
      <c r="F638" s="66"/>
      <c r="G638" s="183"/>
    </row>
    <row r="639" spans="1:9" ht="29">
      <c r="A639" s="18"/>
      <c r="B639" s="30"/>
      <c r="C639" s="234" t="s">
        <v>4429</v>
      </c>
      <c r="D639" s="605">
        <v>2</v>
      </c>
      <c r="E639" s="22" t="s">
        <v>646</v>
      </c>
      <c r="F639" s="66"/>
      <c r="G639" s="183"/>
    </row>
    <row r="640" spans="1:9" ht="29">
      <c r="A640" s="18"/>
      <c r="B640" s="30"/>
      <c r="C640" s="234" t="s">
        <v>4430</v>
      </c>
      <c r="D640" s="605">
        <v>2</v>
      </c>
      <c r="E640" s="22" t="s">
        <v>646</v>
      </c>
      <c r="F640" s="66"/>
      <c r="G640" s="183"/>
    </row>
    <row r="641" spans="1:9" ht="29">
      <c r="A641" s="18"/>
      <c r="B641" s="30"/>
      <c r="C641" s="234" t="s">
        <v>4431</v>
      </c>
      <c r="D641" s="605">
        <v>2</v>
      </c>
      <c r="E641" s="22" t="s">
        <v>646</v>
      </c>
      <c r="F641" s="66"/>
      <c r="G641" s="183"/>
    </row>
    <row r="642" spans="1:9" ht="29">
      <c r="A642" s="18"/>
      <c r="B642" s="30"/>
      <c r="C642" s="234" t="s">
        <v>4432</v>
      </c>
      <c r="D642" s="605">
        <v>2</v>
      </c>
      <c r="E642" s="22" t="s">
        <v>646</v>
      </c>
      <c r="F642" s="66"/>
      <c r="G642" s="183"/>
    </row>
    <row r="643" spans="1:9" ht="47.25" hidden="1" customHeight="1">
      <c r="A643" s="27" t="s">
        <v>2279</v>
      </c>
      <c r="B643" s="161" t="s">
        <v>2608</v>
      </c>
      <c r="C643" s="374"/>
      <c r="D643" s="609"/>
      <c r="E643" s="22" t="s">
        <v>646</v>
      </c>
      <c r="F643" s="66" t="s">
        <v>4433</v>
      </c>
      <c r="G643" s="66"/>
      <c r="H643" s="99"/>
      <c r="I643" s="99"/>
    </row>
    <row r="644" spans="1:9" ht="40.15" customHeight="1">
      <c r="A644" s="413" t="s">
        <v>2281</v>
      </c>
      <c r="B644" s="1353" t="s">
        <v>4</v>
      </c>
      <c r="C644" s="1144"/>
      <c r="D644" s="1144"/>
      <c r="E644" s="1144"/>
      <c r="F644" s="1144"/>
      <c r="G644" s="1354"/>
      <c r="H644" s="29">
        <f>SUM(D645:D653)</f>
        <v>16</v>
      </c>
      <c r="I644" s="29">
        <f>COUNT(D645:D653)*2</f>
        <v>16</v>
      </c>
    </row>
    <row r="645" spans="1:9" ht="29">
      <c r="A645" s="18" t="s">
        <v>2282</v>
      </c>
      <c r="B645" s="30" t="s">
        <v>1417</v>
      </c>
      <c r="C645" s="365" t="s">
        <v>4434</v>
      </c>
      <c r="D645" s="605">
        <v>2</v>
      </c>
      <c r="E645" s="25" t="s">
        <v>646</v>
      </c>
      <c r="F645" s="66"/>
      <c r="G645" s="183"/>
    </row>
    <row r="646" spans="1:9" ht="29">
      <c r="A646" s="18"/>
      <c r="B646" s="30"/>
      <c r="C646" s="365" t="s">
        <v>4435</v>
      </c>
      <c r="D646" s="605">
        <v>2</v>
      </c>
      <c r="E646" s="25" t="s">
        <v>646</v>
      </c>
      <c r="F646" s="66"/>
      <c r="G646" s="183"/>
    </row>
    <row r="647" spans="1:9" ht="29">
      <c r="A647" s="18"/>
      <c r="B647" s="30"/>
      <c r="C647" s="365" t="s">
        <v>4436</v>
      </c>
      <c r="D647" s="605">
        <v>2</v>
      </c>
      <c r="E647" s="25"/>
      <c r="F647" s="66"/>
      <c r="G647" s="183"/>
    </row>
    <row r="648" spans="1:9">
      <c r="A648" s="18"/>
      <c r="B648" s="30"/>
      <c r="C648" s="365" t="s">
        <v>4437</v>
      </c>
      <c r="D648" s="605">
        <v>2</v>
      </c>
      <c r="E648" s="25"/>
      <c r="F648" s="66"/>
      <c r="G648" s="183"/>
    </row>
    <row r="649" spans="1:9" ht="29">
      <c r="A649" s="18"/>
      <c r="B649" s="30"/>
      <c r="C649" s="365" t="s">
        <v>4438</v>
      </c>
      <c r="D649" s="605">
        <v>2</v>
      </c>
      <c r="E649" s="25"/>
      <c r="F649" s="26"/>
      <c r="G649" s="183"/>
    </row>
    <row r="650" spans="1:9" ht="29">
      <c r="A650" s="18"/>
      <c r="B650" s="30"/>
      <c r="C650" s="365" t="s">
        <v>4439</v>
      </c>
      <c r="D650" s="605">
        <v>2</v>
      </c>
      <c r="E650" s="25"/>
      <c r="F650" s="26"/>
      <c r="G650" s="183"/>
    </row>
    <row r="651" spans="1:9" ht="29">
      <c r="A651" s="18"/>
      <c r="B651" s="30"/>
      <c r="C651" s="365" t="s">
        <v>4440</v>
      </c>
      <c r="D651" s="605">
        <v>2</v>
      </c>
      <c r="E651" s="25" t="s">
        <v>646</v>
      </c>
      <c r="F651" s="66"/>
      <c r="G651" s="183"/>
    </row>
    <row r="652" spans="1:9" ht="29">
      <c r="A652" s="18"/>
      <c r="B652" s="30"/>
      <c r="C652" s="365" t="s">
        <v>4441</v>
      </c>
      <c r="D652" s="605">
        <v>2</v>
      </c>
      <c r="E652" s="25" t="s">
        <v>646</v>
      </c>
      <c r="F652" s="66"/>
      <c r="G652" s="183"/>
    </row>
    <row r="653" spans="1:9" ht="43.5" hidden="1">
      <c r="A653" s="27" t="s">
        <v>1425</v>
      </c>
      <c r="B653" s="30" t="s">
        <v>2613</v>
      </c>
      <c r="C653" s="354"/>
      <c r="D653" s="605"/>
      <c r="E653" s="25"/>
      <c r="F653" s="272"/>
      <c r="G653" s="183"/>
      <c r="H653" s="99"/>
      <c r="I653" s="99"/>
    </row>
    <row r="654" spans="1:9" ht="40.15" customHeight="1">
      <c r="A654" s="413" t="s">
        <v>2288</v>
      </c>
      <c r="B654" s="1353" t="s">
        <v>2</v>
      </c>
      <c r="C654" s="1144"/>
      <c r="D654" s="1144"/>
      <c r="E654" s="1144"/>
      <c r="F654" s="1144"/>
      <c r="G654" s="1354"/>
      <c r="H654" s="29">
        <f>SUM(D655:D660)</f>
        <v>10</v>
      </c>
      <c r="I654" s="29">
        <f>COUNT(D655:D660)*2</f>
        <v>10</v>
      </c>
    </row>
    <row r="655" spans="1:9" ht="29">
      <c r="A655" s="18" t="s">
        <v>2289</v>
      </c>
      <c r="B655" s="30" t="s">
        <v>1428</v>
      </c>
      <c r="C655" s="354" t="s">
        <v>4444</v>
      </c>
      <c r="D655" s="606">
        <v>2</v>
      </c>
      <c r="E655" s="245" t="s">
        <v>646</v>
      </c>
      <c r="F655" s="356"/>
      <c r="G655" s="183"/>
    </row>
    <row r="656" spans="1:9" ht="29">
      <c r="A656" s="18"/>
      <c r="B656" s="30"/>
      <c r="C656" s="161" t="s">
        <v>1429</v>
      </c>
      <c r="D656" s="606">
        <v>2</v>
      </c>
      <c r="E656" s="245" t="s">
        <v>646</v>
      </c>
      <c r="F656" s="356"/>
      <c r="G656" s="183"/>
    </row>
    <row r="657" spans="1:9" ht="58">
      <c r="A657" s="18"/>
      <c r="B657" s="30"/>
      <c r="C657" s="354" t="s">
        <v>4442</v>
      </c>
      <c r="D657" s="606">
        <v>2</v>
      </c>
      <c r="E657" s="245" t="s">
        <v>646</v>
      </c>
      <c r="F657" s="272" t="s">
        <v>4443</v>
      </c>
      <c r="G657" s="183"/>
    </row>
    <row r="658" spans="1:9" ht="29">
      <c r="A658" s="18"/>
      <c r="B658" s="30"/>
      <c r="C658" s="30" t="s">
        <v>4445</v>
      </c>
      <c r="D658" s="605">
        <v>2</v>
      </c>
      <c r="E658" s="25" t="s">
        <v>646</v>
      </c>
      <c r="F658" s="50" t="s">
        <v>4446</v>
      </c>
      <c r="G658" s="183"/>
    </row>
    <row r="659" spans="1:9" ht="29">
      <c r="A659" s="18"/>
      <c r="B659" s="30"/>
      <c r="C659" s="30" t="s">
        <v>4447</v>
      </c>
      <c r="D659" s="605">
        <v>2</v>
      </c>
      <c r="E659" s="25" t="s">
        <v>646</v>
      </c>
      <c r="F659" s="223" t="s">
        <v>4448</v>
      </c>
      <c r="G659" s="183"/>
    </row>
    <row r="660" spans="1:9" ht="62.25" hidden="1" customHeight="1">
      <c r="A660" s="27" t="s">
        <v>1432</v>
      </c>
      <c r="B660" s="30" t="s">
        <v>2619</v>
      </c>
      <c r="C660" s="66"/>
      <c r="D660" s="609"/>
      <c r="E660" s="22"/>
      <c r="F660" s="66"/>
      <c r="G660" s="66"/>
      <c r="H660" s="99"/>
      <c r="I660" s="99"/>
    </row>
    <row r="661" spans="1:9" ht="40.15" customHeight="1">
      <c r="A661" s="413" t="s">
        <v>2305</v>
      </c>
      <c r="B661" s="1353" t="s">
        <v>0</v>
      </c>
      <c r="C661" s="1144"/>
      <c r="D661" s="1144"/>
      <c r="E661" s="1144"/>
      <c r="F661" s="1144"/>
      <c r="G661" s="1354"/>
      <c r="H661" s="29">
        <f>SUM(D662:D664)</f>
        <v>4</v>
      </c>
      <c r="I661" s="29">
        <f>COUNT(D662:D664)*2</f>
        <v>4</v>
      </c>
    </row>
    <row r="662" spans="1:9" ht="29">
      <c r="A662" s="18" t="s">
        <v>2307</v>
      </c>
      <c r="B662" s="30" t="s">
        <v>1435</v>
      </c>
      <c r="C662" s="374" t="s">
        <v>4449</v>
      </c>
      <c r="D662" s="605">
        <v>2</v>
      </c>
      <c r="E662" s="22" t="s">
        <v>646</v>
      </c>
      <c r="F662" s="66"/>
      <c r="G662" s="183"/>
    </row>
    <row r="663" spans="1:9" ht="29">
      <c r="A663" s="18"/>
      <c r="B663" s="30"/>
      <c r="C663" s="229" t="s">
        <v>4450</v>
      </c>
      <c r="D663" s="605">
        <v>2</v>
      </c>
      <c r="E663" s="22" t="s">
        <v>646</v>
      </c>
      <c r="F663" s="66"/>
      <c r="G663" s="183"/>
    </row>
    <row r="664" spans="1:9" ht="65.25" hidden="1" customHeight="1">
      <c r="A664" s="27" t="s">
        <v>1440</v>
      </c>
      <c r="B664" s="30" t="s">
        <v>2623</v>
      </c>
      <c r="C664" s="66"/>
      <c r="D664" s="609"/>
      <c r="E664" s="22"/>
      <c r="F664" s="66"/>
      <c r="G664" s="66"/>
      <c r="H664" s="99"/>
      <c r="I664" s="99"/>
    </row>
    <row r="665" spans="1:9">
      <c r="A665" s="725"/>
      <c r="B665" s="100"/>
      <c r="C665" s="100"/>
      <c r="D665" s="718"/>
      <c r="E665" s="100"/>
      <c r="F665" s="100"/>
      <c r="G665" s="99"/>
    </row>
    <row r="666" spans="1:9">
      <c r="A666" s="920"/>
      <c r="B666" s="101" t="s">
        <v>2624</v>
      </c>
      <c r="C666" s="101" t="s">
        <v>2313</v>
      </c>
      <c r="D666" s="896" t="s">
        <v>2683</v>
      </c>
      <c r="E666" s="101">
        <f>H2</f>
        <v>15</v>
      </c>
      <c r="F666" s="101"/>
      <c r="G666" s="29"/>
    </row>
    <row r="667" spans="1:9">
      <c r="A667" s="920" t="s">
        <v>174</v>
      </c>
      <c r="B667" s="101">
        <f>IF(E666=0,0,H43)</f>
        <v>30</v>
      </c>
      <c r="C667" s="101">
        <f>IF(E666=0,0,I43)</f>
        <v>30</v>
      </c>
      <c r="D667" s="917">
        <f>IF(D675=0,0,B667/C667)</f>
        <v>1</v>
      </c>
      <c r="E667" s="101"/>
      <c r="F667" s="101"/>
      <c r="G667" s="29"/>
    </row>
    <row r="668" spans="1:9">
      <c r="A668" s="920" t="s">
        <v>176</v>
      </c>
      <c r="B668" s="101">
        <f>IF(E666=0,0,H108)</f>
        <v>42</v>
      </c>
      <c r="C668" s="101">
        <f>IF(E666=0,0,I108)</f>
        <v>42</v>
      </c>
      <c r="D668" s="917">
        <f>IF(D675=0,0,B668/C668)</f>
        <v>1</v>
      </c>
      <c r="E668" s="101"/>
      <c r="F668" s="101"/>
      <c r="G668" s="29"/>
    </row>
    <row r="669" spans="1:9">
      <c r="A669" s="920" t="s">
        <v>178</v>
      </c>
      <c r="B669" s="101">
        <f>IF(E666=0,0,H157)</f>
        <v>122</v>
      </c>
      <c r="C669" s="101">
        <f>IF(E666=0,0,I157)</f>
        <v>122</v>
      </c>
      <c r="D669" s="917">
        <f>IF(D675=0,0,B669/C669)</f>
        <v>1</v>
      </c>
      <c r="E669" s="101"/>
      <c r="F669" s="101"/>
      <c r="G669" s="29"/>
    </row>
    <row r="670" spans="1:9">
      <c r="A670" s="920" t="s">
        <v>180</v>
      </c>
      <c r="B670" s="883">
        <f>IF(E666=0,0,H239)</f>
        <v>94</v>
      </c>
      <c r="C670" s="883">
        <f>IF(E666=0,0,I239)</f>
        <v>94</v>
      </c>
      <c r="D670" s="917">
        <f>IF(D675=0,0,B670/C670)</f>
        <v>1</v>
      </c>
      <c r="E670" s="101"/>
      <c r="F670" s="101"/>
      <c r="G670" s="29"/>
    </row>
    <row r="671" spans="1:9">
      <c r="A671" s="920" t="s">
        <v>182</v>
      </c>
      <c r="B671" s="883">
        <f>IF(E666=0,0,H317)</f>
        <v>58</v>
      </c>
      <c r="C671" s="883">
        <f>IF(E666=0,0,I317)</f>
        <v>58</v>
      </c>
      <c r="D671" s="917">
        <f>IF(D675=0,0,B671/C671)</f>
        <v>1</v>
      </c>
      <c r="E671" s="101"/>
      <c r="F671" s="101"/>
      <c r="G671" s="29"/>
    </row>
    <row r="672" spans="1:9">
      <c r="A672" s="920" t="s">
        <v>184</v>
      </c>
      <c r="B672" s="883">
        <f>IF(E666=0,0,H478)</f>
        <v>108</v>
      </c>
      <c r="C672" s="883">
        <f>IF(E666=0,0,I478)</f>
        <v>108</v>
      </c>
      <c r="D672" s="917">
        <f>IF(D675=0,0,B672/C672)</f>
        <v>1</v>
      </c>
      <c r="E672" s="101"/>
      <c r="F672" s="101"/>
      <c r="G672" s="29"/>
    </row>
    <row r="673" spans="1:7">
      <c r="A673" s="920" t="s">
        <v>185</v>
      </c>
      <c r="B673" s="883">
        <f>IF(E666=0,0,H542)</f>
        <v>112</v>
      </c>
      <c r="C673" s="883">
        <f>IF(E666=0,0,I542)</f>
        <v>112</v>
      </c>
      <c r="D673" s="917">
        <f>IF(D675=0,0,B673/C673)</f>
        <v>1</v>
      </c>
      <c r="E673" s="101"/>
      <c r="F673" s="101"/>
      <c r="G673" s="29"/>
    </row>
    <row r="674" spans="1:7">
      <c r="A674" s="920" t="s">
        <v>187</v>
      </c>
      <c r="B674" s="883">
        <f>IF(E666=0,0,H632)</f>
        <v>48</v>
      </c>
      <c r="C674" s="883">
        <f>IF(E666=0,0,I632)</f>
        <v>48</v>
      </c>
      <c r="D674" s="917">
        <f>IF(D675=0,0,B674/C674)</f>
        <v>1</v>
      </c>
      <c r="E674" s="101"/>
      <c r="F674" s="101"/>
      <c r="G674" s="29"/>
    </row>
    <row r="675" spans="1:7">
      <c r="A675" s="920" t="s">
        <v>1446</v>
      </c>
      <c r="B675" s="101">
        <f>IF(E666=0,0,SUM(B667:B674))</f>
        <v>614</v>
      </c>
      <c r="C675" s="101">
        <f>IF(E666=0,0,SUM(C667:C674))</f>
        <v>614</v>
      </c>
      <c r="D675" s="917">
        <f>IF(E666=0,0,B675/C675)</f>
        <v>1</v>
      </c>
      <c r="E675" s="101"/>
      <c r="F675" s="101"/>
      <c r="G675" s="29"/>
    </row>
    <row r="676" spans="1:7">
      <c r="A676" s="920">
        <v>0</v>
      </c>
      <c r="B676" s="101"/>
      <c r="C676" s="101"/>
      <c r="D676" s="896"/>
      <c r="E676" s="101"/>
      <c r="F676" s="101"/>
      <c r="G676" s="29"/>
    </row>
    <row r="677" spans="1:7">
      <c r="A677" s="920">
        <v>1</v>
      </c>
      <c r="B677" s="101"/>
      <c r="C677" s="101"/>
      <c r="D677" s="896"/>
      <c r="E677" s="101"/>
      <c r="F677" s="101"/>
      <c r="G677" s="29"/>
    </row>
    <row r="678" spans="1:7">
      <c r="A678" s="920">
        <v>2</v>
      </c>
      <c r="B678" s="101"/>
      <c r="C678" s="101"/>
      <c r="D678" s="896"/>
      <c r="E678" s="101"/>
      <c r="F678" s="101"/>
      <c r="G678" s="29"/>
    </row>
    <row r="679" spans="1:7">
      <c r="A679" s="920"/>
      <c r="B679" s="101"/>
      <c r="C679" s="101"/>
      <c r="D679" s="896"/>
      <c r="E679" s="101"/>
      <c r="F679" s="101"/>
      <c r="G679" s="29"/>
    </row>
    <row r="680" spans="1:7">
      <c r="A680" s="920"/>
      <c r="B680" s="101"/>
      <c r="C680" s="101"/>
      <c r="D680" s="896"/>
      <c r="E680" s="101"/>
      <c r="F680" s="101"/>
      <c r="G680" s="29"/>
    </row>
    <row r="681" spans="1:7">
      <c r="A681" s="369"/>
      <c r="B681" s="29"/>
      <c r="C681" s="29"/>
      <c r="D681" s="623"/>
      <c r="E681" s="29"/>
      <c r="F681" s="29"/>
      <c r="G681" s="29"/>
    </row>
    <row r="682" spans="1:7">
      <c r="A682" s="369"/>
      <c r="B682" s="29"/>
      <c r="C682" s="29"/>
      <c r="D682" s="623"/>
      <c r="E682" s="29"/>
      <c r="F682" s="29"/>
      <c r="G682" s="29"/>
    </row>
    <row r="683" spans="1:7">
      <c r="A683" s="369"/>
      <c r="B683" s="29"/>
      <c r="C683" s="29"/>
      <c r="D683" s="623"/>
      <c r="E683" s="29"/>
      <c r="F683" s="29"/>
      <c r="G683" s="29"/>
    </row>
    <row r="684" spans="1:7">
      <c r="A684" s="369"/>
      <c r="B684" s="29"/>
      <c r="C684" s="29"/>
      <c r="D684" s="623"/>
      <c r="E684" s="29"/>
      <c r="F684" s="29"/>
      <c r="G684" s="29"/>
    </row>
    <row r="685" spans="1:7">
      <c r="A685" s="369"/>
      <c r="B685" s="29"/>
      <c r="C685" s="29"/>
      <c r="D685" s="623"/>
      <c r="E685" s="29"/>
      <c r="F685" s="29"/>
      <c r="G685" s="29"/>
    </row>
    <row r="686" spans="1:7">
      <c r="A686" s="369"/>
      <c r="B686" s="29"/>
      <c r="C686" s="29"/>
      <c r="D686" s="623"/>
      <c r="E686" s="29"/>
      <c r="F686" s="29"/>
      <c r="G686" s="29"/>
    </row>
  </sheetData>
  <protectedRanges>
    <protectedRange sqref="D606:D609" name="Range5"/>
    <protectedRange sqref="G223:G237" name="Range3"/>
    <protectedRange sqref="D533:D536" name="Range1_4"/>
    <protectedRange sqref="D223:D237" name="Range2"/>
    <protectedRange sqref="D532" name="Range4"/>
  </protectedRanges>
  <autoFilter ref="A42:G664">
    <filterColumn colId="0">
      <colorFilter dxfId="8"/>
    </filterColumn>
  </autoFilter>
  <mergeCells count="125">
    <mergeCell ref="C4:E4"/>
    <mergeCell ref="G4:I4"/>
    <mergeCell ref="G1:I1"/>
    <mergeCell ref="A1:F1"/>
    <mergeCell ref="B19:I19"/>
    <mergeCell ref="B20:I20"/>
    <mergeCell ref="B21:I21"/>
    <mergeCell ref="B22:I22"/>
    <mergeCell ref="B23:I23"/>
    <mergeCell ref="A2:G2"/>
    <mergeCell ref="H2:I2"/>
    <mergeCell ref="A3:I3"/>
    <mergeCell ref="A4:B4"/>
    <mergeCell ref="B24:I24"/>
    <mergeCell ref="A7:I7"/>
    <mergeCell ref="A8:C8"/>
    <mergeCell ref="D8:I8"/>
    <mergeCell ref="D9:I16"/>
    <mergeCell ref="A17:I17"/>
    <mergeCell ref="B18:I18"/>
    <mergeCell ref="A5:B5"/>
    <mergeCell ref="C5:E5"/>
    <mergeCell ref="G5:I5"/>
    <mergeCell ref="A6:B6"/>
    <mergeCell ref="C6:E6"/>
    <mergeCell ref="G6:I6"/>
    <mergeCell ref="B31:I31"/>
    <mergeCell ref="B32:I32"/>
    <mergeCell ref="B33:I33"/>
    <mergeCell ref="B34:I34"/>
    <mergeCell ref="B35:I35"/>
    <mergeCell ref="B36:I36"/>
    <mergeCell ref="B25:I25"/>
    <mergeCell ref="B26:I26"/>
    <mergeCell ref="B27:I27"/>
    <mergeCell ref="B28:I28"/>
    <mergeCell ref="B29:I29"/>
    <mergeCell ref="B30:I30"/>
    <mergeCell ref="B70:G70"/>
    <mergeCell ref="B82:G82"/>
    <mergeCell ref="B96:G96"/>
    <mergeCell ref="B105:G105"/>
    <mergeCell ref="B108:G108"/>
    <mergeCell ref="B109:G109"/>
    <mergeCell ref="B37:I37"/>
    <mergeCell ref="A38:I40"/>
    <mergeCell ref="A41:G41"/>
    <mergeCell ref="B43:G43"/>
    <mergeCell ref="B44:G44"/>
    <mergeCell ref="B64:G64"/>
    <mergeCell ref="B174:G174"/>
    <mergeCell ref="B182:G182"/>
    <mergeCell ref="B189:G189"/>
    <mergeCell ref="B198:G198"/>
    <mergeCell ref="B205:G205"/>
    <mergeCell ref="B239:G239"/>
    <mergeCell ref="B120:G120"/>
    <mergeCell ref="B126:G126"/>
    <mergeCell ref="B131:G131"/>
    <mergeCell ref="B137:G137"/>
    <mergeCell ref="B157:G157"/>
    <mergeCell ref="B158:G158"/>
    <mergeCell ref="B145:G145"/>
    <mergeCell ref="B222:G222"/>
    <mergeCell ref="B412:G412"/>
    <mergeCell ref="B295:G295"/>
    <mergeCell ref="B299:G299"/>
    <mergeCell ref="B302:G302"/>
    <mergeCell ref="B305:G305"/>
    <mergeCell ref="B309:G309"/>
    <mergeCell ref="B314:G314"/>
    <mergeCell ref="B240:G240"/>
    <mergeCell ref="B252:G252"/>
    <mergeCell ref="B266:G266"/>
    <mergeCell ref="B276:G276"/>
    <mergeCell ref="B287:G287"/>
    <mergeCell ref="B291:G291"/>
    <mergeCell ref="B500:G500"/>
    <mergeCell ref="B466:G466"/>
    <mergeCell ref="B343:G343"/>
    <mergeCell ref="B346:G346"/>
    <mergeCell ref="B352:G352"/>
    <mergeCell ref="B361:G361"/>
    <mergeCell ref="B365:G365"/>
    <mergeCell ref="B369:G369"/>
    <mergeCell ref="B317:G317"/>
    <mergeCell ref="B318:G318"/>
    <mergeCell ref="B324:G324"/>
    <mergeCell ref="B327:G327"/>
    <mergeCell ref="B333:G333"/>
    <mergeCell ref="B340:G340"/>
    <mergeCell ref="B417:G417"/>
    <mergeCell ref="B424:G424"/>
    <mergeCell ref="B436:G436"/>
    <mergeCell ref="B443:G443"/>
    <mergeCell ref="B454:G454"/>
    <mergeCell ref="B461:G461"/>
    <mergeCell ref="B376:G376"/>
    <mergeCell ref="B392:G392"/>
    <mergeCell ref="B403:G403"/>
    <mergeCell ref="B407:G407"/>
    <mergeCell ref="B506:G506"/>
    <mergeCell ref="B416:G416"/>
    <mergeCell ref="B621:G621"/>
    <mergeCell ref="B632:G632"/>
    <mergeCell ref="B633:G633"/>
    <mergeCell ref="B644:G644"/>
    <mergeCell ref="B654:G654"/>
    <mergeCell ref="B661:G661"/>
    <mergeCell ref="B565:G565"/>
    <mergeCell ref="B592:G592"/>
    <mergeCell ref="B596:G596"/>
    <mergeCell ref="B602:G602"/>
    <mergeCell ref="B610:G610"/>
    <mergeCell ref="B614:G614"/>
    <mergeCell ref="B514:G514"/>
    <mergeCell ref="B525:G525"/>
    <mergeCell ref="B542:G542"/>
    <mergeCell ref="B543:G543"/>
    <mergeCell ref="B546:G546"/>
    <mergeCell ref="B551:G551"/>
    <mergeCell ref="B467:G467"/>
    <mergeCell ref="B478:G478"/>
    <mergeCell ref="B479:G479"/>
    <mergeCell ref="B488:G488"/>
  </mergeCells>
  <dataValidations count="8">
    <dataValidation type="list" allowBlank="1" showInputMessage="1" showErrorMessage="1" sqref="D653">
      <formula1>$A$660:$A$662</formula1>
    </dataValidation>
    <dataValidation type="list" allowBlank="1" showInputMessage="1" showErrorMessage="1" sqref="D615:D620 D676:D1048576 D654:D666 D96:D103 D622:D652 D41:D94 D105:D144 D146:D221 D223:D465 D467:D601 D603:D609 D611:D613">
      <formula1>$A$676:$A$678</formula1>
    </dataValidation>
    <dataValidation type="list" allowBlank="1" showInputMessage="1" showErrorMessage="1" sqref="D615:D620">
      <formula1>$A$741:$A$743</formula1>
    </dataValidation>
    <dataValidation type="list" allowBlank="1" showInputMessage="1" showErrorMessage="1" sqref="D610">
      <formula1>$A$678:$A$680</formula1>
    </dataValidation>
    <dataValidation type="list" allowBlank="1" showInputMessage="1" showErrorMessage="1" sqref="D602">
      <formula1>$A$721:$A$723</formula1>
    </dataValidation>
    <dataValidation type="list" allowBlank="1" showInputMessage="1" showErrorMessage="1" sqref="D95">
      <formula1>$A$1082:$A$1084</formula1>
    </dataValidation>
    <dataValidation type="list" allowBlank="1" showInputMessage="1" showErrorMessage="1" sqref="D104">
      <formula1>$A$1074:$A$1076</formula1>
    </dataValidation>
    <dataValidation type="list" allowBlank="1" showInputMessage="1" showErrorMessage="1" sqref="D466">
      <formula1>$A$836:$A$838</formula1>
    </dataValidation>
  </dataValidations>
  <pageMargins left="0.70866141732283472" right="0.70866141732283472" top="0.74803149606299213" bottom="0.74803149606299213" header="0.31496062992125984" footer="0.31496062992125984"/>
  <pageSetup paperSize="9" scale="54" orientation="portrait" r:id="rId1"/>
  <headerFooter>
    <oddHeader>&amp;LChecklist No. 13&amp;CLaboratory &amp;RVersion- NHSRC /3.0</oddHeader>
    <oddFooter>Page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O638"/>
  <sheetViews>
    <sheetView topLeftCell="A604" zoomScale="80" zoomScaleNormal="80" zoomScalePageLayoutView="60" workbookViewId="0">
      <selection activeCell="A42" sqref="A42:G614"/>
    </sheetView>
  </sheetViews>
  <sheetFormatPr defaultColWidth="9.1796875" defaultRowHeight="14.5"/>
  <cols>
    <col min="1" max="1" width="15.81640625" style="429" customWidth="1"/>
    <col min="2" max="2" width="36.7265625" style="7" customWidth="1"/>
    <col min="3" max="3" width="27.453125" style="7" customWidth="1"/>
    <col min="4" max="4" width="10.1796875" style="381" customWidth="1"/>
    <col min="5" max="5" width="10.54296875" style="37" customWidth="1"/>
    <col min="6" max="6" width="20.7265625" style="7" customWidth="1"/>
    <col min="7" max="7" width="22.7265625" style="288" customWidth="1"/>
    <col min="8" max="8" width="6.81640625" style="29" customWidth="1"/>
    <col min="9" max="9" width="6.54296875" style="29" customWidth="1"/>
    <col min="10" max="16384" width="9.1796875" style="7"/>
  </cols>
  <sheetData>
    <row r="1" spans="1:9" ht="63.75" customHeight="1">
      <c r="A1" s="1118" t="s">
        <v>160</v>
      </c>
      <c r="B1" s="1118"/>
      <c r="C1" s="1118"/>
      <c r="D1" s="1118"/>
      <c r="E1" s="1118"/>
      <c r="F1" s="1118"/>
      <c r="G1" s="1115" t="s">
        <v>8497</v>
      </c>
      <c r="H1" s="1116"/>
      <c r="I1" s="1117"/>
    </row>
    <row r="2" spans="1:9" ht="33.5">
      <c r="A2" s="1040" t="s">
        <v>4451</v>
      </c>
      <c r="B2" s="1041"/>
      <c r="C2" s="1041"/>
      <c r="D2" s="1041"/>
      <c r="E2" s="1041"/>
      <c r="F2" s="1041"/>
      <c r="G2" s="1337"/>
      <c r="H2" s="1139">
        <v>16</v>
      </c>
      <c r="I2" s="1140"/>
    </row>
    <row r="3" spans="1:9" ht="28.5">
      <c r="A3" s="1074" t="s">
        <v>164</v>
      </c>
      <c r="B3" s="1074"/>
      <c r="C3" s="1074"/>
      <c r="D3" s="1074"/>
      <c r="E3" s="1074"/>
      <c r="F3" s="1074"/>
      <c r="G3" s="1532"/>
      <c r="H3" s="1141"/>
      <c r="I3" s="1141"/>
    </row>
    <row r="4" spans="1:9" ht="42">
      <c r="A4" s="1142" t="s">
        <v>165</v>
      </c>
      <c r="B4" s="1142"/>
      <c r="C4" s="1018"/>
      <c r="D4" s="1018"/>
      <c r="E4" s="1018"/>
      <c r="F4" s="8" t="s">
        <v>166</v>
      </c>
      <c r="G4" s="1531"/>
      <c r="H4" s="1138"/>
      <c r="I4" s="1138"/>
    </row>
    <row r="5" spans="1:9" ht="42">
      <c r="A5" s="1062" t="s">
        <v>167</v>
      </c>
      <c r="B5" s="1063"/>
      <c r="C5" s="1064"/>
      <c r="D5" s="1064"/>
      <c r="E5" s="1064"/>
      <c r="F5" s="9" t="s">
        <v>168</v>
      </c>
      <c r="G5" s="1531"/>
      <c r="H5" s="1138"/>
      <c r="I5" s="1138"/>
    </row>
    <row r="6" spans="1:9" ht="63">
      <c r="A6" s="1066" t="s">
        <v>169</v>
      </c>
      <c r="B6" s="1066"/>
      <c r="C6" s="1067"/>
      <c r="D6" s="1067"/>
      <c r="E6" s="1067"/>
      <c r="F6" s="9" t="s">
        <v>170</v>
      </c>
      <c r="G6" s="1531"/>
      <c r="H6" s="1138"/>
      <c r="I6" s="1138"/>
    </row>
    <row r="7" spans="1:9" ht="33.5">
      <c r="A7" s="1285" t="s">
        <v>4452</v>
      </c>
      <c r="B7" s="1286"/>
      <c r="C7" s="1286"/>
      <c r="D7" s="1286"/>
      <c r="E7" s="1286"/>
      <c r="F7" s="1286"/>
      <c r="G7" s="1526"/>
      <c r="H7" s="1286"/>
      <c r="I7" s="1286"/>
    </row>
    <row r="8" spans="1:9" ht="33.65" customHeight="1">
      <c r="A8" s="1232" t="s">
        <v>172</v>
      </c>
      <c r="B8" s="1232"/>
      <c r="C8" s="1232"/>
      <c r="D8" s="1124" t="s">
        <v>4453</v>
      </c>
      <c r="E8" s="1124"/>
      <c r="F8" s="1124"/>
      <c r="G8" s="1124"/>
      <c r="H8" s="1125"/>
      <c r="I8" s="1125"/>
    </row>
    <row r="9" spans="1:9" ht="33.65" customHeight="1">
      <c r="A9" s="103" t="s">
        <v>174</v>
      </c>
      <c r="B9" s="104" t="s">
        <v>175</v>
      </c>
      <c r="C9" s="284">
        <f>'Radiology '!D618</f>
        <v>1</v>
      </c>
      <c r="D9" s="1126">
        <f>D626</f>
        <v>1</v>
      </c>
      <c r="E9" s="1127"/>
      <c r="F9" s="1127"/>
      <c r="G9" s="1527"/>
      <c r="H9" s="1128"/>
      <c r="I9" s="1129"/>
    </row>
    <row r="10" spans="1:9" ht="33.65" customHeight="1">
      <c r="A10" s="103" t="s">
        <v>176</v>
      </c>
      <c r="B10" s="104" t="s">
        <v>177</v>
      </c>
      <c r="C10" s="284">
        <f>'Radiology '!D619</f>
        <v>1</v>
      </c>
      <c r="D10" s="1130"/>
      <c r="E10" s="1131"/>
      <c r="F10" s="1131"/>
      <c r="G10" s="1528"/>
      <c r="H10" s="1132"/>
      <c r="I10" s="1133"/>
    </row>
    <row r="11" spans="1:9" ht="33.65" customHeight="1">
      <c r="A11" s="103" t="s">
        <v>178</v>
      </c>
      <c r="B11" s="104" t="s">
        <v>179</v>
      </c>
      <c r="C11" s="284">
        <f>'Radiology '!D620</f>
        <v>1</v>
      </c>
      <c r="D11" s="1130"/>
      <c r="E11" s="1131"/>
      <c r="F11" s="1131"/>
      <c r="G11" s="1528"/>
      <c r="H11" s="1132"/>
      <c r="I11" s="1133"/>
    </row>
    <row r="12" spans="1:9" ht="33.65" customHeight="1">
      <c r="A12" s="103" t="s">
        <v>180</v>
      </c>
      <c r="B12" s="104" t="s">
        <v>181</v>
      </c>
      <c r="C12" s="284">
        <f>'Radiology '!D621</f>
        <v>1</v>
      </c>
      <c r="D12" s="1130"/>
      <c r="E12" s="1131"/>
      <c r="F12" s="1131"/>
      <c r="G12" s="1528"/>
      <c r="H12" s="1132"/>
      <c r="I12" s="1133"/>
    </row>
    <row r="13" spans="1:9" ht="33.65" customHeight="1">
      <c r="A13" s="103" t="s">
        <v>182</v>
      </c>
      <c r="B13" s="400" t="s">
        <v>183</v>
      </c>
      <c r="C13" s="284">
        <f>'Radiology '!D622</f>
        <v>1</v>
      </c>
      <c r="D13" s="1130"/>
      <c r="E13" s="1131"/>
      <c r="F13" s="1131"/>
      <c r="G13" s="1528"/>
      <c r="H13" s="1132"/>
      <c r="I13" s="1133"/>
    </row>
    <row r="14" spans="1:9" ht="33.65" customHeight="1">
      <c r="A14" s="103" t="s">
        <v>184</v>
      </c>
      <c r="B14" s="104" t="s">
        <v>146</v>
      </c>
      <c r="C14" s="284">
        <f>'Radiology '!D623</f>
        <v>1</v>
      </c>
      <c r="D14" s="1130"/>
      <c r="E14" s="1131"/>
      <c r="F14" s="1131"/>
      <c r="G14" s="1528"/>
      <c r="H14" s="1132"/>
      <c r="I14" s="1133"/>
    </row>
    <row r="15" spans="1:9" ht="33.65" customHeight="1">
      <c r="A15" s="103" t="s">
        <v>185</v>
      </c>
      <c r="B15" s="104" t="s">
        <v>1451</v>
      </c>
      <c r="C15" s="284">
        <f>'Radiology '!D624</f>
        <v>1</v>
      </c>
      <c r="D15" s="1130"/>
      <c r="E15" s="1131"/>
      <c r="F15" s="1131"/>
      <c r="G15" s="1528"/>
      <c r="H15" s="1132"/>
      <c r="I15" s="1133"/>
    </row>
    <row r="16" spans="1:9" ht="33.65" customHeight="1">
      <c r="A16" s="103" t="s">
        <v>187</v>
      </c>
      <c r="B16" s="104" t="s">
        <v>188</v>
      </c>
      <c r="C16" s="284">
        <f>'Radiology '!D625</f>
        <v>1</v>
      </c>
      <c r="D16" s="1134"/>
      <c r="E16" s="1135"/>
      <c r="F16" s="1135"/>
      <c r="G16" s="1529"/>
      <c r="H16" s="1136"/>
      <c r="I16" s="1137"/>
    </row>
    <row r="17" spans="1:9" ht="33.65" customHeight="1">
      <c r="A17" s="1111"/>
      <c r="B17" s="1112"/>
      <c r="C17" s="1112"/>
      <c r="D17" s="1112"/>
      <c r="E17" s="1112"/>
      <c r="F17" s="1112"/>
      <c r="G17" s="1530"/>
      <c r="H17" s="1113"/>
      <c r="I17" s="1114"/>
    </row>
    <row r="18" spans="1:9" ht="33.65" customHeight="1">
      <c r="A18" s="12"/>
      <c r="B18" s="1030" t="s">
        <v>189</v>
      </c>
      <c r="C18" s="1030"/>
      <c r="D18" s="1030"/>
      <c r="E18" s="1030"/>
      <c r="F18" s="1030"/>
      <c r="G18" s="1524"/>
      <c r="H18" s="1263"/>
      <c r="I18" s="1263"/>
    </row>
    <row r="19" spans="1:9" ht="33.65" customHeight="1">
      <c r="A19" s="13">
        <v>1</v>
      </c>
      <c r="B19" s="1010"/>
      <c r="C19" s="1010"/>
      <c r="D19" s="1010"/>
      <c r="E19" s="1010"/>
      <c r="F19" s="1010"/>
      <c r="G19" s="1521"/>
      <c r="H19" s="1262"/>
      <c r="I19" s="1262"/>
    </row>
    <row r="20" spans="1:9" ht="33.65" customHeight="1">
      <c r="A20" s="13">
        <v>2</v>
      </c>
      <c r="B20" s="1010"/>
      <c r="C20" s="1010"/>
      <c r="D20" s="1010"/>
      <c r="E20" s="1010"/>
      <c r="F20" s="1010"/>
      <c r="G20" s="1521"/>
      <c r="H20" s="1262"/>
      <c r="I20" s="1262"/>
    </row>
    <row r="21" spans="1:9" ht="33.65" customHeight="1">
      <c r="A21" s="13">
        <v>3</v>
      </c>
      <c r="B21" s="1010"/>
      <c r="C21" s="1010"/>
      <c r="D21" s="1010"/>
      <c r="E21" s="1010"/>
      <c r="F21" s="1010"/>
      <c r="G21" s="1521"/>
      <c r="H21" s="1262"/>
      <c r="I21" s="1262"/>
    </row>
    <row r="22" spans="1:9" ht="33.65" customHeight="1">
      <c r="A22" s="13">
        <v>4</v>
      </c>
      <c r="B22" s="1010"/>
      <c r="C22" s="1010"/>
      <c r="D22" s="1010"/>
      <c r="E22" s="1010"/>
      <c r="F22" s="1010"/>
      <c r="G22" s="1521"/>
      <c r="H22" s="1262"/>
      <c r="I22" s="1262"/>
    </row>
    <row r="23" spans="1:9" ht="33.65" customHeight="1">
      <c r="A23" s="13">
        <v>5</v>
      </c>
      <c r="B23" s="1010"/>
      <c r="C23" s="1010"/>
      <c r="D23" s="1010"/>
      <c r="E23" s="1010"/>
      <c r="F23" s="1010"/>
      <c r="G23" s="1521"/>
      <c r="H23" s="1262"/>
      <c r="I23" s="1262"/>
    </row>
    <row r="24" spans="1:9" ht="33.65" customHeight="1">
      <c r="A24" s="12"/>
      <c r="B24" s="1106" t="s">
        <v>190</v>
      </c>
      <c r="C24" s="1107"/>
      <c r="D24" s="1107"/>
      <c r="E24" s="1107"/>
      <c r="F24" s="1107"/>
      <c r="G24" s="1525"/>
      <c r="H24" s="1108"/>
      <c r="I24" s="1109"/>
    </row>
    <row r="25" spans="1:9" ht="33.65" customHeight="1">
      <c r="A25" s="13">
        <v>1</v>
      </c>
      <c r="B25" s="1010"/>
      <c r="C25" s="1010"/>
      <c r="D25" s="1010"/>
      <c r="E25" s="1010"/>
      <c r="F25" s="1010"/>
      <c r="G25" s="1521"/>
      <c r="H25" s="1262"/>
      <c r="I25" s="1262"/>
    </row>
    <row r="26" spans="1:9" ht="33.65" customHeight="1">
      <c r="A26" s="13">
        <v>2</v>
      </c>
      <c r="B26" s="1010"/>
      <c r="C26" s="1010"/>
      <c r="D26" s="1010"/>
      <c r="E26" s="1010"/>
      <c r="F26" s="1010"/>
      <c r="G26" s="1521"/>
      <c r="H26" s="1262"/>
      <c r="I26" s="1262"/>
    </row>
    <row r="27" spans="1:9" ht="33.65" customHeight="1">
      <c r="A27" s="13">
        <v>3</v>
      </c>
      <c r="B27" s="1010"/>
      <c r="C27" s="1010"/>
      <c r="D27" s="1010"/>
      <c r="E27" s="1010"/>
      <c r="F27" s="1010"/>
      <c r="G27" s="1521"/>
      <c r="H27" s="1262"/>
      <c r="I27" s="1262"/>
    </row>
    <row r="28" spans="1:9" ht="33.65" customHeight="1">
      <c r="A28" s="13">
        <v>4</v>
      </c>
      <c r="B28" s="1093"/>
      <c r="C28" s="1094"/>
      <c r="D28" s="1094"/>
      <c r="E28" s="1094"/>
      <c r="F28" s="1094"/>
      <c r="G28" s="1522"/>
      <c r="H28" s="1095"/>
      <c r="I28" s="1096"/>
    </row>
    <row r="29" spans="1:9" ht="33.65" customHeight="1">
      <c r="A29" s="13">
        <v>5</v>
      </c>
      <c r="B29" s="1093"/>
      <c r="C29" s="1094"/>
      <c r="D29" s="1094"/>
      <c r="E29" s="1094"/>
      <c r="F29" s="1094"/>
      <c r="G29" s="1522"/>
      <c r="H29" s="1095"/>
      <c r="I29" s="1096"/>
    </row>
    <row r="30" spans="1:9" ht="33.65" customHeight="1">
      <c r="A30" s="12"/>
      <c r="B30" s="1030" t="s">
        <v>191</v>
      </c>
      <c r="C30" s="1030"/>
      <c r="D30" s="1030"/>
      <c r="E30" s="1030"/>
      <c r="F30" s="1030"/>
      <c r="G30" s="1524"/>
      <c r="H30" s="1263"/>
      <c r="I30" s="1263"/>
    </row>
    <row r="31" spans="1:9" ht="33.65" customHeight="1">
      <c r="A31" s="13">
        <v>1</v>
      </c>
      <c r="B31" s="1010"/>
      <c r="C31" s="1010"/>
      <c r="D31" s="1010"/>
      <c r="E31" s="1010"/>
      <c r="F31" s="1010"/>
      <c r="G31" s="1521"/>
      <c r="H31" s="1262"/>
      <c r="I31" s="1262"/>
    </row>
    <row r="32" spans="1:9" ht="33.65" customHeight="1">
      <c r="A32" s="13">
        <v>2</v>
      </c>
      <c r="B32" s="1010"/>
      <c r="C32" s="1010"/>
      <c r="D32" s="1010"/>
      <c r="E32" s="1010"/>
      <c r="F32" s="1010"/>
      <c r="G32" s="1521"/>
      <c r="H32" s="1262"/>
      <c r="I32" s="1262"/>
    </row>
    <row r="33" spans="1:9" ht="33.65" customHeight="1">
      <c r="A33" s="13">
        <v>3</v>
      </c>
      <c r="B33" s="1010"/>
      <c r="C33" s="1010"/>
      <c r="D33" s="1010"/>
      <c r="E33" s="1010"/>
      <c r="F33" s="1010"/>
      <c r="G33" s="1521"/>
      <c r="H33" s="1262"/>
      <c r="I33" s="1262"/>
    </row>
    <row r="34" spans="1:9" ht="33.65" customHeight="1">
      <c r="A34" s="13">
        <v>4</v>
      </c>
      <c r="B34" s="1010"/>
      <c r="C34" s="1010"/>
      <c r="D34" s="1010"/>
      <c r="E34" s="1010"/>
      <c r="F34" s="1010"/>
      <c r="G34" s="1521"/>
      <c r="H34" s="1262"/>
      <c r="I34" s="1262"/>
    </row>
    <row r="35" spans="1:9" ht="33.65" customHeight="1">
      <c r="A35" s="13">
        <v>5</v>
      </c>
      <c r="B35" s="1093"/>
      <c r="C35" s="1094"/>
      <c r="D35" s="1094"/>
      <c r="E35" s="1094"/>
      <c r="F35" s="1094"/>
      <c r="G35" s="1522"/>
      <c r="H35" s="1095"/>
      <c r="I35" s="1096"/>
    </row>
    <row r="36" spans="1:9" ht="33.65" customHeight="1">
      <c r="A36" s="12"/>
      <c r="B36" s="1097" t="s">
        <v>192</v>
      </c>
      <c r="C36" s="1098"/>
      <c r="D36" s="1098"/>
      <c r="E36" s="1098"/>
      <c r="F36" s="1098"/>
      <c r="G36" s="1523"/>
      <c r="H36" s="1099"/>
      <c r="I36" s="1100"/>
    </row>
    <row r="37" spans="1:9" ht="33.65" customHeight="1">
      <c r="A37" s="12"/>
      <c r="B37" s="1024" t="s">
        <v>193</v>
      </c>
      <c r="C37" s="1024"/>
      <c r="D37" s="1024"/>
      <c r="E37" s="1024"/>
      <c r="F37" s="1024"/>
      <c r="G37" s="1519"/>
      <c r="H37" s="1264"/>
      <c r="I37" s="1264"/>
    </row>
    <row r="38" spans="1:9" ht="33.65" customHeight="1">
      <c r="A38" s="1027"/>
      <c r="B38" s="1027"/>
      <c r="C38" s="1027"/>
      <c r="D38" s="1027"/>
      <c r="E38" s="1027"/>
      <c r="F38" s="1027"/>
      <c r="G38" s="1520"/>
      <c r="H38" s="1105"/>
      <c r="I38" s="1105"/>
    </row>
    <row r="39" spans="1:9" ht="33.65" customHeight="1">
      <c r="A39" s="1027"/>
      <c r="B39" s="1027"/>
      <c r="C39" s="1027"/>
      <c r="D39" s="1027"/>
      <c r="E39" s="1027"/>
      <c r="F39" s="1027"/>
      <c r="G39" s="1520"/>
      <c r="H39" s="1105"/>
      <c r="I39" s="1105"/>
    </row>
    <row r="40" spans="1:9">
      <c r="A40" s="1027"/>
      <c r="B40" s="1027"/>
      <c r="C40" s="1027"/>
      <c r="D40" s="1027"/>
      <c r="E40" s="1027"/>
      <c r="F40" s="1027"/>
      <c r="G40" s="1520"/>
      <c r="H40" s="1105"/>
      <c r="I40" s="1105"/>
    </row>
    <row r="41" spans="1:9" ht="58">
      <c r="A41" s="108" t="s">
        <v>3310</v>
      </c>
      <c r="B41" s="209" t="s">
        <v>2686</v>
      </c>
      <c r="C41" s="210" t="s">
        <v>197</v>
      </c>
      <c r="D41" s="210" t="s">
        <v>3646</v>
      </c>
      <c r="E41" s="211" t="s">
        <v>199</v>
      </c>
      <c r="F41" s="210" t="s">
        <v>200</v>
      </c>
      <c r="G41" s="699" t="s">
        <v>201</v>
      </c>
    </row>
    <row r="42" spans="1:9" ht="21">
      <c r="A42" s="181"/>
      <c r="B42" s="1195" t="s">
        <v>202</v>
      </c>
      <c r="C42" s="1197"/>
      <c r="D42" s="1197"/>
      <c r="E42" s="1197"/>
      <c r="F42" s="1197"/>
      <c r="G42" s="1515"/>
      <c r="H42" s="29">
        <f>H43+H63+H69+H77+H90+H99</f>
        <v>16</v>
      </c>
      <c r="I42" s="29">
        <f>I43+I63+I69+I77+I90+I99</f>
        <v>16</v>
      </c>
    </row>
    <row r="43" spans="1:9" ht="40.15" customHeight="1">
      <c r="A43" s="346" t="s">
        <v>1456</v>
      </c>
      <c r="B43" s="1078" t="s">
        <v>142</v>
      </c>
      <c r="C43" s="1091"/>
      <c r="D43" s="1091"/>
      <c r="E43" s="1091"/>
      <c r="F43" s="1091"/>
      <c r="G43" s="1511"/>
      <c r="H43" s="29">
        <f>SUM(D44:D62)</f>
        <v>4</v>
      </c>
      <c r="I43" s="29">
        <f>COUNT(D44:D62)*2</f>
        <v>4</v>
      </c>
    </row>
    <row r="44" spans="1:9" ht="31" hidden="1">
      <c r="A44" s="27" t="s">
        <v>1458</v>
      </c>
      <c r="B44" s="19" t="s">
        <v>204</v>
      </c>
      <c r="C44" s="26"/>
      <c r="D44" s="523"/>
      <c r="E44" s="28"/>
      <c r="F44" s="26"/>
      <c r="G44" s="26"/>
      <c r="H44" s="99"/>
      <c r="I44" s="99"/>
    </row>
    <row r="45" spans="1:9" ht="31" hidden="1">
      <c r="A45" s="27" t="s">
        <v>1459</v>
      </c>
      <c r="B45" s="19" t="s">
        <v>209</v>
      </c>
      <c r="C45" s="26"/>
      <c r="D45" s="523"/>
      <c r="E45" s="28"/>
      <c r="F45" s="26"/>
      <c r="G45" s="26"/>
      <c r="H45" s="99"/>
      <c r="I45" s="99"/>
    </row>
    <row r="46" spans="1:9" ht="31" hidden="1">
      <c r="A46" s="27" t="s">
        <v>1460</v>
      </c>
      <c r="B46" s="19" t="s">
        <v>213</v>
      </c>
      <c r="C46" s="26"/>
      <c r="D46" s="523"/>
      <c r="E46" s="28"/>
      <c r="F46" s="26"/>
      <c r="G46" s="26"/>
      <c r="H46" s="99"/>
      <c r="I46" s="99"/>
    </row>
    <row r="47" spans="1:9" ht="15.5" hidden="1">
      <c r="A47" s="27" t="s">
        <v>1461</v>
      </c>
      <c r="B47" s="19" t="s">
        <v>1462</v>
      </c>
      <c r="C47" s="26"/>
      <c r="D47" s="523"/>
      <c r="E47" s="28"/>
      <c r="F47" s="26"/>
      <c r="G47" s="26"/>
      <c r="H47" s="99"/>
      <c r="I47" s="99"/>
    </row>
    <row r="48" spans="1:9" ht="31" hidden="1">
      <c r="A48" s="27" t="s">
        <v>1463</v>
      </c>
      <c r="B48" s="19" t="s">
        <v>221</v>
      </c>
      <c r="C48" s="26"/>
      <c r="D48" s="523"/>
      <c r="E48" s="28"/>
      <c r="F48" s="26"/>
      <c r="G48" s="26"/>
      <c r="H48" s="99"/>
      <c r="I48" s="99"/>
    </row>
    <row r="49" spans="1:9" ht="15.5" hidden="1">
      <c r="A49" s="27" t="s">
        <v>1464</v>
      </c>
      <c r="B49" s="19" t="s">
        <v>225</v>
      </c>
      <c r="C49" s="26"/>
      <c r="D49" s="523"/>
      <c r="E49" s="28"/>
      <c r="F49" s="26"/>
      <c r="G49" s="26"/>
      <c r="H49" s="99"/>
      <c r="I49" s="99"/>
    </row>
    <row r="50" spans="1:9" ht="31" hidden="1">
      <c r="A50" s="27" t="s">
        <v>1465</v>
      </c>
      <c r="B50" s="19" t="s">
        <v>229</v>
      </c>
      <c r="C50" s="26"/>
      <c r="D50" s="523"/>
      <c r="E50" s="28"/>
      <c r="F50" s="26"/>
      <c r="G50" s="26"/>
      <c r="H50" s="99"/>
      <c r="I50" s="99"/>
    </row>
    <row r="51" spans="1:9" ht="15.5" hidden="1">
      <c r="A51" s="27" t="s">
        <v>232</v>
      </c>
      <c r="B51" s="19" t="s">
        <v>233</v>
      </c>
      <c r="C51" s="26"/>
      <c r="D51" s="523"/>
      <c r="E51" s="28"/>
      <c r="F51" s="26"/>
      <c r="G51" s="26"/>
      <c r="H51" s="99"/>
      <c r="I51" s="99"/>
    </row>
    <row r="52" spans="1:9" ht="15.5" hidden="1">
      <c r="A52" s="27" t="s">
        <v>1466</v>
      </c>
      <c r="B52" s="19" t="s">
        <v>235</v>
      </c>
      <c r="C52" s="26"/>
      <c r="D52" s="523"/>
      <c r="E52" s="28"/>
      <c r="F52" s="26"/>
      <c r="G52" s="26"/>
      <c r="H52" s="99"/>
      <c r="I52" s="99"/>
    </row>
    <row r="53" spans="1:9" ht="31" hidden="1">
      <c r="A53" s="27" t="s">
        <v>238</v>
      </c>
      <c r="B53" s="19" t="s">
        <v>239</v>
      </c>
      <c r="C53" s="26"/>
      <c r="D53" s="523"/>
      <c r="E53" s="28"/>
      <c r="F53" s="26"/>
      <c r="G53" s="26"/>
      <c r="H53" s="99"/>
      <c r="I53" s="99"/>
    </row>
    <row r="54" spans="1:9" ht="15.5" hidden="1">
      <c r="A54" s="27" t="s">
        <v>240</v>
      </c>
      <c r="B54" s="19" t="s">
        <v>241</v>
      </c>
      <c r="C54" s="26"/>
      <c r="D54" s="523"/>
      <c r="E54" s="28"/>
      <c r="F54" s="26"/>
      <c r="G54" s="26"/>
      <c r="H54" s="99"/>
      <c r="I54" s="99"/>
    </row>
    <row r="55" spans="1:9" ht="31" hidden="1">
      <c r="A55" s="27" t="s">
        <v>242</v>
      </c>
      <c r="B55" s="19" t="s">
        <v>243</v>
      </c>
      <c r="C55" s="26"/>
      <c r="D55" s="523"/>
      <c r="E55" s="28"/>
      <c r="F55" s="26"/>
      <c r="G55" s="26"/>
      <c r="H55" s="99"/>
      <c r="I55" s="99"/>
    </row>
    <row r="56" spans="1:9" ht="31" hidden="1">
      <c r="A56" s="27" t="s">
        <v>1467</v>
      </c>
      <c r="B56" s="19" t="s">
        <v>245</v>
      </c>
      <c r="C56" s="26"/>
      <c r="D56" s="523"/>
      <c r="E56" s="28"/>
      <c r="F56" s="26"/>
      <c r="G56" s="26"/>
      <c r="H56" s="99"/>
      <c r="I56" s="99"/>
    </row>
    <row r="57" spans="1:9" ht="43.5">
      <c r="A57" s="18" t="s">
        <v>1468</v>
      </c>
      <c r="B57" s="19" t="s">
        <v>251</v>
      </c>
      <c r="C57" s="50" t="s">
        <v>4454</v>
      </c>
      <c r="D57" s="601">
        <v>2</v>
      </c>
      <c r="E57" s="28" t="s">
        <v>538</v>
      </c>
      <c r="F57" s="26"/>
      <c r="G57" s="293"/>
    </row>
    <row r="58" spans="1:9" ht="43.5">
      <c r="A58" s="18"/>
      <c r="B58" s="19"/>
      <c r="C58" s="50" t="s">
        <v>4455</v>
      </c>
      <c r="D58" s="601">
        <v>2</v>
      </c>
      <c r="E58" s="28" t="s">
        <v>538</v>
      </c>
      <c r="F58" s="26"/>
      <c r="G58" s="293"/>
    </row>
    <row r="59" spans="1:9" ht="30" hidden="1" customHeight="1">
      <c r="A59" s="27" t="s">
        <v>254</v>
      </c>
      <c r="B59" s="19" t="s">
        <v>255</v>
      </c>
      <c r="C59" s="26"/>
      <c r="D59" s="523"/>
      <c r="E59" s="28"/>
      <c r="F59" s="26"/>
      <c r="G59" s="26"/>
      <c r="H59" s="99"/>
      <c r="I59" s="99"/>
    </row>
    <row r="60" spans="1:9" ht="31" hidden="1">
      <c r="A60" s="27" t="s">
        <v>1471</v>
      </c>
      <c r="B60" s="19" t="s">
        <v>257</v>
      </c>
      <c r="C60" s="26"/>
      <c r="D60" s="523"/>
      <c r="E60" s="28"/>
      <c r="F60" s="26"/>
      <c r="G60" s="26"/>
      <c r="H60" s="99"/>
      <c r="I60" s="99"/>
    </row>
    <row r="61" spans="1:9" ht="31" hidden="1">
      <c r="A61" s="27" t="s">
        <v>260</v>
      </c>
      <c r="B61" s="19" t="s">
        <v>261</v>
      </c>
      <c r="C61" s="26"/>
      <c r="D61" s="523"/>
      <c r="E61" s="28"/>
      <c r="F61" s="26"/>
      <c r="G61" s="26"/>
      <c r="H61" s="99"/>
      <c r="I61" s="99"/>
    </row>
    <row r="62" spans="1:9" ht="31" hidden="1">
      <c r="A62" s="27" t="s">
        <v>262</v>
      </c>
      <c r="B62" s="19" t="s">
        <v>263</v>
      </c>
      <c r="C62" s="26"/>
      <c r="D62" s="523"/>
      <c r="E62" s="28"/>
      <c r="F62" s="26"/>
      <c r="G62" s="26"/>
      <c r="H62" s="99"/>
      <c r="I62" s="99"/>
    </row>
    <row r="63" spans="1:9" ht="40.15" customHeight="1">
      <c r="A63" s="346" t="s">
        <v>141</v>
      </c>
      <c r="B63" s="1078" t="s">
        <v>140</v>
      </c>
      <c r="C63" s="1091"/>
      <c r="D63" s="1091"/>
      <c r="E63" s="1091"/>
      <c r="F63" s="1091"/>
      <c r="G63" s="1511"/>
      <c r="H63" s="29">
        <f>SUM(D64:D68)</f>
        <v>2</v>
      </c>
      <c r="I63" s="29">
        <f>COUNT(D64:D68)*2</f>
        <v>2</v>
      </c>
    </row>
    <row r="64" spans="1:9" ht="31" hidden="1">
      <c r="A64" s="27" t="s">
        <v>264</v>
      </c>
      <c r="B64" s="114" t="s">
        <v>265</v>
      </c>
      <c r="C64" s="26"/>
      <c r="D64" s="523"/>
      <c r="E64" s="28"/>
      <c r="F64" s="26"/>
      <c r="G64" s="26"/>
      <c r="H64" s="99"/>
      <c r="I64" s="99"/>
    </row>
    <row r="65" spans="1:9" ht="31">
      <c r="A65" s="18" t="s">
        <v>266</v>
      </c>
      <c r="B65" s="114" t="s">
        <v>267</v>
      </c>
      <c r="C65" s="30" t="s">
        <v>4456</v>
      </c>
      <c r="D65" s="601">
        <v>2</v>
      </c>
      <c r="E65" s="28" t="s">
        <v>269</v>
      </c>
      <c r="F65" s="26"/>
      <c r="G65" s="293"/>
    </row>
    <row r="66" spans="1:9" ht="31" hidden="1">
      <c r="A66" s="27" t="s">
        <v>270</v>
      </c>
      <c r="B66" s="114" t="s">
        <v>271</v>
      </c>
      <c r="C66" s="26"/>
      <c r="D66" s="523"/>
      <c r="E66" s="28"/>
      <c r="F66" s="26"/>
      <c r="G66" s="26"/>
      <c r="H66" s="99"/>
      <c r="I66" s="99"/>
    </row>
    <row r="67" spans="1:9" ht="31" hidden="1">
      <c r="A67" s="27" t="s">
        <v>272</v>
      </c>
      <c r="B67" s="114" t="s">
        <v>273</v>
      </c>
      <c r="C67" s="26"/>
      <c r="D67" s="523"/>
      <c r="E67" s="28"/>
      <c r="F67" s="26"/>
      <c r="G67" s="26"/>
      <c r="H67" s="99"/>
      <c r="I67" s="99"/>
    </row>
    <row r="68" spans="1:9" ht="31" hidden="1">
      <c r="A68" s="27" t="s">
        <v>275</v>
      </c>
      <c r="B68" s="114" t="s">
        <v>276</v>
      </c>
      <c r="C68" s="26"/>
      <c r="D68" s="523"/>
      <c r="E68" s="28"/>
      <c r="F68" s="26"/>
      <c r="G68" s="26"/>
      <c r="H68" s="99"/>
      <c r="I68" s="99"/>
    </row>
    <row r="69" spans="1:9" ht="40.15" customHeight="1">
      <c r="A69" s="346" t="s">
        <v>277</v>
      </c>
      <c r="B69" s="1078" t="s">
        <v>138</v>
      </c>
      <c r="C69" s="1091"/>
      <c r="D69" s="1091"/>
      <c r="E69" s="1091"/>
      <c r="F69" s="1091"/>
      <c r="G69" s="1511"/>
      <c r="H69" s="29">
        <f>SUM(D70:D76)</f>
        <v>10</v>
      </c>
      <c r="I69" s="29">
        <f>COUNT(D70:D76)*2</f>
        <v>10</v>
      </c>
    </row>
    <row r="70" spans="1:9" ht="29">
      <c r="A70" s="18" t="s">
        <v>1492</v>
      </c>
      <c r="B70" s="114" t="s">
        <v>279</v>
      </c>
      <c r="C70" s="50" t="s">
        <v>4457</v>
      </c>
      <c r="D70" s="607">
        <v>2</v>
      </c>
      <c r="E70" s="22" t="s">
        <v>269</v>
      </c>
      <c r="F70" s="223" t="s">
        <v>4458</v>
      </c>
      <c r="G70" s="293"/>
    </row>
    <row r="71" spans="1:9" ht="72.5">
      <c r="A71" s="18"/>
      <c r="B71" s="114"/>
      <c r="C71" s="50" t="s">
        <v>4459</v>
      </c>
      <c r="D71" s="607">
        <v>2</v>
      </c>
      <c r="E71" s="22" t="s">
        <v>269</v>
      </c>
      <c r="F71" s="50" t="s">
        <v>4460</v>
      </c>
      <c r="G71" s="293"/>
    </row>
    <row r="72" spans="1:9" ht="29">
      <c r="A72" s="18"/>
      <c r="B72" s="114"/>
      <c r="C72" s="50" t="s">
        <v>4461</v>
      </c>
      <c r="D72" s="607">
        <v>2</v>
      </c>
      <c r="E72" s="22" t="s">
        <v>269</v>
      </c>
      <c r="F72" s="50" t="s">
        <v>4462</v>
      </c>
      <c r="G72" s="293"/>
    </row>
    <row r="73" spans="1:9" ht="58">
      <c r="A73" s="18"/>
      <c r="B73" s="114"/>
      <c r="C73" s="226" t="s">
        <v>4463</v>
      </c>
      <c r="D73" s="607">
        <v>2</v>
      </c>
      <c r="E73" s="22" t="s">
        <v>269</v>
      </c>
      <c r="F73" s="50" t="s">
        <v>4464</v>
      </c>
      <c r="G73" s="293">
        <v>342342</v>
      </c>
    </row>
    <row r="74" spans="1:9" ht="38.25" customHeight="1">
      <c r="A74" s="18"/>
      <c r="B74" s="114"/>
      <c r="C74" s="50" t="s">
        <v>4465</v>
      </c>
      <c r="D74" s="607">
        <v>2</v>
      </c>
      <c r="E74" s="22" t="s">
        <v>269</v>
      </c>
      <c r="F74" s="66"/>
      <c r="G74" s="293"/>
    </row>
    <row r="75" spans="1:9" ht="31" hidden="1">
      <c r="A75" s="27" t="s">
        <v>1493</v>
      </c>
      <c r="B75" s="114" t="s">
        <v>284</v>
      </c>
      <c r="D75" s="531"/>
      <c r="E75" s="22"/>
      <c r="F75" s="66"/>
      <c r="G75" s="26"/>
      <c r="H75" s="99"/>
      <c r="I75" s="99"/>
    </row>
    <row r="76" spans="1:9" ht="31" hidden="1">
      <c r="A76" s="27" t="s">
        <v>1496</v>
      </c>
      <c r="B76" s="114" t="s">
        <v>288</v>
      </c>
      <c r="C76" s="26"/>
      <c r="D76" s="523"/>
      <c r="E76" s="28"/>
      <c r="F76" s="26"/>
      <c r="G76" s="26"/>
      <c r="H76" s="99"/>
      <c r="I76" s="99"/>
    </row>
    <row r="77" spans="1:9" ht="40.15" hidden="1" customHeight="1">
      <c r="A77" s="348" t="s">
        <v>137</v>
      </c>
      <c r="B77" s="1078" t="s">
        <v>136</v>
      </c>
      <c r="C77" s="1091"/>
      <c r="D77" s="1091"/>
      <c r="E77" s="1091"/>
      <c r="F77" s="1091"/>
      <c r="G77" s="1092"/>
      <c r="H77" s="99">
        <f>SUM(D78:D89)</f>
        <v>0</v>
      </c>
      <c r="I77" s="99">
        <f>COUNT(D78:D89)*2</f>
        <v>0</v>
      </c>
    </row>
    <row r="78" spans="1:9" ht="46.5" hidden="1">
      <c r="A78" s="27" t="s">
        <v>290</v>
      </c>
      <c r="B78" s="19" t="s">
        <v>291</v>
      </c>
      <c r="C78" s="26"/>
      <c r="D78" s="523"/>
      <c r="E78" s="28"/>
      <c r="F78" s="26"/>
      <c r="G78" s="26"/>
      <c r="H78" s="99"/>
      <c r="I78" s="99"/>
    </row>
    <row r="79" spans="1:9" ht="46.5" hidden="1">
      <c r="A79" s="27" t="s">
        <v>292</v>
      </c>
      <c r="B79" s="19" t="s">
        <v>293</v>
      </c>
      <c r="C79" s="26"/>
      <c r="D79" s="523"/>
      <c r="E79" s="28"/>
      <c r="F79" s="26"/>
      <c r="G79" s="26"/>
      <c r="H79" s="99"/>
      <c r="I79" s="99"/>
    </row>
    <row r="80" spans="1:9" ht="46.5" hidden="1">
      <c r="A80" s="27" t="s">
        <v>294</v>
      </c>
      <c r="B80" s="19" t="s">
        <v>295</v>
      </c>
      <c r="C80" s="26"/>
      <c r="D80" s="523"/>
      <c r="E80" s="28"/>
      <c r="F80" s="26"/>
      <c r="G80" s="26"/>
      <c r="H80" s="99"/>
      <c r="I80" s="99"/>
    </row>
    <row r="81" spans="1:9" ht="46.5" hidden="1">
      <c r="A81" s="27" t="s">
        <v>296</v>
      </c>
      <c r="B81" s="19" t="s">
        <v>297</v>
      </c>
      <c r="C81" s="26"/>
      <c r="D81" s="523"/>
      <c r="E81" s="28"/>
      <c r="F81" s="26"/>
      <c r="G81" s="26"/>
      <c r="H81" s="99"/>
      <c r="I81" s="99"/>
    </row>
    <row r="82" spans="1:9" ht="62" hidden="1">
      <c r="A82" s="27" t="s">
        <v>298</v>
      </c>
      <c r="B82" s="19" t="s">
        <v>1498</v>
      </c>
      <c r="C82" s="26"/>
      <c r="D82" s="523"/>
      <c r="E82" s="28"/>
      <c r="F82" s="26"/>
      <c r="G82" s="26"/>
      <c r="H82" s="99"/>
      <c r="I82" s="99"/>
    </row>
    <row r="83" spans="1:9" ht="46.5" hidden="1">
      <c r="A83" s="27" t="s">
        <v>300</v>
      </c>
      <c r="B83" s="19" t="s">
        <v>301</v>
      </c>
      <c r="C83" s="26"/>
      <c r="D83" s="523"/>
      <c r="E83" s="28"/>
      <c r="F83" s="26"/>
      <c r="G83" s="26"/>
      <c r="H83" s="99"/>
      <c r="I83" s="99"/>
    </row>
    <row r="84" spans="1:9" ht="46.5" hidden="1">
      <c r="A84" s="27" t="s">
        <v>302</v>
      </c>
      <c r="B84" s="19" t="s">
        <v>303</v>
      </c>
      <c r="C84" s="26"/>
      <c r="D84" s="523"/>
      <c r="E84" s="28"/>
      <c r="F84" s="26"/>
      <c r="G84" s="26"/>
      <c r="H84" s="99"/>
      <c r="I84" s="99"/>
    </row>
    <row r="85" spans="1:9" ht="77.5" hidden="1">
      <c r="A85" s="27" t="s">
        <v>304</v>
      </c>
      <c r="B85" s="19" t="s">
        <v>305</v>
      </c>
      <c r="C85" s="26"/>
      <c r="D85" s="523"/>
      <c r="E85" s="28"/>
      <c r="F85" s="26"/>
      <c r="G85" s="26"/>
      <c r="H85" s="99"/>
      <c r="I85" s="99"/>
    </row>
    <row r="86" spans="1:9" ht="46.5" hidden="1">
      <c r="A86" s="27" t="s">
        <v>306</v>
      </c>
      <c r="B86" s="19" t="s">
        <v>307</v>
      </c>
      <c r="C86" s="26"/>
      <c r="D86" s="523"/>
      <c r="E86" s="28"/>
      <c r="F86" s="26"/>
      <c r="G86" s="26"/>
      <c r="H86" s="99"/>
      <c r="I86" s="99"/>
    </row>
    <row r="87" spans="1:9" ht="46.5" hidden="1">
      <c r="A87" s="27" t="s">
        <v>308</v>
      </c>
      <c r="B87" s="19" t="s">
        <v>309</v>
      </c>
      <c r="C87" s="26"/>
      <c r="D87" s="523"/>
      <c r="E87" s="28"/>
      <c r="F87" s="26"/>
      <c r="G87" s="26"/>
      <c r="H87" s="99"/>
      <c r="I87" s="99"/>
    </row>
    <row r="88" spans="1:9" ht="29" hidden="1">
      <c r="A88" s="27" t="s">
        <v>310</v>
      </c>
      <c r="B88" s="23" t="s">
        <v>311</v>
      </c>
      <c r="C88" s="26"/>
      <c r="D88" s="523"/>
      <c r="E88" s="28"/>
      <c r="F88" s="26"/>
      <c r="G88" s="26"/>
      <c r="H88" s="99"/>
      <c r="I88" s="99"/>
    </row>
    <row r="89" spans="1:9" ht="29" hidden="1">
      <c r="A89" s="412" t="s">
        <v>2836</v>
      </c>
      <c r="B89" s="23" t="s">
        <v>5842</v>
      </c>
      <c r="C89" s="30"/>
      <c r="D89" s="52"/>
      <c r="E89" s="28"/>
      <c r="F89" s="26"/>
      <c r="G89" s="465"/>
      <c r="H89" s="99"/>
      <c r="I89" s="99"/>
    </row>
    <row r="90" spans="1:9" ht="18.5" hidden="1">
      <c r="A90" s="348" t="s">
        <v>1499</v>
      </c>
      <c r="B90" s="1078" t="s">
        <v>134</v>
      </c>
      <c r="C90" s="1091"/>
      <c r="D90" s="1091"/>
      <c r="E90" s="1091"/>
      <c r="F90" s="1091"/>
      <c r="G90" s="1092"/>
      <c r="H90" s="99">
        <f>SUM(D91:D98)</f>
        <v>0</v>
      </c>
      <c r="I90" s="99">
        <f>COUNT(D91:D98)*2</f>
        <v>0</v>
      </c>
    </row>
    <row r="91" spans="1:9" ht="15.5" hidden="1">
      <c r="A91" s="27" t="s">
        <v>312</v>
      </c>
      <c r="B91" s="19" t="s">
        <v>313</v>
      </c>
      <c r="C91" s="26"/>
      <c r="D91" s="523"/>
      <c r="E91" s="28"/>
      <c r="F91" s="26"/>
      <c r="G91" s="26"/>
      <c r="H91" s="99"/>
      <c r="I91" s="99"/>
    </row>
    <row r="92" spans="1:9" ht="15.5" hidden="1">
      <c r="A92" s="27" t="s">
        <v>314</v>
      </c>
      <c r="B92" s="19" t="s">
        <v>315</v>
      </c>
      <c r="C92" s="26"/>
      <c r="D92" s="523"/>
      <c r="E92" s="28"/>
      <c r="F92" s="26"/>
      <c r="G92" s="26"/>
      <c r="H92" s="99"/>
      <c r="I92" s="99"/>
    </row>
    <row r="93" spans="1:9" ht="15.5" hidden="1">
      <c r="A93" s="27" t="s">
        <v>1501</v>
      </c>
      <c r="B93" s="19" t="s">
        <v>317</v>
      </c>
      <c r="C93" s="26"/>
      <c r="D93" s="523"/>
      <c r="E93" s="28"/>
      <c r="F93" s="26"/>
      <c r="G93" s="26"/>
      <c r="H93" s="99"/>
      <c r="I93" s="99"/>
    </row>
    <row r="94" spans="1:9" ht="31" hidden="1">
      <c r="A94" s="27" t="s">
        <v>319</v>
      </c>
      <c r="B94" s="19" t="s">
        <v>320</v>
      </c>
      <c r="C94" s="26"/>
      <c r="D94" s="523"/>
      <c r="E94" s="28"/>
      <c r="F94" s="26"/>
      <c r="G94" s="26"/>
      <c r="H94" s="99"/>
      <c r="I94" s="99"/>
    </row>
    <row r="95" spans="1:9" ht="31" hidden="1">
      <c r="A95" s="27" t="s">
        <v>321</v>
      </c>
      <c r="B95" s="19" t="s">
        <v>322</v>
      </c>
      <c r="C95" s="26"/>
      <c r="D95" s="523"/>
      <c r="E95" s="28"/>
      <c r="F95" s="26"/>
      <c r="G95" s="26"/>
      <c r="H95" s="99"/>
      <c r="I95" s="99"/>
    </row>
    <row r="96" spans="1:9" ht="15.5" hidden="1">
      <c r="A96" s="27" t="s">
        <v>323</v>
      </c>
      <c r="B96" s="19" t="s">
        <v>324</v>
      </c>
      <c r="C96" s="26"/>
      <c r="D96" s="523"/>
      <c r="E96" s="28"/>
      <c r="F96" s="26"/>
      <c r="G96" s="26"/>
      <c r="H96" s="99"/>
      <c r="I96" s="99"/>
    </row>
    <row r="97" spans="1:9" ht="31" hidden="1">
      <c r="A97" s="27" t="s">
        <v>1502</v>
      </c>
      <c r="B97" s="19" t="s">
        <v>326</v>
      </c>
      <c r="C97" s="26"/>
      <c r="D97" s="523"/>
      <c r="E97" s="28"/>
      <c r="F97" s="26"/>
      <c r="G97" s="26"/>
      <c r="H97" s="99"/>
      <c r="I97" s="99"/>
    </row>
    <row r="98" spans="1:9" ht="15.5" hidden="1">
      <c r="A98" s="27" t="s">
        <v>2838</v>
      </c>
      <c r="B98" s="19" t="s">
        <v>2839</v>
      </c>
      <c r="C98" s="23"/>
      <c r="D98" s="520"/>
      <c r="E98" s="22"/>
      <c r="F98" s="28"/>
      <c r="G98" s="466"/>
      <c r="H98" s="99"/>
      <c r="I98" s="99"/>
    </row>
    <row r="99" spans="1:9" ht="40.15" hidden="1" customHeight="1">
      <c r="A99" s="348" t="s">
        <v>1503</v>
      </c>
      <c r="B99" s="992" t="s">
        <v>132</v>
      </c>
      <c r="C99" s="1001"/>
      <c r="D99" s="1001"/>
      <c r="E99" s="1001"/>
      <c r="F99" s="1001"/>
      <c r="G99" s="1002"/>
      <c r="H99" s="99">
        <f>SUM(D100:D101)</f>
        <v>0</v>
      </c>
      <c r="I99" s="99">
        <f>COUNT(D100:D101)*2</f>
        <v>0</v>
      </c>
    </row>
    <row r="100" spans="1:9" ht="62" hidden="1">
      <c r="A100" s="27" t="s">
        <v>1504</v>
      </c>
      <c r="B100" s="19" t="s">
        <v>329</v>
      </c>
      <c r="C100" s="26"/>
      <c r="D100" s="523"/>
      <c r="E100" s="28"/>
      <c r="F100" s="26"/>
      <c r="G100" s="26"/>
      <c r="H100" s="99"/>
      <c r="I100" s="99"/>
    </row>
    <row r="101" spans="1:9" ht="62" hidden="1">
      <c r="A101" s="27" t="s">
        <v>332</v>
      </c>
      <c r="B101" s="19" t="s">
        <v>333</v>
      </c>
      <c r="C101" s="26"/>
      <c r="D101" s="523"/>
      <c r="E101" s="28"/>
      <c r="F101" s="26"/>
      <c r="G101" s="26"/>
      <c r="H101" s="99"/>
      <c r="I101" s="99"/>
    </row>
    <row r="102" spans="1:9" ht="21">
      <c r="A102" s="98"/>
      <c r="B102" s="1195" t="s">
        <v>335</v>
      </c>
      <c r="C102" s="1197"/>
      <c r="D102" s="1197"/>
      <c r="E102" s="1197"/>
      <c r="F102" s="1197"/>
      <c r="G102" s="1516"/>
      <c r="H102" s="29">
        <f>H103+H115+H121+H127+H133+H140</f>
        <v>40</v>
      </c>
      <c r="I102" s="29">
        <f>I103+I115+I121+I127+I133+I140</f>
        <v>40</v>
      </c>
    </row>
    <row r="103" spans="1:9" ht="40.15" customHeight="1">
      <c r="A103" s="129" t="s">
        <v>1505</v>
      </c>
      <c r="B103" s="1078" t="s">
        <v>130</v>
      </c>
      <c r="C103" s="1091"/>
      <c r="D103" s="1091"/>
      <c r="E103" s="1091"/>
      <c r="F103" s="1091"/>
      <c r="G103" s="1511"/>
      <c r="H103" s="29">
        <f>SUM(D104:D114)</f>
        <v>16</v>
      </c>
      <c r="I103" s="29">
        <f>COUNT(D104:D114)*2</f>
        <v>16</v>
      </c>
    </row>
    <row r="104" spans="1:9" ht="58">
      <c r="A104" s="18" t="s">
        <v>1507</v>
      </c>
      <c r="B104" s="36" t="s">
        <v>337</v>
      </c>
      <c r="C104" s="90" t="s">
        <v>4236</v>
      </c>
      <c r="D104" s="601">
        <v>2</v>
      </c>
      <c r="E104" s="28" t="s">
        <v>339</v>
      </c>
      <c r="F104" s="30" t="s">
        <v>2350</v>
      </c>
      <c r="G104" s="293"/>
    </row>
    <row r="105" spans="1:9" ht="188.5">
      <c r="A105" s="18"/>
      <c r="B105" s="36"/>
      <c r="C105" s="223" t="s">
        <v>4466</v>
      </c>
      <c r="D105" s="601">
        <v>2</v>
      </c>
      <c r="E105" s="28" t="s">
        <v>339</v>
      </c>
      <c r="F105" s="30" t="s">
        <v>4467</v>
      </c>
      <c r="G105" s="293"/>
    </row>
    <row r="106" spans="1:9" ht="61.9" customHeight="1">
      <c r="A106" s="18"/>
      <c r="B106" s="36"/>
      <c r="C106" s="161" t="s">
        <v>4468</v>
      </c>
      <c r="D106" s="601">
        <v>2</v>
      </c>
      <c r="E106" s="28" t="s">
        <v>339</v>
      </c>
      <c r="F106" s="30" t="s">
        <v>4469</v>
      </c>
      <c r="G106" s="293"/>
    </row>
    <row r="107" spans="1:9" ht="46.5">
      <c r="A107" s="18" t="s">
        <v>1510</v>
      </c>
      <c r="B107" s="36" t="s">
        <v>345</v>
      </c>
      <c r="C107" s="30" t="s">
        <v>4237</v>
      </c>
      <c r="D107" s="601">
        <v>2</v>
      </c>
      <c r="E107" s="28" t="s">
        <v>339</v>
      </c>
      <c r="F107" s="26"/>
      <c r="G107" s="293"/>
    </row>
    <row r="108" spans="1:9" ht="58">
      <c r="A108" s="18"/>
      <c r="B108" s="36"/>
      <c r="C108" s="30" t="s">
        <v>4470</v>
      </c>
      <c r="D108" s="601">
        <v>2</v>
      </c>
      <c r="E108" s="28" t="s">
        <v>339</v>
      </c>
      <c r="F108" s="26"/>
      <c r="G108" s="293"/>
    </row>
    <row r="109" spans="1:9" ht="31" hidden="1">
      <c r="A109" s="27" t="s">
        <v>350</v>
      </c>
      <c r="B109" s="36" t="s">
        <v>351</v>
      </c>
      <c r="D109" s="523"/>
      <c r="E109" s="28"/>
      <c r="F109" s="26"/>
      <c r="G109" s="26"/>
      <c r="H109" s="99"/>
      <c r="I109" s="99"/>
    </row>
    <row r="110" spans="1:9" ht="43.5">
      <c r="A110" s="18" t="s">
        <v>1513</v>
      </c>
      <c r="B110" s="36" t="s">
        <v>353</v>
      </c>
      <c r="C110" s="30" t="s">
        <v>4471</v>
      </c>
      <c r="D110" s="601">
        <v>2</v>
      </c>
      <c r="E110" s="28" t="s">
        <v>339</v>
      </c>
      <c r="F110" s="26"/>
      <c r="G110" s="293"/>
    </row>
    <row r="111" spans="1:9" ht="46.5" hidden="1">
      <c r="A111" s="27" t="s">
        <v>354</v>
      </c>
      <c r="B111" s="36" t="s">
        <v>355</v>
      </c>
      <c r="C111" s="26"/>
      <c r="D111" s="523"/>
      <c r="E111" s="28"/>
      <c r="F111" s="26"/>
      <c r="G111" s="26"/>
      <c r="H111" s="99"/>
      <c r="I111" s="99"/>
    </row>
    <row r="112" spans="1:9" ht="31">
      <c r="A112" s="18" t="s">
        <v>1515</v>
      </c>
      <c r="B112" s="36" t="s">
        <v>358</v>
      </c>
      <c r="C112" s="40" t="s">
        <v>359</v>
      </c>
      <c r="D112" s="601">
        <v>2</v>
      </c>
      <c r="E112" s="28" t="s">
        <v>339</v>
      </c>
      <c r="F112" s="26"/>
      <c r="G112" s="293"/>
    </row>
    <row r="113" spans="1:9" ht="46.5" hidden="1">
      <c r="A113" s="27" t="s">
        <v>1517</v>
      </c>
      <c r="B113" s="36" t="s">
        <v>361</v>
      </c>
      <c r="C113" s="26"/>
      <c r="D113" s="523"/>
      <c r="E113" s="28"/>
      <c r="F113" s="26"/>
      <c r="G113" s="26"/>
      <c r="H113" s="99"/>
      <c r="I113" s="99"/>
    </row>
    <row r="114" spans="1:9" ht="46.5">
      <c r="A114" s="18" t="s">
        <v>364</v>
      </c>
      <c r="B114" s="36" t="s">
        <v>365</v>
      </c>
      <c r="C114" s="90" t="s">
        <v>4472</v>
      </c>
      <c r="D114" s="601">
        <v>2</v>
      </c>
      <c r="E114" s="28" t="s">
        <v>339</v>
      </c>
      <c r="F114" s="26"/>
      <c r="G114" s="293"/>
    </row>
    <row r="115" spans="1:9" ht="40.15" customHeight="1">
      <c r="A115" s="185" t="s">
        <v>1518</v>
      </c>
      <c r="B115" s="992" t="s">
        <v>4473</v>
      </c>
      <c r="C115" s="1001"/>
      <c r="D115" s="1001"/>
      <c r="E115" s="1001"/>
      <c r="F115" s="1001"/>
      <c r="G115" s="1512"/>
      <c r="H115" s="29">
        <f>SUM(D116:D120)</f>
        <v>4</v>
      </c>
      <c r="I115" s="29">
        <f>COUNT(D116:D120)*2</f>
        <v>4</v>
      </c>
    </row>
    <row r="116" spans="1:9" ht="43.5">
      <c r="A116" s="18" t="s">
        <v>1520</v>
      </c>
      <c r="B116" s="44" t="s">
        <v>369</v>
      </c>
      <c r="C116" s="30" t="s">
        <v>4474</v>
      </c>
      <c r="D116" s="601">
        <v>2</v>
      </c>
      <c r="E116" s="28" t="s">
        <v>658</v>
      </c>
      <c r="G116" s="293"/>
    </row>
    <row r="117" spans="1:9" ht="46.5" hidden="1">
      <c r="A117" s="27" t="s">
        <v>380</v>
      </c>
      <c r="B117" s="44" t="s">
        <v>381</v>
      </c>
      <c r="C117" s="26"/>
      <c r="D117" s="523"/>
      <c r="E117" s="28"/>
      <c r="F117" s="26"/>
      <c r="G117" s="26"/>
      <c r="H117" s="99"/>
      <c r="I117" s="99"/>
    </row>
    <row r="118" spans="1:9" ht="46.5">
      <c r="A118" s="18" t="s">
        <v>1523</v>
      </c>
      <c r="B118" s="225" t="s">
        <v>383</v>
      </c>
      <c r="C118" s="30" t="s">
        <v>4475</v>
      </c>
      <c r="D118" s="601">
        <v>2</v>
      </c>
      <c r="E118" s="28" t="s">
        <v>339</v>
      </c>
      <c r="F118" s="26"/>
      <c r="G118" s="293"/>
    </row>
    <row r="119" spans="1:9" ht="46.5" hidden="1">
      <c r="A119" s="27" t="s">
        <v>1528</v>
      </c>
      <c r="B119" s="44" t="s">
        <v>391</v>
      </c>
      <c r="C119" s="26"/>
      <c r="D119" s="523"/>
      <c r="E119" s="28"/>
      <c r="F119" s="26"/>
      <c r="G119" s="26"/>
      <c r="H119" s="99"/>
      <c r="I119" s="99"/>
    </row>
    <row r="120" spans="1:9" ht="46.5" hidden="1">
      <c r="A120" s="27" t="s">
        <v>392</v>
      </c>
      <c r="B120" s="47" t="s">
        <v>393</v>
      </c>
      <c r="C120" s="26"/>
      <c r="D120" s="523"/>
      <c r="E120" s="28"/>
      <c r="F120" s="26"/>
      <c r="G120" s="26"/>
      <c r="H120" s="99"/>
      <c r="I120" s="99"/>
    </row>
    <row r="121" spans="1:9" ht="40.15" customHeight="1">
      <c r="A121" s="185" t="s">
        <v>1531</v>
      </c>
      <c r="B121" s="1078" t="s">
        <v>126</v>
      </c>
      <c r="C121" s="1091"/>
      <c r="D121" s="1091"/>
      <c r="E121" s="1091"/>
      <c r="F121" s="1091"/>
      <c r="G121" s="1511"/>
      <c r="H121" s="29">
        <f>SUM(D122:D126)</f>
        <v>8</v>
      </c>
      <c r="I121" s="29">
        <f>COUNT(D122:D126)*2</f>
        <v>8</v>
      </c>
    </row>
    <row r="122" spans="1:9" ht="43.5">
      <c r="A122" s="18" t="s">
        <v>1533</v>
      </c>
      <c r="B122" s="44" t="s">
        <v>395</v>
      </c>
      <c r="C122" s="30" t="s">
        <v>4476</v>
      </c>
      <c r="D122" s="601">
        <v>2</v>
      </c>
      <c r="E122" s="28" t="s">
        <v>339</v>
      </c>
      <c r="F122" s="26"/>
      <c r="G122" s="293"/>
    </row>
    <row r="123" spans="1:9" ht="43.5">
      <c r="A123" s="18"/>
      <c r="B123" s="44"/>
      <c r="C123" s="30" t="s">
        <v>4477</v>
      </c>
      <c r="D123" s="601">
        <v>2</v>
      </c>
      <c r="E123" s="28" t="s">
        <v>339</v>
      </c>
      <c r="F123" s="26" t="s">
        <v>4478</v>
      </c>
      <c r="G123" s="293"/>
    </row>
    <row r="124" spans="1:9" ht="58">
      <c r="A124" s="18" t="s">
        <v>1540</v>
      </c>
      <c r="B124" s="44" t="s">
        <v>399</v>
      </c>
      <c r="C124" s="30" t="s">
        <v>4479</v>
      </c>
      <c r="D124" s="601">
        <v>2</v>
      </c>
      <c r="E124" s="28" t="s">
        <v>651</v>
      </c>
      <c r="F124" s="30" t="s">
        <v>4480</v>
      </c>
      <c r="G124" s="293"/>
    </row>
    <row r="125" spans="1:9" ht="46.5">
      <c r="A125" s="18" t="s">
        <v>1543</v>
      </c>
      <c r="B125" s="44" t="s">
        <v>403</v>
      </c>
      <c r="C125" s="23" t="s">
        <v>404</v>
      </c>
      <c r="D125" s="601">
        <v>2</v>
      </c>
      <c r="E125" s="28" t="s">
        <v>422</v>
      </c>
      <c r="F125" s="26"/>
      <c r="G125" s="293"/>
    </row>
    <row r="126" spans="1:9" ht="77.5" hidden="1">
      <c r="A126" s="27" t="s">
        <v>1554</v>
      </c>
      <c r="B126" s="44" t="s">
        <v>407</v>
      </c>
      <c r="C126" s="26"/>
      <c r="D126" s="523"/>
      <c r="E126" s="28"/>
      <c r="F126" s="26"/>
      <c r="G126" s="26"/>
      <c r="H126" s="99"/>
      <c r="I126" s="99"/>
    </row>
    <row r="127" spans="1:9" ht="40.15" customHeight="1">
      <c r="A127" s="185" t="s">
        <v>1557</v>
      </c>
      <c r="B127" s="1078" t="s">
        <v>124</v>
      </c>
      <c r="C127" s="1091"/>
      <c r="D127" s="1091"/>
      <c r="E127" s="1091"/>
      <c r="F127" s="1091"/>
      <c r="G127" s="1511"/>
      <c r="H127" s="29">
        <f>SUM(D128:D132)</f>
        <v>4</v>
      </c>
      <c r="I127" s="29">
        <f>COUNT(D128:D132)*2</f>
        <v>4</v>
      </c>
    </row>
    <row r="128" spans="1:9" ht="46.5">
      <c r="A128" s="18" t="s">
        <v>1559</v>
      </c>
      <c r="B128" s="224" t="s">
        <v>410</v>
      </c>
      <c r="C128" s="30" t="s">
        <v>4481</v>
      </c>
      <c r="D128" s="601">
        <v>2</v>
      </c>
      <c r="E128" s="28" t="s">
        <v>646</v>
      </c>
      <c r="F128" s="26"/>
      <c r="G128" s="293"/>
    </row>
    <row r="129" spans="1:9" ht="31" hidden="1">
      <c r="A129" s="27" t="s">
        <v>1563</v>
      </c>
      <c r="B129" s="224" t="s">
        <v>413</v>
      </c>
      <c r="C129" s="26"/>
      <c r="D129" s="523"/>
      <c r="E129" s="28"/>
      <c r="F129" s="26"/>
      <c r="G129" s="26"/>
      <c r="H129" s="99"/>
      <c r="I129" s="99"/>
    </row>
    <row r="130" spans="1:9" ht="31" hidden="1">
      <c r="A130" s="27" t="s">
        <v>1564</v>
      </c>
      <c r="B130" s="224" t="s">
        <v>416</v>
      </c>
      <c r="C130" s="26"/>
      <c r="D130" s="523"/>
      <c r="E130" s="28"/>
      <c r="F130" s="26"/>
      <c r="G130" s="26"/>
      <c r="H130" s="99"/>
      <c r="I130" s="99"/>
    </row>
    <row r="131" spans="1:9" ht="46.5" hidden="1">
      <c r="A131" s="27" t="s">
        <v>1565</v>
      </c>
      <c r="B131" s="224" t="s">
        <v>420</v>
      </c>
      <c r="C131" s="26"/>
      <c r="D131" s="523"/>
      <c r="E131" s="28"/>
      <c r="F131" s="26"/>
      <c r="G131" s="26"/>
      <c r="H131" s="99"/>
      <c r="I131" s="99"/>
    </row>
    <row r="132" spans="1:9" ht="58">
      <c r="A132" s="18" t="s">
        <v>1568</v>
      </c>
      <c r="B132" s="114" t="s">
        <v>425</v>
      </c>
      <c r="C132" s="25" t="s">
        <v>2635</v>
      </c>
      <c r="D132" s="601">
        <v>2</v>
      </c>
      <c r="E132" s="28" t="s">
        <v>339</v>
      </c>
      <c r="F132" s="26"/>
      <c r="G132" s="293"/>
    </row>
    <row r="133" spans="1:9" ht="40.15" customHeight="1">
      <c r="A133" s="185" t="s">
        <v>1569</v>
      </c>
      <c r="B133" s="1078" t="s">
        <v>122</v>
      </c>
      <c r="C133" s="1091"/>
      <c r="D133" s="1091"/>
      <c r="E133" s="1091"/>
      <c r="F133" s="1091"/>
      <c r="G133" s="1511"/>
      <c r="H133" s="29">
        <f>SUM(D134:D139)</f>
        <v>8</v>
      </c>
      <c r="I133" s="29">
        <f>COUNT(D134:D139)*2</f>
        <v>8</v>
      </c>
    </row>
    <row r="134" spans="1:9" ht="62">
      <c r="A134" s="18" t="s">
        <v>427</v>
      </c>
      <c r="B134" s="44" t="s">
        <v>428</v>
      </c>
      <c r="C134" s="90" t="s">
        <v>4482</v>
      </c>
      <c r="D134" s="601">
        <v>2</v>
      </c>
      <c r="E134" s="28" t="s">
        <v>430</v>
      </c>
      <c r="F134" s="26"/>
      <c r="G134" s="293"/>
    </row>
    <row r="135" spans="1:9" ht="46.5" hidden="1">
      <c r="A135" s="27" t="s">
        <v>1573</v>
      </c>
      <c r="B135" s="44" t="s">
        <v>432</v>
      </c>
      <c r="C135" s="30"/>
      <c r="D135" s="523"/>
      <c r="E135" s="28"/>
      <c r="F135" s="26"/>
      <c r="G135" s="26"/>
      <c r="H135" s="99"/>
      <c r="I135" s="99"/>
    </row>
    <row r="136" spans="1:9" ht="46.5">
      <c r="A136" s="18" t="s">
        <v>1574</v>
      </c>
      <c r="B136" s="44" t="s">
        <v>435</v>
      </c>
      <c r="C136" s="23" t="s">
        <v>436</v>
      </c>
      <c r="D136" s="601">
        <v>2</v>
      </c>
      <c r="E136" s="28" t="s">
        <v>430</v>
      </c>
      <c r="F136" s="26"/>
      <c r="G136" s="293"/>
    </row>
    <row r="137" spans="1:9" ht="46.5">
      <c r="A137" s="18" t="s">
        <v>1575</v>
      </c>
      <c r="B137" s="44" t="s">
        <v>438</v>
      </c>
      <c r="C137" s="90" t="s">
        <v>4253</v>
      </c>
      <c r="D137" s="601">
        <v>2</v>
      </c>
      <c r="E137" s="28" t="s">
        <v>430</v>
      </c>
      <c r="F137" s="26"/>
      <c r="G137" s="293"/>
    </row>
    <row r="138" spans="1:9" ht="62">
      <c r="A138" s="18" t="s">
        <v>2381</v>
      </c>
      <c r="B138" s="44" t="s">
        <v>442</v>
      </c>
      <c r="C138" s="90" t="s">
        <v>4254</v>
      </c>
      <c r="D138" s="601">
        <v>2</v>
      </c>
      <c r="E138" s="28" t="s">
        <v>440</v>
      </c>
      <c r="F138" s="26"/>
      <c r="G138" s="293"/>
    </row>
    <row r="139" spans="1:9" ht="46.5" hidden="1">
      <c r="A139" s="27" t="s">
        <v>443</v>
      </c>
      <c r="B139" s="160" t="s">
        <v>444</v>
      </c>
      <c r="C139" s="28"/>
      <c r="D139" s="523"/>
      <c r="E139" s="28"/>
      <c r="F139" s="26"/>
      <c r="G139" s="26"/>
      <c r="H139" s="99"/>
      <c r="I139" s="99"/>
    </row>
    <row r="140" spans="1:9" ht="15.5" hidden="1">
      <c r="A140" s="32" t="s">
        <v>5889</v>
      </c>
      <c r="B140" s="993" t="s">
        <v>2861</v>
      </c>
      <c r="C140" s="994"/>
      <c r="D140" s="994"/>
      <c r="E140" s="994"/>
      <c r="F140" s="994"/>
      <c r="G140" s="998"/>
      <c r="H140" s="99">
        <f>SUM(D141:D151)</f>
        <v>0</v>
      </c>
      <c r="I140" s="99">
        <f>COUNT(D141:D151)*2</f>
        <v>0</v>
      </c>
    </row>
    <row r="141" spans="1:9" ht="101.5" hidden="1">
      <c r="A141" s="32" t="s">
        <v>2862</v>
      </c>
      <c r="B141" s="50" t="s">
        <v>2863</v>
      </c>
      <c r="C141" s="50" t="s">
        <v>5843</v>
      </c>
      <c r="D141" s="524"/>
      <c r="E141" s="26"/>
      <c r="F141" s="50" t="s">
        <v>5844</v>
      </c>
      <c r="G141" s="468"/>
      <c r="H141" s="99"/>
      <c r="I141" s="99"/>
    </row>
    <row r="142" spans="1:9" ht="43.5" hidden="1">
      <c r="A142" s="32" t="s">
        <v>2864</v>
      </c>
      <c r="B142" s="50" t="s">
        <v>2865</v>
      </c>
      <c r="C142" s="50" t="s">
        <v>5845</v>
      </c>
      <c r="D142" s="524"/>
      <c r="E142" s="26"/>
      <c r="F142" s="50" t="s">
        <v>5846</v>
      </c>
      <c r="G142" s="468"/>
      <c r="H142" s="99"/>
      <c r="I142" s="99"/>
    </row>
    <row r="143" spans="1:9" ht="174" hidden="1">
      <c r="A143" s="32" t="s">
        <v>2866</v>
      </c>
      <c r="B143" s="50" t="s">
        <v>2867</v>
      </c>
      <c r="C143" s="50" t="s">
        <v>5847</v>
      </c>
      <c r="D143" s="524"/>
      <c r="E143" s="26"/>
      <c r="F143" s="50" t="s">
        <v>5848</v>
      </c>
      <c r="G143" s="468"/>
      <c r="H143" s="99"/>
      <c r="I143" s="99"/>
    </row>
    <row r="144" spans="1:9" ht="72.5" hidden="1">
      <c r="A144" s="32" t="s">
        <v>2868</v>
      </c>
      <c r="B144" s="50" t="s">
        <v>2869</v>
      </c>
      <c r="C144" s="50" t="s">
        <v>5849</v>
      </c>
      <c r="D144" s="524"/>
      <c r="E144" s="26"/>
      <c r="F144" s="50" t="s">
        <v>5850</v>
      </c>
      <c r="G144" s="468"/>
      <c r="H144" s="99"/>
      <c r="I144" s="99"/>
    </row>
    <row r="145" spans="1:9" ht="174" hidden="1">
      <c r="A145" s="32" t="s">
        <v>2870</v>
      </c>
      <c r="B145" s="50" t="s">
        <v>2871</v>
      </c>
      <c r="C145" s="50" t="s">
        <v>5851</v>
      </c>
      <c r="D145" s="524"/>
      <c r="E145" s="26"/>
      <c r="F145" s="50" t="s">
        <v>5852</v>
      </c>
      <c r="G145" s="468"/>
      <c r="H145" s="99"/>
      <c r="I145" s="99"/>
    </row>
    <row r="146" spans="1:9" ht="29" hidden="1">
      <c r="A146" s="32" t="s">
        <v>2872</v>
      </c>
      <c r="B146" s="50" t="s">
        <v>2873</v>
      </c>
      <c r="C146" s="55"/>
      <c r="D146" s="601"/>
      <c r="E146" s="59"/>
      <c r="F146" s="55"/>
      <c r="G146" s="468"/>
      <c r="H146" s="99"/>
      <c r="I146" s="99"/>
    </row>
    <row r="147" spans="1:9" ht="58" hidden="1">
      <c r="A147" s="32" t="s">
        <v>5890</v>
      </c>
      <c r="B147" s="50" t="s">
        <v>2875</v>
      </c>
      <c r="C147" s="50" t="s">
        <v>3793</v>
      </c>
      <c r="D147" s="601"/>
      <c r="E147" s="28"/>
      <c r="F147" s="26"/>
      <c r="G147" s="468"/>
      <c r="H147" s="99"/>
      <c r="I147" s="99"/>
    </row>
    <row r="148" spans="1:9" ht="72.5" hidden="1">
      <c r="A148" s="32" t="s">
        <v>2876</v>
      </c>
      <c r="B148" s="50" t="s">
        <v>2877</v>
      </c>
      <c r="C148" s="50" t="s">
        <v>5853</v>
      </c>
      <c r="D148" s="524"/>
      <c r="E148" s="26"/>
      <c r="F148" s="50" t="s">
        <v>5854</v>
      </c>
      <c r="G148" s="468"/>
      <c r="H148" s="99"/>
      <c r="I148" s="99"/>
    </row>
    <row r="149" spans="1:9" ht="174" hidden="1">
      <c r="A149" s="32" t="s">
        <v>2878</v>
      </c>
      <c r="B149" s="50" t="s">
        <v>2879</v>
      </c>
      <c r="C149" s="50" t="s">
        <v>5855</v>
      </c>
      <c r="D149" s="524"/>
      <c r="E149" s="26"/>
      <c r="F149" s="50" t="s">
        <v>5856</v>
      </c>
      <c r="G149" s="468"/>
      <c r="H149" s="99"/>
      <c r="I149" s="99"/>
    </row>
    <row r="150" spans="1:9" ht="174" hidden="1">
      <c r="A150" s="32" t="s">
        <v>2880</v>
      </c>
      <c r="B150" s="50" t="s">
        <v>2881</v>
      </c>
      <c r="C150" s="50" t="s">
        <v>5857</v>
      </c>
      <c r="D150" s="524"/>
      <c r="E150" s="26"/>
      <c r="F150" s="50" t="s">
        <v>5858</v>
      </c>
      <c r="G150" s="468"/>
      <c r="H150" s="99"/>
      <c r="I150" s="99"/>
    </row>
    <row r="151" spans="1:9" ht="58" hidden="1">
      <c r="A151" s="32" t="s">
        <v>2882</v>
      </c>
      <c r="B151" s="50" t="s">
        <v>2883</v>
      </c>
      <c r="C151" s="50" t="s">
        <v>5859</v>
      </c>
      <c r="D151" s="525"/>
      <c r="E151" s="7"/>
      <c r="F151" s="50" t="s">
        <v>5860</v>
      </c>
      <c r="G151" s="468"/>
      <c r="H151" s="99"/>
      <c r="I151" s="99"/>
    </row>
    <row r="152" spans="1:9" ht="21">
      <c r="A152" s="98"/>
      <c r="B152" s="1195" t="s">
        <v>445</v>
      </c>
      <c r="C152" s="1197"/>
      <c r="D152" s="1197"/>
      <c r="E152" s="1197"/>
      <c r="F152" s="1197"/>
      <c r="G152" s="1516"/>
      <c r="H152" s="29">
        <f>H153+H166+H175+H181+H189+H194+H209</f>
        <v>98</v>
      </c>
      <c r="I152" s="29">
        <f>I153+I166+I175+I181+I189+I194+I209</f>
        <v>98</v>
      </c>
    </row>
    <row r="153" spans="1:9" ht="40.15" customHeight="1">
      <c r="A153" s="430" t="s">
        <v>1576</v>
      </c>
      <c r="B153" s="992" t="s">
        <v>120</v>
      </c>
      <c r="C153" s="1001"/>
      <c r="D153" s="1001"/>
      <c r="E153" s="1001"/>
      <c r="F153" s="1001"/>
      <c r="G153" s="1512"/>
      <c r="H153" s="29">
        <f>SUM(D154:D165)</f>
        <v>24</v>
      </c>
      <c r="I153" s="29">
        <f>COUNT(D154:D165)*2</f>
        <v>24</v>
      </c>
    </row>
    <row r="154" spans="1:9" ht="101.5">
      <c r="A154" s="18" t="s">
        <v>1577</v>
      </c>
      <c r="B154" s="320" t="s">
        <v>447</v>
      </c>
      <c r="C154" s="50" t="s">
        <v>4483</v>
      </c>
      <c r="D154" s="605">
        <v>2</v>
      </c>
      <c r="E154" s="22" t="s">
        <v>339</v>
      </c>
      <c r="F154" s="50" t="s">
        <v>6569</v>
      </c>
      <c r="G154" s="293"/>
    </row>
    <row r="155" spans="1:9" ht="29">
      <c r="A155" s="18"/>
      <c r="B155" s="320"/>
      <c r="C155" s="30" t="s">
        <v>2722</v>
      </c>
      <c r="D155" s="605">
        <v>2</v>
      </c>
      <c r="E155" s="22" t="s">
        <v>339</v>
      </c>
      <c r="F155" s="50"/>
      <c r="G155" s="293"/>
    </row>
    <row r="156" spans="1:9" ht="31">
      <c r="A156" s="18" t="s">
        <v>1580</v>
      </c>
      <c r="B156" s="54" t="s">
        <v>452</v>
      </c>
      <c r="C156" s="372" t="s">
        <v>4484</v>
      </c>
      <c r="D156" s="605">
        <v>2</v>
      </c>
      <c r="E156" s="22" t="s">
        <v>339</v>
      </c>
      <c r="F156" s="50" t="s">
        <v>4485</v>
      </c>
      <c r="G156" s="293"/>
    </row>
    <row r="157" spans="1:9" ht="15.5">
      <c r="A157" s="18"/>
      <c r="B157" s="54"/>
      <c r="C157" s="50" t="s">
        <v>4486</v>
      </c>
      <c r="D157" s="605">
        <v>2</v>
      </c>
      <c r="E157" s="22" t="s">
        <v>339</v>
      </c>
      <c r="F157" s="50"/>
      <c r="G157" s="293"/>
    </row>
    <row r="158" spans="1:9" ht="108.75" customHeight="1">
      <c r="A158" s="18" t="s">
        <v>1584</v>
      </c>
      <c r="B158" s="320" t="s">
        <v>457</v>
      </c>
      <c r="C158" s="30" t="s">
        <v>6570</v>
      </c>
      <c r="D158" s="523">
        <v>2</v>
      </c>
      <c r="E158" s="26" t="s">
        <v>339</v>
      </c>
      <c r="F158" s="30" t="s">
        <v>6571</v>
      </c>
      <c r="G158" s="293"/>
    </row>
    <row r="159" spans="1:9" ht="101.5">
      <c r="A159" s="18"/>
      <c r="B159" s="320"/>
      <c r="C159" s="30" t="s">
        <v>6572</v>
      </c>
      <c r="D159" s="523">
        <v>2</v>
      </c>
      <c r="E159" s="26" t="s">
        <v>339</v>
      </c>
      <c r="F159" s="30" t="s">
        <v>6576</v>
      </c>
      <c r="G159" s="293"/>
    </row>
    <row r="160" spans="1:9" ht="58">
      <c r="A160" s="18"/>
      <c r="B160" s="320"/>
      <c r="C160" s="30" t="s">
        <v>6573</v>
      </c>
      <c r="D160" s="523">
        <v>2</v>
      </c>
      <c r="E160" s="26" t="s">
        <v>339</v>
      </c>
      <c r="F160" s="30" t="s">
        <v>6574</v>
      </c>
      <c r="G160" s="293"/>
    </row>
    <row r="161" spans="1:9" ht="72.5">
      <c r="A161" s="18"/>
      <c r="B161" s="320"/>
      <c r="C161" s="30" t="s">
        <v>6612</v>
      </c>
      <c r="D161" s="523">
        <v>2</v>
      </c>
      <c r="E161" s="26"/>
      <c r="F161" s="30" t="s">
        <v>6575</v>
      </c>
      <c r="G161" s="293"/>
    </row>
    <row r="162" spans="1:9" ht="46.5">
      <c r="A162" s="18" t="s">
        <v>1599</v>
      </c>
      <c r="B162" s="19" t="s">
        <v>475</v>
      </c>
      <c r="C162" s="30" t="s">
        <v>3467</v>
      </c>
      <c r="D162" s="605">
        <v>2</v>
      </c>
      <c r="E162" s="22" t="s">
        <v>339</v>
      </c>
      <c r="F162" s="50" t="s">
        <v>4487</v>
      </c>
      <c r="G162" s="293"/>
    </row>
    <row r="163" spans="1:9" ht="46.5">
      <c r="A163" s="18" t="s">
        <v>1602</v>
      </c>
      <c r="B163" s="320" t="s">
        <v>479</v>
      </c>
      <c r="C163" s="50" t="s">
        <v>1603</v>
      </c>
      <c r="D163" s="605">
        <v>2</v>
      </c>
      <c r="E163" s="22" t="s">
        <v>339</v>
      </c>
      <c r="F163" s="347"/>
      <c r="G163" s="293"/>
    </row>
    <row r="164" spans="1:9" ht="43.5">
      <c r="A164" s="18" t="s">
        <v>1605</v>
      </c>
      <c r="B164" s="320" t="s">
        <v>483</v>
      </c>
      <c r="C164" s="50" t="s">
        <v>4488</v>
      </c>
      <c r="D164" s="605">
        <v>2</v>
      </c>
      <c r="E164" s="22" t="s">
        <v>339</v>
      </c>
      <c r="F164" s="50" t="s">
        <v>4489</v>
      </c>
      <c r="G164" s="293"/>
    </row>
    <row r="165" spans="1:9" ht="77.5">
      <c r="A165" s="18" t="s">
        <v>1608</v>
      </c>
      <c r="B165" s="320" t="s">
        <v>488</v>
      </c>
      <c r="C165" s="50" t="s">
        <v>2910</v>
      </c>
      <c r="D165" s="605">
        <v>2</v>
      </c>
      <c r="E165" s="22" t="s">
        <v>339</v>
      </c>
      <c r="F165" s="50" t="s">
        <v>4490</v>
      </c>
      <c r="G165" s="293"/>
    </row>
    <row r="166" spans="1:9" ht="40.15" customHeight="1">
      <c r="A166" s="346" t="s">
        <v>1613</v>
      </c>
      <c r="B166" s="1078" t="s">
        <v>118</v>
      </c>
      <c r="C166" s="1091"/>
      <c r="D166" s="1091"/>
      <c r="E166" s="1091"/>
      <c r="F166" s="1091"/>
      <c r="G166" s="1511"/>
      <c r="H166" s="29">
        <f>SUM(D167:D174)</f>
        <v>14</v>
      </c>
      <c r="I166" s="29">
        <f>COUNT(D167:D174)*2</f>
        <v>14</v>
      </c>
    </row>
    <row r="167" spans="1:9" ht="101.5">
      <c r="A167" s="18" t="s">
        <v>495</v>
      </c>
      <c r="B167" s="296" t="s">
        <v>496</v>
      </c>
      <c r="C167" s="23" t="s">
        <v>497</v>
      </c>
      <c r="D167" s="520">
        <v>2</v>
      </c>
      <c r="E167" s="28" t="s">
        <v>339</v>
      </c>
      <c r="F167" s="23" t="s">
        <v>498</v>
      </c>
      <c r="G167" s="293"/>
    </row>
    <row r="168" spans="1:9" ht="46.5" hidden="1">
      <c r="A168" s="27" t="s">
        <v>499</v>
      </c>
      <c r="B168" s="54" t="s">
        <v>500</v>
      </c>
      <c r="C168" s="26"/>
      <c r="D168" s="523"/>
      <c r="E168" s="28"/>
      <c r="F168" s="26"/>
      <c r="G168" s="26"/>
      <c r="H168" s="99"/>
      <c r="I168" s="99"/>
    </row>
    <row r="169" spans="1:9" ht="43.5">
      <c r="A169" s="18" t="s">
        <v>1615</v>
      </c>
      <c r="B169" s="54" t="s">
        <v>502</v>
      </c>
      <c r="C169" s="219" t="s">
        <v>4491</v>
      </c>
      <c r="D169" s="520">
        <v>2</v>
      </c>
      <c r="E169" s="22" t="s">
        <v>339</v>
      </c>
      <c r="F169" s="50" t="s">
        <v>4492</v>
      </c>
      <c r="G169" s="293"/>
    </row>
    <row r="170" spans="1:9" ht="29">
      <c r="A170" s="18"/>
      <c r="B170" s="321"/>
      <c r="C170" s="234" t="s">
        <v>4493</v>
      </c>
      <c r="D170" s="520">
        <v>2</v>
      </c>
      <c r="E170" s="22" t="s">
        <v>339</v>
      </c>
      <c r="F170" s="50"/>
      <c r="G170" s="293"/>
    </row>
    <row r="171" spans="1:9" ht="43.5">
      <c r="A171" s="18" t="s">
        <v>1618</v>
      </c>
      <c r="B171" s="160" t="s">
        <v>505</v>
      </c>
      <c r="C171" s="229" t="s">
        <v>4494</v>
      </c>
      <c r="D171" s="520">
        <v>2</v>
      </c>
      <c r="E171" s="22" t="s">
        <v>339</v>
      </c>
      <c r="F171" s="234"/>
      <c r="G171" s="293"/>
    </row>
    <row r="172" spans="1:9" ht="101.5">
      <c r="A172" s="18"/>
      <c r="B172" s="228"/>
      <c r="C172" s="229" t="s">
        <v>6577</v>
      </c>
      <c r="D172" s="520">
        <v>2</v>
      </c>
      <c r="E172" s="22" t="s">
        <v>339</v>
      </c>
      <c r="F172" s="234" t="s">
        <v>6578</v>
      </c>
      <c r="G172" s="293"/>
    </row>
    <row r="173" spans="1:9" ht="130.5">
      <c r="A173" s="18"/>
      <c r="B173" s="228"/>
      <c r="C173" s="30" t="s">
        <v>6579</v>
      </c>
      <c r="D173" s="520">
        <v>2</v>
      </c>
      <c r="E173" s="22" t="s">
        <v>375</v>
      </c>
      <c r="F173" s="234" t="s">
        <v>6580</v>
      </c>
      <c r="G173" s="293"/>
    </row>
    <row r="174" spans="1:9" ht="43.5">
      <c r="A174" s="18"/>
      <c r="B174" s="160"/>
      <c r="C174" s="30" t="s">
        <v>4495</v>
      </c>
      <c r="D174" s="520">
        <v>2</v>
      </c>
      <c r="E174" s="22" t="s">
        <v>339</v>
      </c>
      <c r="F174" s="26"/>
      <c r="G174" s="700"/>
    </row>
    <row r="175" spans="1:9" ht="40.15" customHeight="1">
      <c r="A175" s="346" t="s">
        <v>1621</v>
      </c>
      <c r="B175" s="1078" t="s">
        <v>116</v>
      </c>
      <c r="C175" s="1091"/>
      <c r="D175" s="1091"/>
      <c r="E175" s="1091"/>
      <c r="F175" s="1091"/>
      <c r="G175" s="1511"/>
      <c r="H175" s="29">
        <f>SUM(D176:D180)</f>
        <v>10</v>
      </c>
      <c r="I175" s="29">
        <f>COUNT(D176:D180)*2</f>
        <v>10</v>
      </c>
    </row>
    <row r="176" spans="1:9" ht="43.5">
      <c r="A176" s="18" t="s">
        <v>1622</v>
      </c>
      <c r="B176" s="296" t="s">
        <v>509</v>
      </c>
      <c r="C176" s="234" t="s">
        <v>4496</v>
      </c>
      <c r="D176" s="601">
        <v>2</v>
      </c>
      <c r="E176" s="28" t="s">
        <v>377</v>
      </c>
      <c r="F176" s="26"/>
      <c r="G176" s="293"/>
    </row>
    <row r="177" spans="1:9" ht="43.5">
      <c r="A177" s="18"/>
      <c r="B177" s="322"/>
      <c r="C177" s="234" t="s">
        <v>511</v>
      </c>
      <c r="D177" s="601">
        <v>2</v>
      </c>
      <c r="E177" s="28" t="s">
        <v>339</v>
      </c>
      <c r="F177" s="26"/>
      <c r="G177" s="293"/>
    </row>
    <row r="178" spans="1:9" ht="58">
      <c r="A178" s="18" t="s">
        <v>1624</v>
      </c>
      <c r="B178" s="322" t="s">
        <v>513</v>
      </c>
      <c r="C178" s="234" t="s">
        <v>4497</v>
      </c>
      <c r="D178" s="601">
        <v>2</v>
      </c>
      <c r="E178" s="28" t="s">
        <v>339</v>
      </c>
      <c r="F178" s="26"/>
      <c r="G178" s="293"/>
    </row>
    <row r="179" spans="1:9" ht="72.5">
      <c r="A179" s="18"/>
      <c r="B179" s="322"/>
      <c r="C179" s="236" t="s">
        <v>515</v>
      </c>
      <c r="D179" s="601">
        <v>2</v>
      </c>
      <c r="E179" s="28" t="s">
        <v>375</v>
      </c>
      <c r="F179" s="26"/>
      <c r="G179" s="293"/>
    </row>
    <row r="180" spans="1:9" ht="62">
      <c r="A180" s="18" t="s">
        <v>1627</v>
      </c>
      <c r="B180" s="296" t="s">
        <v>517</v>
      </c>
      <c r="C180" s="23" t="s">
        <v>518</v>
      </c>
      <c r="D180" s="601">
        <v>2</v>
      </c>
      <c r="E180" s="28" t="s">
        <v>253</v>
      </c>
      <c r="F180" s="26"/>
      <c r="G180" s="293"/>
    </row>
    <row r="181" spans="1:9" ht="40.15" customHeight="1">
      <c r="A181" s="346" t="s">
        <v>1629</v>
      </c>
      <c r="B181" s="992" t="s">
        <v>114</v>
      </c>
      <c r="C181" s="1001"/>
      <c r="D181" s="1001"/>
      <c r="E181" s="1001"/>
      <c r="F181" s="1001"/>
      <c r="G181" s="1512"/>
      <c r="H181" s="29">
        <f>SUM(D182:D188)</f>
        <v>10</v>
      </c>
      <c r="I181" s="29">
        <f>COUNT(D182:D188)*2</f>
        <v>10</v>
      </c>
    </row>
    <row r="182" spans="1:9" ht="43.5">
      <c r="A182" s="18" t="s">
        <v>1630</v>
      </c>
      <c r="B182" s="227" t="s">
        <v>520</v>
      </c>
      <c r="C182" s="50" t="s">
        <v>4498</v>
      </c>
      <c r="D182" s="605">
        <v>2</v>
      </c>
      <c r="E182" s="22" t="s">
        <v>375</v>
      </c>
      <c r="F182" s="50" t="s">
        <v>4499</v>
      </c>
      <c r="G182" s="293"/>
    </row>
    <row r="183" spans="1:9" ht="46.5" hidden="1">
      <c r="A183" s="27" t="s">
        <v>1635</v>
      </c>
      <c r="B183" s="227" t="s">
        <v>524</v>
      </c>
      <c r="C183" s="26"/>
      <c r="D183" s="523"/>
      <c r="E183" s="28"/>
      <c r="F183" s="26"/>
      <c r="G183" s="26"/>
      <c r="H183" s="99"/>
      <c r="I183" s="99"/>
    </row>
    <row r="184" spans="1:9" ht="31" hidden="1">
      <c r="A184" s="27" t="s">
        <v>1638</v>
      </c>
      <c r="B184" s="227" t="s">
        <v>527</v>
      </c>
      <c r="C184" s="26"/>
      <c r="D184" s="523"/>
      <c r="E184" s="28"/>
      <c r="F184" s="26"/>
      <c r="G184" s="26"/>
      <c r="H184" s="99"/>
      <c r="I184" s="99"/>
    </row>
    <row r="185" spans="1:9" ht="46.5">
      <c r="A185" s="18" t="s">
        <v>1641</v>
      </c>
      <c r="B185" s="227" t="s">
        <v>532</v>
      </c>
      <c r="C185" s="50" t="s">
        <v>4500</v>
      </c>
      <c r="D185" s="605">
        <v>2</v>
      </c>
      <c r="E185" s="22" t="s">
        <v>538</v>
      </c>
      <c r="F185" s="50" t="s">
        <v>4501</v>
      </c>
      <c r="G185" s="293"/>
    </row>
    <row r="186" spans="1:9" ht="31">
      <c r="A186" s="18" t="s">
        <v>1642</v>
      </c>
      <c r="B186" s="227" t="s">
        <v>535</v>
      </c>
      <c r="C186" s="25" t="s">
        <v>4502</v>
      </c>
      <c r="D186" s="605">
        <v>2</v>
      </c>
      <c r="E186" s="22" t="s">
        <v>538</v>
      </c>
      <c r="F186" s="26"/>
      <c r="G186" s="293"/>
    </row>
    <row r="187" spans="1:9" ht="29">
      <c r="A187" s="18"/>
      <c r="B187" s="227"/>
      <c r="C187" s="30" t="s">
        <v>3723</v>
      </c>
      <c r="D187" s="605">
        <v>2</v>
      </c>
      <c r="E187" s="22" t="s">
        <v>538</v>
      </c>
      <c r="F187" s="26"/>
      <c r="G187" s="293"/>
    </row>
    <row r="188" spans="1:9" ht="15.5">
      <c r="A188" s="18"/>
      <c r="B188" s="227"/>
      <c r="C188" s="30" t="s">
        <v>3990</v>
      </c>
      <c r="D188" s="605">
        <v>2</v>
      </c>
      <c r="E188" s="22" t="s">
        <v>538</v>
      </c>
      <c r="F188" s="26"/>
      <c r="G188" s="293"/>
    </row>
    <row r="189" spans="1:9" ht="40.15" customHeight="1">
      <c r="A189" s="346" t="s">
        <v>1647</v>
      </c>
      <c r="B189" s="1078" t="s">
        <v>112</v>
      </c>
      <c r="C189" s="1091"/>
      <c r="D189" s="1091"/>
      <c r="E189" s="1091"/>
      <c r="F189" s="1091"/>
      <c r="G189" s="1511"/>
      <c r="H189" s="29">
        <f>SUM(D190:D193)</f>
        <v>6</v>
      </c>
      <c r="I189" s="29">
        <f>COUNT(D190:D193)*2</f>
        <v>6</v>
      </c>
    </row>
    <row r="190" spans="1:9" ht="31" hidden="1">
      <c r="A190" s="27" t="s">
        <v>1649</v>
      </c>
      <c r="B190" s="227" t="s">
        <v>550</v>
      </c>
      <c r="C190" s="26"/>
      <c r="D190" s="523"/>
      <c r="E190" s="28"/>
      <c r="F190" s="26"/>
      <c r="G190" s="26"/>
      <c r="H190" s="99"/>
      <c r="I190" s="99"/>
    </row>
    <row r="191" spans="1:9" ht="43.5">
      <c r="A191" s="18" t="s">
        <v>1660</v>
      </c>
      <c r="B191" s="227" t="s">
        <v>571</v>
      </c>
      <c r="C191" s="50" t="s">
        <v>4505</v>
      </c>
      <c r="D191" s="605">
        <v>2</v>
      </c>
      <c r="E191" s="22" t="s">
        <v>375</v>
      </c>
      <c r="F191" s="50" t="s">
        <v>4506</v>
      </c>
      <c r="G191" s="293"/>
    </row>
    <row r="192" spans="1:9" ht="72.5">
      <c r="A192" s="18"/>
      <c r="B192" s="227"/>
      <c r="C192" s="50" t="s">
        <v>4507</v>
      </c>
      <c r="D192" s="605">
        <v>2</v>
      </c>
      <c r="E192" s="22" t="s">
        <v>375</v>
      </c>
      <c r="F192" s="50" t="s">
        <v>6581</v>
      </c>
      <c r="G192" s="293"/>
    </row>
    <row r="193" spans="1:15" ht="46.5">
      <c r="A193" s="18" t="s">
        <v>1665</v>
      </c>
      <c r="B193" s="54" t="s">
        <v>578</v>
      </c>
      <c r="C193" s="30" t="s">
        <v>1667</v>
      </c>
      <c r="D193" s="605">
        <v>2</v>
      </c>
      <c r="E193" s="22" t="s">
        <v>375</v>
      </c>
      <c r="F193" s="26"/>
      <c r="G193" s="293"/>
      <c r="O193" s="658"/>
    </row>
    <row r="194" spans="1:15" ht="40.15" customHeight="1">
      <c r="A194" s="346" t="s">
        <v>1669</v>
      </c>
      <c r="B194" s="1078" t="s">
        <v>110</v>
      </c>
      <c r="C194" s="1091"/>
      <c r="D194" s="1091"/>
      <c r="E194" s="1091"/>
      <c r="F194" s="1091"/>
      <c r="G194" s="1511"/>
      <c r="H194" s="29">
        <f>SUM(D195:D208)</f>
        <v>22</v>
      </c>
      <c r="I194" s="29">
        <f>COUNT(D195:D208)*2</f>
        <v>22</v>
      </c>
    </row>
    <row r="195" spans="1:15" ht="46.5">
      <c r="A195" s="18" t="s">
        <v>1670</v>
      </c>
      <c r="B195" s="227" t="s">
        <v>581</v>
      </c>
      <c r="C195" s="19" t="s">
        <v>582</v>
      </c>
      <c r="D195" s="605">
        <v>2</v>
      </c>
      <c r="E195" s="22" t="s">
        <v>339</v>
      </c>
      <c r="F195" s="50" t="s">
        <v>4508</v>
      </c>
      <c r="G195" s="293"/>
    </row>
    <row r="196" spans="1:15" ht="46.5" hidden="1">
      <c r="A196" s="27" t="s">
        <v>1672</v>
      </c>
      <c r="B196" s="227" t="s">
        <v>586</v>
      </c>
      <c r="C196" s="26"/>
      <c r="D196" s="523"/>
      <c r="E196" s="28"/>
      <c r="F196" s="26"/>
      <c r="G196" s="26"/>
      <c r="H196" s="99"/>
      <c r="I196" s="99"/>
    </row>
    <row r="197" spans="1:15" ht="46.5">
      <c r="A197" s="18" t="s">
        <v>1687</v>
      </c>
      <c r="B197" s="114" t="s">
        <v>591</v>
      </c>
      <c r="C197" s="114" t="s">
        <v>4509</v>
      </c>
      <c r="D197" s="605">
        <v>2</v>
      </c>
      <c r="E197" s="22" t="s">
        <v>339</v>
      </c>
      <c r="F197" s="50" t="s">
        <v>4510</v>
      </c>
      <c r="G197" s="293"/>
    </row>
    <row r="198" spans="1:15" ht="31">
      <c r="A198" s="18"/>
      <c r="B198" s="114"/>
      <c r="C198" s="114" t="s">
        <v>4511</v>
      </c>
      <c r="D198" s="605">
        <v>2</v>
      </c>
      <c r="E198" s="22" t="s">
        <v>339</v>
      </c>
      <c r="F198" s="50" t="s">
        <v>4512</v>
      </c>
      <c r="G198" s="293"/>
    </row>
    <row r="199" spans="1:15" ht="58">
      <c r="A199" s="18"/>
      <c r="B199" s="114"/>
      <c r="C199" s="114" t="s">
        <v>4513</v>
      </c>
      <c r="D199" s="605">
        <v>2</v>
      </c>
      <c r="E199" s="22" t="s">
        <v>339</v>
      </c>
      <c r="F199" s="50" t="s">
        <v>4514</v>
      </c>
      <c r="G199" s="293"/>
    </row>
    <row r="200" spans="1:15" ht="31">
      <c r="A200" s="18"/>
      <c r="B200" s="114"/>
      <c r="C200" s="114" t="s">
        <v>4515</v>
      </c>
      <c r="D200" s="605">
        <v>2</v>
      </c>
      <c r="E200" s="22" t="s">
        <v>339</v>
      </c>
      <c r="F200" s="50" t="s">
        <v>4516</v>
      </c>
      <c r="G200" s="293"/>
    </row>
    <row r="201" spans="1:15" ht="31">
      <c r="A201" s="18"/>
      <c r="B201" s="114"/>
      <c r="C201" s="114" t="s">
        <v>4517</v>
      </c>
      <c r="D201" s="605">
        <v>2</v>
      </c>
      <c r="E201" s="22" t="s">
        <v>339</v>
      </c>
      <c r="F201" s="50"/>
      <c r="G201" s="293"/>
    </row>
    <row r="202" spans="1:15" ht="116">
      <c r="A202" s="18"/>
      <c r="B202" s="114"/>
      <c r="C202" s="114" t="s">
        <v>4518</v>
      </c>
      <c r="D202" s="605">
        <v>2</v>
      </c>
      <c r="E202" s="22" t="s">
        <v>339</v>
      </c>
      <c r="F202" s="50" t="s">
        <v>6582</v>
      </c>
      <c r="G202" s="293"/>
    </row>
    <row r="203" spans="1:15" ht="62" hidden="1">
      <c r="A203" s="27" t="s">
        <v>1690</v>
      </c>
      <c r="B203" s="227" t="s">
        <v>595</v>
      </c>
      <c r="C203" s="26"/>
      <c r="D203" s="523"/>
      <c r="E203" s="28"/>
      <c r="F203" s="26"/>
      <c r="G203" s="26"/>
      <c r="H203" s="99"/>
      <c r="I203" s="99"/>
    </row>
    <row r="204" spans="1:15" ht="15.5" hidden="1">
      <c r="A204" s="27" t="s">
        <v>1693</v>
      </c>
      <c r="B204" s="227" t="s">
        <v>600</v>
      </c>
      <c r="C204" s="26"/>
      <c r="D204" s="523"/>
      <c r="E204" s="28"/>
      <c r="F204" s="26"/>
      <c r="G204" s="26"/>
      <c r="H204" s="99"/>
      <c r="I204" s="99"/>
    </row>
    <row r="205" spans="1:15" ht="43.5">
      <c r="A205" s="18" t="s">
        <v>603</v>
      </c>
      <c r="B205" s="227" t="s">
        <v>604</v>
      </c>
      <c r="C205" s="19" t="s">
        <v>605</v>
      </c>
      <c r="D205" s="605">
        <v>2</v>
      </c>
      <c r="E205" s="28" t="s">
        <v>339</v>
      </c>
      <c r="F205" s="23" t="s">
        <v>606</v>
      </c>
      <c r="G205" s="293"/>
    </row>
    <row r="206" spans="1:15" ht="46.5">
      <c r="A206" s="18" t="s">
        <v>1697</v>
      </c>
      <c r="B206" s="227" t="s">
        <v>610</v>
      </c>
      <c r="C206" s="25" t="s">
        <v>4519</v>
      </c>
      <c r="D206" s="605">
        <v>2</v>
      </c>
      <c r="E206" s="28" t="s">
        <v>339</v>
      </c>
      <c r="F206" s="50" t="s">
        <v>6583</v>
      </c>
      <c r="G206" s="293"/>
    </row>
    <row r="207" spans="1:15" ht="43.5">
      <c r="A207" s="18"/>
      <c r="B207" s="227"/>
      <c r="C207" s="50" t="s">
        <v>6584</v>
      </c>
      <c r="D207" s="605">
        <v>2</v>
      </c>
      <c r="E207" s="28" t="s">
        <v>339</v>
      </c>
      <c r="F207" s="50" t="s">
        <v>4520</v>
      </c>
      <c r="G207" s="293"/>
    </row>
    <row r="208" spans="1:15" ht="29">
      <c r="A208" s="18"/>
      <c r="B208" s="114"/>
      <c r="C208" s="50" t="s">
        <v>4326</v>
      </c>
      <c r="D208" s="605">
        <v>2</v>
      </c>
      <c r="E208" s="28" t="s">
        <v>339</v>
      </c>
      <c r="F208" s="50" t="s">
        <v>4521</v>
      </c>
      <c r="G208" s="293"/>
    </row>
    <row r="209" spans="1:9" ht="59.25" customHeight="1">
      <c r="A209" s="60" t="s">
        <v>109</v>
      </c>
      <c r="B209" s="993" t="s">
        <v>5861</v>
      </c>
      <c r="C209" s="994"/>
      <c r="D209" s="994"/>
      <c r="E209" s="994"/>
      <c r="F209" s="994"/>
      <c r="G209" s="1498"/>
      <c r="H209" s="29">
        <f>SUM(D210:D222)</f>
        <v>12</v>
      </c>
      <c r="I209" s="29">
        <f>COUNT(D210:D222)*2</f>
        <v>12</v>
      </c>
    </row>
    <row r="210" spans="1:9" ht="188.5">
      <c r="A210" s="60" t="s">
        <v>1702</v>
      </c>
      <c r="B210" s="50" t="s">
        <v>1703</v>
      </c>
      <c r="C210" s="50" t="s">
        <v>1704</v>
      </c>
      <c r="D210" s="526">
        <v>2</v>
      </c>
      <c r="E210" s="26"/>
      <c r="F210" s="50" t="s">
        <v>5862</v>
      </c>
      <c r="G210" s="494"/>
    </row>
    <row r="211" spans="1:9" ht="116">
      <c r="A211" s="60" t="s">
        <v>1706</v>
      </c>
      <c r="B211" s="50" t="s">
        <v>1707</v>
      </c>
      <c r="C211" s="50" t="s">
        <v>1708</v>
      </c>
      <c r="D211" s="524">
        <v>2</v>
      </c>
      <c r="E211" s="26"/>
      <c r="F211" s="50" t="s">
        <v>2975</v>
      </c>
      <c r="G211" s="494"/>
    </row>
    <row r="212" spans="1:9" ht="101.5" hidden="1">
      <c r="A212" s="469" t="s">
        <v>2976</v>
      </c>
      <c r="B212" s="50" t="s">
        <v>2977</v>
      </c>
      <c r="C212" s="50" t="s">
        <v>5863</v>
      </c>
      <c r="D212" s="524"/>
      <c r="E212" s="26"/>
      <c r="F212" s="50" t="s">
        <v>5864</v>
      </c>
      <c r="G212" s="468"/>
      <c r="H212" s="99"/>
      <c r="I212" s="99"/>
    </row>
    <row r="213" spans="1:9" ht="130.5" hidden="1">
      <c r="A213" s="469" t="s">
        <v>2978</v>
      </c>
      <c r="B213" s="50" t="s">
        <v>2979</v>
      </c>
      <c r="C213" s="50" t="s">
        <v>5865</v>
      </c>
      <c r="D213" s="524"/>
      <c r="E213" s="26"/>
      <c r="F213" s="50" t="s">
        <v>5866</v>
      </c>
      <c r="G213" s="468"/>
      <c r="H213" s="99"/>
      <c r="I213" s="99"/>
    </row>
    <row r="214" spans="1:9" ht="116" hidden="1">
      <c r="A214" s="469" t="s">
        <v>2980</v>
      </c>
      <c r="B214" s="487" t="s">
        <v>2981</v>
      </c>
      <c r="C214" s="487" t="s">
        <v>5867</v>
      </c>
      <c r="D214" s="524"/>
      <c r="E214" s="26"/>
      <c r="F214" s="50" t="s">
        <v>5868</v>
      </c>
      <c r="G214" s="468"/>
      <c r="H214" s="99"/>
      <c r="I214" s="99"/>
    </row>
    <row r="215" spans="1:9" ht="145" hidden="1">
      <c r="A215" s="469" t="s">
        <v>2982</v>
      </c>
      <c r="B215" s="50" t="s">
        <v>2983</v>
      </c>
      <c r="C215" s="50" t="s">
        <v>5869</v>
      </c>
      <c r="D215" s="524"/>
      <c r="E215" s="26"/>
      <c r="F215" s="50" t="s">
        <v>5870</v>
      </c>
      <c r="G215" s="468"/>
      <c r="H215" s="99"/>
      <c r="I215" s="99"/>
    </row>
    <row r="216" spans="1:9" ht="232" hidden="1">
      <c r="A216" s="469" t="s">
        <v>2984</v>
      </c>
      <c r="B216" s="50" t="s">
        <v>5871</v>
      </c>
      <c r="C216" s="50" t="s">
        <v>5872</v>
      </c>
      <c r="D216" s="524"/>
      <c r="E216" s="26"/>
      <c r="F216" s="50" t="s">
        <v>5873</v>
      </c>
      <c r="G216" s="468"/>
      <c r="H216" s="99"/>
      <c r="I216" s="99"/>
    </row>
    <row r="217" spans="1:9" ht="217.5" hidden="1">
      <c r="A217" s="469" t="s">
        <v>2986</v>
      </c>
      <c r="B217" s="50" t="s">
        <v>2987</v>
      </c>
      <c r="C217" s="50" t="s">
        <v>5874</v>
      </c>
      <c r="D217" s="524"/>
      <c r="E217" s="26"/>
      <c r="F217" s="50" t="s">
        <v>5875</v>
      </c>
      <c r="G217" s="468"/>
      <c r="H217" s="99"/>
      <c r="I217" s="99"/>
    </row>
    <row r="218" spans="1:9" ht="43.5">
      <c r="A218" s="18" t="s">
        <v>5879</v>
      </c>
      <c r="B218" s="50" t="s">
        <v>1711</v>
      </c>
      <c r="C218" s="50" t="s">
        <v>4503</v>
      </c>
      <c r="D218" s="605">
        <v>2</v>
      </c>
      <c r="E218" s="22" t="s">
        <v>538</v>
      </c>
      <c r="F218" s="50"/>
      <c r="G218" s="494"/>
    </row>
    <row r="219" spans="1:9" ht="29">
      <c r="A219" s="98"/>
      <c r="B219" s="50"/>
      <c r="C219" s="50" t="s">
        <v>2749</v>
      </c>
      <c r="D219" s="605">
        <v>2</v>
      </c>
      <c r="E219" s="22" t="s">
        <v>538</v>
      </c>
      <c r="F219" s="50"/>
      <c r="G219" s="494"/>
    </row>
    <row r="220" spans="1:9" ht="29">
      <c r="A220" s="98"/>
      <c r="B220" s="50"/>
      <c r="C220" s="30" t="s">
        <v>2750</v>
      </c>
      <c r="D220" s="605">
        <v>2</v>
      </c>
      <c r="E220" s="22" t="s">
        <v>538</v>
      </c>
      <c r="F220" s="50"/>
      <c r="G220" s="494"/>
    </row>
    <row r="221" spans="1:9" ht="145">
      <c r="A221" s="60" t="s">
        <v>2993</v>
      </c>
      <c r="B221" s="50" t="s">
        <v>1719</v>
      </c>
      <c r="C221" s="30" t="s">
        <v>4504</v>
      </c>
      <c r="D221" s="605">
        <v>2</v>
      </c>
      <c r="E221" s="22" t="s">
        <v>538</v>
      </c>
      <c r="F221" s="50" t="s">
        <v>5876</v>
      </c>
      <c r="G221" s="494"/>
    </row>
    <row r="222" spans="1:9" ht="130.5" hidden="1">
      <c r="A222" s="469" t="s">
        <v>2994</v>
      </c>
      <c r="B222" s="50" t="s">
        <v>2995</v>
      </c>
      <c r="C222" s="50" t="s">
        <v>5877</v>
      </c>
      <c r="D222" s="524"/>
      <c r="E222" s="26"/>
      <c r="F222" s="50" t="s">
        <v>5878</v>
      </c>
      <c r="G222" s="53"/>
      <c r="H222" s="7"/>
      <c r="I222" s="7"/>
    </row>
    <row r="223" spans="1:9" ht="21">
      <c r="A223" s="391"/>
      <c r="B223" s="1510" t="s">
        <v>618</v>
      </c>
      <c r="C223" s="1488"/>
      <c r="D223" s="1488"/>
      <c r="E223" s="1488"/>
      <c r="F223" s="1488"/>
      <c r="G223" s="1518"/>
      <c r="H223" s="29">
        <f>H224+H233+H246+H259+H270+H288+H298+H303+H274+H278+H282+H285</f>
        <v>104</v>
      </c>
      <c r="I223" s="29">
        <f>I224+I233+I246+I259+I270+I288+I298+I303+I274+I278+I282+I285</f>
        <v>104</v>
      </c>
    </row>
    <row r="224" spans="1:9" ht="40.15" customHeight="1">
      <c r="A224" s="185" t="s">
        <v>1722</v>
      </c>
      <c r="B224" s="1078" t="s">
        <v>106</v>
      </c>
      <c r="C224" s="1091"/>
      <c r="D224" s="1091"/>
      <c r="E224" s="1091"/>
      <c r="F224" s="1091"/>
      <c r="G224" s="1511"/>
      <c r="H224" s="29">
        <f>SUM(D225:D232)</f>
        <v>16</v>
      </c>
      <c r="I224" s="29">
        <f>COUNT(D225:D232)*2</f>
        <v>16</v>
      </c>
    </row>
    <row r="225" spans="1:9" ht="43.5">
      <c r="A225" s="18" t="s">
        <v>1723</v>
      </c>
      <c r="B225" s="160" t="s">
        <v>620</v>
      </c>
      <c r="C225" s="23" t="s">
        <v>621</v>
      </c>
      <c r="D225" s="601">
        <v>2</v>
      </c>
      <c r="E225" s="28" t="s">
        <v>538</v>
      </c>
      <c r="F225" s="26"/>
      <c r="G225" s="293"/>
    </row>
    <row r="226" spans="1:9" ht="58">
      <c r="A226" s="18"/>
      <c r="B226" s="160"/>
      <c r="C226" s="25" t="s">
        <v>622</v>
      </c>
      <c r="D226" s="601">
        <v>2</v>
      </c>
      <c r="E226" s="28" t="s">
        <v>538</v>
      </c>
      <c r="F226" s="26"/>
      <c r="G226" s="293"/>
    </row>
    <row r="227" spans="1:9" ht="72.5">
      <c r="A227" s="18"/>
      <c r="B227" s="160"/>
      <c r="C227" s="30" t="s">
        <v>2759</v>
      </c>
      <c r="D227" s="601">
        <v>2</v>
      </c>
      <c r="E227" s="22" t="s">
        <v>375</v>
      </c>
      <c r="F227" s="26"/>
      <c r="G227" s="293"/>
    </row>
    <row r="228" spans="1:9" ht="43.5">
      <c r="A228" s="18"/>
      <c r="B228" s="160"/>
      <c r="C228" s="55" t="s">
        <v>623</v>
      </c>
      <c r="D228" s="601">
        <v>2</v>
      </c>
      <c r="E228" s="59" t="s">
        <v>538</v>
      </c>
      <c r="F228" s="310"/>
      <c r="G228" s="293"/>
    </row>
    <row r="229" spans="1:9" ht="58">
      <c r="A229" s="18"/>
      <c r="B229" s="160"/>
      <c r="C229" s="30" t="s">
        <v>2760</v>
      </c>
      <c r="D229" s="601">
        <v>2</v>
      </c>
      <c r="E229" s="28" t="s">
        <v>538</v>
      </c>
      <c r="F229" s="26"/>
      <c r="G229" s="293"/>
    </row>
    <row r="230" spans="1:9" ht="46.5">
      <c r="A230" s="18" t="s">
        <v>1726</v>
      </c>
      <c r="B230" s="114" t="s">
        <v>625</v>
      </c>
      <c r="C230" s="23" t="s">
        <v>626</v>
      </c>
      <c r="D230" s="601">
        <v>2</v>
      </c>
      <c r="E230" s="28" t="s">
        <v>627</v>
      </c>
      <c r="F230" s="26"/>
      <c r="G230" s="293"/>
    </row>
    <row r="231" spans="1:9" ht="72.5">
      <c r="A231" s="18"/>
      <c r="B231" s="114"/>
      <c r="C231" s="50" t="s">
        <v>2761</v>
      </c>
      <c r="D231" s="601">
        <v>2</v>
      </c>
      <c r="E231" s="28" t="s">
        <v>627</v>
      </c>
      <c r="F231" s="26"/>
      <c r="G231" s="293"/>
    </row>
    <row r="232" spans="1:9" ht="46.5">
      <c r="A232" s="18" t="s">
        <v>1728</v>
      </c>
      <c r="B232" s="114" t="s">
        <v>629</v>
      </c>
      <c r="C232" s="30" t="s">
        <v>4522</v>
      </c>
      <c r="D232" s="601">
        <v>2</v>
      </c>
      <c r="E232" s="28" t="s">
        <v>377</v>
      </c>
      <c r="F232" s="26"/>
      <c r="G232" s="293"/>
    </row>
    <row r="233" spans="1:9" ht="40.15" customHeight="1">
      <c r="A233" s="185" t="s">
        <v>1731</v>
      </c>
      <c r="B233" s="1078" t="s">
        <v>104</v>
      </c>
      <c r="C233" s="1091"/>
      <c r="D233" s="1091"/>
      <c r="E233" s="1091"/>
      <c r="F233" s="1091"/>
      <c r="G233" s="1511"/>
      <c r="H233" s="29">
        <f>SUM(D234:D245)</f>
        <v>18</v>
      </c>
      <c r="I233" s="29">
        <f>COUNT(D234:D245)*2</f>
        <v>18</v>
      </c>
    </row>
    <row r="234" spans="1:9" ht="72.5">
      <c r="A234" s="18" t="s">
        <v>631</v>
      </c>
      <c r="B234" s="114" t="s">
        <v>632</v>
      </c>
      <c r="C234" s="50" t="s">
        <v>6585</v>
      </c>
      <c r="D234" s="520">
        <v>2</v>
      </c>
      <c r="E234" s="28" t="s">
        <v>538</v>
      </c>
      <c r="F234" s="50" t="s">
        <v>634</v>
      </c>
      <c r="G234" s="293"/>
    </row>
    <row r="235" spans="1:9" ht="31" hidden="1">
      <c r="A235" s="27" t="s">
        <v>635</v>
      </c>
      <c r="B235" s="160" t="s">
        <v>636</v>
      </c>
      <c r="C235" s="26"/>
      <c r="D235" s="523"/>
      <c r="E235" s="28"/>
      <c r="F235" s="26"/>
      <c r="G235" s="26"/>
      <c r="H235" s="99"/>
      <c r="I235" s="99"/>
    </row>
    <row r="236" spans="1:9" ht="58">
      <c r="A236" s="18" t="s">
        <v>1733</v>
      </c>
      <c r="B236" s="114" t="s">
        <v>638</v>
      </c>
      <c r="C236" s="123" t="s">
        <v>6586</v>
      </c>
      <c r="D236" s="520">
        <v>2</v>
      </c>
      <c r="E236" s="22" t="s">
        <v>375</v>
      </c>
      <c r="F236" s="26"/>
      <c r="G236" s="293"/>
    </row>
    <row r="237" spans="1:9" ht="99.75" customHeight="1">
      <c r="A237" s="18"/>
      <c r="B237" s="114"/>
      <c r="C237" s="30" t="s">
        <v>6587</v>
      </c>
      <c r="D237" s="520">
        <v>2</v>
      </c>
      <c r="E237" s="22"/>
      <c r="F237" s="30"/>
      <c r="G237" s="293"/>
    </row>
    <row r="238" spans="1:9" ht="83.25" customHeight="1">
      <c r="A238" s="18" t="s">
        <v>1737</v>
      </c>
      <c r="B238" s="114" t="s">
        <v>642</v>
      </c>
      <c r="C238" s="25" t="s">
        <v>6588</v>
      </c>
      <c r="D238" s="520">
        <v>2</v>
      </c>
      <c r="E238" s="28" t="s">
        <v>375</v>
      </c>
      <c r="F238" s="30" t="s">
        <v>6590</v>
      </c>
      <c r="G238" s="293"/>
    </row>
    <row r="239" spans="1:9" ht="29">
      <c r="A239" s="18"/>
      <c r="B239" s="114"/>
      <c r="C239" s="241" t="s">
        <v>6589</v>
      </c>
      <c r="D239" s="520">
        <v>2</v>
      </c>
      <c r="E239" s="22" t="s">
        <v>646</v>
      </c>
      <c r="F239" s="26"/>
      <c r="G239" s="293"/>
    </row>
    <row r="240" spans="1:9" ht="72.5">
      <c r="A240" s="18" t="s">
        <v>1740</v>
      </c>
      <c r="B240" s="160" t="s">
        <v>648</v>
      </c>
      <c r="C240" s="30" t="s">
        <v>6591</v>
      </c>
      <c r="D240" s="520">
        <v>2</v>
      </c>
      <c r="E240" s="37" t="s">
        <v>538</v>
      </c>
      <c r="F240" s="30" t="s">
        <v>6592</v>
      </c>
      <c r="G240" s="293"/>
    </row>
    <row r="241" spans="1:9" ht="43.5">
      <c r="A241" s="18"/>
      <c r="B241" s="160"/>
      <c r="C241" s="30" t="s">
        <v>6593</v>
      </c>
      <c r="D241" s="520">
        <v>2</v>
      </c>
      <c r="E241" s="28" t="s">
        <v>651</v>
      </c>
      <c r="F241" s="26"/>
      <c r="G241" s="293"/>
    </row>
    <row r="242" spans="1:9" ht="43.5">
      <c r="A242" s="18" t="s">
        <v>1745</v>
      </c>
      <c r="B242" s="30" t="s">
        <v>655</v>
      </c>
      <c r="C242" s="23" t="s">
        <v>1746</v>
      </c>
      <c r="D242" s="520">
        <v>2</v>
      </c>
      <c r="E242" s="28" t="s">
        <v>538</v>
      </c>
      <c r="F242" s="26"/>
      <c r="G242" s="293"/>
    </row>
    <row r="243" spans="1:9" ht="29">
      <c r="A243" s="18"/>
      <c r="B243" s="30"/>
      <c r="C243" s="50" t="s">
        <v>4523</v>
      </c>
      <c r="D243" s="520">
        <v>2</v>
      </c>
      <c r="E243" s="28" t="s">
        <v>658</v>
      </c>
      <c r="F243" s="26"/>
      <c r="G243" s="293"/>
    </row>
    <row r="244" spans="1:9" ht="46.5" hidden="1">
      <c r="A244" s="27" t="s">
        <v>1748</v>
      </c>
      <c r="B244" s="114" t="s">
        <v>661</v>
      </c>
      <c r="C244" s="26"/>
      <c r="D244" s="523"/>
      <c r="E244" s="28"/>
      <c r="F244" s="26"/>
      <c r="G244" s="26"/>
      <c r="H244" s="99"/>
      <c r="I244" s="99"/>
    </row>
    <row r="245" spans="1:9" ht="31" hidden="1">
      <c r="A245" s="27" t="s">
        <v>1750</v>
      </c>
      <c r="B245" s="114" t="s">
        <v>665</v>
      </c>
      <c r="C245" s="26"/>
      <c r="D245" s="523"/>
      <c r="E245" s="28"/>
      <c r="F245" s="26"/>
      <c r="G245" s="26"/>
      <c r="H245" s="99"/>
      <c r="I245" s="99"/>
    </row>
    <row r="246" spans="1:9" ht="40.15" customHeight="1">
      <c r="A246" s="185" t="s">
        <v>1751</v>
      </c>
      <c r="B246" s="1078" t="s">
        <v>102</v>
      </c>
      <c r="C246" s="1091"/>
      <c r="D246" s="1091"/>
      <c r="E246" s="1091"/>
      <c r="F246" s="1091"/>
      <c r="G246" s="1511"/>
      <c r="H246" s="29">
        <f>SUM(D247:D258)</f>
        <v>22</v>
      </c>
      <c r="I246" s="29">
        <f>COUNT(D247:D258)*2</f>
        <v>22</v>
      </c>
    </row>
    <row r="247" spans="1:9" ht="31">
      <c r="A247" s="18" t="s">
        <v>1752</v>
      </c>
      <c r="B247" s="114" t="s">
        <v>668</v>
      </c>
      <c r="C247" s="417" t="s">
        <v>4524</v>
      </c>
      <c r="D247" s="601">
        <v>2</v>
      </c>
      <c r="E247" s="28" t="s">
        <v>339</v>
      </c>
      <c r="F247" s="26"/>
      <c r="G247" s="293"/>
    </row>
    <row r="248" spans="1:9" ht="29">
      <c r="A248" s="18"/>
      <c r="B248" s="114"/>
      <c r="C248" s="417" t="s">
        <v>4525</v>
      </c>
      <c r="D248" s="601">
        <v>2</v>
      </c>
      <c r="E248" s="28" t="s">
        <v>339</v>
      </c>
      <c r="F248" s="26"/>
      <c r="G248" s="293"/>
    </row>
    <row r="249" spans="1:9" ht="31">
      <c r="A249" s="18" t="s">
        <v>1755</v>
      </c>
      <c r="B249" s="114" t="s">
        <v>673</v>
      </c>
      <c r="C249" s="123" t="s">
        <v>4526</v>
      </c>
      <c r="D249" s="601">
        <v>2</v>
      </c>
      <c r="E249" s="28" t="s">
        <v>339</v>
      </c>
      <c r="F249" s="50"/>
      <c r="G249" s="293"/>
    </row>
    <row r="250" spans="1:9" ht="58">
      <c r="A250" s="18"/>
      <c r="B250" s="114"/>
      <c r="C250" s="50" t="s">
        <v>4527</v>
      </c>
      <c r="D250" s="601">
        <v>2</v>
      </c>
      <c r="E250" s="28" t="s">
        <v>658</v>
      </c>
      <c r="F250" s="50"/>
      <c r="G250" s="293"/>
    </row>
    <row r="251" spans="1:9" ht="87">
      <c r="A251" s="18" t="s">
        <v>675</v>
      </c>
      <c r="B251" s="114" t="s">
        <v>676</v>
      </c>
      <c r="C251" s="42" t="s">
        <v>4528</v>
      </c>
      <c r="D251" s="601">
        <v>2</v>
      </c>
      <c r="E251" s="28" t="s">
        <v>658</v>
      </c>
      <c r="F251" s="26"/>
      <c r="G251" s="293"/>
    </row>
    <row r="252" spans="1:9" ht="43.5">
      <c r="A252" s="18"/>
      <c r="B252" s="114"/>
      <c r="C252" s="42" t="s">
        <v>4529</v>
      </c>
      <c r="D252" s="601">
        <v>2</v>
      </c>
      <c r="E252" s="28" t="s">
        <v>339</v>
      </c>
      <c r="F252" s="26"/>
      <c r="G252" s="293"/>
    </row>
    <row r="253" spans="1:9" ht="58">
      <c r="A253" s="18"/>
      <c r="B253" s="114"/>
      <c r="C253" s="50" t="s">
        <v>4530</v>
      </c>
      <c r="D253" s="601">
        <v>2</v>
      </c>
      <c r="E253" s="28" t="s">
        <v>339</v>
      </c>
      <c r="F253" s="30" t="s">
        <v>6596</v>
      </c>
      <c r="G253" s="293"/>
    </row>
    <row r="254" spans="1:9" ht="63" customHeight="1">
      <c r="A254" s="18"/>
      <c r="B254" s="114"/>
      <c r="C254" s="50" t="s">
        <v>6595</v>
      </c>
      <c r="D254" s="601">
        <v>2</v>
      </c>
      <c r="E254" s="28" t="s">
        <v>339</v>
      </c>
      <c r="F254" s="30" t="s">
        <v>6594</v>
      </c>
      <c r="G254" s="293"/>
    </row>
    <row r="255" spans="1:9" ht="87">
      <c r="A255" s="18"/>
      <c r="B255" s="114"/>
      <c r="C255" s="23" t="s">
        <v>4531</v>
      </c>
      <c r="D255" s="601">
        <v>2</v>
      </c>
      <c r="E255" s="22" t="s">
        <v>538</v>
      </c>
      <c r="F255" s="23" t="s">
        <v>679</v>
      </c>
      <c r="G255" s="293"/>
    </row>
    <row r="256" spans="1:9" ht="87">
      <c r="A256" s="18"/>
      <c r="B256" s="114"/>
      <c r="C256" s="23" t="s">
        <v>4532</v>
      </c>
      <c r="D256" s="601">
        <v>2</v>
      </c>
      <c r="E256" s="22" t="s">
        <v>538</v>
      </c>
      <c r="F256" s="23" t="s">
        <v>679</v>
      </c>
      <c r="G256" s="293"/>
    </row>
    <row r="257" spans="1:9" ht="31" hidden="1">
      <c r="A257" s="27" t="s">
        <v>1759</v>
      </c>
      <c r="B257" s="114" t="s">
        <v>682</v>
      </c>
      <c r="C257" s="114"/>
      <c r="D257" s="523"/>
      <c r="E257" s="28"/>
      <c r="F257" s="26"/>
      <c r="G257" s="26"/>
      <c r="H257" s="99"/>
      <c r="I257" s="99"/>
    </row>
    <row r="258" spans="1:9" ht="29">
      <c r="A258" s="18" t="s">
        <v>686</v>
      </c>
      <c r="B258" s="161" t="s">
        <v>687</v>
      </c>
      <c r="C258" s="23" t="s">
        <v>2475</v>
      </c>
      <c r="D258" s="601">
        <v>2</v>
      </c>
      <c r="E258" s="28" t="s">
        <v>418</v>
      </c>
      <c r="F258" s="26"/>
      <c r="G258" s="293"/>
    </row>
    <row r="259" spans="1:9" ht="40.15" customHeight="1">
      <c r="A259" s="185" t="s">
        <v>1763</v>
      </c>
      <c r="B259" s="992" t="s">
        <v>100</v>
      </c>
      <c r="C259" s="1001"/>
      <c r="D259" s="1001"/>
      <c r="E259" s="1001"/>
      <c r="F259" s="1001"/>
      <c r="G259" s="1512"/>
      <c r="H259" s="29">
        <f>SUM(D260:D269)</f>
        <v>18</v>
      </c>
      <c r="I259" s="29">
        <f>COUNT(D260:D269)*2</f>
        <v>18</v>
      </c>
    </row>
    <row r="260" spans="1:9" ht="43.5">
      <c r="A260" s="18" t="s">
        <v>689</v>
      </c>
      <c r="B260" s="51" t="s">
        <v>690</v>
      </c>
      <c r="C260" s="50" t="s">
        <v>691</v>
      </c>
      <c r="D260" s="601">
        <v>2</v>
      </c>
      <c r="E260" s="28" t="s">
        <v>339</v>
      </c>
      <c r="F260" s="26"/>
      <c r="G260" s="293"/>
    </row>
    <row r="261" spans="1:9" ht="29">
      <c r="A261" s="18"/>
      <c r="B261" s="51"/>
      <c r="C261" s="50" t="s">
        <v>692</v>
      </c>
      <c r="D261" s="601">
        <v>2</v>
      </c>
      <c r="E261" s="28" t="s">
        <v>339</v>
      </c>
      <c r="F261" s="26"/>
      <c r="G261" s="293"/>
    </row>
    <row r="262" spans="1:9" ht="43.5">
      <c r="A262" s="18" t="s">
        <v>1767</v>
      </c>
      <c r="B262" s="19" t="s">
        <v>694</v>
      </c>
      <c r="C262" s="50" t="s">
        <v>695</v>
      </c>
      <c r="D262" s="601">
        <v>2</v>
      </c>
      <c r="E262" s="28" t="s">
        <v>339</v>
      </c>
      <c r="F262" s="50" t="s">
        <v>696</v>
      </c>
      <c r="G262" s="293"/>
    </row>
    <row r="263" spans="1:9" ht="29">
      <c r="A263" s="18"/>
      <c r="B263" s="19"/>
      <c r="C263" s="23" t="s">
        <v>697</v>
      </c>
      <c r="D263" s="601">
        <v>2</v>
      </c>
      <c r="E263" s="28" t="s">
        <v>339</v>
      </c>
      <c r="F263" s="23"/>
      <c r="G263" s="293"/>
    </row>
    <row r="264" spans="1:9" ht="43.5">
      <c r="A264" s="18"/>
      <c r="B264" s="19"/>
      <c r="C264" s="30" t="s">
        <v>698</v>
      </c>
      <c r="D264" s="601">
        <v>2</v>
      </c>
      <c r="E264" s="28" t="s">
        <v>339</v>
      </c>
      <c r="F264" s="23"/>
      <c r="G264" s="293"/>
    </row>
    <row r="265" spans="1:9" ht="31">
      <c r="A265" s="18" t="s">
        <v>1770</v>
      </c>
      <c r="B265" s="19" t="s">
        <v>700</v>
      </c>
      <c r="C265" s="86" t="s">
        <v>701</v>
      </c>
      <c r="D265" s="601">
        <v>2</v>
      </c>
      <c r="E265" s="28" t="s">
        <v>339</v>
      </c>
      <c r="F265" s="26"/>
      <c r="G265" s="293"/>
    </row>
    <row r="266" spans="1:9" ht="29">
      <c r="A266" s="18"/>
      <c r="B266" s="19"/>
      <c r="C266" s="50" t="s">
        <v>702</v>
      </c>
      <c r="D266" s="601">
        <v>2</v>
      </c>
      <c r="E266" s="28" t="s">
        <v>339</v>
      </c>
      <c r="F266" s="26"/>
      <c r="G266" s="293"/>
    </row>
    <row r="267" spans="1:9" ht="31" hidden="1">
      <c r="A267" s="27" t="s">
        <v>705</v>
      </c>
      <c r="B267" s="19" t="s">
        <v>706</v>
      </c>
      <c r="C267" s="26"/>
      <c r="D267" s="523"/>
      <c r="E267" s="28"/>
      <c r="F267" s="26"/>
      <c r="G267" s="26"/>
      <c r="H267" s="99"/>
      <c r="I267" s="99"/>
    </row>
    <row r="268" spans="1:9" ht="60.75" customHeight="1">
      <c r="A268" s="18" t="s">
        <v>1775</v>
      </c>
      <c r="B268" s="19" t="s">
        <v>708</v>
      </c>
      <c r="C268" s="50" t="s">
        <v>4533</v>
      </c>
      <c r="D268" s="601">
        <v>2</v>
      </c>
      <c r="E268" s="28" t="s">
        <v>339</v>
      </c>
      <c r="F268" s="26"/>
      <c r="G268" s="293"/>
    </row>
    <row r="269" spans="1:9" ht="31">
      <c r="A269" s="18" t="s">
        <v>710</v>
      </c>
      <c r="B269" s="19" t="s">
        <v>711</v>
      </c>
      <c r="C269" s="25" t="s">
        <v>712</v>
      </c>
      <c r="D269" s="601">
        <v>2</v>
      </c>
      <c r="E269" s="28" t="s">
        <v>339</v>
      </c>
      <c r="F269" s="26"/>
      <c r="G269" s="293"/>
    </row>
    <row r="270" spans="1:9" ht="40.15" customHeight="1">
      <c r="A270" s="346" t="s">
        <v>1779</v>
      </c>
      <c r="B270" s="992" t="s">
        <v>98</v>
      </c>
      <c r="C270" s="1001"/>
      <c r="D270" s="1001"/>
      <c r="E270" s="1001"/>
      <c r="F270" s="1001"/>
      <c r="G270" s="1512"/>
      <c r="H270" s="29">
        <f>SUM(D271:D273)</f>
        <v>4</v>
      </c>
      <c r="I270" s="29">
        <f>COUNT(D271:D273)*2</f>
        <v>4</v>
      </c>
    </row>
    <row r="271" spans="1:9" ht="46.5">
      <c r="A271" s="18" t="s">
        <v>1780</v>
      </c>
      <c r="B271" s="19" t="s">
        <v>714</v>
      </c>
      <c r="C271" s="23" t="s">
        <v>715</v>
      </c>
      <c r="D271" s="601">
        <v>2</v>
      </c>
      <c r="E271" s="28" t="s">
        <v>377</v>
      </c>
      <c r="F271" s="26"/>
      <c r="G271" s="293"/>
    </row>
    <row r="272" spans="1:9" ht="46.5">
      <c r="A272" s="18" t="s">
        <v>1783</v>
      </c>
      <c r="B272" s="19" t="s">
        <v>717</v>
      </c>
      <c r="C272" s="236" t="s">
        <v>4534</v>
      </c>
      <c r="D272" s="601">
        <v>2</v>
      </c>
      <c r="E272" s="28" t="s">
        <v>377</v>
      </c>
      <c r="F272" s="26"/>
      <c r="G272" s="293"/>
    </row>
    <row r="273" spans="1:9" ht="43.5" hidden="1">
      <c r="A273" s="27" t="s">
        <v>2480</v>
      </c>
      <c r="B273" s="55" t="s">
        <v>722</v>
      </c>
      <c r="C273" s="26"/>
      <c r="D273" s="523"/>
      <c r="E273" s="28"/>
      <c r="F273" s="26"/>
      <c r="G273" s="26"/>
      <c r="H273" s="99"/>
      <c r="I273" s="99"/>
    </row>
    <row r="274" spans="1:9" ht="40.15" hidden="1" customHeight="1">
      <c r="A274" s="359" t="s">
        <v>97</v>
      </c>
      <c r="B274" s="1078" t="s">
        <v>96</v>
      </c>
      <c r="C274" s="1091"/>
      <c r="D274" s="1091"/>
      <c r="E274" s="1091"/>
      <c r="F274" s="1091"/>
      <c r="G274" s="1092"/>
      <c r="H274" s="99">
        <f>SUM(D275:D277)</f>
        <v>0</v>
      </c>
      <c r="I274" s="99">
        <f>COUNT(D275:D277)*2</f>
        <v>0</v>
      </c>
    </row>
    <row r="275" spans="1:9" ht="31" hidden="1">
      <c r="A275" s="68" t="s">
        <v>724</v>
      </c>
      <c r="B275" s="114" t="s">
        <v>725</v>
      </c>
      <c r="C275" s="26"/>
      <c r="D275" s="523"/>
      <c r="E275" s="28"/>
      <c r="F275" s="26"/>
      <c r="G275" s="26"/>
      <c r="H275" s="99"/>
      <c r="I275" s="99"/>
    </row>
    <row r="276" spans="1:9" ht="46.5" hidden="1">
      <c r="A276" s="68" t="s">
        <v>726</v>
      </c>
      <c r="B276" s="114" t="s">
        <v>727</v>
      </c>
      <c r="C276" s="26"/>
      <c r="D276" s="523"/>
      <c r="E276" s="28"/>
      <c r="F276" s="26"/>
      <c r="G276" s="26"/>
      <c r="H276" s="99"/>
      <c r="I276" s="99"/>
    </row>
    <row r="277" spans="1:9" ht="58" hidden="1">
      <c r="A277" s="68" t="s">
        <v>728</v>
      </c>
      <c r="B277" s="23" t="s">
        <v>729</v>
      </c>
      <c r="C277" s="26"/>
      <c r="D277" s="523"/>
      <c r="E277" s="28"/>
      <c r="F277" s="26"/>
      <c r="G277" s="26"/>
      <c r="H277" s="99"/>
      <c r="I277" s="99"/>
    </row>
    <row r="278" spans="1:9" ht="40.15" hidden="1" customHeight="1">
      <c r="A278" s="359" t="s">
        <v>1786</v>
      </c>
      <c r="B278" s="1078" t="s">
        <v>94</v>
      </c>
      <c r="C278" s="1091"/>
      <c r="D278" s="1091"/>
      <c r="E278" s="1091"/>
      <c r="F278" s="1091"/>
      <c r="G278" s="1092"/>
      <c r="H278" s="99">
        <f>SUM(D279:D281)</f>
        <v>0</v>
      </c>
      <c r="I278" s="99">
        <f>COUNT(D279:D281)*2</f>
        <v>0</v>
      </c>
    </row>
    <row r="279" spans="1:9" ht="15.5" hidden="1">
      <c r="A279" s="27" t="s">
        <v>1787</v>
      </c>
      <c r="B279" s="114" t="s">
        <v>731</v>
      </c>
      <c r="C279" s="26"/>
      <c r="D279" s="523"/>
      <c r="E279" s="28"/>
      <c r="F279" s="26"/>
      <c r="G279" s="26"/>
      <c r="H279" s="99"/>
      <c r="I279" s="99"/>
    </row>
    <row r="280" spans="1:9" ht="46.5" hidden="1">
      <c r="A280" s="27" t="s">
        <v>1790</v>
      </c>
      <c r="B280" s="114" t="s">
        <v>734</v>
      </c>
      <c r="C280" s="26"/>
      <c r="D280" s="523"/>
      <c r="E280" s="28"/>
      <c r="F280" s="26"/>
      <c r="G280" s="26"/>
      <c r="H280" s="99"/>
      <c r="I280" s="99"/>
    </row>
    <row r="281" spans="1:9" ht="43.5" hidden="1">
      <c r="A281" s="27" t="s">
        <v>736</v>
      </c>
      <c r="B281" s="23" t="s">
        <v>737</v>
      </c>
      <c r="C281" s="26"/>
      <c r="D281" s="523"/>
      <c r="E281" s="28"/>
      <c r="F281" s="26"/>
      <c r="G281" s="26"/>
      <c r="H281" s="99"/>
      <c r="I281" s="99"/>
    </row>
    <row r="282" spans="1:9" ht="40.15" hidden="1" customHeight="1">
      <c r="A282" s="359" t="s">
        <v>93</v>
      </c>
      <c r="B282" s="1078" t="s">
        <v>92</v>
      </c>
      <c r="C282" s="1091"/>
      <c r="D282" s="1091"/>
      <c r="E282" s="1091"/>
      <c r="F282" s="1091"/>
      <c r="G282" s="1092"/>
      <c r="H282" s="99">
        <f>SUM(D283:D284)</f>
        <v>0</v>
      </c>
      <c r="I282" s="99">
        <f>COUNT(D283:D284)*2</f>
        <v>0</v>
      </c>
    </row>
    <row r="283" spans="1:9" ht="46.5" hidden="1">
      <c r="A283" s="27" t="s">
        <v>739</v>
      </c>
      <c r="B283" s="114" t="s">
        <v>740</v>
      </c>
      <c r="C283" s="26"/>
      <c r="D283" s="523"/>
      <c r="E283" s="28"/>
      <c r="F283" s="26"/>
      <c r="G283" s="26"/>
      <c r="H283" s="99"/>
      <c r="I283" s="99"/>
    </row>
    <row r="284" spans="1:9" ht="46.5" hidden="1">
      <c r="A284" s="27" t="s">
        <v>741</v>
      </c>
      <c r="B284" s="19" t="s">
        <v>742</v>
      </c>
      <c r="C284" s="26"/>
      <c r="D284" s="523"/>
      <c r="E284" s="28"/>
      <c r="F284" s="26"/>
      <c r="G284" s="26"/>
      <c r="H284" s="99"/>
      <c r="I284" s="99"/>
    </row>
    <row r="285" spans="1:9" ht="40.15" hidden="1" customHeight="1">
      <c r="A285" s="360" t="s">
        <v>91</v>
      </c>
      <c r="B285" s="1078" t="s">
        <v>90</v>
      </c>
      <c r="C285" s="1091"/>
      <c r="D285" s="1091"/>
      <c r="E285" s="1091"/>
      <c r="F285" s="1091"/>
      <c r="G285" s="1092"/>
      <c r="H285" s="99">
        <f>SUM(D286:D287)</f>
        <v>0</v>
      </c>
      <c r="I285" s="99">
        <f>COUNT(D286:D287)*2</f>
        <v>0</v>
      </c>
    </row>
    <row r="286" spans="1:9" ht="31" hidden="1">
      <c r="A286" s="27" t="s">
        <v>743</v>
      </c>
      <c r="B286" s="114" t="s">
        <v>744</v>
      </c>
      <c r="C286" s="26"/>
      <c r="D286" s="523"/>
      <c r="E286" s="28"/>
      <c r="F286" s="26"/>
      <c r="G286" s="26"/>
      <c r="H286" s="99"/>
      <c r="I286" s="99"/>
    </row>
    <row r="287" spans="1:9" ht="46.5" hidden="1">
      <c r="A287" s="27" t="s">
        <v>745</v>
      </c>
      <c r="B287" s="114" t="s">
        <v>746</v>
      </c>
      <c r="C287" s="26"/>
      <c r="D287" s="523"/>
      <c r="E287" s="28"/>
      <c r="F287" s="26"/>
      <c r="G287" s="26"/>
      <c r="H287" s="99"/>
      <c r="I287" s="99"/>
    </row>
    <row r="288" spans="1:9" ht="40.15" customHeight="1">
      <c r="A288" s="185" t="s">
        <v>1793</v>
      </c>
      <c r="B288" s="1078" t="s">
        <v>88</v>
      </c>
      <c r="C288" s="1091"/>
      <c r="D288" s="1091"/>
      <c r="E288" s="1091"/>
      <c r="F288" s="1091"/>
      <c r="G288" s="1511"/>
      <c r="H288" s="29">
        <f>SUM(D289:D297)</f>
        <v>16</v>
      </c>
      <c r="I288" s="29">
        <f>COUNT(D289:D297)*2</f>
        <v>16</v>
      </c>
    </row>
    <row r="289" spans="1:9" ht="46.5">
      <c r="A289" s="18" t="s">
        <v>1795</v>
      </c>
      <c r="B289" s="114" t="s">
        <v>748</v>
      </c>
      <c r="C289" s="50" t="s">
        <v>4535</v>
      </c>
      <c r="D289" s="601">
        <v>2</v>
      </c>
      <c r="E289" s="28" t="s">
        <v>646</v>
      </c>
      <c r="F289" s="26"/>
      <c r="G289" s="293"/>
    </row>
    <row r="290" spans="1:9" ht="29">
      <c r="A290" s="18"/>
      <c r="B290" s="114"/>
      <c r="C290" s="50" t="s">
        <v>4536</v>
      </c>
      <c r="D290" s="601">
        <v>2</v>
      </c>
      <c r="E290" s="28" t="s">
        <v>646</v>
      </c>
      <c r="F290" s="26"/>
      <c r="G290" s="293"/>
    </row>
    <row r="291" spans="1:9" ht="43.5">
      <c r="A291" s="18"/>
      <c r="B291" s="114"/>
      <c r="C291" s="50" t="s">
        <v>4537</v>
      </c>
      <c r="D291" s="601">
        <v>2</v>
      </c>
      <c r="E291" s="28" t="s">
        <v>646</v>
      </c>
      <c r="F291" s="26"/>
      <c r="G291" s="293"/>
    </row>
    <row r="292" spans="1:9" ht="29">
      <c r="A292" s="18"/>
      <c r="B292" s="114"/>
      <c r="C292" s="50" t="s">
        <v>4538</v>
      </c>
      <c r="D292" s="601">
        <v>2</v>
      </c>
      <c r="E292" s="28" t="s">
        <v>646</v>
      </c>
      <c r="F292" s="26"/>
      <c r="G292" s="293"/>
    </row>
    <row r="293" spans="1:9" ht="58">
      <c r="A293" s="18"/>
      <c r="B293" s="114"/>
      <c r="C293" s="223" t="s">
        <v>4539</v>
      </c>
      <c r="D293" s="601">
        <v>2</v>
      </c>
      <c r="E293" s="34" t="s">
        <v>339</v>
      </c>
      <c r="F293" s="127"/>
      <c r="G293" s="293"/>
    </row>
    <row r="294" spans="1:9" ht="46.5" hidden="1">
      <c r="A294" s="27" t="s">
        <v>750</v>
      </c>
      <c r="B294" s="114" t="s">
        <v>751</v>
      </c>
      <c r="C294" s="26"/>
      <c r="D294" s="523"/>
      <c r="E294" s="28"/>
      <c r="F294" s="26"/>
      <c r="G294" s="26"/>
      <c r="H294" s="99"/>
      <c r="I294" s="99"/>
    </row>
    <row r="295" spans="1:9" ht="46.5">
      <c r="A295" s="18" t="s">
        <v>1797</v>
      </c>
      <c r="B295" s="160" t="s">
        <v>753</v>
      </c>
      <c r="C295" s="50" t="s">
        <v>4540</v>
      </c>
      <c r="D295" s="601">
        <v>2</v>
      </c>
      <c r="E295" s="28" t="s">
        <v>646</v>
      </c>
      <c r="F295" s="26"/>
      <c r="G295" s="293"/>
    </row>
    <row r="296" spans="1:9" ht="72.5">
      <c r="A296" s="18"/>
      <c r="B296" s="160"/>
      <c r="C296" s="50" t="s">
        <v>4541</v>
      </c>
      <c r="D296" s="601">
        <v>2</v>
      </c>
      <c r="E296" s="22" t="s">
        <v>646</v>
      </c>
      <c r="F296" s="50" t="s">
        <v>4542</v>
      </c>
      <c r="G296" s="293"/>
    </row>
    <row r="297" spans="1:9" ht="43.5">
      <c r="A297" s="18"/>
      <c r="B297" s="160"/>
      <c r="C297" s="50" t="s">
        <v>4543</v>
      </c>
      <c r="D297" s="601">
        <v>2</v>
      </c>
      <c r="E297" s="22" t="s">
        <v>646</v>
      </c>
      <c r="F297" s="50"/>
      <c r="G297" s="293"/>
    </row>
    <row r="298" spans="1:9" ht="40.15" customHeight="1">
      <c r="A298" s="185" t="s">
        <v>1798</v>
      </c>
      <c r="B298" s="1078" t="s">
        <v>86</v>
      </c>
      <c r="C298" s="1091"/>
      <c r="D298" s="1091"/>
      <c r="E298" s="1091"/>
      <c r="F298" s="1091"/>
      <c r="G298" s="1511"/>
      <c r="H298" s="29">
        <f>SUM(D299:D302)</f>
        <v>8</v>
      </c>
      <c r="I298" s="29">
        <f>COUNT(D299:D302)*2</f>
        <v>8</v>
      </c>
    </row>
    <row r="299" spans="1:9" ht="46.5">
      <c r="A299" s="18" t="s">
        <v>1800</v>
      </c>
      <c r="B299" s="114" t="s">
        <v>756</v>
      </c>
      <c r="C299" s="114" t="s">
        <v>4346</v>
      </c>
      <c r="D299" s="633">
        <v>2</v>
      </c>
      <c r="E299" s="28" t="s">
        <v>418</v>
      </c>
      <c r="F299" s="26"/>
      <c r="G299" s="293"/>
    </row>
    <row r="300" spans="1:9" ht="72.5">
      <c r="A300" s="18" t="s">
        <v>1801</v>
      </c>
      <c r="B300" s="114" t="s">
        <v>759</v>
      </c>
      <c r="C300" s="23" t="s">
        <v>760</v>
      </c>
      <c r="D300" s="633">
        <v>2</v>
      </c>
      <c r="E300" s="28" t="s">
        <v>651</v>
      </c>
      <c r="F300" s="23" t="s">
        <v>761</v>
      </c>
      <c r="G300" s="293"/>
    </row>
    <row r="301" spans="1:9" ht="29">
      <c r="A301" s="18"/>
      <c r="B301" s="114"/>
      <c r="C301" s="23" t="s">
        <v>762</v>
      </c>
      <c r="D301" s="633">
        <v>2</v>
      </c>
      <c r="E301" s="28" t="s">
        <v>418</v>
      </c>
      <c r="F301" s="28"/>
      <c r="G301" s="293"/>
    </row>
    <row r="302" spans="1:9" ht="62">
      <c r="A302" s="18" t="s">
        <v>1805</v>
      </c>
      <c r="B302" s="114" t="s">
        <v>764</v>
      </c>
      <c r="C302" s="50" t="s">
        <v>4040</v>
      </c>
      <c r="D302" s="633">
        <v>2</v>
      </c>
      <c r="E302" s="28" t="s">
        <v>339</v>
      </c>
      <c r="F302" s="26"/>
      <c r="G302" s="293"/>
    </row>
    <row r="303" spans="1:9" ht="40.15" customHeight="1">
      <c r="A303" s="346" t="s">
        <v>85</v>
      </c>
      <c r="B303" s="1078" t="s">
        <v>84</v>
      </c>
      <c r="C303" s="1091"/>
      <c r="D303" s="1091"/>
      <c r="E303" s="1091"/>
      <c r="F303" s="1091"/>
      <c r="G303" s="1511"/>
      <c r="H303" s="29">
        <f>SUM(D304:D305)</f>
        <v>2</v>
      </c>
      <c r="I303" s="29">
        <f>COUNT(D304:D305)*2</f>
        <v>2</v>
      </c>
    </row>
    <row r="304" spans="1:9" ht="101.5">
      <c r="A304" s="18" t="s">
        <v>766</v>
      </c>
      <c r="B304" s="236" t="s">
        <v>767</v>
      </c>
      <c r="C304" s="50" t="s">
        <v>768</v>
      </c>
      <c r="D304" s="601">
        <v>2</v>
      </c>
      <c r="E304" s="28" t="s">
        <v>538</v>
      </c>
      <c r="F304" s="30" t="s">
        <v>4544</v>
      </c>
      <c r="G304" s="293"/>
    </row>
    <row r="305" spans="1:9" ht="29" hidden="1">
      <c r="A305" s="27" t="s">
        <v>770</v>
      </c>
      <c r="B305" s="236" t="s">
        <v>771</v>
      </c>
      <c r="C305" s="26"/>
      <c r="D305" s="523"/>
      <c r="E305" s="28"/>
      <c r="F305" s="26"/>
      <c r="G305" s="26"/>
      <c r="H305" s="99"/>
      <c r="I305" s="99"/>
    </row>
    <row r="306" spans="1:9" ht="21">
      <c r="A306" s="98"/>
      <c r="B306" s="1195" t="s">
        <v>772</v>
      </c>
      <c r="C306" s="1197"/>
      <c r="D306" s="1197"/>
      <c r="E306" s="1197"/>
      <c r="F306" s="1197"/>
      <c r="G306" s="1516"/>
      <c r="H306" s="29">
        <f>H307+H316+H327+H339+H356+H363+H321+H313+H330+H333+H348+H352+H385+H396+H400+H405+H410+H417+H429+H436+H447+H454+H460</f>
        <v>68</v>
      </c>
      <c r="I306" s="29">
        <f>I307+I316+I327+I339+I356+I363+I313+I321+I330+I333+I348+I352+I385+I396+I400+I405+I410+I417+I429+I436+I447+I454+I460</f>
        <v>68</v>
      </c>
    </row>
    <row r="307" spans="1:9" ht="40.15" customHeight="1">
      <c r="A307" s="185" t="s">
        <v>1807</v>
      </c>
      <c r="B307" s="992" t="s">
        <v>82</v>
      </c>
      <c r="C307" s="1001"/>
      <c r="D307" s="1001"/>
      <c r="E307" s="1001"/>
      <c r="F307" s="1001"/>
      <c r="G307" s="1512"/>
      <c r="H307" s="29">
        <f>SUM(D308:D312)</f>
        <v>4</v>
      </c>
      <c r="I307" s="29">
        <f>COUNT(D308:D312)*2</f>
        <v>4</v>
      </c>
    </row>
    <row r="308" spans="1:9" ht="31">
      <c r="A308" s="18" t="s">
        <v>1808</v>
      </c>
      <c r="B308" s="19" t="s">
        <v>774</v>
      </c>
      <c r="C308" s="23" t="s">
        <v>4545</v>
      </c>
      <c r="D308" s="601">
        <v>2</v>
      </c>
      <c r="E308" s="28" t="s">
        <v>646</v>
      </c>
      <c r="G308" s="293"/>
    </row>
    <row r="309" spans="1:9" ht="58">
      <c r="A309" s="18"/>
      <c r="B309" s="19"/>
      <c r="C309" s="23" t="s">
        <v>4546</v>
      </c>
      <c r="D309" s="601">
        <v>2</v>
      </c>
      <c r="E309" s="28" t="s">
        <v>646</v>
      </c>
      <c r="F309" s="23" t="s">
        <v>2495</v>
      </c>
      <c r="G309" s="293"/>
    </row>
    <row r="310" spans="1:9" ht="31" hidden="1">
      <c r="A310" s="27" t="s">
        <v>778</v>
      </c>
      <c r="B310" s="19" t="s">
        <v>779</v>
      </c>
      <c r="C310" s="26"/>
      <c r="D310" s="523"/>
      <c r="E310" s="28"/>
      <c r="F310" s="26"/>
      <c r="G310" s="26"/>
      <c r="H310" s="99"/>
      <c r="I310" s="99"/>
    </row>
    <row r="311" spans="1:9" ht="31" hidden="1">
      <c r="A311" s="27" t="s">
        <v>1811</v>
      </c>
      <c r="B311" s="19" t="s">
        <v>781</v>
      </c>
      <c r="C311" s="26"/>
      <c r="D311" s="523"/>
      <c r="E311" s="28"/>
      <c r="F311" s="26"/>
      <c r="G311" s="26"/>
      <c r="H311" s="99"/>
      <c r="I311" s="99"/>
    </row>
    <row r="312" spans="1:9" ht="46.5" hidden="1">
      <c r="A312" s="27" t="s">
        <v>1816</v>
      </c>
      <c r="B312" s="19" t="s">
        <v>793</v>
      </c>
      <c r="C312" s="26"/>
      <c r="D312" s="523"/>
      <c r="E312" s="28"/>
      <c r="F312" s="26"/>
      <c r="G312" s="26"/>
      <c r="H312" s="99"/>
      <c r="I312" s="99"/>
    </row>
    <row r="313" spans="1:9" ht="40.15" hidden="1" customHeight="1">
      <c r="A313" s="359" t="s">
        <v>1819</v>
      </c>
      <c r="B313" s="1078" t="s">
        <v>80</v>
      </c>
      <c r="C313" s="1091"/>
      <c r="D313" s="1091"/>
      <c r="E313" s="1091"/>
      <c r="F313" s="1091"/>
      <c r="G313" s="1092"/>
      <c r="H313" s="99">
        <f>SUM(D314:D315)</f>
        <v>0</v>
      </c>
      <c r="I313" s="99">
        <f>COUNT(D314:D315)*2</f>
        <v>0</v>
      </c>
    </row>
    <row r="314" spans="1:9" ht="31" hidden="1">
      <c r="A314" s="27" t="s">
        <v>1820</v>
      </c>
      <c r="B314" s="114" t="s">
        <v>796</v>
      </c>
      <c r="C314" s="26"/>
      <c r="D314" s="523"/>
      <c r="E314" s="28"/>
      <c r="F314" s="26"/>
      <c r="G314" s="26"/>
      <c r="H314" s="99"/>
      <c r="I314" s="99"/>
    </row>
    <row r="315" spans="1:9" ht="31" hidden="1">
      <c r="A315" s="27" t="s">
        <v>1830</v>
      </c>
      <c r="B315" s="114" t="s">
        <v>802</v>
      </c>
      <c r="C315" s="26"/>
      <c r="D315" s="523"/>
      <c r="E315" s="28"/>
      <c r="F315" s="26"/>
      <c r="G315" s="26"/>
      <c r="H315" s="99"/>
      <c r="I315" s="99"/>
    </row>
    <row r="316" spans="1:9" ht="40.15" customHeight="1">
      <c r="A316" s="185" t="s">
        <v>1833</v>
      </c>
      <c r="B316" s="1078" t="s">
        <v>78</v>
      </c>
      <c r="C316" s="1091"/>
      <c r="D316" s="1091"/>
      <c r="E316" s="1091"/>
      <c r="F316" s="1091"/>
      <c r="G316" s="1511"/>
      <c r="H316" s="29">
        <f>SUM(D317:D320)</f>
        <v>4</v>
      </c>
      <c r="I316" s="29">
        <f>COUNT(D317:D320)*2</f>
        <v>4</v>
      </c>
    </row>
    <row r="317" spans="1:9" ht="62">
      <c r="A317" s="18" t="s">
        <v>1835</v>
      </c>
      <c r="B317" s="114" t="s">
        <v>805</v>
      </c>
      <c r="C317" s="114" t="s">
        <v>4547</v>
      </c>
      <c r="D317" s="601">
        <v>2</v>
      </c>
      <c r="E317" s="25" t="s">
        <v>538</v>
      </c>
      <c r="F317" s="26"/>
      <c r="G317" s="293"/>
    </row>
    <row r="318" spans="1:9" ht="62">
      <c r="A318" s="18" t="s">
        <v>1841</v>
      </c>
      <c r="B318" s="30" t="s">
        <v>810</v>
      </c>
      <c r="C318" s="114" t="s">
        <v>4548</v>
      </c>
      <c r="D318" s="601">
        <v>2</v>
      </c>
      <c r="E318" s="25" t="s">
        <v>651</v>
      </c>
      <c r="F318" s="26"/>
      <c r="G318" s="293"/>
    </row>
    <row r="319" spans="1:9" ht="31" hidden="1">
      <c r="A319" s="27" t="s">
        <v>1856</v>
      </c>
      <c r="B319" s="114" t="s">
        <v>821</v>
      </c>
      <c r="C319" s="26"/>
      <c r="D319" s="523"/>
      <c r="E319" s="28"/>
      <c r="F319" s="26"/>
      <c r="G319" s="26"/>
      <c r="H319" s="99"/>
      <c r="I319" s="99"/>
    </row>
    <row r="320" spans="1:9" ht="31" hidden="1">
      <c r="A320" s="27" t="s">
        <v>823</v>
      </c>
      <c r="B320" s="114" t="s">
        <v>824</v>
      </c>
      <c r="C320" s="26"/>
      <c r="D320" s="523"/>
      <c r="E320" s="28"/>
      <c r="F320" s="26"/>
      <c r="G320" s="26"/>
      <c r="H320" s="99"/>
      <c r="I320" s="99"/>
    </row>
    <row r="321" spans="1:9" ht="40.15" hidden="1" customHeight="1">
      <c r="A321" s="359" t="s">
        <v>1860</v>
      </c>
      <c r="B321" s="992" t="s">
        <v>76</v>
      </c>
      <c r="C321" s="1001"/>
      <c r="D321" s="1001"/>
      <c r="E321" s="1001"/>
      <c r="F321" s="1001"/>
      <c r="G321" s="1002"/>
      <c r="H321" s="99">
        <f>SUM(D322:D326)</f>
        <v>0</v>
      </c>
      <c r="I321" s="99">
        <f>COUNT(D322:D326)*2</f>
        <v>0</v>
      </c>
    </row>
    <row r="322" spans="1:9" ht="31" hidden="1">
      <c r="A322" s="27" t="s">
        <v>1861</v>
      </c>
      <c r="B322" s="19" t="s">
        <v>826</v>
      </c>
      <c r="C322" s="26"/>
      <c r="D322" s="523"/>
      <c r="E322" s="28"/>
      <c r="F322" s="26"/>
      <c r="G322" s="26"/>
      <c r="H322" s="99"/>
      <c r="I322" s="99"/>
    </row>
    <row r="323" spans="1:9" ht="43.5" hidden="1">
      <c r="A323" s="27" t="s">
        <v>1863</v>
      </c>
      <c r="B323" s="23" t="s">
        <v>830</v>
      </c>
      <c r="C323" s="114"/>
      <c r="D323" s="523"/>
      <c r="E323" s="28"/>
      <c r="F323" s="26"/>
      <c r="G323" s="26"/>
      <c r="H323" s="99"/>
      <c r="I323" s="99"/>
    </row>
    <row r="324" spans="1:9" ht="46.5" hidden="1">
      <c r="A324" s="27" t="s">
        <v>1865</v>
      </c>
      <c r="B324" s="19" t="s">
        <v>836</v>
      </c>
      <c r="C324" s="26"/>
      <c r="D324" s="523"/>
      <c r="E324" s="28"/>
      <c r="F324" s="26"/>
      <c r="G324" s="26"/>
      <c r="H324" s="99"/>
      <c r="I324" s="99"/>
    </row>
    <row r="325" spans="1:9" ht="15.5" hidden="1">
      <c r="A325" s="27" t="s">
        <v>1867</v>
      </c>
      <c r="B325" s="19" t="s">
        <v>841</v>
      </c>
      <c r="C325" s="26"/>
      <c r="D325" s="523"/>
      <c r="E325" s="28"/>
      <c r="F325" s="26"/>
      <c r="G325" s="26"/>
      <c r="H325" s="99"/>
      <c r="I325" s="99"/>
    </row>
    <row r="326" spans="1:9" ht="31" hidden="1">
      <c r="A326" s="27" t="s">
        <v>1868</v>
      </c>
      <c r="B326" s="19" t="s">
        <v>845</v>
      </c>
      <c r="C326" s="26"/>
      <c r="D326" s="523"/>
      <c r="E326" s="28"/>
      <c r="F326" s="26"/>
      <c r="G326" s="26"/>
      <c r="H326" s="99"/>
      <c r="I326" s="99"/>
    </row>
    <row r="327" spans="1:9" ht="40.15" customHeight="1">
      <c r="A327" s="185" t="s">
        <v>1870</v>
      </c>
      <c r="B327" s="992" t="s">
        <v>74</v>
      </c>
      <c r="C327" s="1001"/>
      <c r="D327" s="1001"/>
      <c r="E327" s="1001"/>
      <c r="F327" s="1001"/>
      <c r="G327" s="1512"/>
      <c r="H327" s="29">
        <f>SUM(D328:D329)</f>
        <v>4</v>
      </c>
      <c r="I327" s="29">
        <f>COUNT(D328:D329)*2</f>
        <v>4</v>
      </c>
    </row>
    <row r="328" spans="1:9" ht="58">
      <c r="A328" s="18" t="s">
        <v>1872</v>
      </c>
      <c r="B328" s="23" t="s">
        <v>852</v>
      </c>
      <c r="C328" s="30" t="s">
        <v>6597</v>
      </c>
      <c r="D328" s="523">
        <v>2</v>
      </c>
      <c r="E328" s="28" t="s">
        <v>538</v>
      </c>
      <c r="F328" s="30" t="s">
        <v>6598</v>
      </c>
      <c r="G328" s="310"/>
    </row>
    <row r="329" spans="1:9" ht="116">
      <c r="A329" s="18" t="s">
        <v>1874</v>
      </c>
      <c r="B329" s="23" t="s">
        <v>856</v>
      </c>
      <c r="C329" s="123" t="s">
        <v>4549</v>
      </c>
      <c r="D329" s="601">
        <v>2</v>
      </c>
      <c r="E329" s="28" t="s">
        <v>1814</v>
      </c>
      <c r="F329" s="30" t="s">
        <v>4550</v>
      </c>
      <c r="G329" s="310"/>
    </row>
    <row r="330" spans="1:9" ht="40.15" hidden="1" customHeight="1">
      <c r="A330" s="359" t="s">
        <v>1877</v>
      </c>
      <c r="B330" s="1078" t="s">
        <v>72</v>
      </c>
      <c r="C330" s="1091"/>
      <c r="D330" s="1091"/>
      <c r="E330" s="1091"/>
      <c r="F330" s="1091"/>
      <c r="G330" s="1092"/>
      <c r="H330" s="99">
        <f>SUM(D331:D332)</f>
        <v>0</v>
      </c>
      <c r="I330" s="99">
        <f>COUNT(D331:D332)*2</f>
        <v>0</v>
      </c>
    </row>
    <row r="331" spans="1:9" ht="29" hidden="1">
      <c r="A331" s="27" t="s">
        <v>1879</v>
      </c>
      <c r="B331" s="30" t="s">
        <v>859</v>
      </c>
      <c r="C331" s="114"/>
      <c r="D331" s="523"/>
      <c r="E331" s="28"/>
      <c r="F331" s="26"/>
      <c r="G331" s="26"/>
      <c r="H331" s="99"/>
      <c r="I331" s="99"/>
    </row>
    <row r="332" spans="1:9" hidden="1">
      <c r="A332" s="27" t="s">
        <v>1883</v>
      </c>
      <c r="B332" s="30" t="s">
        <v>862</v>
      </c>
      <c r="C332" s="26"/>
      <c r="D332" s="523"/>
      <c r="E332" s="28"/>
      <c r="F332" s="26"/>
      <c r="G332" s="26"/>
      <c r="H332" s="99"/>
      <c r="I332" s="99"/>
    </row>
    <row r="333" spans="1:9" ht="40.15" hidden="1" customHeight="1">
      <c r="A333" s="359" t="s">
        <v>1887</v>
      </c>
      <c r="B333" s="992" t="s">
        <v>70</v>
      </c>
      <c r="C333" s="1001"/>
      <c r="D333" s="1001"/>
      <c r="E333" s="1001"/>
      <c r="F333" s="1001"/>
      <c r="G333" s="1002"/>
      <c r="H333" s="99">
        <f>SUM(D334:D338)</f>
        <v>0</v>
      </c>
      <c r="I333" s="99">
        <f>COUNT(D334:D338)*2</f>
        <v>0</v>
      </c>
    </row>
    <row r="334" spans="1:9" ht="46.5" hidden="1">
      <c r="A334" s="27" t="s">
        <v>1889</v>
      </c>
      <c r="B334" s="19" t="s">
        <v>2771</v>
      </c>
      <c r="C334" s="26"/>
      <c r="D334" s="523"/>
      <c r="E334" s="28"/>
      <c r="F334" s="26"/>
      <c r="G334" s="26"/>
      <c r="H334" s="99"/>
      <c r="I334" s="99"/>
    </row>
    <row r="335" spans="1:9" ht="31" hidden="1">
      <c r="A335" s="27" t="s">
        <v>1894</v>
      </c>
      <c r="B335" s="19" t="s">
        <v>876</v>
      </c>
      <c r="C335" s="114"/>
      <c r="D335" s="523"/>
      <c r="E335" s="28"/>
      <c r="F335" s="26"/>
      <c r="G335" s="26"/>
      <c r="H335" s="99"/>
      <c r="I335" s="99"/>
    </row>
    <row r="336" spans="1:9" ht="31" hidden="1">
      <c r="A336" s="27" t="s">
        <v>1896</v>
      </c>
      <c r="B336" s="19" t="s">
        <v>880</v>
      </c>
      <c r="C336" s="26"/>
      <c r="D336" s="523"/>
      <c r="E336" s="28"/>
      <c r="F336" s="26"/>
      <c r="G336" s="26"/>
      <c r="H336" s="99"/>
      <c r="I336" s="99"/>
    </row>
    <row r="337" spans="1:9" ht="31" hidden="1">
      <c r="A337" s="27" t="s">
        <v>1899</v>
      </c>
      <c r="B337" s="19" t="s">
        <v>888</v>
      </c>
      <c r="C337" s="26"/>
      <c r="D337" s="523"/>
      <c r="E337" s="28"/>
      <c r="F337" s="26"/>
      <c r="G337" s="26"/>
      <c r="H337" s="99"/>
      <c r="I337" s="99"/>
    </row>
    <row r="338" spans="1:9" ht="31" hidden="1">
      <c r="A338" s="27" t="s">
        <v>1902</v>
      </c>
      <c r="B338" s="19" t="s">
        <v>891</v>
      </c>
      <c r="C338" s="26"/>
      <c r="D338" s="523"/>
      <c r="E338" s="28"/>
      <c r="F338" s="26"/>
      <c r="G338" s="26"/>
      <c r="H338" s="99"/>
      <c r="I338" s="99"/>
    </row>
    <row r="339" spans="1:9" ht="40.15" customHeight="1">
      <c r="A339" s="185" t="s">
        <v>1903</v>
      </c>
      <c r="B339" s="1078" t="s">
        <v>68</v>
      </c>
      <c r="C339" s="1091"/>
      <c r="D339" s="1091"/>
      <c r="E339" s="1091"/>
      <c r="F339" s="1091"/>
      <c r="G339" s="1511"/>
      <c r="H339" s="29">
        <f>SUM(D340:D347)</f>
        <v>8</v>
      </c>
      <c r="I339" s="29">
        <f>COUNT(D340:D347)*2</f>
        <v>8</v>
      </c>
    </row>
    <row r="340" spans="1:9" ht="46.5" hidden="1">
      <c r="A340" s="27" t="s">
        <v>1905</v>
      </c>
      <c r="B340" s="19" t="s">
        <v>895</v>
      </c>
      <c r="C340" s="26"/>
      <c r="D340" s="523"/>
      <c r="E340" s="28"/>
      <c r="F340" s="26"/>
      <c r="G340" s="26"/>
      <c r="H340" s="99"/>
      <c r="I340" s="99"/>
    </row>
    <row r="341" spans="1:9" ht="31" hidden="1">
      <c r="A341" s="27" t="s">
        <v>1908</v>
      </c>
      <c r="B341" s="19" t="s">
        <v>899</v>
      </c>
      <c r="C341" s="26"/>
      <c r="D341" s="523"/>
      <c r="E341" s="28"/>
      <c r="F341" s="26"/>
      <c r="G341" s="26"/>
      <c r="H341" s="99"/>
      <c r="I341" s="99"/>
    </row>
    <row r="342" spans="1:9" ht="31" hidden="1">
      <c r="A342" s="27" t="s">
        <v>1910</v>
      </c>
      <c r="B342" s="19" t="s">
        <v>903</v>
      </c>
      <c r="C342" s="26"/>
      <c r="D342" s="523"/>
      <c r="E342" s="28"/>
      <c r="F342" s="26"/>
      <c r="G342" s="26"/>
      <c r="H342" s="99"/>
      <c r="I342" s="99"/>
    </row>
    <row r="343" spans="1:9" ht="31" hidden="1">
      <c r="A343" s="27" t="s">
        <v>1911</v>
      </c>
      <c r="B343" s="51" t="s">
        <v>907</v>
      </c>
      <c r="C343" s="26"/>
      <c r="D343" s="523"/>
      <c r="E343" s="28"/>
      <c r="F343" s="26"/>
      <c r="G343" s="26"/>
      <c r="H343" s="99"/>
      <c r="I343" s="99"/>
    </row>
    <row r="344" spans="1:9" ht="43.5">
      <c r="A344" s="18" t="s">
        <v>1916</v>
      </c>
      <c r="B344" s="19" t="s">
        <v>911</v>
      </c>
      <c r="C344" s="50" t="s">
        <v>3547</v>
      </c>
      <c r="D344" s="601">
        <v>2</v>
      </c>
      <c r="E344" s="28" t="s">
        <v>367</v>
      </c>
      <c r="F344" s="30" t="s">
        <v>4352</v>
      </c>
      <c r="G344" s="293"/>
    </row>
    <row r="345" spans="1:9" ht="31">
      <c r="A345" s="18" t="s">
        <v>1919</v>
      </c>
      <c r="B345" s="19" t="s">
        <v>915</v>
      </c>
      <c r="C345" s="30" t="s">
        <v>4551</v>
      </c>
      <c r="D345" s="601">
        <v>2</v>
      </c>
      <c r="E345" s="28" t="s">
        <v>646</v>
      </c>
      <c r="F345" s="26"/>
      <c r="G345" s="293"/>
    </row>
    <row r="346" spans="1:9" ht="29">
      <c r="A346" s="18"/>
      <c r="B346" s="19"/>
      <c r="C346" s="30" t="s">
        <v>4552</v>
      </c>
      <c r="D346" s="601">
        <v>2</v>
      </c>
      <c r="E346" s="28" t="s">
        <v>646</v>
      </c>
      <c r="F346" s="26"/>
      <c r="G346" s="293"/>
    </row>
    <row r="347" spans="1:9" ht="46.5">
      <c r="A347" s="18" t="s">
        <v>1923</v>
      </c>
      <c r="B347" s="19" t="s">
        <v>920</v>
      </c>
      <c r="C347" s="30" t="s">
        <v>4553</v>
      </c>
      <c r="D347" s="601">
        <v>2</v>
      </c>
      <c r="E347" s="28" t="s">
        <v>339</v>
      </c>
      <c r="F347" s="26"/>
      <c r="G347" s="293"/>
    </row>
    <row r="348" spans="1:9" ht="40.15" hidden="1" customHeight="1">
      <c r="A348" s="359" t="s">
        <v>1924</v>
      </c>
      <c r="B348" s="992" t="s">
        <v>66</v>
      </c>
      <c r="C348" s="1001"/>
      <c r="D348" s="1001"/>
      <c r="E348" s="1001"/>
      <c r="F348" s="1001"/>
      <c r="G348" s="1002"/>
      <c r="H348" s="99">
        <f>SUM(D349:D351)</f>
        <v>0</v>
      </c>
      <c r="I348" s="99">
        <f>COUNT(D349:D351)*2</f>
        <v>0</v>
      </c>
    </row>
    <row r="349" spans="1:9" ht="31" hidden="1">
      <c r="A349" s="27" t="s">
        <v>1925</v>
      </c>
      <c r="B349" s="19" t="s">
        <v>923</v>
      </c>
      <c r="C349" s="26"/>
      <c r="D349" s="523"/>
      <c r="E349" s="28"/>
      <c r="F349" s="26"/>
      <c r="G349" s="26"/>
      <c r="H349" s="99"/>
      <c r="I349" s="99"/>
    </row>
    <row r="350" spans="1:9" ht="46.5" hidden="1">
      <c r="A350" s="27" t="s">
        <v>1926</v>
      </c>
      <c r="B350" s="19" t="s">
        <v>930</v>
      </c>
      <c r="C350" s="26"/>
      <c r="D350" s="523"/>
      <c r="E350" s="28"/>
      <c r="F350" s="26"/>
      <c r="G350" s="26"/>
      <c r="H350" s="99"/>
      <c r="I350" s="99"/>
    </row>
    <row r="351" spans="1:9" ht="31" hidden="1">
      <c r="A351" s="27" t="s">
        <v>1927</v>
      </c>
      <c r="B351" s="19" t="s">
        <v>937</v>
      </c>
      <c r="C351" s="26"/>
      <c r="D351" s="523"/>
      <c r="E351" s="28"/>
      <c r="F351" s="26"/>
      <c r="G351" s="26"/>
      <c r="H351" s="99"/>
      <c r="I351" s="99"/>
    </row>
    <row r="352" spans="1:9" ht="40.15" hidden="1" customHeight="1">
      <c r="A352" s="359" t="s">
        <v>1928</v>
      </c>
      <c r="B352" s="1078" t="s">
        <v>64</v>
      </c>
      <c r="C352" s="1091"/>
      <c r="D352" s="1091"/>
      <c r="E352" s="1091"/>
      <c r="F352" s="1091"/>
      <c r="G352" s="1092"/>
      <c r="H352" s="99">
        <f>SUM(D353:D355)</f>
        <v>0</v>
      </c>
      <c r="I352" s="99">
        <f>COUNT(D353:D355)*2</f>
        <v>0</v>
      </c>
    </row>
    <row r="353" spans="1:9" ht="43.5" hidden="1">
      <c r="A353" s="27" t="s">
        <v>1929</v>
      </c>
      <c r="B353" s="30" t="s">
        <v>941</v>
      </c>
      <c r="C353" s="26"/>
      <c r="D353" s="523"/>
      <c r="E353" s="28"/>
      <c r="F353" s="26"/>
      <c r="G353" s="26"/>
      <c r="H353" s="99"/>
      <c r="I353" s="99"/>
    </row>
    <row r="354" spans="1:9" ht="29" hidden="1">
      <c r="A354" s="27" t="s">
        <v>942</v>
      </c>
      <c r="B354" s="30" t="s">
        <v>943</v>
      </c>
      <c r="C354" s="26"/>
      <c r="D354" s="523"/>
      <c r="E354" s="28"/>
      <c r="F354" s="26"/>
      <c r="G354" s="26"/>
      <c r="H354" s="99"/>
      <c r="I354" s="99"/>
    </row>
    <row r="355" spans="1:9" ht="62" hidden="1">
      <c r="A355" s="27" t="s">
        <v>1930</v>
      </c>
      <c r="B355" s="114" t="s">
        <v>945</v>
      </c>
      <c r="C355" s="26"/>
      <c r="D355" s="523"/>
      <c r="E355" s="28"/>
      <c r="F355" s="26"/>
      <c r="G355" s="26"/>
      <c r="H355" s="99"/>
      <c r="I355" s="99"/>
    </row>
    <row r="356" spans="1:9" ht="40.15" customHeight="1">
      <c r="A356" s="185" t="s">
        <v>2529</v>
      </c>
      <c r="B356" s="992" t="s">
        <v>62</v>
      </c>
      <c r="C356" s="1001"/>
      <c r="D356" s="1001"/>
      <c r="E356" s="1001"/>
      <c r="F356" s="1001"/>
      <c r="G356" s="1512"/>
      <c r="H356" s="29">
        <f>SUM(D357:D362)</f>
        <v>6</v>
      </c>
      <c r="I356" s="29">
        <f>COUNT(D357:D362)*2</f>
        <v>6</v>
      </c>
    </row>
    <row r="357" spans="1:9" ht="31" hidden="1">
      <c r="A357" s="27" t="s">
        <v>1932</v>
      </c>
      <c r="B357" s="19" t="s">
        <v>947</v>
      </c>
      <c r="C357" s="26"/>
      <c r="D357" s="523"/>
      <c r="E357" s="28"/>
      <c r="F357" s="26"/>
      <c r="G357" s="26"/>
      <c r="H357" s="99"/>
      <c r="I357" s="99"/>
    </row>
    <row r="358" spans="1:9" ht="31" hidden="1">
      <c r="A358" s="27" t="s">
        <v>1933</v>
      </c>
      <c r="B358" s="19" t="s">
        <v>954</v>
      </c>
      <c r="C358" s="26"/>
      <c r="D358" s="523"/>
      <c r="E358" s="28"/>
      <c r="F358" s="26"/>
      <c r="G358" s="26"/>
      <c r="H358" s="99"/>
      <c r="I358" s="99"/>
    </row>
    <row r="359" spans="1:9" ht="31">
      <c r="A359" s="18" t="s">
        <v>2530</v>
      </c>
      <c r="B359" s="19" t="s">
        <v>960</v>
      </c>
      <c r="C359" s="23" t="s">
        <v>966</v>
      </c>
      <c r="D359" s="601">
        <v>2</v>
      </c>
      <c r="E359" s="37" t="s">
        <v>538</v>
      </c>
      <c r="F359" s="26"/>
      <c r="G359" s="293"/>
    </row>
    <row r="360" spans="1:9" ht="29">
      <c r="A360" s="18"/>
      <c r="B360" s="19"/>
      <c r="C360" s="23" t="s">
        <v>965</v>
      </c>
      <c r="D360" s="601">
        <v>2</v>
      </c>
      <c r="E360" s="28" t="s">
        <v>538</v>
      </c>
      <c r="F360" s="26"/>
      <c r="G360" s="293"/>
    </row>
    <row r="361" spans="1:9" ht="62" hidden="1">
      <c r="A361" s="27" t="s">
        <v>1934</v>
      </c>
      <c r="B361" s="51" t="s">
        <v>968</v>
      </c>
      <c r="C361" s="26"/>
      <c r="D361" s="523"/>
      <c r="E361" s="28"/>
      <c r="F361" s="26"/>
      <c r="G361" s="26"/>
      <c r="H361" s="99"/>
      <c r="I361" s="99"/>
    </row>
    <row r="362" spans="1:9" ht="72.5">
      <c r="A362" s="18" t="s">
        <v>1936</v>
      </c>
      <c r="B362" s="19" t="s">
        <v>979</v>
      </c>
      <c r="C362" s="30" t="s">
        <v>4554</v>
      </c>
      <c r="D362" s="601">
        <v>2</v>
      </c>
      <c r="E362" s="28" t="s">
        <v>538</v>
      </c>
      <c r="F362" s="30" t="s">
        <v>4555</v>
      </c>
      <c r="G362" s="293"/>
    </row>
    <row r="363" spans="1:9" ht="40.15" customHeight="1">
      <c r="A363" s="185" t="s">
        <v>1937</v>
      </c>
      <c r="B363" s="1078" t="s">
        <v>60</v>
      </c>
      <c r="C363" s="1091"/>
      <c r="D363" s="1091"/>
      <c r="E363" s="1091"/>
      <c r="F363" s="1091"/>
      <c r="G363" s="1511"/>
      <c r="H363" s="29">
        <f>SUM(D364:D384)</f>
        <v>42</v>
      </c>
      <c r="I363" s="29">
        <f>COUNT(D364:D384)*2</f>
        <v>42</v>
      </c>
    </row>
    <row r="364" spans="1:9" ht="159.5">
      <c r="A364" s="18" t="s">
        <v>1938</v>
      </c>
      <c r="B364" s="114" t="s">
        <v>988</v>
      </c>
      <c r="C364" s="30" t="s">
        <v>4556</v>
      </c>
      <c r="D364" s="601">
        <v>2</v>
      </c>
      <c r="E364" s="28" t="s">
        <v>367</v>
      </c>
      <c r="F364" s="30" t="s">
        <v>4557</v>
      </c>
      <c r="G364" s="293"/>
    </row>
    <row r="365" spans="1:9" ht="43.5">
      <c r="A365" s="18"/>
      <c r="B365" s="114"/>
      <c r="C365" s="30" t="s">
        <v>6601</v>
      </c>
      <c r="D365" s="601">
        <v>2</v>
      </c>
      <c r="E365" s="28" t="s">
        <v>651</v>
      </c>
      <c r="F365" s="55"/>
      <c r="G365" s="293"/>
    </row>
    <row r="366" spans="1:9" ht="29">
      <c r="A366" s="18"/>
      <c r="B366" s="114"/>
      <c r="C366" s="30" t="s">
        <v>6599</v>
      </c>
      <c r="D366" s="601">
        <v>2</v>
      </c>
      <c r="E366" s="28" t="s">
        <v>651</v>
      </c>
      <c r="F366" s="30"/>
      <c r="G366" s="293"/>
    </row>
    <row r="367" spans="1:9" ht="43.5">
      <c r="A367" s="18"/>
      <c r="B367" s="114"/>
      <c r="C367" s="30" t="s">
        <v>6600</v>
      </c>
      <c r="D367" s="601">
        <v>2</v>
      </c>
      <c r="E367" s="28" t="s">
        <v>651</v>
      </c>
      <c r="F367" s="30"/>
      <c r="G367" s="293"/>
    </row>
    <row r="368" spans="1:9" ht="43.5">
      <c r="A368" s="18"/>
      <c r="B368" s="114"/>
      <c r="C368" s="30" t="s">
        <v>4558</v>
      </c>
      <c r="D368" s="601">
        <v>2</v>
      </c>
      <c r="E368" s="28" t="s">
        <v>651</v>
      </c>
      <c r="F368" s="30"/>
      <c r="G368" s="293"/>
    </row>
    <row r="369" spans="1:7" ht="43.5">
      <c r="A369" s="18"/>
      <c r="B369" s="114"/>
      <c r="C369" s="30" t="s">
        <v>4559</v>
      </c>
      <c r="D369" s="601">
        <v>2</v>
      </c>
      <c r="E369" s="28" t="s">
        <v>367</v>
      </c>
      <c r="F369" s="30"/>
      <c r="G369" s="293"/>
    </row>
    <row r="370" spans="1:7" ht="29">
      <c r="A370" s="18"/>
      <c r="B370" s="114"/>
      <c r="C370" s="30" t="s">
        <v>4560</v>
      </c>
      <c r="D370" s="601">
        <v>2</v>
      </c>
      <c r="E370" s="28" t="s">
        <v>651</v>
      </c>
      <c r="F370" s="30"/>
      <c r="G370" s="293"/>
    </row>
    <row r="371" spans="1:7" ht="29">
      <c r="A371" s="18"/>
      <c r="B371" s="114"/>
      <c r="C371" s="30" t="s">
        <v>4561</v>
      </c>
      <c r="D371" s="601">
        <v>2</v>
      </c>
      <c r="E371" s="28" t="s">
        <v>651</v>
      </c>
      <c r="F371" s="30"/>
      <c r="G371" s="293"/>
    </row>
    <row r="372" spans="1:7" ht="43.5">
      <c r="A372" s="18"/>
      <c r="B372" s="114"/>
      <c r="C372" s="30" t="s">
        <v>4562</v>
      </c>
      <c r="D372" s="601">
        <v>2</v>
      </c>
      <c r="E372" s="28" t="s">
        <v>651</v>
      </c>
      <c r="F372" s="30"/>
      <c r="G372" s="293"/>
    </row>
    <row r="373" spans="1:7" ht="58">
      <c r="A373" s="18" t="s">
        <v>990</v>
      </c>
      <c r="B373" s="114" t="s">
        <v>991</v>
      </c>
      <c r="C373" s="30" t="s">
        <v>4563</v>
      </c>
      <c r="D373" s="601">
        <v>2</v>
      </c>
      <c r="E373" s="28" t="s">
        <v>375</v>
      </c>
      <c r="F373" s="26"/>
      <c r="G373" s="293"/>
    </row>
    <row r="374" spans="1:7" ht="58">
      <c r="A374" s="18"/>
      <c r="B374" s="114"/>
      <c r="C374" s="30" t="s">
        <v>4564</v>
      </c>
      <c r="D374" s="601">
        <v>2</v>
      </c>
      <c r="E374" s="28" t="s">
        <v>375</v>
      </c>
      <c r="F374" s="26"/>
      <c r="G374" s="293"/>
    </row>
    <row r="375" spans="1:7" ht="43.5">
      <c r="A375" s="18"/>
      <c r="B375" s="114"/>
      <c r="C375" s="30" t="s">
        <v>4565</v>
      </c>
      <c r="D375" s="601">
        <v>2</v>
      </c>
      <c r="E375" s="28" t="s">
        <v>651</v>
      </c>
      <c r="F375" s="26"/>
      <c r="G375" s="293"/>
    </row>
    <row r="376" spans="1:7" ht="29">
      <c r="A376" s="18"/>
      <c r="B376" s="114"/>
      <c r="C376" s="431" t="s">
        <v>4566</v>
      </c>
      <c r="D376" s="601">
        <v>2</v>
      </c>
      <c r="E376" s="28" t="s">
        <v>651</v>
      </c>
      <c r="F376" s="26"/>
      <c r="G376" s="293"/>
    </row>
    <row r="377" spans="1:7" ht="58">
      <c r="A377" s="18"/>
      <c r="B377" s="114"/>
      <c r="C377" s="30" t="s">
        <v>4567</v>
      </c>
      <c r="D377" s="601">
        <v>2</v>
      </c>
      <c r="E377" s="28" t="s">
        <v>375</v>
      </c>
      <c r="F377" s="26"/>
      <c r="G377" s="293"/>
    </row>
    <row r="378" spans="1:7" ht="29">
      <c r="A378" s="18"/>
      <c r="B378" s="114"/>
      <c r="C378" s="30" t="s">
        <v>4568</v>
      </c>
      <c r="D378" s="601">
        <v>2</v>
      </c>
      <c r="E378" s="28" t="s">
        <v>375</v>
      </c>
      <c r="F378" s="26"/>
      <c r="G378" s="293"/>
    </row>
    <row r="379" spans="1:7" ht="43.5">
      <c r="A379" s="18"/>
      <c r="B379" s="114"/>
      <c r="C379" s="30" t="s">
        <v>4569</v>
      </c>
      <c r="D379" s="601">
        <v>2</v>
      </c>
      <c r="E379" s="28" t="s">
        <v>651</v>
      </c>
      <c r="F379" s="26"/>
      <c r="G379" s="293"/>
    </row>
    <row r="380" spans="1:7" ht="31">
      <c r="A380" s="18" t="s">
        <v>1939</v>
      </c>
      <c r="B380" s="114" t="s">
        <v>993</v>
      </c>
      <c r="C380" s="30" t="s">
        <v>4570</v>
      </c>
      <c r="D380" s="601">
        <v>2</v>
      </c>
      <c r="E380" s="28" t="s">
        <v>367</v>
      </c>
      <c r="F380" s="26"/>
      <c r="G380" s="293"/>
    </row>
    <row r="381" spans="1:7" ht="43.5">
      <c r="A381" s="18"/>
      <c r="B381" s="114"/>
      <c r="C381" s="30" t="s">
        <v>4571</v>
      </c>
      <c r="D381" s="601">
        <v>2</v>
      </c>
      <c r="E381" s="28" t="s">
        <v>651</v>
      </c>
      <c r="F381" s="26"/>
      <c r="G381" s="293"/>
    </row>
    <row r="382" spans="1:7" ht="29">
      <c r="A382" s="18"/>
      <c r="B382" s="114"/>
      <c r="C382" s="30" t="s">
        <v>4572</v>
      </c>
      <c r="D382" s="601">
        <v>2</v>
      </c>
      <c r="E382" s="28" t="s">
        <v>367</v>
      </c>
      <c r="F382" s="26"/>
      <c r="G382" s="293"/>
    </row>
    <row r="383" spans="1:7" ht="29">
      <c r="A383" s="18"/>
      <c r="B383" s="114"/>
      <c r="C383" s="30" t="s">
        <v>4573</v>
      </c>
      <c r="D383" s="601">
        <v>2</v>
      </c>
      <c r="E383" s="28" t="s">
        <v>367</v>
      </c>
      <c r="F383" s="26"/>
      <c r="G383" s="293"/>
    </row>
    <row r="384" spans="1:7" ht="43.5">
      <c r="A384" s="18"/>
      <c r="B384" s="114"/>
      <c r="C384" s="30" t="s">
        <v>4574</v>
      </c>
      <c r="D384" s="601">
        <v>2</v>
      </c>
      <c r="E384" s="28" t="s">
        <v>651</v>
      </c>
      <c r="F384" s="26"/>
      <c r="G384" s="293"/>
    </row>
    <row r="385" spans="1:9" ht="40.15" hidden="1" customHeight="1">
      <c r="A385" s="359" t="s">
        <v>1942</v>
      </c>
      <c r="B385" s="1078" t="s">
        <v>58</v>
      </c>
      <c r="C385" s="1091"/>
      <c r="D385" s="1091"/>
      <c r="E385" s="1091"/>
      <c r="F385" s="1091"/>
      <c r="G385" s="1092"/>
      <c r="H385" s="99">
        <f>SUM(D386:D395)</f>
        <v>0</v>
      </c>
      <c r="I385" s="99">
        <f>COUNT(D386:D395)*2</f>
        <v>0</v>
      </c>
    </row>
    <row r="386" spans="1:9" ht="31" hidden="1">
      <c r="A386" s="27" t="s">
        <v>995</v>
      </c>
      <c r="B386" s="114" t="s">
        <v>996</v>
      </c>
      <c r="C386" s="26"/>
      <c r="D386" s="523"/>
      <c r="E386" s="28"/>
      <c r="F386" s="26"/>
      <c r="G386" s="26"/>
      <c r="H386" s="99"/>
      <c r="I386" s="99"/>
    </row>
    <row r="387" spans="1:9" ht="31" hidden="1">
      <c r="A387" s="27" t="s">
        <v>997</v>
      </c>
      <c r="B387" s="114" t="s">
        <v>998</v>
      </c>
      <c r="C387" s="26"/>
      <c r="D387" s="523"/>
      <c r="E387" s="28"/>
      <c r="F387" s="26"/>
      <c r="G387" s="26"/>
      <c r="H387" s="99"/>
      <c r="I387" s="99"/>
    </row>
    <row r="388" spans="1:9" ht="31" hidden="1">
      <c r="A388" s="27" t="s">
        <v>999</v>
      </c>
      <c r="B388" s="114" t="s">
        <v>1000</v>
      </c>
      <c r="C388" s="26"/>
      <c r="D388" s="523"/>
      <c r="E388" s="28"/>
      <c r="F388" s="26"/>
      <c r="G388" s="26"/>
      <c r="H388" s="99"/>
      <c r="I388" s="99"/>
    </row>
    <row r="389" spans="1:9" ht="31" hidden="1">
      <c r="A389" s="27" t="s">
        <v>1001</v>
      </c>
      <c r="B389" s="114" t="s">
        <v>1002</v>
      </c>
      <c r="C389" s="26"/>
      <c r="D389" s="523"/>
      <c r="E389" s="28"/>
      <c r="F389" s="26"/>
      <c r="G389" s="26"/>
      <c r="H389" s="99"/>
      <c r="I389" s="99"/>
    </row>
    <row r="390" spans="1:9" ht="46.5" hidden="1">
      <c r="A390" s="27" t="s">
        <v>1943</v>
      </c>
      <c r="B390" s="114" t="s">
        <v>1004</v>
      </c>
      <c r="C390" s="26"/>
      <c r="D390" s="523"/>
      <c r="E390" s="28"/>
      <c r="F390" s="26"/>
      <c r="G390" s="26"/>
      <c r="H390" s="99"/>
      <c r="I390" s="99"/>
    </row>
    <row r="391" spans="1:9" ht="31" hidden="1">
      <c r="A391" s="27" t="s">
        <v>1005</v>
      </c>
      <c r="B391" s="114" t="s">
        <v>1006</v>
      </c>
      <c r="C391" s="26"/>
      <c r="D391" s="523"/>
      <c r="E391" s="28"/>
      <c r="F391" s="26"/>
      <c r="G391" s="26"/>
      <c r="H391" s="99"/>
      <c r="I391" s="99"/>
    </row>
    <row r="392" spans="1:9" ht="31" hidden="1">
      <c r="A392" s="27" t="s">
        <v>1007</v>
      </c>
      <c r="B392" s="114" t="s">
        <v>1008</v>
      </c>
      <c r="C392" s="26"/>
      <c r="D392" s="523"/>
      <c r="E392" s="28"/>
      <c r="F392" s="26"/>
      <c r="G392" s="26"/>
      <c r="H392" s="99"/>
      <c r="I392" s="99"/>
    </row>
    <row r="393" spans="1:9" ht="31" hidden="1">
      <c r="A393" s="27" t="s">
        <v>1009</v>
      </c>
      <c r="B393" s="19" t="s">
        <v>1010</v>
      </c>
      <c r="C393" s="26"/>
      <c r="D393" s="523"/>
      <c r="E393" s="28"/>
      <c r="F393" s="26"/>
      <c r="G393" s="26"/>
      <c r="H393" s="99"/>
      <c r="I393" s="99"/>
    </row>
    <row r="394" spans="1:9" ht="31" hidden="1">
      <c r="A394" s="27" t="s">
        <v>1012</v>
      </c>
      <c r="B394" s="19" t="s">
        <v>1013</v>
      </c>
      <c r="C394" s="26"/>
      <c r="D394" s="523"/>
      <c r="E394" s="28"/>
      <c r="F394" s="26"/>
      <c r="G394" s="26"/>
      <c r="H394" s="99"/>
      <c r="I394" s="99"/>
    </row>
    <row r="395" spans="1:9" ht="46.5" hidden="1">
      <c r="A395" s="27" t="s">
        <v>1019</v>
      </c>
      <c r="B395" s="19" t="s">
        <v>1020</v>
      </c>
      <c r="C395" s="26"/>
      <c r="D395" s="523"/>
      <c r="E395" s="28"/>
      <c r="F395" s="26"/>
      <c r="G395" s="26"/>
      <c r="H395" s="99"/>
      <c r="I395" s="99"/>
    </row>
    <row r="396" spans="1:9" ht="40.15" hidden="1" customHeight="1">
      <c r="A396" s="359" t="s">
        <v>57</v>
      </c>
      <c r="B396" s="1078" t="s">
        <v>56</v>
      </c>
      <c r="C396" s="1091"/>
      <c r="D396" s="1091"/>
      <c r="E396" s="1091"/>
      <c r="F396" s="1091"/>
      <c r="G396" s="1092"/>
      <c r="H396" s="99">
        <f>SUM(D397:D399)</f>
        <v>0</v>
      </c>
      <c r="I396" s="99">
        <f>COUNT(D397:D399)*2</f>
        <v>0</v>
      </c>
    </row>
    <row r="397" spans="1:9" ht="31" hidden="1">
      <c r="A397" s="27" t="s">
        <v>1022</v>
      </c>
      <c r="B397" s="114" t="s">
        <v>1023</v>
      </c>
      <c r="C397" s="26"/>
      <c r="D397" s="523"/>
      <c r="E397" s="28"/>
      <c r="F397" s="26"/>
      <c r="G397" s="26"/>
      <c r="H397" s="99"/>
      <c r="I397" s="99"/>
    </row>
    <row r="398" spans="1:9" ht="31" hidden="1">
      <c r="A398" s="27" t="s">
        <v>1024</v>
      </c>
      <c r="B398" s="114" t="s">
        <v>1025</v>
      </c>
      <c r="C398" s="26"/>
      <c r="D398" s="523"/>
      <c r="E398" s="28"/>
      <c r="F398" s="26"/>
      <c r="G398" s="26"/>
      <c r="H398" s="99"/>
      <c r="I398" s="99"/>
    </row>
    <row r="399" spans="1:9" ht="31" hidden="1">
      <c r="A399" s="27" t="s">
        <v>1026</v>
      </c>
      <c r="B399" s="114" t="s">
        <v>1027</v>
      </c>
      <c r="C399" s="26"/>
      <c r="D399" s="523"/>
      <c r="E399" s="28"/>
      <c r="F399" s="26"/>
      <c r="G399" s="26"/>
      <c r="H399" s="99"/>
      <c r="I399" s="99"/>
    </row>
    <row r="400" spans="1:9" ht="40.15" hidden="1" customHeight="1">
      <c r="A400" s="359" t="s">
        <v>1950</v>
      </c>
      <c r="B400" s="1078" t="s">
        <v>54</v>
      </c>
      <c r="C400" s="1091"/>
      <c r="D400" s="1091"/>
      <c r="E400" s="1091"/>
      <c r="F400" s="1091"/>
      <c r="G400" s="1092"/>
      <c r="H400" s="99">
        <f>SUM(D401:D404)</f>
        <v>0</v>
      </c>
      <c r="I400" s="99">
        <f>COUNT(D401:D404)*2</f>
        <v>0</v>
      </c>
    </row>
    <row r="401" spans="1:9" ht="31" hidden="1">
      <c r="A401" s="27" t="s">
        <v>1952</v>
      </c>
      <c r="B401" s="114" t="s">
        <v>1029</v>
      </c>
      <c r="C401" s="26"/>
      <c r="D401" s="523"/>
      <c r="E401" s="28"/>
      <c r="F401" s="26"/>
      <c r="G401" s="26"/>
      <c r="H401" s="99"/>
      <c r="I401" s="99"/>
    </row>
    <row r="402" spans="1:9" ht="31" hidden="1">
      <c r="A402" s="27" t="s">
        <v>1034</v>
      </c>
      <c r="B402" s="114" t="s">
        <v>1035</v>
      </c>
      <c r="C402" s="26"/>
      <c r="D402" s="523"/>
      <c r="E402" s="28"/>
      <c r="F402" s="26"/>
      <c r="G402" s="26"/>
      <c r="H402" s="99"/>
      <c r="I402" s="99"/>
    </row>
    <row r="403" spans="1:9" ht="31" hidden="1">
      <c r="A403" s="27" t="s">
        <v>1036</v>
      </c>
      <c r="B403" s="114" t="s">
        <v>1037</v>
      </c>
      <c r="C403" s="26"/>
      <c r="D403" s="523"/>
      <c r="E403" s="28"/>
      <c r="F403" s="26"/>
      <c r="G403" s="26"/>
      <c r="H403" s="99"/>
      <c r="I403" s="99"/>
    </row>
    <row r="404" spans="1:9" ht="31" hidden="1">
      <c r="A404" s="27" t="s">
        <v>1038</v>
      </c>
      <c r="B404" s="114" t="s">
        <v>1039</v>
      </c>
      <c r="C404" s="26"/>
      <c r="D404" s="523"/>
      <c r="E404" s="28"/>
      <c r="F404" s="26"/>
      <c r="G404" s="26"/>
      <c r="H404" s="99"/>
      <c r="I404" s="99"/>
    </row>
    <row r="405" spans="1:9" ht="40.15" hidden="1" customHeight="1">
      <c r="A405" s="359" t="s">
        <v>1957</v>
      </c>
      <c r="B405" s="992" t="s">
        <v>52</v>
      </c>
      <c r="C405" s="1001"/>
      <c r="D405" s="1001"/>
      <c r="E405" s="1001"/>
      <c r="F405" s="1001"/>
      <c r="G405" s="1002"/>
      <c r="H405" s="99">
        <f>SUM(D406:D408)</f>
        <v>0</v>
      </c>
      <c r="I405" s="99">
        <f>COUNT(D406:D408)*2</f>
        <v>0</v>
      </c>
    </row>
    <row r="406" spans="1:9" ht="46.5" hidden="1">
      <c r="A406" s="27" t="s">
        <v>2538</v>
      </c>
      <c r="B406" s="19" t="s">
        <v>1041</v>
      </c>
      <c r="C406" s="114"/>
      <c r="D406" s="523"/>
      <c r="E406" s="28"/>
      <c r="F406" s="26"/>
      <c r="G406" s="26"/>
      <c r="H406" s="99"/>
      <c r="I406" s="99"/>
    </row>
    <row r="407" spans="1:9" ht="31" hidden="1">
      <c r="A407" s="27" t="s">
        <v>1958</v>
      </c>
      <c r="B407" s="19" t="s">
        <v>1045</v>
      </c>
      <c r="C407" s="26"/>
      <c r="D407" s="523"/>
      <c r="E407" s="28"/>
      <c r="F407" s="26"/>
      <c r="G407" s="26"/>
      <c r="H407" s="99"/>
      <c r="I407" s="99"/>
    </row>
    <row r="408" spans="1:9" ht="62" hidden="1">
      <c r="A408" s="27" t="s">
        <v>1052</v>
      </c>
      <c r="B408" s="19" t="s">
        <v>1057</v>
      </c>
      <c r="C408" s="26"/>
      <c r="D408" s="523"/>
      <c r="E408" s="28"/>
      <c r="F408" s="26"/>
      <c r="G408" s="26"/>
      <c r="H408" s="99"/>
      <c r="I408" s="99"/>
    </row>
    <row r="409" spans="1:9" ht="21" hidden="1">
      <c r="A409" s="423"/>
      <c r="B409" s="1195" t="s">
        <v>4376</v>
      </c>
      <c r="C409" s="1197"/>
      <c r="D409" s="1197"/>
      <c r="E409" s="1197"/>
      <c r="F409" s="1197"/>
      <c r="G409" s="1197"/>
      <c r="H409" s="99"/>
      <c r="I409" s="99"/>
    </row>
    <row r="410" spans="1:9" ht="40.15" hidden="1" customHeight="1">
      <c r="A410" s="359" t="s">
        <v>51</v>
      </c>
      <c r="B410" s="1078" t="s">
        <v>50</v>
      </c>
      <c r="C410" s="1091"/>
      <c r="D410" s="1091"/>
      <c r="E410" s="1091"/>
      <c r="F410" s="1091"/>
      <c r="G410" s="1092"/>
      <c r="H410" s="99">
        <f>SUM(D411:D416)</f>
        <v>0</v>
      </c>
      <c r="I410" s="99">
        <f>COUNT(D411:D416)*2</f>
        <v>0</v>
      </c>
    </row>
    <row r="411" spans="1:9" ht="46.5" hidden="1">
      <c r="A411" s="27" t="s">
        <v>1058</v>
      </c>
      <c r="B411" s="114" t="s">
        <v>1059</v>
      </c>
      <c r="C411" s="114"/>
      <c r="D411" s="523"/>
      <c r="E411" s="28"/>
      <c r="F411" s="26"/>
      <c r="G411" s="26"/>
      <c r="H411" s="99"/>
      <c r="I411" s="99"/>
    </row>
    <row r="412" spans="1:9" ht="62" hidden="1">
      <c r="A412" s="27" t="s">
        <v>1060</v>
      </c>
      <c r="B412" s="114" t="s">
        <v>1061</v>
      </c>
      <c r="C412" s="26"/>
      <c r="D412" s="523"/>
      <c r="E412" s="28"/>
      <c r="F412" s="26"/>
      <c r="G412" s="26"/>
      <c r="H412" s="99"/>
      <c r="I412" s="99"/>
    </row>
    <row r="413" spans="1:9" ht="46.5" hidden="1">
      <c r="A413" s="27" t="s">
        <v>1062</v>
      </c>
      <c r="B413" s="114" t="s">
        <v>1063</v>
      </c>
      <c r="C413" s="26"/>
      <c r="D413" s="523"/>
      <c r="E413" s="28"/>
      <c r="F413" s="26"/>
      <c r="G413" s="26"/>
      <c r="H413" s="99"/>
      <c r="I413" s="99"/>
    </row>
    <row r="414" spans="1:9" ht="62" hidden="1">
      <c r="A414" s="27" t="s">
        <v>1064</v>
      </c>
      <c r="B414" s="114" t="s">
        <v>1065</v>
      </c>
      <c r="C414" s="26"/>
      <c r="D414" s="523"/>
      <c r="E414" s="28"/>
      <c r="F414" s="26"/>
      <c r="G414" s="26"/>
      <c r="H414" s="99"/>
      <c r="I414" s="99"/>
    </row>
    <row r="415" spans="1:9" ht="46.5" hidden="1">
      <c r="A415" s="27" t="s">
        <v>1066</v>
      </c>
      <c r="B415" s="114" t="s">
        <v>1067</v>
      </c>
      <c r="C415" s="26"/>
      <c r="D415" s="523"/>
      <c r="E415" s="28"/>
      <c r="F415" s="26"/>
      <c r="G415" s="26"/>
      <c r="H415" s="99"/>
      <c r="I415" s="99"/>
    </row>
    <row r="416" spans="1:9" ht="29" hidden="1">
      <c r="A416" s="27" t="s">
        <v>1068</v>
      </c>
      <c r="B416" s="30" t="s">
        <v>1069</v>
      </c>
      <c r="C416" s="26"/>
      <c r="D416" s="523"/>
      <c r="E416" s="28"/>
      <c r="F416" s="26"/>
      <c r="G416" s="26"/>
      <c r="H416" s="99"/>
      <c r="I416" s="99"/>
    </row>
    <row r="417" spans="1:9" ht="40.15" hidden="1" customHeight="1">
      <c r="A417" s="359" t="s">
        <v>49</v>
      </c>
      <c r="B417" s="1078" t="s">
        <v>48</v>
      </c>
      <c r="C417" s="1091"/>
      <c r="D417" s="1091"/>
      <c r="E417" s="1091"/>
      <c r="F417" s="1091"/>
      <c r="G417" s="1092"/>
      <c r="H417" s="99">
        <f>SUM(D418:D428)</f>
        <v>0</v>
      </c>
      <c r="I417" s="99">
        <f>COUNT(D418:D428)*2</f>
        <v>0</v>
      </c>
    </row>
    <row r="418" spans="1:9" ht="40.15" hidden="1" customHeight="1">
      <c r="A418" s="27" t="s">
        <v>1070</v>
      </c>
      <c r="B418" s="23" t="s">
        <v>1967</v>
      </c>
      <c r="C418" s="28"/>
      <c r="D418" s="52"/>
      <c r="E418" s="28"/>
      <c r="F418" s="28"/>
      <c r="G418" s="465"/>
      <c r="H418" s="99"/>
      <c r="I418" s="99"/>
    </row>
    <row r="419" spans="1:9" ht="40.15" hidden="1" customHeight="1">
      <c r="A419" s="27" t="s">
        <v>1071</v>
      </c>
      <c r="B419" s="23" t="s">
        <v>1978</v>
      </c>
      <c r="C419" s="28"/>
      <c r="D419" s="52"/>
      <c r="E419" s="28"/>
      <c r="F419" s="28"/>
      <c r="G419" s="465"/>
      <c r="H419" s="99"/>
      <c r="I419" s="99"/>
    </row>
    <row r="420" spans="1:9" ht="40.15" hidden="1" customHeight="1">
      <c r="A420" s="27" t="s">
        <v>1073</v>
      </c>
      <c r="B420" s="172" t="s">
        <v>1988</v>
      </c>
      <c r="C420" s="28"/>
      <c r="D420" s="52"/>
      <c r="E420" s="28"/>
      <c r="F420" s="28"/>
      <c r="G420" s="465"/>
      <c r="H420" s="99"/>
      <c r="I420" s="99"/>
    </row>
    <row r="421" spans="1:9" ht="40.15" hidden="1" customHeight="1">
      <c r="A421" s="27" t="s">
        <v>1074</v>
      </c>
      <c r="B421" s="23" t="s">
        <v>1072</v>
      </c>
      <c r="C421" s="28"/>
      <c r="D421" s="52"/>
      <c r="E421" s="28"/>
      <c r="F421" s="28"/>
      <c r="G421" s="465"/>
      <c r="H421" s="99"/>
      <c r="I421" s="99"/>
    </row>
    <row r="422" spans="1:9" ht="40.15" hidden="1" customHeight="1">
      <c r="A422" s="27" t="s">
        <v>1998</v>
      </c>
      <c r="B422" s="23" t="s">
        <v>1999</v>
      </c>
      <c r="C422" s="28"/>
      <c r="D422" s="52"/>
      <c r="E422" s="28"/>
      <c r="F422" s="28"/>
      <c r="G422" s="465"/>
      <c r="H422" s="99"/>
      <c r="I422" s="99"/>
    </row>
    <row r="423" spans="1:9" ht="40.15" hidden="1" customHeight="1">
      <c r="A423" s="27" t="s">
        <v>2004</v>
      </c>
      <c r="B423" s="23" t="s">
        <v>2005</v>
      </c>
      <c r="C423" s="28"/>
      <c r="D423" s="52"/>
      <c r="E423" s="28"/>
      <c r="F423" s="28"/>
      <c r="G423" s="465"/>
      <c r="H423" s="99"/>
      <c r="I423" s="99"/>
    </row>
    <row r="424" spans="1:9" ht="40.15" hidden="1" customHeight="1">
      <c r="A424" s="27" t="s">
        <v>2016</v>
      </c>
      <c r="B424" s="23" t="s">
        <v>2017</v>
      </c>
      <c r="C424" s="28"/>
      <c r="D424" s="52"/>
      <c r="E424" s="28"/>
      <c r="F424" s="28"/>
      <c r="G424" s="465"/>
      <c r="H424" s="99"/>
      <c r="I424" s="99"/>
    </row>
    <row r="425" spans="1:9" ht="40.15" hidden="1" customHeight="1">
      <c r="A425" s="27" t="s">
        <v>2021</v>
      </c>
      <c r="B425" s="23" t="s">
        <v>2022</v>
      </c>
      <c r="C425" s="28"/>
      <c r="D425" s="52"/>
      <c r="E425" s="28"/>
      <c r="F425" s="28"/>
      <c r="G425" s="465"/>
      <c r="H425" s="99"/>
      <c r="I425" s="99"/>
    </row>
    <row r="426" spans="1:9" ht="29" hidden="1">
      <c r="A426" s="27" t="s">
        <v>2029</v>
      </c>
      <c r="B426" s="23" t="s">
        <v>2030</v>
      </c>
      <c r="C426" s="28"/>
      <c r="D426" s="52"/>
      <c r="E426" s="28"/>
      <c r="F426" s="28"/>
      <c r="G426" s="465"/>
      <c r="H426" s="99"/>
      <c r="I426" s="99"/>
    </row>
    <row r="427" spans="1:9" ht="29" hidden="1">
      <c r="A427" s="27" t="s">
        <v>2033</v>
      </c>
      <c r="B427" s="23" t="s">
        <v>2034</v>
      </c>
      <c r="C427" s="28"/>
      <c r="D427" s="52"/>
      <c r="E427" s="28"/>
      <c r="F427" s="28"/>
      <c r="G427" s="465"/>
      <c r="H427" s="99"/>
      <c r="I427" s="99"/>
    </row>
    <row r="428" spans="1:9" ht="43.5" hidden="1">
      <c r="A428" s="27" t="s">
        <v>2041</v>
      </c>
      <c r="B428" s="23" t="s">
        <v>2042</v>
      </c>
      <c r="C428" s="28"/>
      <c r="D428" s="52"/>
      <c r="E428" s="28"/>
      <c r="F428" s="28"/>
      <c r="G428" s="465"/>
      <c r="H428" s="99"/>
      <c r="I428" s="99"/>
    </row>
    <row r="429" spans="1:9" ht="40.15" hidden="1" customHeight="1">
      <c r="A429" s="359" t="s">
        <v>47</v>
      </c>
      <c r="B429" s="1078" t="s">
        <v>46</v>
      </c>
      <c r="C429" s="1091"/>
      <c r="D429" s="1091"/>
      <c r="E429" s="1091"/>
      <c r="F429" s="1091"/>
      <c r="G429" s="1092"/>
      <c r="H429" s="99">
        <f>SUM(D430:D435)</f>
        <v>0</v>
      </c>
      <c r="I429" s="99">
        <f>COUNT(D430:D435)*2</f>
        <v>0</v>
      </c>
    </row>
    <row r="430" spans="1:9" ht="58" hidden="1">
      <c r="A430" s="27" t="s">
        <v>1075</v>
      </c>
      <c r="B430" s="23" t="s">
        <v>2046</v>
      </c>
      <c r="C430" s="26"/>
      <c r="D430" s="523"/>
      <c r="E430" s="28"/>
      <c r="F430" s="26"/>
      <c r="G430" s="465"/>
      <c r="H430" s="99"/>
      <c r="I430" s="99"/>
    </row>
    <row r="431" spans="1:9" ht="58" hidden="1">
      <c r="A431" s="27" t="s">
        <v>1076</v>
      </c>
      <c r="B431" s="23" t="s">
        <v>2055</v>
      </c>
      <c r="C431" s="26"/>
      <c r="D431" s="523"/>
      <c r="E431" s="28"/>
      <c r="F431" s="26"/>
      <c r="G431" s="465"/>
      <c r="H431" s="99"/>
      <c r="I431" s="99"/>
    </row>
    <row r="432" spans="1:9" ht="43.5" hidden="1">
      <c r="A432" s="27" t="s">
        <v>1077</v>
      </c>
      <c r="B432" s="23" t="s">
        <v>2058</v>
      </c>
      <c r="C432" s="26"/>
      <c r="D432" s="523"/>
      <c r="E432" s="28"/>
      <c r="F432" s="26"/>
      <c r="G432" s="465"/>
      <c r="H432" s="99"/>
      <c r="I432" s="99"/>
    </row>
    <row r="433" spans="1:9" ht="43.5" hidden="1">
      <c r="A433" s="27" t="s">
        <v>1078</v>
      </c>
      <c r="B433" s="23" t="s">
        <v>2064</v>
      </c>
      <c r="C433" s="26"/>
      <c r="D433" s="523"/>
      <c r="E433" s="28"/>
      <c r="F433" s="26"/>
      <c r="G433" s="465"/>
      <c r="H433" s="99"/>
      <c r="I433" s="99"/>
    </row>
    <row r="434" spans="1:9" ht="43.5" hidden="1">
      <c r="A434" s="27" t="s">
        <v>1079</v>
      </c>
      <c r="B434" s="23" t="s">
        <v>5882</v>
      </c>
      <c r="C434" s="26"/>
      <c r="D434" s="523"/>
      <c r="E434" s="28"/>
      <c r="F434" s="26"/>
      <c r="G434" s="465"/>
      <c r="H434" s="99"/>
      <c r="I434" s="99"/>
    </row>
    <row r="435" spans="1:9" ht="46.5" hidden="1">
      <c r="A435" s="27" t="s">
        <v>5880</v>
      </c>
      <c r="B435" s="116" t="s">
        <v>1080</v>
      </c>
      <c r="C435" s="26"/>
      <c r="D435" s="523"/>
      <c r="E435" s="28"/>
      <c r="F435" s="26"/>
      <c r="G435" s="465"/>
      <c r="H435" s="99"/>
      <c r="I435" s="99"/>
    </row>
    <row r="436" spans="1:9" ht="40.15" hidden="1" customHeight="1">
      <c r="A436" s="359" t="s">
        <v>45</v>
      </c>
      <c r="B436" s="992" t="s">
        <v>44</v>
      </c>
      <c r="C436" s="1001"/>
      <c r="D436" s="1001"/>
      <c r="E436" s="1001"/>
      <c r="F436" s="1001"/>
      <c r="G436" s="1002"/>
      <c r="H436" s="99">
        <f>SUM(D437:D446)</f>
        <v>0</v>
      </c>
      <c r="I436" s="99">
        <f>COUNT(D437:D446)*2</f>
        <v>0</v>
      </c>
    </row>
    <row r="437" spans="1:9" ht="31" hidden="1">
      <c r="A437" s="27" t="s">
        <v>1081</v>
      </c>
      <c r="B437" s="114" t="s">
        <v>1082</v>
      </c>
      <c r="C437" s="26"/>
      <c r="D437" s="523"/>
      <c r="E437" s="28"/>
      <c r="F437" s="26"/>
      <c r="G437" s="26"/>
      <c r="H437" s="99"/>
      <c r="I437" s="99"/>
    </row>
    <row r="438" spans="1:9" ht="58" hidden="1">
      <c r="A438" s="27" t="s">
        <v>1083</v>
      </c>
      <c r="B438" s="30" t="s">
        <v>1084</v>
      </c>
      <c r="C438" s="26"/>
      <c r="D438" s="523"/>
      <c r="E438" s="28"/>
      <c r="F438" s="26"/>
      <c r="G438" s="26"/>
      <c r="H438" s="99"/>
      <c r="I438" s="99"/>
    </row>
    <row r="439" spans="1:9" ht="31" hidden="1">
      <c r="A439" s="27" t="s">
        <v>1085</v>
      </c>
      <c r="B439" s="114" t="s">
        <v>1086</v>
      </c>
      <c r="C439" s="26"/>
      <c r="D439" s="523"/>
      <c r="E439" s="28"/>
      <c r="F439" s="26"/>
      <c r="G439" s="26"/>
      <c r="H439" s="99"/>
      <c r="I439" s="99"/>
    </row>
    <row r="440" spans="1:9" ht="31" hidden="1">
      <c r="A440" s="27" t="s">
        <v>1087</v>
      </c>
      <c r="B440" s="114" t="s">
        <v>5883</v>
      </c>
      <c r="C440" s="26"/>
      <c r="D440" s="523"/>
      <c r="E440" s="28"/>
      <c r="F440" s="26"/>
      <c r="G440" s="26"/>
      <c r="H440" s="99"/>
      <c r="I440" s="99"/>
    </row>
    <row r="441" spans="1:9" ht="31" hidden="1">
      <c r="A441" s="27" t="s">
        <v>1088</v>
      </c>
      <c r="B441" s="114" t="s">
        <v>5884</v>
      </c>
      <c r="C441" s="26"/>
      <c r="D441" s="523"/>
      <c r="E441" s="28"/>
      <c r="F441" s="26"/>
      <c r="G441" s="26"/>
      <c r="H441" s="99"/>
      <c r="I441" s="99"/>
    </row>
    <row r="442" spans="1:9" ht="31" hidden="1">
      <c r="A442" s="27" t="s">
        <v>1090</v>
      </c>
      <c r="B442" s="19" t="s">
        <v>5885</v>
      </c>
      <c r="C442" s="26"/>
      <c r="D442" s="523"/>
      <c r="E442" s="28"/>
      <c r="F442" s="26"/>
      <c r="G442" s="26"/>
      <c r="H442" s="99"/>
      <c r="I442" s="99"/>
    </row>
    <row r="443" spans="1:9" ht="46.5" hidden="1">
      <c r="A443" s="27" t="s">
        <v>1092</v>
      </c>
      <c r="B443" s="114" t="s">
        <v>1089</v>
      </c>
      <c r="C443" s="26"/>
      <c r="D443" s="523"/>
      <c r="E443" s="28"/>
      <c r="F443" s="26"/>
      <c r="G443" s="26"/>
      <c r="H443" s="99"/>
      <c r="I443" s="99"/>
    </row>
    <row r="444" spans="1:9" ht="46.5" hidden="1">
      <c r="A444" s="27" t="s">
        <v>3190</v>
      </c>
      <c r="B444" s="114" t="s">
        <v>1091</v>
      </c>
      <c r="C444" s="26"/>
      <c r="D444" s="523"/>
      <c r="E444" s="28"/>
      <c r="F444" s="26"/>
      <c r="G444" s="26"/>
      <c r="H444" s="99"/>
      <c r="I444" s="99"/>
    </row>
    <row r="445" spans="1:9" ht="31" hidden="1">
      <c r="A445" s="27" t="s">
        <v>3191</v>
      </c>
      <c r="B445" s="114" t="s">
        <v>1093</v>
      </c>
      <c r="C445" s="26"/>
      <c r="D445" s="523"/>
      <c r="E445" s="28"/>
      <c r="F445" s="26"/>
      <c r="G445" s="26"/>
      <c r="H445" s="99"/>
      <c r="I445" s="99"/>
    </row>
    <row r="446" spans="1:9" ht="46.5" hidden="1">
      <c r="A446" s="27" t="s">
        <v>3192</v>
      </c>
      <c r="B446" s="19" t="s">
        <v>5888</v>
      </c>
      <c r="C446" s="26"/>
      <c r="D446" s="523"/>
      <c r="E446" s="28"/>
      <c r="F446" s="26"/>
      <c r="G446" s="26"/>
      <c r="H446" s="99"/>
      <c r="I446" s="99"/>
    </row>
    <row r="447" spans="1:9" ht="40.15" hidden="1" customHeight="1">
      <c r="A447" s="359" t="s">
        <v>43</v>
      </c>
      <c r="B447" s="1078" t="s">
        <v>42</v>
      </c>
      <c r="C447" s="1091"/>
      <c r="D447" s="1091"/>
      <c r="E447" s="1091"/>
      <c r="F447" s="1091"/>
      <c r="G447" s="1092"/>
      <c r="H447" s="99">
        <f>SUM(D448:D453)</f>
        <v>0</v>
      </c>
      <c r="I447" s="99">
        <f>COUNT(D448:D453)*2</f>
        <v>0</v>
      </c>
    </row>
    <row r="448" spans="1:9" ht="31" hidden="1">
      <c r="A448" s="27" t="s">
        <v>1094</v>
      </c>
      <c r="B448" s="114" t="s">
        <v>1095</v>
      </c>
      <c r="C448" s="26"/>
      <c r="D448" s="523"/>
      <c r="E448" s="28"/>
      <c r="F448" s="26"/>
      <c r="G448" s="26"/>
      <c r="H448" s="99"/>
      <c r="I448" s="99"/>
    </row>
    <row r="449" spans="1:9" ht="31" hidden="1">
      <c r="A449" s="27" t="s">
        <v>1096</v>
      </c>
      <c r="B449" s="114" t="s">
        <v>1097</v>
      </c>
      <c r="C449" s="26"/>
      <c r="D449" s="523"/>
      <c r="E449" s="28"/>
      <c r="F449" s="26"/>
      <c r="G449" s="26"/>
      <c r="H449" s="99"/>
      <c r="I449" s="99"/>
    </row>
    <row r="450" spans="1:9" ht="31" hidden="1">
      <c r="A450" s="27" t="s">
        <v>1098</v>
      </c>
      <c r="B450" s="114" t="s">
        <v>1099</v>
      </c>
      <c r="C450" s="26"/>
      <c r="D450" s="523"/>
      <c r="E450" s="28"/>
      <c r="F450" s="26"/>
      <c r="G450" s="26"/>
      <c r="H450" s="99"/>
      <c r="I450" s="99"/>
    </row>
    <row r="451" spans="1:9" ht="31" hidden="1">
      <c r="A451" s="27" t="s">
        <v>1100</v>
      </c>
      <c r="B451" s="114" t="s">
        <v>1101</v>
      </c>
      <c r="C451" s="26"/>
      <c r="D451" s="523"/>
      <c r="E451" s="28"/>
      <c r="F451" s="26"/>
      <c r="G451" s="26"/>
      <c r="H451" s="99"/>
      <c r="I451" s="99"/>
    </row>
    <row r="452" spans="1:9" ht="31" hidden="1">
      <c r="A452" s="27" t="s">
        <v>1102</v>
      </c>
      <c r="B452" s="114" t="s">
        <v>1103</v>
      </c>
      <c r="C452" s="26"/>
      <c r="D452" s="523"/>
      <c r="E452" s="28"/>
      <c r="F452" s="26"/>
      <c r="G452" s="26"/>
      <c r="H452" s="99"/>
      <c r="I452" s="99"/>
    </row>
    <row r="453" spans="1:9" ht="31" hidden="1">
      <c r="A453" s="27" t="s">
        <v>1104</v>
      </c>
      <c r="B453" s="114" t="s">
        <v>1105</v>
      </c>
      <c r="C453" s="26"/>
      <c r="D453" s="523"/>
      <c r="E453" s="28"/>
      <c r="F453" s="26"/>
      <c r="G453" s="26"/>
      <c r="H453" s="99"/>
      <c r="I453" s="99"/>
    </row>
    <row r="454" spans="1:9" ht="40.15" hidden="1" customHeight="1">
      <c r="A454" s="359" t="s">
        <v>41</v>
      </c>
      <c r="B454" s="1078" t="s">
        <v>40</v>
      </c>
      <c r="C454" s="1091"/>
      <c r="D454" s="1091"/>
      <c r="E454" s="1091"/>
      <c r="F454" s="1091"/>
      <c r="G454" s="1092"/>
      <c r="H454" s="99">
        <f>SUM(D455:D458)</f>
        <v>0</v>
      </c>
      <c r="I454" s="99">
        <f>COUNT(D455:D458)*2</f>
        <v>0</v>
      </c>
    </row>
    <row r="455" spans="1:9" ht="31" hidden="1">
      <c r="A455" s="27" t="s">
        <v>1106</v>
      </c>
      <c r="B455" s="114" t="s">
        <v>1107</v>
      </c>
      <c r="C455" s="26"/>
      <c r="D455" s="523"/>
      <c r="E455" s="28"/>
      <c r="F455" s="26"/>
      <c r="G455" s="26"/>
      <c r="H455" s="99"/>
      <c r="I455" s="99"/>
    </row>
    <row r="456" spans="1:9" ht="31" hidden="1">
      <c r="A456" s="27" t="s">
        <v>1108</v>
      </c>
      <c r="B456" s="114" t="s">
        <v>1109</v>
      </c>
      <c r="C456" s="26"/>
      <c r="D456" s="523"/>
      <c r="E456" s="28"/>
      <c r="F456" s="26"/>
      <c r="G456" s="26"/>
      <c r="H456" s="99"/>
      <c r="I456" s="99"/>
    </row>
    <row r="457" spans="1:9" ht="15.5" hidden="1">
      <c r="A457" s="27" t="s">
        <v>1110</v>
      </c>
      <c r="B457" s="114" t="s">
        <v>1111</v>
      </c>
      <c r="C457" s="26"/>
      <c r="D457" s="523"/>
      <c r="E457" s="28"/>
      <c r="F457" s="26"/>
      <c r="G457" s="26"/>
      <c r="H457" s="99"/>
      <c r="I457" s="99"/>
    </row>
    <row r="458" spans="1:9" ht="31" hidden="1">
      <c r="A458" s="27" t="s">
        <v>1112</v>
      </c>
      <c r="B458" s="114" t="s">
        <v>1113</v>
      </c>
      <c r="C458" s="26"/>
      <c r="D458" s="523"/>
      <c r="E458" s="28"/>
      <c r="F458" s="26"/>
      <c r="G458" s="26"/>
      <c r="H458" s="99"/>
      <c r="I458" s="99"/>
    </row>
    <row r="459" spans="1:9" ht="30.75" hidden="1" customHeight="1">
      <c r="A459" s="27"/>
      <c r="B459" s="1008" t="s">
        <v>6194</v>
      </c>
      <c r="C459" s="1009"/>
      <c r="D459" s="1009"/>
      <c r="E459" s="1009"/>
      <c r="F459" s="1009"/>
      <c r="G459" s="1009"/>
      <c r="H459" s="99"/>
      <c r="I459" s="99"/>
    </row>
    <row r="460" spans="1:9" ht="40.15" hidden="1" customHeight="1">
      <c r="A460" s="359" t="s">
        <v>39</v>
      </c>
      <c r="B460" s="1078" t="s">
        <v>38</v>
      </c>
      <c r="C460" s="1091"/>
      <c r="D460" s="1091"/>
      <c r="E460" s="1091"/>
      <c r="F460" s="1091"/>
      <c r="G460" s="1092"/>
      <c r="H460" s="99">
        <f>SUM(D461:D470)</f>
        <v>0</v>
      </c>
      <c r="I460" s="99">
        <f>COUNT(D461:D470)*2</f>
        <v>0</v>
      </c>
    </row>
    <row r="461" spans="1:9" ht="46.5" hidden="1">
      <c r="A461" s="27" t="s">
        <v>1114</v>
      </c>
      <c r="B461" s="114" t="s">
        <v>1115</v>
      </c>
      <c r="C461" s="26"/>
      <c r="D461" s="523"/>
      <c r="E461" s="28"/>
      <c r="F461" s="26"/>
      <c r="G461" s="26"/>
      <c r="H461" s="99"/>
      <c r="I461" s="99"/>
    </row>
    <row r="462" spans="1:9" ht="46.5" hidden="1">
      <c r="A462" s="27" t="s">
        <v>1116</v>
      </c>
      <c r="B462" s="114" t="s">
        <v>1117</v>
      </c>
      <c r="C462" s="26"/>
      <c r="D462" s="523"/>
      <c r="E462" s="28"/>
      <c r="F462" s="26"/>
      <c r="G462" s="26"/>
      <c r="H462" s="99"/>
      <c r="I462" s="99"/>
    </row>
    <row r="463" spans="1:9" ht="46.5" hidden="1">
      <c r="A463" s="27" t="s">
        <v>1118</v>
      </c>
      <c r="B463" s="114" t="s">
        <v>1119</v>
      </c>
      <c r="C463" s="26"/>
      <c r="D463" s="523"/>
      <c r="E463" s="28"/>
      <c r="F463" s="26"/>
      <c r="G463" s="26"/>
      <c r="H463" s="99"/>
      <c r="I463" s="99"/>
    </row>
    <row r="464" spans="1:9" ht="31" hidden="1">
      <c r="A464" s="27" t="s">
        <v>1120</v>
      </c>
      <c r="B464" s="114" t="s">
        <v>1121</v>
      </c>
      <c r="C464" s="26"/>
      <c r="D464" s="523"/>
      <c r="E464" s="28"/>
      <c r="F464" s="26"/>
      <c r="G464" s="26"/>
      <c r="H464" s="99"/>
      <c r="I464" s="99"/>
    </row>
    <row r="465" spans="1:9" ht="46.5" hidden="1">
      <c r="A465" s="27" t="s">
        <v>1122</v>
      </c>
      <c r="B465" s="114" t="s">
        <v>1123</v>
      </c>
      <c r="C465" s="26"/>
      <c r="D465" s="523"/>
      <c r="E465" s="28"/>
      <c r="F465" s="26"/>
      <c r="G465" s="26"/>
      <c r="H465" s="99"/>
      <c r="I465" s="99"/>
    </row>
    <row r="466" spans="1:9" ht="31" hidden="1">
      <c r="A466" s="27" t="s">
        <v>1124</v>
      </c>
      <c r="B466" s="114" t="s">
        <v>1125</v>
      </c>
      <c r="C466" s="26"/>
      <c r="D466" s="523"/>
      <c r="E466" s="28"/>
      <c r="F466" s="26"/>
      <c r="G466" s="26"/>
      <c r="H466" s="99"/>
      <c r="I466" s="99"/>
    </row>
    <row r="467" spans="1:9" ht="46.5" hidden="1">
      <c r="A467" s="27" t="s">
        <v>1126</v>
      </c>
      <c r="B467" s="114" t="s">
        <v>1127</v>
      </c>
      <c r="C467" s="26"/>
      <c r="D467" s="523"/>
      <c r="E467" s="28"/>
      <c r="F467" s="26"/>
      <c r="G467" s="26"/>
      <c r="H467" s="99"/>
      <c r="I467" s="99"/>
    </row>
    <row r="468" spans="1:9" ht="77.5" hidden="1">
      <c r="A468" s="27" t="s">
        <v>1128</v>
      </c>
      <c r="B468" s="114" t="s">
        <v>1129</v>
      </c>
      <c r="C468" s="26"/>
      <c r="D468" s="523"/>
      <c r="E468" s="28"/>
      <c r="F468" s="26"/>
      <c r="G468" s="26"/>
      <c r="H468" s="99"/>
      <c r="I468" s="99"/>
    </row>
    <row r="469" spans="1:9" ht="31" hidden="1">
      <c r="A469" s="27" t="s">
        <v>1130</v>
      </c>
      <c r="B469" s="114" t="s">
        <v>1131</v>
      </c>
      <c r="C469" s="26"/>
      <c r="D469" s="523"/>
      <c r="E469" s="28"/>
      <c r="F469" s="26"/>
      <c r="G469" s="26"/>
      <c r="H469" s="99"/>
      <c r="I469" s="99"/>
    </row>
    <row r="470" spans="1:9" ht="46.5" hidden="1">
      <c r="A470" s="27" t="s">
        <v>1132</v>
      </c>
      <c r="B470" s="114" t="s">
        <v>1133</v>
      </c>
      <c r="C470" s="26"/>
      <c r="D470" s="523"/>
      <c r="E470" s="28"/>
      <c r="F470" s="26"/>
      <c r="G470" s="26"/>
      <c r="H470" s="99"/>
      <c r="I470" s="99"/>
    </row>
    <row r="471" spans="1:9" ht="21">
      <c r="A471" s="304"/>
      <c r="B471" s="1195" t="s">
        <v>1134</v>
      </c>
      <c r="C471" s="1197"/>
      <c r="D471" s="1197"/>
      <c r="E471" s="1197"/>
      <c r="F471" s="1197"/>
      <c r="G471" s="1516"/>
      <c r="H471" s="29">
        <f>H472+H480+H489+H493+H497+H508</f>
        <v>56</v>
      </c>
      <c r="I471" s="29">
        <f>I472+I480+I489+I493+I497+I508</f>
        <v>56</v>
      </c>
    </row>
    <row r="472" spans="1:9" ht="40.15" customHeight="1">
      <c r="A472" s="346" t="s">
        <v>2083</v>
      </c>
      <c r="B472" s="1078" t="s">
        <v>36</v>
      </c>
      <c r="C472" s="1091"/>
      <c r="D472" s="1091"/>
      <c r="E472" s="1091"/>
      <c r="F472" s="1091"/>
      <c r="G472" s="1511"/>
      <c r="H472" s="29">
        <f>SUM(D473:D479)</f>
        <v>6</v>
      </c>
      <c r="I472" s="29">
        <f>COUNT(D473:D479)*2</f>
        <v>6</v>
      </c>
    </row>
    <row r="473" spans="1:9" ht="31" hidden="1">
      <c r="A473" s="79" t="s">
        <v>1135</v>
      </c>
      <c r="B473" s="114" t="s">
        <v>1136</v>
      </c>
      <c r="C473" s="66"/>
      <c r="D473" s="609"/>
      <c r="E473" s="22"/>
      <c r="F473" s="66"/>
      <c r="G473" s="66"/>
      <c r="H473" s="99"/>
      <c r="I473" s="99"/>
    </row>
    <row r="474" spans="1:9" ht="46.5" hidden="1">
      <c r="A474" s="79" t="s">
        <v>2086</v>
      </c>
      <c r="B474" s="114" t="s">
        <v>1138</v>
      </c>
      <c r="C474" s="66"/>
      <c r="D474" s="609"/>
      <c r="E474" s="22"/>
      <c r="F474" s="66"/>
      <c r="G474" s="66"/>
      <c r="H474" s="99"/>
      <c r="I474" s="99"/>
    </row>
    <row r="475" spans="1:9" ht="31" hidden="1">
      <c r="A475" s="79" t="s">
        <v>1141</v>
      </c>
      <c r="B475" s="114" t="s">
        <v>1142</v>
      </c>
      <c r="C475" s="66"/>
      <c r="D475" s="609"/>
      <c r="E475" s="22"/>
      <c r="F475" s="66"/>
      <c r="G475" s="66"/>
      <c r="H475" s="99"/>
      <c r="I475" s="99"/>
    </row>
    <row r="476" spans="1:9" ht="31">
      <c r="A476" s="182" t="s">
        <v>2091</v>
      </c>
      <c r="B476" s="114" t="s">
        <v>1144</v>
      </c>
      <c r="C476" s="23" t="s">
        <v>1145</v>
      </c>
      <c r="D476" s="610">
        <v>2</v>
      </c>
      <c r="E476" s="22" t="s">
        <v>538</v>
      </c>
      <c r="F476" s="25" t="s">
        <v>2567</v>
      </c>
      <c r="G476" s="701"/>
    </row>
    <row r="477" spans="1:9" ht="29">
      <c r="A477" s="182"/>
      <c r="B477" s="114"/>
      <c r="C477" s="23" t="s">
        <v>1147</v>
      </c>
      <c r="D477" s="610">
        <v>2</v>
      </c>
      <c r="E477" s="22" t="s">
        <v>538</v>
      </c>
      <c r="F477" s="22"/>
      <c r="G477" s="701"/>
    </row>
    <row r="478" spans="1:9" ht="58">
      <c r="A478" s="182" t="s">
        <v>2095</v>
      </c>
      <c r="B478" s="114" t="s">
        <v>4575</v>
      </c>
      <c r="C478" s="247" t="s">
        <v>1150</v>
      </c>
      <c r="D478" s="610">
        <v>2</v>
      </c>
      <c r="E478" s="22" t="s">
        <v>538</v>
      </c>
      <c r="F478" s="30" t="s">
        <v>1151</v>
      </c>
      <c r="G478" s="701"/>
    </row>
    <row r="479" spans="1:9" ht="31" hidden="1">
      <c r="A479" s="79" t="s">
        <v>1152</v>
      </c>
      <c r="B479" s="184" t="s">
        <v>1153</v>
      </c>
      <c r="C479" s="66"/>
      <c r="D479" s="609"/>
      <c r="E479" s="22"/>
      <c r="F479" s="66"/>
      <c r="G479" s="66"/>
      <c r="H479" s="99"/>
      <c r="I479" s="99"/>
    </row>
    <row r="480" spans="1:9" ht="40.15" customHeight="1">
      <c r="A480" s="185" t="s">
        <v>2098</v>
      </c>
      <c r="B480" s="1078" t="s">
        <v>34</v>
      </c>
      <c r="C480" s="1091"/>
      <c r="D480" s="1091"/>
      <c r="E480" s="1091"/>
      <c r="F480" s="1091"/>
      <c r="G480" s="1511"/>
      <c r="H480" s="29">
        <f>SUM(D481:D488)</f>
        <v>14</v>
      </c>
      <c r="I480" s="29">
        <f>COUNT(D481:D488)*2</f>
        <v>14</v>
      </c>
    </row>
    <row r="481" spans="1:9" ht="43.5">
      <c r="A481" s="182" t="s">
        <v>2100</v>
      </c>
      <c r="B481" s="114" t="s">
        <v>1156</v>
      </c>
      <c r="C481" s="23" t="s">
        <v>1157</v>
      </c>
      <c r="D481" s="605">
        <v>2</v>
      </c>
      <c r="E481" s="22" t="s">
        <v>339</v>
      </c>
      <c r="F481" s="50" t="s">
        <v>1158</v>
      </c>
      <c r="G481" s="701"/>
    </row>
    <row r="482" spans="1:9" ht="43.5">
      <c r="A482" s="182"/>
      <c r="B482" s="114"/>
      <c r="C482" s="23" t="s">
        <v>1159</v>
      </c>
      <c r="D482" s="605">
        <v>2</v>
      </c>
      <c r="E482" s="22" t="s">
        <v>377</v>
      </c>
      <c r="F482" s="50" t="s">
        <v>1160</v>
      </c>
      <c r="G482" s="701"/>
    </row>
    <row r="483" spans="1:9" ht="58">
      <c r="A483" s="182"/>
      <c r="B483" s="114"/>
      <c r="C483" s="23" t="s">
        <v>1161</v>
      </c>
      <c r="D483" s="605">
        <v>2</v>
      </c>
      <c r="E483" s="22" t="s">
        <v>377</v>
      </c>
      <c r="F483" s="50" t="s">
        <v>1162</v>
      </c>
      <c r="G483" s="701"/>
    </row>
    <row r="484" spans="1:9" ht="43.5">
      <c r="A484" s="182"/>
      <c r="B484" s="114"/>
      <c r="C484" s="23" t="s">
        <v>2568</v>
      </c>
      <c r="D484" s="605">
        <v>2</v>
      </c>
      <c r="E484" s="22" t="s">
        <v>377</v>
      </c>
      <c r="F484" s="50" t="s">
        <v>1164</v>
      </c>
      <c r="G484" s="701"/>
    </row>
    <row r="485" spans="1:9" ht="72.5">
      <c r="A485" s="182"/>
      <c r="B485" s="114"/>
      <c r="C485" s="23" t="s">
        <v>1165</v>
      </c>
      <c r="D485" s="605">
        <v>2</v>
      </c>
      <c r="E485" s="22" t="s">
        <v>339</v>
      </c>
      <c r="F485" s="50" t="s">
        <v>1166</v>
      </c>
      <c r="G485" s="701"/>
    </row>
    <row r="486" spans="1:9" ht="31">
      <c r="A486" s="182" t="s">
        <v>2106</v>
      </c>
      <c r="B486" s="114" t="s">
        <v>1168</v>
      </c>
      <c r="C486" s="23" t="s">
        <v>1169</v>
      </c>
      <c r="D486" s="605">
        <v>2</v>
      </c>
      <c r="E486" s="22" t="s">
        <v>269</v>
      </c>
      <c r="F486" s="50" t="s">
        <v>1170</v>
      </c>
      <c r="G486" s="701"/>
    </row>
    <row r="487" spans="1:9" ht="29">
      <c r="A487" s="182"/>
      <c r="B487" s="114"/>
      <c r="C487" s="23" t="s">
        <v>1171</v>
      </c>
      <c r="D487" s="605">
        <v>2</v>
      </c>
      <c r="E487" s="22" t="s">
        <v>418</v>
      </c>
      <c r="F487" s="22"/>
      <c r="G487" s="701"/>
    </row>
    <row r="488" spans="1:9" ht="31" hidden="1">
      <c r="A488" s="432" t="s">
        <v>2110</v>
      </c>
      <c r="B488" s="126" t="s">
        <v>1173</v>
      </c>
      <c r="C488" s="433"/>
      <c r="D488" s="656"/>
      <c r="E488" s="303"/>
      <c r="F488" s="433"/>
      <c r="G488" s="433"/>
      <c r="H488" s="99"/>
      <c r="I488" s="99"/>
    </row>
    <row r="489" spans="1:9" ht="40.15" customHeight="1">
      <c r="A489" s="129" t="s">
        <v>2116</v>
      </c>
      <c r="B489" s="1487" t="s">
        <v>32</v>
      </c>
      <c r="C489" s="1256"/>
      <c r="D489" s="1256"/>
      <c r="E489" s="1256"/>
      <c r="F489" s="1256"/>
      <c r="G489" s="1517"/>
      <c r="H489" s="29">
        <f>SUM(D490:D492)</f>
        <v>6</v>
      </c>
      <c r="I489" s="29">
        <f>COUNT(D490:D492)*2</f>
        <v>6</v>
      </c>
    </row>
    <row r="490" spans="1:9" ht="46.5">
      <c r="A490" s="182" t="s">
        <v>2118</v>
      </c>
      <c r="B490" s="191" t="s">
        <v>1178</v>
      </c>
      <c r="C490" s="30" t="s">
        <v>1179</v>
      </c>
      <c r="D490" s="605">
        <v>2</v>
      </c>
      <c r="E490" s="22" t="s">
        <v>377</v>
      </c>
      <c r="F490" s="66"/>
      <c r="G490" s="701"/>
    </row>
    <row r="491" spans="1:9" ht="15.5">
      <c r="A491" s="182"/>
      <c r="B491" s="191"/>
      <c r="C491" s="30" t="s">
        <v>1180</v>
      </c>
      <c r="D491" s="605">
        <v>2</v>
      </c>
      <c r="E491" s="22" t="s">
        <v>377</v>
      </c>
      <c r="F491" s="66"/>
      <c r="G491" s="701"/>
    </row>
    <row r="492" spans="1:9" ht="31">
      <c r="A492" s="182" t="s">
        <v>2130</v>
      </c>
      <c r="B492" s="114" t="s">
        <v>1183</v>
      </c>
      <c r="C492" s="30" t="s">
        <v>4379</v>
      </c>
      <c r="D492" s="605">
        <v>2</v>
      </c>
      <c r="E492" s="22" t="s">
        <v>377</v>
      </c>
      <c r="F492" s="66"/>
      <c r="G492" s="701"/>
    </row>
    <row r="493" spans="1:9" ht="40.15" customHeight="1">
      <c r="A493" s="185" t="s">
        <v>2133</v>
      </c>
      <c r="B493" s="1078" t="s">
        <v>30</v>
      </c>
      <c r="C493" s="1091"/>
      <c r="D493" s="1091"/>
      <c r="E493" s="1091"/>
      <c r="F493" s="1091"/>
      <c r="G493" s="1511"/>
      <c r="H493" s="29">
        <f>SUM(D494:D496)</f>
        <v>4</v>
      </c>
      <c r="I493" s="29">
        <f>COUNT(D494:D496)*2</f>
        <v>4</v>
      </c>
    </row>
    <row r="494" spans="1:9" ht="87">
      <c r="A494" s="182" t="s">
        <v>2135</v>
      </c>
      <c r="B494" s="42" t="s">
        <v>1187</v>
      </c>
      <c r="C494" s="30" t="s">
        <v>1188</v>
      </c>
      <c r="D494" s="605">
        <v>2</v>
      </c>
      <c r="E494" s="22" t="s">
        <v>269</v>
      </c>
      <c r="F494" s="50" t="s">
        <v>4576</v>
      </c>
      <c r="G494" s="701"/>
    </row>
    <row r="495" spans="1:9" ht="29">
      <c r="A495" s="182"/>
      <c r="B495" s="42"/>
      <c r="C495" s="300" t="s">
        <v>1198</v>
      </c>
      <c r="D495" s="605">
        <v>2</v>
      </c>
      <c r="E495" s="22" t="s">
        <v>269</v>
      </c>
      <c r="F495" s="50"/>
      <c r="G495" s="701"/>
    </row>
    <row r="496" spans="1:9" ht="43.5" hidden="1">
      <c r="A496" s="79" t="s">
        <v>2141</v>
      </c>
      <c r="B496" s="42" t="s">
        <v>1200</v>
      </c>
      <c r="C496" s="66"/>
      <c r="D496" s="609"/>
      <c r="E496" s="22"/>
      <c r="F496" s="66"/>
      <c r="G496" s="66"/>
      <c r="H496" s="99"/>
      <c r="I496" s="99"/>
    </row>
    <row r="497" spans="1:9" ht="40.15" customHeight="1">
      <c r="A497" s="185" t="s">
        <v>2149</v>
      </c>
      <c r="B497" s="1078" t="s">
        <v>28</v>
      </c>
      <c r="C497" s="1091"/>
      <c r="D497" s="1091"/>
      <c r="E497" s="1091"/>
      <c r="F497" s="1091"/>
      <c r="G497" s="1511"/>
      <c r="H497" s="29">
        <f>SUM(D498:D507)</f>
        <v>14</v>
      </c>
      <c r="I497" s="29">
        <f>COUNT(D498:D507)*2</f>
        <v>14</v>
      </c>
    </row>
    <row r="498" spans="1:9" ht="29" hidden="1">
      <c r="A498" s="79" t="s">
        <v>2150</v>
      </c>
      <c r="B498" s="30" t="s">
        <v>1209</v>
      </c>
      <c r="C498" s="66"/>
      <c r="D498" s="609"/>
      <c r="E498" s="22"/>
      <c r="F498" s="66"/>
      <c r="G498" s="66"/>
      <c r="H498" s="99"/>
      <c r="I498" s="99"/>
    </row>
    <row r="499" spans="1:9" ht="43.5">
      <c r="A499" s="182" t="s">
        <v>2152</v>
      </c>
      <c r="B499" s="42" t="s">
        <v>1212</v>
      </c>
      <c r="C499" s="23" t="s">
        <v>1213</v>
      </c>
      <c r="D499" s="610">
        <v>2</v>
      </c>
      <c r="E499" s="22" t="s">
        <v>377</v>
      </c>
      <c r="F499" s="25" t="s">
        <v>1214</v>
      </c>
      <c r="G499" s="701"/>
    </row>
    <row r="500" spans="1:9" ht="43.5">
      <c r="A500" s="182"/>
      <c r="B500" s="42"/>
      <c r="C500" s="23" t="s">
        <v>1215</v>
      </c>
      <c r="D500" s="610">
        <v>2</v>
      </c>
      <c r="E500" s="22" t="s">
        <v>377</v>
      </c>
      <c r="F500" s="25" t="s">
        <v>2576</v>
      </c>
      <c r="G500" s="701"/>
    </row>
    <row r="501" spans="1:9" ht="43.5">
      <c r="A501" s="182" t="s">
        <v>2156</v>
      </c>
      <c r="B501" s="42" t="s">
        <v>1218</v>
      </c>
      <c r="C501" s="23" t="s">
        <v>1219</v>
      </c>
      <c r="D501" s="610">
        <v>2</v>
      </c>
      <c r="E501" s="22" t="s">
        <v>538</v>
      </c>
      <c r="F501" s="22"/>
      <c r="G501" s="701"/>
    </row>
    <row r="502" spans="1:9" ht="29">
      <c r="A502" s="182"/>
      <c r="B502" s="42"/>
      <c r="C502" s="23" t="s">
        <v>2160</v>
      </c>
      <c r="D502" s="610">
        <v>2</v>
      </c>
      <c r="E502" s="22" t="s">
        <v>538</v>
      </c>
      <c r="F502" s="22"/>
      <c r="G502" s="701"/>
    </row>
    <row r="503" spans="1:9" ht="43.5">
      <c r="A503" s="182"/>
      <c r="B503" s="42"/>
      <c r="C503" s="30" t="s">
        <v>1221</v>
      </c>
      <c r="D503" s="610">
        <v>2</v>
      </c>
      <c r="E503" s="22" t="s">
        <v>538</v>
      </c>
      <c r="F503" s="22"/>
      <c r="G503" s="701"/>
    </row>
    <row r="504" spans="1:9" ht="29">
      <c r="A504" s="182"/>
      <c r="B504" s="42"/>
      <c r="C504" s="23" t="s">
        <v>1222</v>
      </c>
      <c r="D504" s="610">
        <v>2</v>
      </c>
      <c r="E504" s="22" t="s">
        <v>377</v>
      </c>
      <c r="F504" s="25" t="s">
        <v>1223</v>
      </c>
      <c r="G504" s="701"/>
    </row>
    <row r="505" spans="1:9" ht="72.5">
      <c r="A505" s="182"/>
      <c r="B505" s="42"/>
      <c r="C505" s="23" t="s">
        <v>1224</v>
      </c>
      <c r="D505" s="610">
        <v>2</v>
      </c>
      <c r="E505" s="22" t="s">
        <v>377</v>
      </c>
      <c r="F505" s="25" t="s">
        <v>1225</v>
      </c>
      <c r="G505" s="701"/>
    </row>
    <row r="506" spans="1:9" ht="29" hidden="1">
      <c r="A506" s="79" t="s">
        <v>2163</v>
      </c>
      <c r="B506" s="30" t="s">
        <v>1227</v>
      </c>
      <c r="C506" s="66"/>
      <c r="D506" s="609"/>
      <c r="E506" s="22"/>
      <c r="F506" s="66"/>
      <c r="G506" s="66"/>
      <c r="H506" s="99"/>
      <c r="I506" s="99"/>
    </row>
    <row r="507" spans="1:9" hidden="1">
      <c r="A507" s="79" t="s">
        <v>1230</v>
      </c>
      <c r="B507" s="30" t="s">
        <v>1231</v>
      </c>
      <c r="C507" s="66"/>
      <c r="D507" s="609"/>
      <c r="E507" s="22"/>
      <c r="F507" s="66"/>
      <c r="G507" s="66"/>
      <c r="H507" s="99"/>
      <c r="I507" s="99"/>
    </row>
    <row r="508" spans="1:9" ht="40.15" customHeight="1">
      <c r="A508" s="185" t="s">
        <v>2166</v>
      </c>
      <c r="B508" s="1078" t="s">
        <v>26</v>
      </c>
      <c r="C508" s="1091"/>
      <c r="D508" s="1091"/>
      <c r="E508" s="1091"/>
      <c r="F508" s="1091"/>
      <c r="G508" s="1511"/>
      <c r="H508" s="29">
        <f>SUM(D509:D515)</f>
        <v>12</v>
      </c>
      <c r="I508" s="29">
        <f>COUNT(D509:D515)*2</f>
        <v>12</v>
      </c>
    </row>
    <row r="509" spans="1:9" ht="43.5">
      <c r="A509" s="182" t="s">
        <v>2168</v>
      </c>
      <c r="B509" s="191" t="s">
        <v>1233</v>
      </c>
      <c r="C509" s="20" t="s">
        <v>2804</v>
      </c>
      <c r="D509" s="607">
        <v>2</v>
      </c>
      <c r="E509" s="71" t="s">
        <v>339</v>
      </c>
      <c r="F509" s="42" t="s">
        <v>3266</v>
      </c>
      <c r="G509" s="701"/>
    </row>
    <row r="510" spans="1:9" ht="29">
      <c r="A510" s="182"/>
      <c r="B510" s="191"/>
      <c r="C510" s="25" t="s">
        <v>6306</v>
      </c>
      <c r="D510" s="607">
        <v>2</v>
      </c>
      <c r="E510" s="71" t="s">
        <v>339</v>
      </c>
      <c r="F510" s="236"/>
      <c r="G510" s="701"/>
    </row>
    <row r="511" spans="1:9" ht="43.5">
      <c r="A511" s="182"/>
      <c r="B511" s="191"/>
      <c r="C511" s="30" t="s">
        <v>1234</v>
      </c>
      <c r="D511" s="605">
        <v>2</v>
      </c>
      <c r="E511" s="22" t="s">
        <v>377</v>
      </c>
      <c r="F511" s="66"/>
      <c r="G511" s="701"/>
    </row>
    <row r="512" spans="1:9" ht="43.5">
      <c r="A512" s="182"/>
      <c r="B512" s="191"/>
      <c r="C512" s="20" t="s">
        <v>1235</v>
      </c>
      <c r="D512" s="607">
        <v>2</v>
      </c>
      <c r="E512" s="71" t="s">
        <v>339</v>
      </c>
      <c r="F512" s="42" t="s">
        <v>3267</v>
      </c>
      <c r="G512" s="701"/>
    </row>
    <row r="513" spans="1:9" ht="29">
      <c r="A513" s="182"/>
      <c r="B513" s="191"/>
      <c r="C513" s="23" t="s">
        <v>1236</v>
      </c>
      <c r="D513" s="607">
        <v>2</v>
      </c>
      <c r="E513" s="71"/>
      <c r="F513" s="236"/>
      <c r="G513" s="701"/>
    </row>
    <row r="514" spans="1:9" ht="31" hidden="1">
      <c r="A514" s="79" t="s">
        <v>2173</v>
      </c>
      <c r="B514" s="191" t="s">
        <v>1238</v>
      </c>
      <c r="C514" s="66"/>
      <c r="D514" s="609"/>
      <c r="E514" s="22"/>
      <c r="F514" s="66"/>
      <c r="G514" s="66"/>
      <c r="H514" s="99"/>
      <c r="I514" s="99"/>
    </row>
    <row r="515" spans="1:9" ht="31">
      <c r="A515" s="182" t="s">
        <v>2178</v>
      </c>
      <c r="B515" s="191" t="s">
        <v>1246</v>
      </c>
      <c r="C515" s="30" t="s">
        <v>4577</v>
      </c>
      <c r="D515" s="607">
        <v>2</v>
      </c>
      <c r="E515" s="303" t="s">
        <v>982</v>
      </c>
      <c r="F515" s="66"/>
      <c r="G515" s="701"/>
    </row>
    <row r="516" spans="1:9" ht="21">
      <c r="A516" s="98"/>
      <c r="B516" s="1195" t="s">
        <v>2181</v>
      </c>
      <c r="C516" s="1197"/>
      <c r="D516" s="1197"/>
      <c r="E516" s="1197"/>
      <c r="F516" s="1197"/>
      <c r="G516" s="1516"/>
      <c r="H516" s="29">
        <f>H517+H520+H525+H530+H547+H551+H557+H565+H569+H576</f>
        <v>72</v>
      </c>
      <c r="I516" s="29">
        <f>I517+I520+I525+I530+I547+I551+I557+I565+I569+I576</f>
        <v>72</v>
      </c>
    </row>
    <row r="517" spans="1:9" ht="40.15" customHeight="1">
      <c r="A517" s="185" t="s">
        <v>25</v>
      </c>
      <c r="B517" s="1078" t="s">
        <v>24</v>
      </c>
      <c r="C517" s="1091"/>
      <c r="D517" s="1091"/>
      <c r="E517" s="1091"/>
      <c r="F517" s="1091"/>
      <c r="G517" s="1511"/>
      <c r="H517" s="29">
        <f>SUM(D518:D519)</f>
        <v>2</v>
      </c>
      <c r="I517" s="29">
        <f>COUNT(D518:D519)*2</f>
        <v>2</v>
      </c>
    </row>
    <row r="518" spans="1:9" ht="62">
      <c r="A518" s="43" t="s">
        <v>1252</v>
      </c>
      <c r="B518" s="114" t="s">
        <v>1253</v>
      </c>
      <c r="C518" s="74" t="s">
        <v>1254</v>
      </c>
      <c r="D518" s="601">
        <v>2</v>
      </c>
      <c r="E518" s="28" t="s">
        <v>538</v>
      </c>
      <c r="F518" s="26"/>
      <c r="G518" s="293"/>
    </row>
    <row r="519" spans="1:9" ht="47.25" hidden="1" customHeight="1">
      <c r="A519" s="68" t="s">
        <v>1255</v>
      </c>
      <c r="B519" s="30" t="s">
        <v>1256</v>
      </c>
      <c r="C519" s="26"/>
      <c r="D519" s="523"/>
      <c r="E519" s="28"/>
      <c r="F519" s="26"/>
      <c r="G519" s="26"/>
      <c r="H519" s="99"/>
      <c r="I519" s="99"/>
    </row>
    <row r="520" spans="1:9" ht="40.15" customHeight="1">
      <c r="A520" s="185" t="s">
        <v>23</v>
      </c>
      <c r="B520" s="1078" t="s">
        <v>22</v>
      </c>
      <c r="C520" s="1091"/>
      <c r="D520" s="1091"/>
      <c r="E520" s="1091"/>
      <c r="F520" s="1091"/>
      <c r="G520" s="1511"/>
      <c r="H520" s="29">
        <f>SUM(D521:D524)</f>
        <v>4</v>
      </c>
      <c r="I520" s="29">
        <f>COUNT(D521:D524)*2</f>
        <v>4</v>
      </c>
    </row>
    <row r="521" spans="1:9" ht="43.5">
      <c r="A521" s="43" t="s">
        <v>1257</v>
      </c>
      <c r="B521" s="191" t="s">
        <v>1258</v>
      </c>
      <c r="C521" s="50" t="s">
        <v>4144</v>
      </c>
      <c r="D521" s="601">
        <v>2</v>
      </c>
      <c r="E521" s="28" t="s">
        <v>646</v>
      </c>
      <c r="F521" s="26"/>
      <c r="G521" s="293"/>
    </row>
    <row r="522" spans="1:9" ht="29">
      <c r="A522" s="43"/>
      <c r="B522" s="191"/>
      <c r="C522" s="50" t="s">
        <v>4578</v>
      </c>
      <c r="D522" s="601">
        <v>2</v>
      </c>
      <c r="E522" s="28" t="s">
        <v>646</v>
      </c>
      <c r="F522" s="26"/>
      <c r="G522" s="293"/>
    </row>
    <row r="523" spans="1:9" ht="36.75" hidden="1" customHeight="1">
      <c r="A523" s="68" t="s">
        <v>1259</v>
      </c>
      <c r="B523" s="191" t="s">
        <v>1260</v>
      </c>
      <c r="C523" s="26"/>
      <c r="D523" s="523"/>
      <c r="E523" s="28"/>
      <c r="F523" s="26"/>
      <c r="G523" s="26"/>
      <c r="H523" s="99"/>
      <c r="I523" s="99"/>
    </row>
    <row r="524" spans="1:9" ht="57" hidden="1" customHeight="1">
      <c r="A524" s="68" t="s">
        <v>1261</v>
      </c>
      <c r="B524" s="191" t="s">
        <v>1262</v>
      </c>
      <c r="C524" s="26"/>
      <c r="D524" s="523"/>
      <c r="E524" s="28"/>
      <c r="F524" s="26"/>
      <c r="G524" s="26"/>
      <c r="H524" s="99"/>
      <c r="I524" s="99"/>
    </row>
    <row r="525" spans="1:9" ht="40.15" customHeight="1">
      <c r="A525" s="185" t="s">
        <v>2191</v>
      </c>
      <c r="B525" s="1078" t="s">
        <v>20</v>
      </c>
      <c r="C525" s="1091"/>
      <c r="D525" s="1091"/>
      <c r="E525" s="1091"/>
      <c r="F525" s="1091"/>
      <c r="G525" s="1511"/>
      <c r="H525" s="29">
        <f>SUM(D526:D529)</f>
        <v>6</v>
      </c>
      <c r="I525" s="29">
        <f>COUNT(D526:D529)*2</f>
        <v>6</v>
      </c>
    </row>
    <row r="526" spans="1:9" ht="46.5">
      <c r="A526" s="18" t="s">
        <v>2193</v>
      </c>
      <c r="B526" s="191" t="s">
        <v>1264</v>
      </c>
      <c r="C526" s="30" t="s">
        <v>4579</v>
      </c>
      <c r="D526" s="601">
        <v>2</v>
      </c>
      <c r="E526" s="28" t="s">
        <v>538</v>
      </c>
      <c r="F526" s="26"/>
      <c r="G526" s="293"/>
    </row>
    <row r="527" spans="1:9" ht="72.5">
      <c r="A527" s="18"/>
      <c r="B527" s="191"/>
      <c r="C527" s="30" t="s">
        <v>6602</v>
      </c>
      <c r="D527" s="601">
        <v>2</v>
      </c>
      <c r="E527" s="28" t="s">
        <v>538</v>
      </c>
      <c r="F527" s="30" t="s">
        <v>6603</v>
      </c>
      <c r="G527" s="293"/>
    </row>
    <row r="528" spans="1:9" ht="48.75" hidden="1" customHeight="1">
      <c r="A528" s="27" t="s">
        <v>2197</v>
      </c>
      <c r="B528" s="191" t="s">
        <v>1268</v>
      </c>
      <c r="C528" s="30"/>
      <c r="D528" s="523"/>
      <c r="E528" s="28"/>
      <c r="F528" s="26"/>
      <c r="G528" s="26"/>
      <c r="H528" s="99"/>
      <c r="I528" s="99"/>
    </row>
    <row r="529" spans="1:9" ht="46.5">
      <c r="A529" s="18" t="s">
        <v>2199</v>
      </c>
      <c r="B529" s="114" t="s">
        <v>1271</v>
      </c>
      <c r="C529" s="191" t="s">
        <v>1272</v>
      </c>
      <c r="D529" s="601">
        <v>2</v>
      </c>
      <c r="E529" s="28" t="s">
        <v>538</v>
      </c>
      <c r="F529" s="191" t="s">
        <v>1273</v>
      </c>
      <c r="G529" s="293"/>
    </row>
    <row r="530" spans="1:9" ht="40.15" customHeight="1">
      <c r="A530" s="185" t="s">
        <v>2202</v>
      </c>
      <c r="B530" s="1078" t="s">
        <v>18</v>
      </c>
      <c r="C530" s="1091"/>
      <c r="D530" s="1091"/>
      <c r="E530" s="1091"/>
      <c r="F530" s="1091"/>
      <c r="G530" s="1511"/>
      <c r="H530" s="29">
        <f>SUM(D531:D546)</f>
        <v>32</v>
      </c>
      <c r="I530" s="29">
        <f>COUNT(D531:D546)*2</f>
        <v>32</v>
      </c>
    </row>
    <row r="531" spans="1:9" ht="43.5">
      <c r="A531" s="18" t="s">
        <v>2204</v>
      </c>
      <c r="B531" s="191" t="s">
        <v>1275</v>
      </c>
      <c r="C531" s="123" t="s">
        <v>1276</v>
      </c>
      <c r="D531" s="601">
        <v>2</v>
      </c>
      <c r="E531" s="28" t="s">
        <v>646</v>
      </c>
      <c r="F531" s="26"/>
      <c r="G531" s="293"/>
    </row>
    <row r="532" spans="1:9" ht="29">
      <c r="A532" s="18"/>
      <c r="B532" s="191"/>
      <c r="C532" s="23" t="s">
        <v>1277</v>
      </c>
      <c r="D532" s="601">
        <v>2</v>
      </c>
      <c r="E532" s="28" t="s">
        <v>375</v>
      </c>
      <c r="F532" s="26"/>
      <c r="G532" s="293"/>
    </row>
    <row r="533" spans="1:9" ht="92.25" customHeight="1">
      <c r="A533" s="18" t="s">
        <v>2207</v>
      </c>
      <c r="B533" s="191" t="s">
        <v>1279</v>
      </c>
      <c r="C533" s="30" t="s">
        <v>4580</v>
      </c>
      <c r="D533" s="601">
        <v>2</v>
      </c>
      <c r="E533" s="28" t="s">
        <v>646</v>
      </c>
      <c r="F533" s="30"/>
      <c r="G533" s="293"/>
    </row>
    <row r="534" spans="1:9" ht="57" customHeight="1">
      <c r="A534" s="18"/>
      <c r="B534" s="191"/>
      <c r="C534" s="30" t="s">
        <v>4581</v>
      </c>
      <c r="D534" s="601">
        <v>2</v>
      </c>
      <c r="E534" s="28" t="s">
        <v>646</v>
      </c>
      <c r="F534" s="30"/>
      <c r="G534" s="293"/>
    </row>
    <row r="535" spans="1:9" ht="58">
      <c r="A535" s="18"/>
      <c r="B535" s="191"/>
      <c r="C535" s="30" t="s">
        <v>4582</v>
      </c>
      <c r="D535" s="601">
        <v>2</v>
      </c>
      <c r="E535" s="28" t="s">
        <v>646</v>
      </c>
      <c r="F535" s="30"/>
      <c r="G535" s="293"/>
    </row>
    <row r="536" spans="1:9" ht="43.5">
      <c r="A536" s="18"/>
      <c r="B536" s="191"/>
      <c r="C536" s="30" t="s">
        <v>4583</v>
      </c>
      <c r="D536" s="601">
        <v>2</v>
      </c>
      <c r="E536" s="28" t="s">
        <v>646</v>
      </c>
      <c r="F536" s="30"/>
      <c r="G536" s="293"/>
    </row>
    <row r="537" spans="1:9" ht="58">
      <c r="A537" s="18"/>
      <c r="B537" s="191"/>
      <c r="C537" s="30" t="s">
        <v>4584</v>
      </c>
      <c r="D537" s="601">
        <v>2</v>
      </c>
      <c r="E537" s="28" t="s">
        <v>646</v>
      </c>
      <c r="F537" s="30"/>
      <c r="G537" s="293"/>
    </row>
    <row r="538" spans="1:9" ht="29">
      <c r="A538" s="18"/>
      <c r="B538" s="191"/>
      <c r="C538" s="50" t="s">
        <v>4585</v>
      </c>
      <c r="D538" s="601">
        <v>2</v>
      </c>
      <c r="E538" s="28" t="s">
        <v>646</v>
      </c>
      <c r="F538" s="30"/>
      <c r="G538" s="293"/>
    </row>
    <row r="539" spans="1:9" ht="72.5">
      <c r="A539" s="18"/>
      <c r="B539" s="191"/>
      <c r="C539" s="30" t="s">
        <v>4586</v>
      </c>
      <c r="D539" s="601">
        <v>2</v>
      </c>
      <c r="E539" s="28" t="s">
        <v>646</v>
      </c>
      <c r="F539" s="30"/>
      <c r="G539" s="293"/>
    </row>
    <row r="540" spans="1:9" ht="43.5">
      <c r="A540" s="18"/>
      <c r="B540" s="191"/>
      <c r="C540" s="30" t="s">
        <v>4587</v>
      </c>
      <c r="D540" s="601">
        <v>2</v>
      </c>
      <c r="E540" s="28" t="s">
        <v>646</v>
      </c>
      <c r="F540" s="30"/>
      <c r="G540" s="293"/>
    </row>
    <row r="541" spans="1:9" ht="43.5">
      <c r="A541" s="18"/>
      <c r="B541" s="191"/>
      <c r="C541" s="30" t="s">
        <v>4588</v>
      </c>
      <c r="D541" s="601">
        <v>2</v>
      </c>
      <c r="E541" s="28" t="s">
        <v>646</v>
      </c>
      <c r="F541" s="30"/>
      <c r="G541" s="293"/>
    </row>
    <row r="542" spans="1:9" ht="43.5">
      <c r="A542" s="18"/>
      <c r="B542" s="191"/>
      <c r="C542" s="30" t="s">
        <v>4589</v>
      </c>
      <c r="D542" s="601">
        <v>2</v>
      </c>
      <c r="E542" s="28" t="s">
        <v>646</v>
      </c>
      <c r="F542" s="30"/>
      <c r="G542" s="293"/>
    </row>
    <row r="543" spans="1:9" ht="43.5">
      <c r="A543" s="18"/>
      <c r="B543" s="191"/>
      <c r="C543" s="30" t="s">
        <v>4590</v>
      </c>
      <c r="D543" s="601">
        <v>2</v>
      </c>
      <c r="E543" s="28" t="s">
        <v>646</v>
      </c>
      <c r="F543" s="30"/>
      <c r="G543" s="293"/>
    </row>
    <row r="544" spans="1:9" ht="43.5">
      <c r="A544" s="18"/>
      <c r="B544" s="191"/>
      <c r="C544" s="123" t="s">
        <v>4591</v>
      </c>
      <c r="D544" s="601">
        <v>2</v>
      </c>
      <c r="E544" s="28" t="s">
        <v>646</v>
      </c>
      <c r="F544" s="30"/>
      <c r="G544" s="293"/>
    </row>
    <row r="545" spans="1:9" ht="31">
      <c r="A545" s="18" t="s">
        <v>2224</v>
      </c>
      <c r="B545" s="191" t="s">
        <v>1294</v>
      </c>
      <c r="C545" s="50" t="s">
        <v>2600</v>
      </c>
      <c r="D545" s="601">
        <v>2</v>
      </c>
      <c r="E545" s="28" t="s">
        <v>538</v>
      </c>
      <c r="G545" s="293"/>
    </row>
    <row r="546" spans="1:9" ht="43.5">
      <c r="A546" s="18" t="s">
        <v>2228</v>
      </c>
      <c r="B546" s="191" t="s">
        <v>1297</v>
      </c>
      <c r="C546" s="30" t="s">
        <v>4592</v>
      </c>
      <c r="D546" s="601">
        <v>2</v>
      </c>
      <c r="E546" s="28" t="s">
        <v>339</v>
      </c>
      <c r="F546" s="161" t="s">
        <v>4593</v>
      </c>
      <c r="G546" s="293"/>
    </row>
    <row r="547" spans="1:9" ht="40.15" customHeight="1">
      <c r="A547" s="185" t="s">
        <v>2235</v>
      </c>
      <c r="B547" s="1078" t="s">
        <v>16</v>
      </c>
      <c r="C547" s="1091"/>
      <c r="D547" s="1091"/>
      <c r="E547" s="1091"/>
      <c r="F547" s="1091"/>
      <c r="G547" s="1511"/>
      <c r="H547" s="29">
        <f>SUM(D548:D550)</f>
        <v>6</v>
      </c>
      <c r="I547" s="29">
        <f>COUNT(D548:D550)*2</f>
        <v>6</v>
      </c>
    </row>
    <row r="548" spans="1:9" ht="29">
      <c r="A548" s="18" t="s">
        <v>2237</v>
      </c>
      <c r="B548" s="191" t="s">
        <v>1302</v>
      </c>
      <c r="C548" s="50" t="s">
        <v>1303</v>
      </c>
      <c r="D548" s="601">
        <v>2</v>
      </c>
      <c r="E548" s="28" t="s">
        <v>538</v>
      </c>
      <c r="F548" s="26"/>
      <c r="G548" s="293"/>
    </row>
    <row r="549" spans="1:9" ht="31">
      <c r="A549" s="18" t="s">
        <v>2240</v>
      </c>
      <c r="B549" s="191" t="s">
        <v>1305</v>
      </c>
      <c r="C549" s="25" t="s">
        <v>1306</v>
      </c>
      <c r="D549" s="601">
        <v>2</v>
      </c>
      <c r="E549" s="28" t="s">
        <v>538</v>
      </c>
      <c r="F549" s="26"/>
      <c r="G549" s="293"/>
    </row>
    <row r="550" spans="1:9" ht="31">
      <c r="A550" s="18" t="s">
        <v>1307</v>
      </c>
      <c r="B550" s="191" t="s">
        <v>1308</v>
      </c>
      <c r="C550" s="23" t="s">
        <v>1309</v>
      </c>
      <c r="D550" s="601">
        <v>2</v>
      </c>
      <c r="E550" s="28" t="s">
        <v>538</v>
      </c>
      <c r="F550" s="26"/>
      <c r="G550" s="293"/>
    </row>
    <row r="551" spans="1:9" ht="40.15" customHeight="1">
      <c r="A551" s="185" t="s">
        <v>2244</v>
      </c>
      <c r="B551" s="992" t="s">
        <v>14</v>
      </c>
      <c r="C551" s="1001"/>
      <c r="D551" s="1001"/>
      <c r="E551" s="1001"/>
      <c r="F551" s="1001"/>
      <c r="G551" s="1512"/>
      <c r="H551" s="29">
        <f>SUM(D552:D556)</f>
        <v>8</v>
      </c>
      <c r="I551" s="29">
        <f>COUNT(D552:D556)*2</f>
        <v>8</v>
      </c>
    </row>
    <row r="552" spans="1:9" ht="31">
      <c r="A552" s="18" t="s">
        <v>2245</v>
      </c>
      <c r="B552" s="19" t="s">
        <v>1311</v>
      </c>
      <c r="C552" s="25" t="s">
        <v>1312</v>
      </c>
      <c r="D552" s="601">
        <v>2</v>
      </c>
      <c r="E552" s="28" t="s">
        <v>651</v>
      </c>
      <c r="F552" s="26"/>
      <c r="G552" s="293"/>
    </row>
    <row r="553" spans="1:9" ht="31" hidden="1">
      <c r="A553" s="27" t="s">
        <v>1313</v>
      </c>
      <c r="B553" s="19" t="s">
        <v>1314</v>
      </c>
      <c r="C553" s="26"/>
      <c r="D553" s="523"/>
      <c r="E553" s="28"/>
      <c r="F553" s="26"/>
      <c r="G553" s="26"/>
      <c r="H553" s="99"/>
      <c r="I553" s="99"/>
    </row>
    <row r="554" spans="1:9" ht="46.5">
      <c r="A554" s="18" t="s">
        <v>1318</v>
      </c>
      <c r="B554" s="51" t="s">
        <v>1319</v>
      </c>
      <c r="C554" s="123" t="s">
        <v>1320</v>
      </c>
      <c r="D554" s="601">
        <v>2</v>
      </c>
      <c r="E554" s="28" t="s">
        <v>651</v>
      </c>
      <c r="F554" s="26"/>
      <c r="G554" s="293"/>
    </row>
    <row r="555" spans="1:9" ht="31">
      <c r="A555" s="18" t="s">
        <v>2255</v>
      </c>
      <c r="B555" s="19" t="s">
        <v>1322</v>
      </c>
      <c r="C555" s="26" t="s">
        <v>1323</v>
      </c>
      <c r="D555" s="601">
        <v>2</v>
      </c>
      <c r="E555" s="28" t="s">
        <v>651</v>
      </c>
      <c r="F555" s="26"/>
      <c r="G555" s="293"/>
    </row>
    <row r="556" spans="1:9" ht="46.5">
      <c r="A556" s="18" t="s">
        <v>2257</v>
      </c>
      <c r="B556" s="19" t="s">
        <v>2807</v>
      </c>
      <c r="C556" s="25" t="s">
        <v>1326</v>
      </c>
      <c r="D556" s="601">
        <v>2</v>
      </c>
      <c r="E556" s="28" t="s">
        <v>651</v>
      </c>
      <c r="F556" s="26"/>
      <c r="G556" s="293"/>
    </row>
    <row r="557" spans="1:9" ht="40.15" customHeight="1">
      <c r="A557" s="185" t="s">
        <v>2261</v>
      </c>
      <c r="B557" s="996" t="s">
        <v>1327</v>
      </c>
      <c r="C557" s="997"/>
      <c r="D557" s="997"/>
      <c r="E557" s="997"/>
      <c r="F557" s="997"/>
      <c r="G557" s="1513"/>
      <c r="H557" s="29">
        <f>SUM(D558:D564)</f>
        <v>4</v>
      </c>
      <c r="I557" s="29">
        <f>COUNT(D558:D564)*2</f>
        <v>4</v>
      </c>
    </row>
    <row r="558" spans="1:9" ht="101.25" hidden="1" customHeight="1">
      <c r="A558" s="27" t="s">
        <v>1328</v>
      </c>
      <c r="B558" s="50" t="s">
        <v>1329</v>
      </c>
      <c r="C558" s="50" t="s">
        <v>1330</v>
      </c>
      <c r="D558" s="530"/>
      <c r="E558" s="26" t="s">
        <v>538</v>
      </c>
      <c r="F558" s="91" t="s">
        <v>1331</v>
      </c>
      <c r="G558" s="26"/>
      <c r="H558" s="99"/>
      <c r="I558" s="99"/>
    </row>
    <row r="559" spans="1:9" ht="101.5" hidden="1">
      <c r="A559" s="27" t="s">
        <v>1332</v>
      </c>
      <c r="B559" s="50" t="s">
        <v>1333</v>
      </c>
      <c r="C559" s="50" t="s">
        <v>1334</v>
      </c>
      <c r="D559" s="530"/>
      <c r="E559" s="26" t="s">
        <v>538</v>
      </c>
      <c r="F559" s="91" t="s">
        <v>1335</v>
      </c>
      <c r="G559" s="53"/>
      <c r="H559" s="99"/>
      <c r="I559" s="99"/>
    </row>
    <row r="560" spans="1:9" ht="159.5" hidden="1">
      <c r="A560" s="27" t="s">
        <v>1336</v>
      </c>
      <c r="B560" s="50" t="s">
        <v>1337</v>
      </c>
      <c r="C560" s="50" t="s">
        <v>1338</v>
      </c>
      <c r="D560" s="530"/>
      <c r="E560" s="26" t="s">
        <v>538</v>
      </c>
      <c r="F560" s="91" t="s">
        <v>1339</v>
      </c>
      <c r="G560" s="53"/>
      <c r="H560" s="99"/>
      <c r="I560" s="99"/>
    </row>
    <row r="561" spans="1:9" ht="159.5">
      <c r="A561" s="63" t="s">
        <v>1340</v>
      </c>
      <c r="B561" s="50" t="s">
        <v>1341</v>
      </c>
      <c r="C561" s="50" t="s">
        <v>1342</v>
      </c>
      <c r="D561" s="530">
        <v>2</v>
      </c>
      <c r="E561" s="26" t="s">
        <v>538</v>
      </c>
      <c r="F561" s="91" t="s">
        <v>1343</v>
      </c>
      <c r="G561" s="293"/>
    </row>
    <row r="562" spans="1:9" ht="116">
      <c r="A562" s="63" t="s">
        <v>1344</v>
      </c>
      <c r="B562" s="50" t="s">
        <v>1345</v>
      </c>
      <c r="C562" s="50" t="s">
        <v>1346</v>
      </c>
      <c r="D562" s="530">
        <v>2</v>
      </c>
      <c r="E562" s="26" t="s">
        <v>538</v>
      </c>
      <c r="F562" s="91" t="s">
        <v>1347</v>
      </c>
      <c r="G562" s="293"/>
    </row>
    <row r="563" spans="1:9" ht="159.5" hidden="1">
      <c r="A563" s="27" t="s">
        <v>1348</v>
      </c>
      <c r="B563" s="50" t="s">
        <v>1349</v>
      </c>
      <c r="C563" s="50" t="s">
        <v>1350</v>
      </c>
      <c r="D563" s="530"/>
      <c r="E563" s="26" t="s">
        <v>538</v>
      </c>
      <c r="F563" s="91" t="s">
        <v>1351</v>
      </c>
      <c r="G563" s="53"/>
      <c r="H563" s="99"/>
      <c r="I563" s="99"/>
    </row>
    <row r="564" spans="1:9" ht="174" hidden="1">
      <c r="A564" s="27" t="s">
        <v>1352</v>
      </c>
      <c r="B564" s="50" t="s">
        <v>1353</v>
      </c>
      <c r="C564" s="50" t="s">
        <v>1354</v>
      </c>
      <c r="D564" s="530"/>
      <c r="E564" s="26" t="s">
        <v>538</v>
      </c>
      <c r="F564" s="91" t="s">
        <v>1355</v>
      </c>
      <c r="G564" s="53"/>
      <c r="H564" s="99"/>
      <c r="I564" s="99"/>
    </row>
    <row r="565" spans="1:9" ht="40.15" customHeight="1">
      <c r="A565" s="414" t="s">
        <v>2264</v>
      </c>
      <c r="B565" s="1353" t="s">
        <v>11</v>
      </c>
      <c r="C565" s="1144"/>
      <c r="D565" s="1144"/>
      <c r="E565" s="1144"/>
      <c r="F565" s="1144"/>
      <c r="G565" s="1514"/>
      <c r="H565" s="29">
        <f>SUM(D566:D568)</f>
        <v>6</v>
      </c>
      <c r="I565" s="29">
        <f>COUNT(D566:D568)*2</f>
        <v>6</v>
      </c>
    </row>
    <row r="566" spans="1:9" ht="31">
      <c r="A566" s="43" t="s">
        <v>2266</v>
      </c>
      <c r="B566" s="493" t="s">
        <v>1357</v>
      </c>
      <c r="C566" s="55" t="s">
        <v>1358</v>
      </c>
      <c r="D566" s="627">
        <v>2</v>
      </c>
      <c r="E566" s="59" t="s">
        <v>269</v>
      </c>
      <c r="F566" s="59" t="s">
        <v>1359</v>
      </c>
      <c r="G566" s="447"/>
    </row>
    <row r="567" spans="1:9" ht="29">
      <c r="A567" s="43"/>
      <c r="B567" s="493"/>
      <c r="C567" s="55" t="s">
        <v>1360</v>
      </c>
      <c r="D567" s="627">
        <v>2</v>
      </c>
      <c r="E567" s="59" t="s">
        <v>269</v>
      </c>
      <c r="F567" s="59" t="s">
        <v>1361</v>
      </c>
      <c r="G567" s="447"/>
    </row>
    <row r="568" spans="1:9" ht="43.5">
      <c r="A568" s="43" t="s">
        <v>2268</v>
      </c>
      <c r="B568" s="493" t="s">
        <v>1363</v>
      </c>
      <c r="C568" s="59" t="s">
        <v>2270</v>
      </c>
      <c r="D568" s="627">
        <v>2</v>
      </c>
      <c r="E568" s="494" t="s">
        <v>538</v>
      </c>
      <c r="F568" s="55" t="s">
        <v>1364</v>
      </c>
      <c r="G568" s="447"/>
    </row>
    <row r="569" spans="1:9" ht="15.5" hidden="1">
      <c r="A569" s="92" t="s">
        <v>10</v>
      </c>
      <c r="B569" s="993" t="s">
        <v>1365</v>
      </c>
      <c r="C569" s="994"/>
      <c r="D569" s="994"/>
      <c r="E569" s="994"/>
      <c r="F569" s="994"/>
      <c r="G569" s="998"/>
      <c r="H569" s="99">
        <f>SUM(D570:D575)</f>
        <v>0</v>
      </c>
      <c r="I569" s="99">
        <f>COUNT(D570:D5750*2)</f>
        <v>0</v>
      </c>
    </row>
    <row r="570" spans="1:9" ht="43.5" hidden="1">
      <c r="A570" s="92" t="s">
        <v>1366</v>
      </c>
      <c r="B570" s="50" t="s">
        <v>1367</v>
      </c>
      <c r="C570" s="50"/>
      <c r="D570" s="531"/>
      <c r="E570" s="50"/>
      <c r="F570" s="50"/>
      <c r="G570" s="50"/>
      <c r="H570" s="99"/>
      <c r="I570" s="99"/>
    </row>
    <row r="571" spans="1:9" ht="43.5" hidden="1">
      <c r="A571" s="92" t="s">
        <v>1368</v>
      </c>
      <c r="B571" s="50" t="s">
        <v>1369</v>
      </c>
      <c r="C571" s="50"/>
      <c r="D571" s="531"/>
      <c r="E571" s="50"/>
      <c r="F571" s="50"/>
      <c r="G571" s="50"/>
      <c r="H571" s="99"/>
      <c r="I571" s="99"/>
    </row>
    <row r="572" spans="1:9" ht="43.5" hidden="1">
      <c r="A572" s="92" t="s">
        <v>1370</v>
      </c>
      <c r="B572" s="50" t="s">
        <v>1371</v>
      </c>
      <c r="C572" s="50"/>
      <c r="D572" s="531"/>
      <c r="E572" s="50"/>
      <c r="F572" s="50"/>
      <c r="G572" s="50"/>
      <c r="H572" s="99"/>
      <c r="I572" s="99"/>
    </row>
    <row r="573" spans="1:9" ht="58" hidden="1">
      <c r="A573" s="92" t="s">
        <v>1372</v>
      </c>
      <c r="B573" s="50" t="s">
        <v>1373</v>
      </c>
      <c r="C573" s="50"/>
      <c r="D573" s="531"/>
      <c r="E573" s="50"/>
      <c r="F573" s="50"/>
      <c r="G573" s="50"/>
      <c r="H573" s="99"/>
      <c r="I573" s="99"/>
    </row>
    <row r="574" spans="1:9" ht="29" hidden="1">
      <c r="A574" s="92" t="s">
        <v>1374</v>
      </c>
      <c r="B574" s="50" t="s">
        <v>1375</v>
      </c>
      <c r="C574" s="50"/>
      <c r="D574" s="531"/>
      <c r="E574" s="50"/>
      <c r="F574" s="50"/>
      <c r="G574" s="50"/>
      <c r="H574" s="99"/>
      <c r="I574" s="99"/>
    </row>
    <row r="575" spans="1:9" ht="29" hidden="1">
      <c r="A575" s="92" t="s">
        <v>1376</v>
      </c>
      <c r="B575" s="50" t="s">
        <v>1377</v>
      </c>
      <c r="C575" s="50"/>
      <c r="D575" s="531"/>
      <c r="E575" s="50"/>
      <c r="F575" s="50"/>
      <c r="G575" s="50"/>
      <c r="H575" s="99"/>
      <c r="I575" s="99"/>
    </row>
    <row r="576" spans="1:9" ht="15.5">
      <c r="A576" s="60" t="s">
        <v>1378</v>
      </c>
      <c r="B576" s="993" t="s">
        <v>8</v>
      </c>
      <c r="C576" s="994"/>
      <c r="D576" s="994"/>
      <c r="E576" s="994"/>
      <c r="F576" s="994"/>
      <c r="G576" s="1498"/>
      <c r="H576" s="29">
        <f>SUM(D577:D586)</f>
        <v>4</v>
      </c>
      <c r="I576" s="29">
        <f>COUNT(D577:D586)*2</f>
        <v>4</v>
      </c>
    </row>
    <row r="577" spans="1:9" ht="58" hidden="1">
      <c r="A577" s="92" t="s">
        <v>1379</v>
      </c>
      <c r="B577" s="50" t="s">
        <v>1380</v>
      </c>
      <c r="C577" s="276"/>
      <c r="D577" s="276"/>
      <c r="E577" s="276"/>
      <c r="F577" s="276"/>
      <c r="G577" s="276"/>
      <c r="H577" s="99"/>
      <c r="I577" s="99"/>
    </row>
    <row r="578" spans="1:9" ht="58" hidden="1">
      <c r="A578" s="92" t="s">
        <v>1381</v>
      </c>
      <c r="B578" s="50" t="s">
        <v>1382</v>
      </c>
      <c r="C578" s="276"/>
      <c r="D578" s="276"/>
      <c r="E578" s="276"/>
      <c r="F578" s="276"/>
      <c r="G578" s="276"/>
      <c r="H578" s="99"/>
      <c r="I578" s="99"/>
    </row>
    <row r="579" spans="1:9" ht="43.5" hidden="1">
      <c r="A579" s="92" t="s">
        <v>1383</v>
      </c>
      <c r="B579" s="50" t="s">
        <v>1384</v>
      </c>
      <c r="C579" s="276"/>
      <c r="D579" s="276"/>
      <c r="E579" s="276"/>
      <c r="F579" s="276"/>
      <c r="G579" s="276"/>
      <c r="H579" s="99"/>
      <c r="I579" s="99"/>
    </row>
    <row r="580" spans="1:9" ht="101.5">
      <c r="A580" s="18" t="s">
        <v>1385</v>
      </c>
      <c r="B580" s="50" t="s">
        <v>1386</v>
      </c>
      <c r="C580" s="226" t="s">
        <v>4594</v>
      </c>
      <c r="D580" s="657">
        <v>2</v>
      </c>
      <c r="E580" s="7" t="s">
        <v>538</v>
      </c>
      <c r="F580" s="226" t="s">
        <v>4595</v>
      </c>
      <c r="G580" s="434"/>
    </row>
    <row r="581" spans="1:9" ht="43.5" hidden="1">
      <c r="A581" s="92" t="s">
        <v>1387</v>
      </c>
      <c r="B581" s="50" t="s">
        <v>1388</v>
      </c>
      <c r="C581" s="50"/>
      <c r="D581" s="531"/>
      <c r="E581" s="26"/>
      <c r="F581" s="50"/>
      <c r="G581" s="434"/>
      <c r="H581" s="99"/>
      <c r="I581" s="99"/>
    </row>
    <row r="582" spans="1:9" ht="101.5">
      <c r="A582" s="60" t="s">
        <v>1389</v>
      </c>
      <c r="B582" s="50" t="s">
        <v>2271</v>
      </c>
      <c r="C582" s="50" t="s">
        <v>1391</v>
      </c>
      <c r="D582" s="613">
        <v>2</v>
      </c>
      <c r="E582" s="34" t="s">
        <v>538</v>
      </c>
      <c r="F582" s="50" t="s">
        <v>1392</v>
      </c>
      <c r="G582" s="58"/>
    </row>
    <row r="583" spans="1:9" ht="58" hidden="1">
      <c r="A583" s="27" t="s">
        <v>1393</v>
      </c>
      <c r="B583" s="50" t="s">
        <v>1394</v>
      </c>
      <c r="C583" s="50"/>
      <c r="D583" s="520"/>
      <c r="E583" s="28"/>
      <c r="F583" s="50"/>
      <c r="G583" s="192"/>
      <c r="H583" s="99"/>
      <c r="I583" s="99"/>
    </row>
    <row r="584" spans="1:9" ht="29" hidden="1">
      <c r="A584" s="27" t="s">
        <v>1395</v>
      </c>
      <c r="B584" s="50" t="s">
        <v>1396</v>
      </c>
      <c r="C584" s="50"/>
      <c r="D584" s="520"/>
      <c r="E584" s="28"/>
      <c r="F584" s="50"/>
      <c r="G584" s="192"/>
      <c r="H584" s="99"/>
      <c r="I584" s="99"/>
    </row>
    <row r="585" spans="1:9" ht="29" hidden="1">
      <c r="A585" s="27" t="s">
        <v>1397</v>
      </c>
      <c r="B585" s="50" t="s">
        <v>1398</v>
      </c>
      <c r="C585" s="50"/>
      <c r="D585" s="520"/>
      <c r="E585" s="28"/>
      <c r="F585" s="50"/>
      <c r="G585" s="192"/>
      <c r="H585" s="99"/>
      <c r="I585" s="99"/>
    </row>
    <row r="586" spans="1:9" ht="43.5" hidden="1">
      <c r="A586" s="27" t="s">
        <v>1399</v>
      </c>
      <c r="B586" s="50" t="s">
        <v>1400</v>
      </c>
      <c r="C586" s="50"/>
      <c r="D586" s="520"/>
      <c r="E586" s="28"/>
      <c r="F586" s="50"/>
      <c r="G586" s="192"/>
      <c r="H586" s="99"/>
      <c r="I586" s="99"/>
    </row>
    <row r="587" spans="1:9" ht="21">
      <c r="A587" s="98"/>
      <c r="B587" s="1195" t="s">
        <v>1401</v>
      </c>
      <c r="C587" s="1197"/>
      <c r="D587" s="1197"/>
      <c r="E587" s="1197"/>
      <c r="F587" s="1197"/>
      <c r="G587" s="1515"/>
      <c r="H587" s="29">
        <f>H588+H596+H603+H611</f>
        <v>40</v>
      </c>
      <c r="I587" s="29">
        <f>I588+I596+I603+I611</f>
        <v>40</v>
      </c>
    </row>
    <row r="588" spans="1:9" ht="40.15" customHeight="1">
      <c r="A588" s="430" t="s">
        <v>2274</v>
      </c>
      <c r="B588" s="1078" t="s">
        <v>6</v>
      </c>
      <c r="C588" s="1091"/>
      <c r="D588" s="1091"/>
      <c r="E588" s="1091"/>
      <c r="F588" s="1091"/>
      <c r="G588" s="1511"/>
      <c r="H588" s="29">
        <f>SUM(D589:D595)</f>
        <v>12</v>
      </c>
      <c r="I588" s="29">
        <f>COUNT(D589:D595)*2</f>
        <v>12</v>
      </c>
    </row>
    <row r="589" spans="1:9" ht="29">
      <c r="A589" s="18" t="s">
        <v>2275</v>
      </c>
      <c r="B589" s="30" t="s">
        <v>1403</v>
      </c>
      <c r="C589" s="30" t="s">
        <v>4596</v>
      </c>
      <c r="D589" s="605">
        <v>2</v>
      </c>
      <c r="E589" s="22" t="s">
        <v>646</v>
      </c>
      <c r="F589" s="66"/>
      <c r="G589" s="701"/>
    </row>
    <row r="590" spans="1:9">
      <c r="A590" s="18"/>
      <c r="B590" s="30"/>
      <c r="C590" s="30" t="s">
        <v>4597</v>
      </c>
      <c r="D590" s="605">
        <v>2</v>
      </c>
      <c r="E590" s="22" t="s">
        <v>646</v>
      </c>
      <c r="F590" s="66"/>
      <c r="G590" s="701"/>
    </row>
    <row r="591" spans="1:9" ht="29">
      <c r="A591" s="18"/>
      <c r="B591" s="30"/>
      <c r="C591" s="30" t="s">
        <v>4598</v>
      </c>
      <c r="D591" s="605">
        <v>2</v>
      </c>
      <c r="E591" s="22" t="s">
        <v>646</v>
      </c>
      <c r="F591" s="66"/>
      <c r="G591" s="701"/>
    </row>
    <row r="592" spans="1:9" ht="29">
      <c r="A592" s="18"/>
      <c r="B592" s="30"/>
      <c r="C592" s="30" t="s">
        <v>4599</v>
      </c>
      <c r="D592" s="605">
        <v>2</v>
      </c>
      <c r="E592" s="22" t="s">
        <v>646</v>
      </c>
      <c r="F592" s="66"/>
      <c r="G592" s="701"/>
    </row>
    <row r="593" spans="1:9" ht="29">
      <c r="A593" s="18"/>
      <c r="B593" s="30"/>
      <c r="C593" s="30" t="s">
        <v>4600</v>
      </c>
      <c r="D593" s="605">
        <v>2</v>
      </c>
      <c r="E593" s="22" t="s">
        <v>646</v>
      </c>
      <c r="F593" s="66"/>
      <c r="G593" s="701"/>
    </row>
    <row r="594" spans="1:9" ht="29">
      <c r="A594" s="18"/>
      <c r="B594" s="30"/>
      <c r="C594" s="223" t="s">
        <v>4601</v>
      </c>
      <c r="D594" s="605">
        <v>2</v>
      </c>
      <c r="E594" s="22" t="s">
        <v>646</v>
      </c>
      <c r="F594" s="66"/>
      <c r="G594" s="701"/>
    </row>
    <row r="595" spans="1:9" ht="74.25" hidden="1" customHeight="1">
      <c r="A595" s="27" t="s">
        <v>2279</v>
      </c>
      <c r="B595" s="86" t="s">
        <v>1415</v>
      </c>
      <c r="C595" s="66"/>
      <c r="D595" s="609"/>
      <c r="E595" s="22"/>
      <c r="F595" s="66"/>
      <c r="G595" s="66"/>
      <c r="H595" s="99"/>
      <c r="I595" s="99"/>
    </row>
    <row r="596" spans="1:9" ht="40.15" customHeight="1">
      <c r="A596" s="346" t="s">
        <v>2281</v>
      </c>
      <c r="B596" s="1078" t="s">
        <v>4</v>
      </c>
      <c r="C596" s="1091"/>
      <c r="D596" s="1091"/>
      <c r="E596" s="1091"/>
      <c r="F596" s="1091"/>
      <c r="G596" s="1511"/>
      <c r="H596" s="29">
        <f>SUM(D597:D602)</f>
        <v>10</v>
      </c>
      <c r="I596" s="29">
        <f>COUNT(D597:D602)*2</f>
        <v>10</v>
      </c>
    </row>
    <row r="597" spans="1:9" ht="29">
      <c r="A597" s="18" t="s">
        <v>2282</v>
      </c>
      <c r="B597" s="30" t="s">
        <v>1417</v>
      </c>
      <c r="C597" s="30" t="s">
        <v>4602</v>
      </c>
      <c r="D597" s="605">
        <v>2</v>
      </c>
      <c r="E597" s="22" t="s">
        <v>646</v>
      </c>
      <c r="F597" s="66"/>
      <c r="G597" s="701"/>
    </row>
    <row r="598" spans="1:9" ht="29">
      <c r="A598" s="18"/>
      <c r="B598" s="30"/>
      <c r="C598" s="30" t="s">
        <v>4603</v>
      </c>
      <c r="D598" s="605">
        <v>2</v>
      </c>
      <c r="E598" s="22" t="s">
        <v>646</v>
      </c>
      <c r="F598" s="66"/>
      <c r="G598" s="701"/>
    </row>
    <row r="599" spans="1:9">
      <c r="A599" s="18"/>
      <c r="B599" s="30"/>
      <c r="C599" s="30" t="s">
        <v>4604</v>
      </c>
      <c r="D599" s="605">
        <v>2</v>
      </c>
      <c r="E599" s="22" t="s">
        <v>646</v>
      </c>
      <c r="F599" s="66"/>
      <c r="G599" s="701"/>
    </row>
    <row r="600" spans="1:9" ht="29">
      <c r="A600" s="18"/>
      <c r="B600" s="30"/>
      <c r="C600" s="30" t="s">
        <v>4605</v>
      </c>
      <c r="D600" s="605">
        <v>2</v>
      </c>
      <c r="E600" s="22" t="s">
        <v>646</v>
      </c>
      <c r="F600" s="66"/>
      <c r="G600" s="701"/>
    </row>
    <row r="601" spans="1:9" ht="33.75" customHeight="1">
      <c r="A601" s="18"/>
      <c r="B601" s="30"/>
      <c r="C601" s="30" t="s">
        <v>4606</v>
      </c>
      <c r="D601" s="605">
        <v>2</v>
      </c>
      <c r="E601" s="22" t="s">
        <v>646</v>
      </c>
      <c r="F601" s="66"/>
      <c r="G601" s="701"/>
    </row>
    <row r="602" spans="1:9" ht="55.5" hidden="1" customHeight="1">
      <c r="A602" s="27" t="s">
        <v>1425</v>
      </c>
      <c r="B602" s="86" t="s">
        <v>1426</v>
      </c>
      <c r="C602"/>
      <c r="D602" s="609"/>
      <c r="E602" s="22"/>
      <c r="F602" s="66"/>
      <c r="G602" s="66"/>
      <c r="H602" s="99"/>
      <c r="I602" s="99"/>
    </row>
    <row r="603" spans="1:9" ht="40.15" customHeight="1">
      <c r="A603" s="346" t="s">
        <v>2288</v>
      </c>
      <c r="B603" s="1078" t="s">
        <v>2</v>
      </c>
      <c r="C603" s="1091"/>
      <c r="D603" s="1091"/>
      <c r="E603" s="1091"/>
      <c r="F603" s="1091"/>
      <c r="G603" s="1511"/>
      <c r="H603" s="29">
        <f>SUM(D604:D610)</f>
        <v>12</v>
      </c>
      <c r="I603" s="29">
        <f>COUNT(D604:D610)*2</f>
        <v>12</v>
      </c>
    </row>
    <row r="604" spans="1:9" ht="29">
      <c r="A604" s="18" t="s">
        <v>2289</v>
      </c>
      <c r="B604" s="30" t="s">
        <v>1428</v>
      </c>
      <c r="C604" s="431" t="s">
        <v>4607</v>
      </c>
      <c r="D604" s="605">
        <v>2</v>
      </c>
      <c r="E604" s="22" t="s">
        <v>646</v>
      </c>
      <c r="F604" s="66"/>
      <c r="G604" s="701"/>
    </row>
    <row r="605" spans="1:9" ht="43.5">
      <c r="A605" s="18"/>
      <c r="B605" s="30"/>
      <c r="C605" s="30" t="s">
        <v>4608</v>
      </c>
      <c r="D605" s="605">
        <v>2</v>
      </c>
      <c r="E605" s="22" t="s">
        <v>646</v>
      </c>
      <c r="F605" s="66"/>
      <c r="G605" s="701"/>
    </row>
    <row r="606" spans="1:9" ht="58">
      <c r="A606" s="18"/>
      <c r="B606" s="30"/>
      <c r="C606" s="30" t="s">
        <v>4609</v>
      </c>
      <c r="D606" s="605">
        <v>2</v>
      </c>
      <c r="E606" s="22" t="s">
        <v>646</v>
      </c>
      <c r="F606" s="50" t="s">
        <v>4610</v>
      </c>
      <c r="G606" s="701"/>
    </row>
    <row r="607" spans="1:9" ht="87">
      <c r="A607" s="18"/>
      <c r="B607" s="30"/>
      <c r="C607" s="30" t="s">
        <v>4445</v>
      </c>
      <c r="D607" s="605">
        <v>2</v>
      </c>
      <c r="E607" s="22" t="s">
        <v>646</v>
      </c>
      <c r="F607" s="50" t="s">
        <v>4611</v>
      </c>
      <c r="G607" s="701"/>
    </row>
    <row r="608" spans="1:9" ht="29">
      <c r="A608" s="18"/>
      <c r="B608" s="30"/>
      <c r="C608" s="30" t="s">
        <v>1429</v>
      </c>
      <c r="D608" s="605">
        <v>2</v>
      </c>
      <c r="E608" s="22" t="s">
        <v>646</v>
      </c>
      <c r="F608" s="66"/>
      <c r="G608" s="701"/>
    </row>
    <row r="609" spans="1:9" ht="29">
      <c r="A609" s="18"/>
      <c r="B609" s="30"/>
      <c r="C609" s="30" t="s">
        <v>4612</v>
      </c>
      <c r="D609" s="605">
        <v>2</v>
      </c>
      <c r="E609" s="22" t="s">
        <v>646</v>
      </c>
      <c r="F609" s="66"/>
      <c r="G609" s="701"/>
    </row>
    <row r="610" spans="1:9" ht="75" hidden="1" customHeight="1">
      <c r="A610" s="27" t="s">
        <v>1432</v>
      </c>
      <c r="B610" s="86" t="s">
        <v>1433</v>
      </c>
      <c r="C610" s="66"/>
      <c r="D610" s="609"/>
      <c r="E610" s="22"/>
      <c r="F610" s="66"/>
      <c r="G610" s="66"/>
      <c r="H610" s="99"/>
      <c r="I610" s="99"/>
    </row>
    <row r="611" spans="1:9" ht="40.15" customHeight="1">
      <c r="A611" s="346" t="s">
        <v>2305</v>
      </c>
      <c r="B611" s="1078" t="s">
        <v>0</v>
      </c>
      <c r="C611" s="1091"/>
      <c r="D611" s="1091"/>
      <c r="E611" s="1091"/>
      <c r="F611" s="1091"/>
      <c r="G611" s="1511"/>
      <c r="H611" s="29">
        <f>SUM(D612:D615)</f>
        <v>6</v>
      </c>
      <c r="I611" s="29">
        <f>COUNT(D612:D615)*2</f>
        <v>6</v>
      </c>
    </row>
    <row r="612" spans="1:9" ht="29">
      <c r="A612" s="18" t="s">
        <v>2307</v>
      </c>
      <c r="B612" s="30" t="s">
        <v>1435</v>
      </c>
      <c r="C612" s="50" t="s">
        <v>4613</v>
      </c>
      <c r="D612" s="605">
        <v>2</v>
      </c>
      <c r="E612" s="22" t="s">
        <v>646</v>
      </c>
      <c r="F612" s="66"/>
      <c r="G612" s="701"/>
    </row>
    <row r="613" spans="1:9">
      <c r="A613" s="18"/>
      <c r="B613" s="30"/>
      <c r="C613" s="50" t="s">
        <v>4614</v>
      </c>
      <c r="D613" s="605">
        <v>2</v>
      </c>
      <c r="E613" s="22" t="s">
        <v>646</v>
      </c>
      <c r="F613" s="66"/>
      <c r="G613" s="701"/>
    </row>
    <row r="614" spans="1:9" ht="29">
      <c r="A614" s="18"/>
      <c r="B614" s="30"/>
      <c r="C614" s="50" t="s">
        <v>4615</v>
      </c>
      <c r="D614" s="605">
        <v>2</v>
      </c>
      <c r="E614" s="22" t="s">
        <v>646</v>
      </c>
      <c r="F614" s="66"/>
      <c r="G614" s="701"/>
    </row>
    <row r="615" spans="1:9" ht="43.5" hidden="1" customHeight="1">
      <c r="A615" s="27" t="s">
        <v>1440</v>
      </c>
      <c r="B615" s="23" t="s">
        <v>4616</v>
      </c>
      <c r="C615" s="66"/>
      <c r="D615" s="609"/>
      <c r="E615" s="22"/>
      <c r="F615" s="66"/>
      <c r="G615" s="66"/>
      <c r="H615" s="99"/>
      <c r="I615" s="99"/>
    </row>
    <row r="616" spans="1:9">
      <c r="A616" s="367"/>
      <c r="B616" s="99"/>
      <c r="C616" s="99"/>
      <c r="D616" s="614"/>
      <c r="E616" s="99"/>
      <c r="F616" s="99"/>
      <c r="G616" s="100"/>
    </row>
    <row r="617" spans="1:9">
      <c r="A617" s="920"/>
      <c r="B617" s="101" t="s">
        <v>1443</v>
      </c>
      <c r="C617" s="101" t="s">
        <v>2313</v>
      </c>
      <c r="D617" s="896" t="s">
        <v>2683</v>
      </c>
      <c r="E617" s="101">
        <f>H2</f>
        <v>16</v>
      </c>
      <c r="F617" s="101"/>
      <c r="G617" s="100"/>
      <c r="H617" s="101"/>
      <c r="I617" s="101"/>
    </row>
    <row r="618" spans="1:9">
      <c r="A618" s="920" t="s">
        <v>174</v>
      </c>
      <c r="B618" s="101">
        <f>IF(E617=0,0,H42)</f>
        <v>16</v>
      </c>
      <c r="C618" s="101">
        <f>IF(E617=0,0,I42)</f>
        <v>16</v>
      </c>
      <c r="D618" s="917">
        <f>IF(D626=0,0,B618/C618)</f>
        <v>1</v>
      </c>
      <c r="E618" s="101"/>
      <c r="F618" s="101"/>
      <c r="G618" s="100"/>
      <c r="H618" s="101"/>
      <c r="I618" s="101"/>
    </row>
    <row r="619" spans="1:9">
      <c r="A619" s="920" t="s">
        <v>176</v>
      </c>
      <c r="B619" s="101">
        <f>IF(E617=0,0,H102)</f>
        <v>40</v>
      </c>
      <c r="C619" s="101">
        <f>IF(E617=0,0,I102)</f>
        <v>40</v>
      </c>
      <c r="D619" s="917">
        <f>IF(D626=0,0,B619/C619)</f>
        <v>1</v>
      </c>
      <c r="E619" s="101"/>
      <c r="F619" s="101"/>
      <c r="G619" s="100"/>
      <c r="H619" s="101"/>
      <c r="I619" s="101"/>
    </row>
    <row r="620" spans="1:9">
      <c r="A620" s="920" t="s">
        <v>178</v>
      </c>
      <c r="B620" s="101">
        <f>IF(E617=0,0,H152)</f>
        <v>98</v>
      </c>
      <c r="C620" s="101">
        <f>IF(E617=0,0,I152)</f>
        <v>98</v>
      </c>
      <c r="D620" s="917">
        <f>IF(D626=0,0,B620/C620)</f>
        <v>1</v>
      </c>
      <c r="E620" s="101"/>
      <c r="F620" s="101"/>
      <c r="G620" s="100"/>
      <c r="H620" s="101"/>
      <c r="I620" s="101"/>
    </row>
    <row r="621" spans="1:9">
      <c r="A621" s="920" t="s">
        <v>180</v>
      </c>
      <c r="B621" s="883">
        <f>IF(E617=0,0,H223)</f>
        <v>104</v>
      </c>
      <c r="C621" s="883">
        <f>IF(E617=0,0,I223)</f>
        <v>104</v>
      </c>
      <c r="D621" s="917">
        <f>IF(D626=0,0,B621/C621)</f>
        <v>1</v>
      </c>
      <c r="E621" s="101"/>
      <c r="F621" s="101"/>
      <c r="G621" s="100"/>
      <c r="H621" s="101"/>
      <c r="I621" s="101"/>
    </row>
    <row r="622" spans="1:9">
      <c r="A622" s="920" t="s">
        <v>182</v>
      </c>
      <c r="B622" s="883">
        <f>IF(E617=0,0,H306)</f>
        <v>68</v>
      </c>
      <c r="C622" s="883">
        <f>IF(E617=0,0,I306)</f>
        <v>68</v>
      </c>
      <c r="D622" s="917">
        <f>IF(D626=0,0,B622/C622)</f>
        <v>1</v>
      </c>
      <c r="E622" s="101"/>
      <c r="F622" s="101"/>
      <c r="G622" s="100"/>
      <c r="H622" s="101"/>
      <c r="I622" s="101"/>
    </row>
    <row r="623" spans="1:9">
      <c r="A623" s="920" t="s">
        <v>184</v>
      </c>
      <c r="B623" s="883">
        <f>IF(E617=0,0,H471)</f>
        <v>56</v>
      </c>
      <c r="C623" s="883">
        <f>IF(E617=0,0,I471)</f>
        <v>56</v>
      </c>
      <c r="D623" s="917">
        <f>IF(D626=0,0,B623/C623)</f>
        <v>1</v>
      </c>
      <c r="E623" s="101"/>
      <c r="F623" s="101"/>
      <c r="G623" s="100"/>
      <c r="H623" s="101"/>
      <c r="I623" s="101"/>
    </row>
    <row r="624" spans="1:9">
      <c r="A624" s="920" t="s">
        <v>185</v>
      </c>
      <c r="B624" s="883">
        <f>IF(E617=0,0,H516)</f>
        <v>72</v>
      </c>
      <c r="C624" s="883">
        <f>IF(E617=0,0,I516)</f>
        <v>72</v>
      </c>
      <c r="D624" s="917">
        <f>IF(D626=0,0,B624/C624)</f>
        <v>1</v>
      </c>
      <c r="E624" s="101"/>
      <c r="F624" s="101"/>
      <c r="G624" s="100"/>
      <c r="H624" s="101"/>
      <c r="I624" s="101"/>
    </row>
    <row r="625" spans="1:9">
      <c r="A625" s="920" t="s">
        <v>187</v>
      </c>
      <c r="B625" s="883">
        <f>IF(E617=0,0,H587)</f>
        <v>40</v>
      </c>
      <c r="C625" s="883">
        <f>IF(E617=0,0,I587)</f>
        <v>40</v>
      </c>
      <c r="D625" s="917">
        <f>IF(D626=0,0,B625/C625)</f>
        <v>1</v>
      </c>
      <c r="E625" s="101"/>
      <c r="F625" s="101"/>
      <c r="G625" s="100"/>
      <c r="H625" s="101"/>
      <c r="I625" s="101"/>
    </row>
    <row r="626" spans="1:9">
      <c r="A626" s="920" t="s">
        <v>1446</v>
      </c>
      <c r="B626" s="101">
        <f>IF(E617=0,0,SUM(B618:B625))</f>
        <v>494</v>
      </c>
      <c r="C626" s="101">
        <f>IF(E617=0,0,SUM(C618:C625))</f>
        <v>494</v>
      </c>
      <c r="D626" s="917">
        <f>IF(E617=0,0,B626/C626)</f>
        <v>1</v>
      </c>
      <c r="E626" s="101"/>
      <c r="F626" s="101"/>
      <c r="G626" s="100"/>
      <c r="H626" s="101"/>
      <c r="I626" s="101"/>
    </row>
    <row r="627" spans="1:9">
      <c r="A627" s="920"/>
      <c r="B627" s="101"/>
      <c r="C627" s="101"/>
      <c r="D627" s="896"/>
      <c r="E627" s="101"/>
      <c r="F627" s="101"/>
      <c r="G627" s="100"/>
      <c r="H627" s="101"/>
      <c r="I627" s="101"/>
    </row>
    <row r="628" spans="1:9">
      <c r="A628" s="920">
        <v>0</v>
      </c>
      <c r="B628" s="101"/>
      <c r="C628" s="101"/>
      <c r="D628" s="896"/>
      <c r="E628" s="101"/>
      <c r="F628" s="101"/>
      <c r="G628" s="100"/>
      <c r="H628" s="101"/>
      <c r="I628" s="101"/>
    </row>
    <row r="629" spans="1:9">
      <c r="A629" s="920">
        <v>1</v>
      </c>
      <c r="B629" s="101"/>
      <c r="C629" s="101"/>
      <c r="D629" s="896"/>
      <c r="E629" s="101"/>
      <c r="F629" s="101"/>
      <c r="G629" s="100"/>
      <c r="H629" s="101"/>
      <c r="I629" s="101"/>
    </row>
    <row r="630" spans="1:9">
      <c r="A630" s="920">
        <v>2</v>
      </c>
      <c r="B630" s="101"/>
      <c r="C630" s="101"/>
      <c r="D630" s="896"/>
      <c r="E630" s="101"/>
      <c r="F630" s="101"/>
      <c r="G630" s="100"/>
      <c r="H630" s="101"/>
      <c r="I630" s="101"/>
    </row>
    <row r="631" spans="1:9">
      <c r="A631" s="920"/>
      <c r="B631" s="101"/>
      <c r="C631" s="101"/>
      <c r="D631" s="896"/>
      <c r="E631" s="101"/>
      <c r="F631" s="101"/>
      <c r="G631" s="100"/>
      <c r="H631" s="101"/>
      <c r="I631" s="101"/>
    </row>
    <row r="632" spans="1:9">
      <c r="A632" s="920"/>
      <c r="B632" s="101"/>
      <c r="C632" s="101"/>
      <c r="D632" s="896"/>
      <c r="E632" s="101"/>
      <c r="F632" s="101"/>
      <c r="G632" s="100"/>
      <c r="H632" s="101"/>
      <c r="I632" s="101"/>
    </row>
    <row r="633" spans="1:9">
      <c r="A633" s="920"/>
      <c r="B633" s="101"/>
      <c r="C633" s="101"/>
      <c r="D633" s="896"/>
      <c r="E633" s="101"/>
      <c r="F633" s="101"/>
      <c r="G633" s="100"/>
      <c r="H633" s="101"/>
      <c r="I633" s="101"/>
    </row>
    <row r="634" spans="1:9">
      <c r="A634" s="725"/>
      <c r="B634" s="100"/>
      <c r="C634" s="100"/>
      <c r="D634" s="718"/>
      <c r="E634" s="100"/>
      <c r="F634" s="100"/>
      <c r="G634" s="100"/>
      <c r="H634" s="101"/>
      <c r="I634" s="101"/>
    </row>
    <row r="635" spans="1:9">
      <c r="A635" s="367"/>
      <c r="B635" s="99"/>
      <c r="C635" s="99"/>
      <c r="D635" s="614"/>
      <c r="E635" s="99"/>
      <c r="F635" s="99"/>
      <c r="G635" s="100"/>
    </row>
    <row r="636" spans="1:9">
      <c r="A636" s="367"/>
      <c r="B636" s="99"/>
      <c r="C636" s="99"/>
      <c r="D636" s="614"/>
      <c r="E636" s="99"/>
      <c r="F636" s="99"/>
      <c r="G636" s="100"/>
    </row>
    <row r="637" spans="1:9">
      <c r="A637" s="367"/>
      <c r="B637" s="99"/>
      <c r="C637" s="99"/>
      <c r="D637" s="614"/>
      <c r="E637" s="99"/>
      <c r="F637" s="99"/>
      <c r="G637" s="100"/>
    </row>
    <row r="638" spans="1:9">
      <c r="A638" s="367"/>
      <c r="B638" s="99"/>
      <c r="C638" s="99"/>
      <c r="D638" s="614"/>
      <c r="E638" s="99"/>
      <c r="F638" s="99"/>
      <c r="G638" s="100"/>
    </row>
  </sheetData>
  <protectedRanges>
    <protectedRange sqref="G580:G582" name="Range9"/>
    <protectedRange sqref="G328:G329" name="Range7"/>
    <protectedRange sqref="G158:G165" name="Range5"/>
    <protectedRange sqref="D561:D562" name="Range3"/>
    <protectedRange sqref="D210:D221" name="Range1"/>
    <protectedRange sqref="G210:G221" name="Range2"/>
    <protectedRange sqref="D158:D165" name="Range4"/>
    <protectedRange sqref="D328:D329" name="Range6"/>
    <protectedRange sqref="D580:D582" name="Range8"/>
  </protectedRanges>
  <autoFilter ref="A41:G615">
    <filterColumn colId="0">
      <colorFilter dxfId="7"/>
    </filterColumn>
  </autoFilter>
  <mergeCells count="124">
    <mergeCell ref="C4:E4"/>
    <mergeCell ref="G4:I4"/>
    <mergeCell ref="G1:I1"/>
    <mergeCell ref="A1:F1"/>
    <mergeCell ref="B19:I19"/>
    <mergeCell ref="B20:I20"/>
    <mergeCell ref="B21:I21"/>
    <mergeCell ref="B22:I22"/>
    <mergeCell ref="B23:I23"/>
    <mergeCell ref="A2:G2"/>
    <mergeCell ref="H2:I2"/>
    <mergeCell ref="A3:I3"/>
    <mergeCell ref="A4:B4"/>
    <mergeCell ref="B24:I24"/>
    <mergeCell ref="A7:I7"/>
    <mergeCell ref="A8:C8"/>
    <mergeCell ref="D8:I8"/>
    <mergeCell ref="D9:I16"/>
    <mergeCell ref="A17:I17"/>
    <mergeCell ref="B18:I18"/>
    <mergeCell ref="A5:B5"/>
    <mergeCell ref="C5:E5"/>
    <mergeCell ref="G5:I5"/>
    <mergeCell ref="A6:B6"/>
    <mergeCell ref="C6:E6"/>
    <mergeCell ref="G6:I6"/>
    <mergeCell ref="B31:I31"/>
    <mergeCell ref="B32:I32"/>
    <mergeCell ref="B33:I33"/>
    <mergeCell ref="B34:I34"/>
    <mergeCell ref="B35:I35"/>
    <mergeCell ref="B36:I36"/>
    <mergeCell ref="B25:I25"/>
    <mergeCell ref="B26:I26"/>
    <mergeCell ref="B27:I27"/>
    <mergeCell ref="B28:I28"/>
    <mergeCell ref="B29:I29"/>
    <mergeCell ref="B30:I30"/>
    <mergeCell ref="B77:G77"/>
    <mergeCell ref="B90:G90"/>
    <mergeCell ref="B99:G99"/>
    <mergeCell ref="B102:G102"/>
    <mergeCell ref="B103:G103"/>
    <mergeCell ref="B115:G115"/>
    <mergeCell ref="B37:I37"/>
    <mergeCell ref="A38:I40"/>
    <mergeCell ref="B42:G42"/>
    <mergeCell ref="B43:G43"/>
    <mergeCell ref="B63:G63"/>
    <mergeCell ref="B69:G69"/>
    <mergeCell ref="B175:G175"/>
    <mergeCell ref="B181:G181"/>
    <mergeCell ref="B189:G189"/>
    <mergeCell ref="B194:G194"/>
    <mergeCell ref="B224:G224"/>
    <mergeCell ref="B121:G121"/>
    <mergeCell ref="B127:G127"/>
    <mergeCell ref="B133:G133"/>
    <mergeCell ref="B152:G152"/>
    <mergeCell ref="B153:G153"/>
    <mergeCell ref="B166:G166"/>
    <mergeCell ref="B140:G140"/>
    <mergeCell ref="B209:G209"/>
    <mergeCell ref="B223:G223"/>
    <mergeCell ref="B282:G282"/>
    <mergeCell ref="B285:G285"/>
    <mergeCell ref="B288:G288"/>
    <mergeCell ref="B298:G298"/>
    <mergeCell ref="B303:G303"/>
    <mergeCell ref="B306:G306"/>
    <mergeCell ref="B233:G233"/>
    <mergeCell ref="B246:G246"/>
    <mergeCell ref="B259:G259"/>
    <mergeCell ref="B270:G270"/>
    <mergeCell ref="B274:G274"/>
    <mergeCell ref="B278:G278"/>
    <mergeCell ref="B333:G333"/>
    <mergeCell ref="B339:G339"/>
    <mergeCell ref="B348:G348"/>
    <mergeCell ref="B352:G352"/>
    <mergeCell ref="B356:G356"/>
    <mergeCell ref="B363:G363"/>
    <mergeCell ref="B307:G307"/>
    <mergeCell ref="B313:G313"/>
    <mergeCell ref="B316:G316"/>
    <mergeCell ref="B321:G321"/>
    <mergeCell ref="B327:G327"/>
    <mergeCell ref="B330:G330"/>
    <mergeCell ref="B429:G429"/>
    <mergeCell ref="B436:G436"/>
    <mergeCell ref="B447:G447"/>
    <mergeCell ref="B454:G454"/>
    <mergeCell ref="B460:G460"/>
    <mergeCell ref="B471:G471"/>
    <mergeCell ref="B385:G385"/>
    <mergeCell ref="B396:G396"/>
    <mergeCell ref="B400:G400"/>
    <mergeCell ref="B405:G405"/>
    <mergeCell ref="B410:G410"/>
    <mergeCell ref="B417:G417"/>
    <mergeCell ref="B409:G409"/>
    <mergeCell ref="B459:G459"/>
    <mergeCell ref="B516:G516"/>
    <mergeCell ref="B517:G517"/>
    <mergeCell ref="B520:G520"/>
    <mergeCell ref="B525:G525"/>
    <mergeCell ref="B530:G530"/>
    <mergeCell ref="B547:G547"/>
    <mergeCell ref="B472:G472"/>
    <mergeCell ref="B480:G480"/>
    <mergeCell ref="B489:G489"/>
    <mergeCell ref="B493:G493"/>
    <mergeCell ref="B497:G497"/>
    <mergeCell ref="B508:G508"/>
    <mergeCell ref="B588:G588"/>
    <mergeCell ref="B596:G596"/>
    <mergeCell ref="B603:G603"/>
    <mergeCell ref="B611:G611"/>
    <mergeCell ref="B551:G551"/>
    <mergeCell ref="B557:G557"/>
    <mergeCell ref="B565:G565"/>
    <mergeCell ref="B569:G569"/>
    <mergeCell ref="B576:G576"/>
    <mergeCell ref="B587:G587"/>
  </mergeCells>
  <dataValidations count="8">
    <dataValidation type="list" allowBlank="1" showInputMessage="1" showErrorMessage="1" sqref="D570:D575 D627:D1048576 D210:D222 D566:D568 D224:D408 D577:D617 D41:D88 D90:D97 D99:D139 D410:D458 D460:D556 D558:D564 D141:D208">
      <formula1>$A$628:$A$630</formula1>
    </dataValidation>
    <dataValidation type="list" allowBlank="1" showInputMessage="1" showErrorMessage="1" sqref="D570:D575">
      <formula1>$A$725:$A$727</formula1>
    </dataValidation>
    <dataValidation type="list" allowBlank="1" showInputMessage="1" showErrorMessage="1" sqref="D565">
      <formula1>$A$673:$A$675</formula1>
    </dataValidation>
    <dataValidation type="list" allowBlank="1" showInputMessage="1" showErrorMessage="1" sqref="D557">
      <formula1>$A$773:$A$775</formula1>
    </dataValidation>
    <dataValidation type="list" allowBlank="1" showInputMessage="1" showErrorMessage="1" sqref="D89">
      <formula1>$A$1120:$A$1122</formula1>
    </dataValidation>
    <dataValidation type="list" allowBlank="1" showInputMessage="1" showErrorMessage="1" sqref="D98">
      <formula1>$A$1111:$A$1113</formula1>
    </dataValidation>
    <dataValidation type="list" allowBlank="1" showInputMessage="1" showErrorMessage="1" sqref="D223 D409">
      <formula1>$A$687:$A$689</formula1>
    </dataValidation>
    <dataValidation type="list" allowBlank="1" showInputMessage="1" showErrorMessage="1" sqref="D459">
      <formula1>$A$835:$A$837</formula1>
    </dataValidation>
  </dataValidations>
  <pageMargins left="0.70866141732283472" right="0.70866141732283472" top="0.74803149606299213" bottom="0.74803149606299213" header="0.31496062992125984" footer="0.31496062992125984"/>
  <pageSetup paperSize="9" scale="49" orientation="portrait" r:id="rId1"/>
  <headerFooter>
    <oddHeader>&amp;LChecklist No. 14&amp;CRadiology &amp;RVersion - NHSRC/3.0</oddHeader>
    <oddFooter>Page &amp;P</oddFooter>
  </headerFooter>
  <colBreaks count="1" manualBreakCount="1">
    <brk id="11" max="1048575"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J635"/>
  <sheetViews>
    <sheetView topLeftCell="A605" zoomScale="80" zoomScaleNormal="80" zoomScalePageLayoutView="80" workbookViewId="0">
      <selection activeCell="A42" sqref="A42:G605"/>
    </sheetView>
  </sheetViews>
  <sheetFormatPr defaultColWidth="9.1796875" defaultRowHeight="14.5"/>
  <cols>
    <col min="1" max="1" width="14.81640625" style="203" customWidth="1"/>
    <col min="2" max="2" width="36.7265625" style="7" customWidth="1"/>
    <col min="3" max="3" width="29" style="7" customWidth="1"/>
    <col min="4" max="4" width="11.1796875" style="381" customWidth="1"/>
    <col min="5" max="5" width="12" style="37" customWidth="1"/>
    <col min="6" max="7" width="24.7265625" style="7" customWidth="1"/>
    <col min="8" max="8" width="10.26953125" style="29" customWidth="1"/>
    <col min="9" max="9" width="8.1796875" style="29" customWidth="1"/>
    <col min="10" max="10" width="9.1796875" style="99"/>
    <col min="11" max="16384" width="9.1796875" style="7"/>
  </cols>
  <sheetData>
    <row r="1" spans="1:9" ht="54.75" customHeight="1">
      <c r="A1" s="1118" t="s">
        <v>160</v>
      </c>
      <c r="B1" s="1118"/>
      <c r="C1" s="1118"/>
      <c r="D1" s="1118"/>
      <c r="E1" s="1118"/>
      <c r="F1" s="1118"/>
      <c r="G1" s="1115" t="s">
        <v>8497</v>
      </c>
      <c r="H1" s="1116"/>
      <c r="I1" s="1117"/>
    </row>
    <row r="2" spans="1:9" ht="33.5">
      <c r="A2" s="1040" t="s">
        <v>4617</v>
      </c>
      <c r="B2" s="1041"/>
      <c r="C2" s="1041"/>
      <c r="D2" s="1041"/>
      <c r="E2" s="1041"/>
      <c r="F2" s="1041"/>
      <c r="G2" s="1041"/>
      <c r="H2" s="1139">
        <v>17</v>
      </c>
      <c r="I2" s="1140"/>
    </row>
    <row r="3" spans="1:9" ht="28.5">
      <c r="A3" s="1074" t="s">
        <v>164</v>
      </c>
      <c r="B3" s="1074"/>
      <c r="C3" s="1074"/>
      <c r="D3" s="1074"/>
      <c r="E3" s="1074"/>
      <c r="F3" s="1074"/>
      <c r="G3" s="1074"/>
      <c r="H3" s="1141"/>
      <c r="I3" s="1141"/>
    </row>
    <row r="4" spans="1:9" ht="42">
      <c r="A4" s="1142" t="s">
        <v>165</v>
      </c>
      <c r="B4" s="1142"/>
      <c r="C4" s="1018"/>
      <c r="D4" s="1018"/>
      <c r="E4" s="1018"/>
      <c r="F4" s="8" t="s">
        <v>166</v>
      </c>
      <c r="G4" s="1018"/>
      <c r="H4" s="1138"/>
      <c r="I4" s="1138"/>
    </row>
    <row r="5" spans="1:9" ht="42">
      <c r="A5" s="1062" t="s">
        <v>167</v>
      </c>
      <c r="B5" s="1063"/>
      <c r="C5" s="1064"/>
      <c r="D5" s="1064"/>
      <c r="E5" s="1064"/>
      <c r="F5" s="9" t="s">
        <v>168</v>
      </c>
      <c r="G5" s="1018"/>
      <c r="H5" s="1138"/>
      <c r="I5" s="1138"/>
    </row>
    <row r="6" spans="1:9" ht="42">
      <c r="A6" s="1066" t="s">
        <v>169</v>
      </c>
      <c r="B6" s="1066"/>
      <c r="C6" s="1067"/>
      <c r="D6" s="1067"/>
      <c r="E6" s="1067"/>
      <c r="F6" s="9" t="s">
        <v>170</v>
      </c>
      <c r="G6" s="1018"/>
      <c r="H6" s="1138"/>
      <c r="I6" s="1138"/>
    </row>
    <row r="7" spans="1:9" ht="33.5">
      <c r="A7" s="1285" t="s">
        <v>4618</v>
      </c>
      <c r="B7" s="1286"/>
      <c r="C7" s="1286"/>
      <c r="D7" s="1286"/>
      <c r="E7" s="1286"/>
      <c r="F7" s="1286"/>
      <c r="G7" s="1286"/>
      <c r="H7" s="1286"/>
      <c r="I7" s="1286"/>
    </row>
    <row r="8" spans="1:9" ht="33.65" customHeight="1">
      <c r="A8" s="1534" t="s">
        <v>172</v>
      </c>
      <c r="B8" s="1534"/>
      <c r="C8" s="1535"/>
      <c r="D8" s="1124" t="s">
        <v>4619</v>
      </c>
      <c r="E8" s="1124"/>
      <c r="F8" s="1124"/>
      <c r="G8" s="1124"/>
      <c r="H8" s="1125"/>
      <c r="I8" s="1125"/>
    </row>
    <row r="9" spans="1:9" ht="33.65" customHeight="1">
      <c r="A9" s="436" t="s">
        <v>174</v>
      </c>
      <c r="B9" s="207" t="s">
        <v>175</v>
      </c>
      <c r="C9" s="284">
        <f>Pharmacy!D610</f>
        <v>1</v>
      </c>
      <c r="D9" s="1126">
        <f>D618</f>
        <v>1</v>
      </c>
      <c r="E9" s="1127"/>
      <c r="F9" s="1127"/>
      <c r="G9" s="1127"/>
      <c r="H9" s="1128"/>
      <c r="I9" s="1129"/>
    </row>
    <row r="10" spans="1:9" ht="33.65" customHeight="1">
      <c r="A10" s="436" t="s">
        <v>176</v>
      </c>
      <c r="B10" s="207" t="s">
        <v>177</v>
      </c>
      <c r="C10" s="284">
        <f>Pharmacy!D611</f>
        <v>1</v>
      </c>
      <c r="D10" s="1130"/>
      <c r="E10" s="1131"/>
      <c r="F10" s="1131"/>
      <c r="G10" s="1131"/>
      <c r="H10" s="1132"/>
      <c r="I10" s="1133"/>
    </row>
    <row r="11" spans="1:9" ht="33.65" customHeight="1">
      <c r="A11" s="436" t="s">
        <v>178</v>
      </c>
      <c r="B11" s="207" t="s">
        <v>179</v>
      </c>
      <c r="C11" s="284">
        <f>Pharmacy!D612</f>
        <v>1</v>
      </c>
      <c r="D11" s="1130"/>
      <c r="E11" s="1131"/>
      <c r="F11" s="1131"/>
      <c r="G11" s="1131"/>
      <c r="H11" s="1132"/>
      <c r="I11" s="1133"/>
    </row>
    <row r="12" spans="1:9" ht="33.65" customHeight="1">
      <c r="A12" s="436" t="s">
        <v>180</v>
      </c>
      <c r="B12" s="207" t="s">
        <v>181</v>
      </c>
      <c r="C12" s="284">
        <f>Pharmacy!D613</f>
        <v>1</v>
      </c>
      <c r="D12" s="1130"/>
      <c r="E12" s="1131"/>
      <c r="F12" s="1131"/>
      <c r="G12" s="1131"/>
      <c r="H12" s="1132"/>
      <c r="I12" s="1133"/>
    </row>
    <row r="13" spans="1:9" ht="33.65" customHeight="1">
      <c r="A13" s="436" t="s">
        <v>182</v>
      </c>
      <c r="B13" s="207" t="s">
        <v>183</v>
      </c>
      <c r="C13" s="284">
        <f>Pharmacy!D614</f>
        <v>1</v>
      </c>
      <c r="D13" s="1130"/>
      <c r="E13" s="1131"/>
      <c r="F13" s="1131"/>
      <c r="G13" s="1131"/>
      <c r="H13" s="1132"/>
      <c r="I13" s="1133"/>
    </row>
    <row r="14" spans="1:9" ht="33.65" customHeight="1">
      <c r="A14" s="436" t="s">
        <v>184</v>
      </c>
      <c r="B14" s="207" t="s">
        <v>146</v>
      </c>
      <c r="C14" s="284">
        <f>Pharmacy!D615</f>
        <v>1</v>
      </c>
      <c r="D14" s="1130"/>
      <c r="E14" s="1131"/>
      <c r="F14" s="1131"/>
      <c r="G14" s="1131"/>
      <c r="H14" s="1132"/>
      <c r="I14" s="1133"/>
    </row>
    <row r="15" spans="1:9" ht="33.65" customHeight="1">
      <c r="A15" s="436" t="s">
        <v>185</v>
      </c>
      <c r="B15" s="207" t="s">
        <v>1451</v>
      </c>
      <c r="C15" s="284">
        <f>Pharmacy!D616</f>
        <v>1</v>
      </c>
      <c r="D15" s="1130"/>
      <c r="E15" s="1131"/>
      <c r="F15" s="1131"/>
      <c r="G15" s="1131"/>
      <c r="H15" s="1132"/>
      <c r="I15" s="1133"/>
    </row>
    <row r="16" spans="1:9" ht="33.65" customHeight="1">
      <c r="A16" s="436" t="s">
        <v>187</v>
      </c>
      <c r="B16" s="207" t="s">
        <v>188</v>
      </c>
      <c r="C16" s="284">
        <f>Pharmacy!D617</f>
        <v>1</v>
      </c>
      <c r="D16" s="1134"/>
      <c r="E16" s="1135"/>
      <c r="F16" s="1135"/>
      <c r="G16" s="1135"/>
      <c r="H16" s="1136"/>
      <c r="I16" s="1137"/>
    </row>
    <row r="17" spans="1:9" ht="33.65" customHeight="1">
      <c r="A17" s="1111"/>
      <c r="B17" s="1112"/>
      <c r="C17" s="1112"/>
      <c r="D17" s="1112"/>
      <c r="E17" s="1112"/>
      <c r="F17" s="1112"/>
      <c r="G17" s="1112"/>
      <c r="H17" s="1113"/>
      <c r="I17" s="1114"/>
    </row>
    <row r="18" spans="1:9" ht="33.65" customHeight="1">
      <c r="A18" s="12"/>
      <c r="B18" s="1030" t="s">
        <v>189</v>
      </c>
      <c r="C18" s="1030"/>
      <c r="D18" s="1030"/>
      <c r="E18" s="1030"/>
      <c r="F18" s="1030"/>
      <c r="G18" s="1030"/>
      <c r="H18" s="1263"/>
      <c r="I18" s="1263"/>
    </row>
    <row r="19" spans="1:9" ht="33.65" customHeight="1">
      <c r="A19" s="13">
        <v>1</v>
      </c>
      <c r="B19" s="1010"/>
      <c r="C19" s="1010"/>
      <c r="D19" s="1010"/>
      <c r="E19" s="1010"/>
      <c r="F19" s="1010"/>
      <c r="G19" s="1010"/>
      <c r="H19" s="1262"/>
      <c r="I19" s="1262"/>
    </row>
    <row r="20" spans="1:9" ht="33.65" customHeight="1">
      <c r="A20" s="13">
        <v>2</v>
      </c>
      <c r="B20" s="1010"/>
      <c r="C20" s="1010"/>
      <c r="D20" s="1010"/>
      <c r="E20" s="1010"/>
      <c r="F20" s="1010"/>
      <c r="G20" s="1010"/>
      <c r="H20" s="1262"/>
      <c r="I20" s="1262"/>
    </row>
    <row r="21" spans="1:9" ht="33.65" customHeight="1">
      <c r="A21" s="13">
        <v>3</v>
      </c>
      <c r="B21" s="1010"/>
      <c r="C21" s="1010"/>
      <c r="D21" s="1010"/>
      <c r="E21" s="1010"/>
      <c r="F21" s="1010"/>
      <c r="G21" s="1010"/>
      <c r="H21" s="1262"/>
      <c r="I21" s="1262"/>
    </row>
    <row r="22" spans="1:9" ht="33.65" customHeight="1">
      <c r="A22" s="13">
        <v>4</v>
      </c>
      <c r="B22" s="1010"/>
      <c r="C22" s="1010"/>
      <c r="D22" s="1010"/>
      <c r="E22" s="1010"/>
      <c r="F22" s="1010"/>
      <c r="G22" s="1010"/>
      <c r="H22" s="1262"/>
      <c r="I22" s="1262"/>
    </row>
    <row r="23" spans="1:9" ht="33.65" customHeight="1">
      <c r="A23" s="13">
        <v>5</v>
      </c>
      <c r="B23" s="1010"/>
      <c r="C23" s="1010"/>
      <c r="D23" s="1010"/>
      <c r="E23" s="1010"/>
      <c r="F23" s="1010"/>
      <c r="G23" s="1010"/>
      <c r="H23" s="1262"/>
      <c r="I23" s="1262"/>
    </row>
    <row r="24" spans="1:9" ht="33.65" customHeight="1">
      <c r="A24" s="12"/>
      <c r="B24" s="1106" t="s">
        <v>190</v>
      </c>
      <c r="C24" s="1107"/>
      <c r="D24" s="1107"/>
      <c r="E24" s="1107"/>
      <c r="F24" s="1107"/>
      <c r="G24" s="1107"/>
      <c r="H24" s="1108"/>
      <c r="I24" s="1109"/>
    </row>
    <row r="25" spans="1:9" ht="33.65" customHeight="1">
      <c r="A25" s="13">
        <v>1</v>
      </c>
      <c r="B25" s="1010"/>
      <c r="C25" s="1010"/>
      <c r="D25" s="1010"/>
      <c r="E25" s="1010"/>
      <c r="F25" s="1010"/>
      <c r="G25" s="1010"/>
      <c r="H25" s="1262"/>
      <c r="I25" s="1262"/>
    </row>
    <row r="26" spans="1:9" ht="33.65" customHeight="1">
      <c r="A26" s="13">
        <v>2</v>
      </c>
      <c r="B26" s="1010"/>
      <c r="C26" s="1010"/>
      <c r="D26" s="1010"/>
      <c r="E26" s="1010"/>
      <c r="F26" s="1010"/>
      <c r="G26" s="1010"/>
      <c r="H26" s="1262"/>
      <c r="I26" s="1262"/>
    </row>
    <row r="27" spans="1:9" ht="33.65" customHeight="1">
      <c r="A27" s="13">
        <v>3</v>
      </c>
      <c r="B27" s="1010"/>
      <c r="C27" s="1010"/>
      <c r="D27" s="1010"/>
      <c r="E27" s="1010"/>
      <c r="F27" s="1010"/>
      <c r="G27" s="1010"/>
      <c r="H27" s="1262"/>
      <c r="I27" s="1262"/>
    </row>
    <row r="28" spans="1:9" ht="33.65" customHeight="1">
      <c r="A28" s="13">
        <v>4</v>
      </c>
      <c r="B28" s="1093"/>
      <c r="C28" s="1094"/>
      <c r="D28" s="1094"/>
      <c r="E28" s="1094"/>
      <c r="F28" s="1094"/>
      <c r="G28" s="1094"/>
      <c r="H28" s="1095"/>
      <c r="I28" s="1096"/>
    </row>
    <row r="29" spans="1:9" ht="33.65" customHeight="1">
      <c r="A29" s="13">
        <v>5</v>
      </c>
      <c r="B29" s="1093"/>
      <c r="C29" s="1094"/>
      <c r="D29" s="1094"/>
      <c r="E29" s="1094"/>
      <c r="F29" s="1094"/>
      <c r="G29" s="1094"/>
      <c r="H29" s="1095"/>
      <c r="I29" s="1096"/>
    </row>
    <row r="30" spans="1:9" ht="33.65" customHeight="1">
      <c r="A30" s="12"/>
      <c r="B30" s="1030" t="s">
        <v>191</v>
      </c>
      <c r="C30" s="1030"/>
      <c r="D30" s="1030"/>
      <c r="E30" s="1030"/>
      <c r="F30" s="1030"/>
      <c r="G30" s="1030"/>
      <c r="H30" s="1263"/>
      <c r="I30" s="1263"/>
    </row>
    <row r="31" spans="1:9" ht="33.65" customHeight="1">
      <c r="A31" s="13">
        <v>1</v>
      </c>
      <c r="B31" s="1010"/>
      <c r="C31" s="1010"/>
      <c r="D31" s="1010"/>
      <c r="E31" s="1010"/>
      <c r="F31" s="1010"/>
      <c r="G31" s="1010"/>
      <c r="H31" s="1262"/>
      <c r="I31" s="1262"/>
    </row>
    <row r="32" spans="1:9" ht="33.65" customHeight="1">
      <c r="A32" s="13">
        <v>2</v>
      </c>
      <c r="B32" s="1010"/>
      <c r="C32" s="1010"/>
      <c r="D32" s="1010"/>
      <c r="E32" s="1010"/>
      <c r="F32" s="1010"/>
      <c r="G32" s="1010"/>
      <c r="H32" s="1262"/>
      <c r="I32" s="1262"/>
    </row>
    <row r="33" spans="1:9" ht="33.65" customHeight="1">
      <c r="A33" s="13">
        <v>3</v>
      </c>
      <c r="B33" s="1010"/>
      <c r="C33" s="1010"/>
      <c r="D33" s="1010"/>
      <c r="E33" s="1010"/>
      <c r="F33" s="1010"/>
      <c r="G33" s="1010"/>
      <c r="H33" s="1262"/>
      <c r="I33" s="1262"/>
    </row>
    <row r="34" spans="1:9" ht="33.65" customHeight="1">
      <c r="A34" s="13">
        <v>4</v>
      </c>
      <c r="B34" s="1010"/>
      <c r="C34" s="1010"/>
      <c r="D34" s="1010"/>
      <c r="E34" s="1010"/>
      <c r="F34" s="1010"/>
      <c r="G34" s="1010"/>
      <c r="H34" s="1262"/>
      <c r="I34" s="1262"/>
    </row>
    <row r="35" spans="1:9" ht="33.65" customHeight="1">
      <c r="A35" s="13">
        <v>5</v>
      </c>
      <c r="B35" s="1093"/>
      <c r="C35" s="1094"/>
      <c r="D35" s="1094"/>
      <c r="E35" s="1094"/>
      <c r="F35" s="1094"/>
      <c r="G35" s="1094"/>
      <c r="H35" s="1095"/>
      <c r="I35" s="1096"/>
    </row>
    <row r="36" spans="1:9" ht="33.65" customHeight="1">
      <c r="A36" s="12"/>
      <c r="B36" s="1097" t="s">
        <v>192</v>
      </c>
      <c r="C36" s="1098"/>
      <c r="D36" s="1098"/>
      <c r="E36" s="1098"/>
      <c r="F36" s="1098"/>
      <c r="G36" s="1098"/>
      <c r="H36" s="1099"/>
      <c r="I36" s="1100"/>
    </row>
    <row r="37" spans="1:9" ht="33.65" customHeight="1">
      <c r="A37" s="12"/>
      <c r="B37" s="1024" t="s">
        <v>193</v>
      </c>
      <c r="C37" s="1024"/>
      <c r="D37" s="1024"/>
      <c r="E37" s="1024"/>
      <c r="F37" s="1024"/>
      <c r="G37" s="1024"/>
      <c r="H37" s="1264"/>
      <c r="I37" s="1264"/>
    </row>
    <row r="38" spans="1:9" ht="33.65" customHeight="1">
      <c r="A38" s="1027"/>
      <c r="B38" s="1027"/>
      <c r="C38" s="1027"/>
      <c r="D38" s="1027"/>
      <c r="E38" s="1027"/>
      <c r="F38" s="1027"/>
      <c r="G38" s="1027"/>
      <c r="H38" s="1105"/>
      <c r="I38" s="1105"/>
    </row>
    <row r="39" spans="1:9" ht="33.65" customHeight="1">
      <c r="A39" s="1027"/>
      <c r="B39" s="1027"/>
      <c r="C39" s="1027"/>
      <c r="D39" s="1027"/>
      <c r="E39" s="1027"/>
      <c r="F39" s="1027"/>
      <c r="G39" s="1027"/>
      <c r="H39" s="1105"/>
      <c r="I39" s="1105"/>
    </row>
    <row r="40" spans="1:9">
      <c r="A40" s="1027"/>
      <c r="B40" s="1027"/>
      <c r="C40" s="1027"/>
      <c r="D40" s="1027"/>
      <c r="E40" s="1027"/>
      <c r="F40" s="1027"/>
      <c r="G40" s="1027"/>
      <c r="H40" s="1105"/>
      <c r="I40" s="1105"/>
    </row>
    <row r="41" spans="1:9" ht="43.5">
      <c r="A41" s="14" t="s">
        <v>1453</v>
      </c>
      <c r="B41" s="209" t="s">
        <v>2686</v>
      </c>
      <c r="C41" s="210" t="s">
        <v>197</v>
      </c>
      <c r="D41" s="210" t="s">
        <v>3646</v>
      </c>
      <c r="E41" s="211" t="s">
        <v>199</v>
      </c>
      <c r="F41" s="210" t="s">
        <v>200</v>
      </c>
      <c r="G41" s="210" t="s">
        <v>201</v>
      </c>
    </row>
    <row r="42" spans="1:9" ht="21">
      <c r="A42" s="181"/>
      <c r="B42" s="1000" t="s">
        <v>202</v>
      </c>
      <c r="C42" s="1016"/>
      <c r="D42" s="1016"/>
      <c r="E42" s="1016"/>
      <c r="F42" s="1016"/>
      <c r="G42" s="1533"/>
      <c r="H42" s="29">
        <f>H43+H74+H88+H64+H70+H100</f>
        <v>24</v>
      </c>
      <c r="I42" s="29">
        <f>I43+I74+I88+I64+I70</f>
        <v>24</v>
      </c>
    </row>
    <row r="43" spans="1:9" ht="40.15" customHeight="1">
      <c r="A43" s="117" t="s">
        <v>1456</v>
      </c>
      <c r="B43" s="1078" t="s">
        <v>142</v>
      </c>
      <c r="C43" s="1091"/>
      <c r="D43" s="1091"/>
      <c r="E43" s="1091"/>
      <c r="F43" s="1091"/>
      <c r="G43" s="1092"/>
      <c r="H43" s="29">
        <f>SUM(D44:D63)</f>
        <v>6</v>
      </c>
      <c r="I43" s="29">
        <f>COUNT(D44:D63)*2</f>
        <v>6</v>
      </c>
    </row>
    <row r="44" spans="1:9" ht="31" hidden="1">
      <c r="A44" s="27" t="s">
        <v>1458</v>
      </c>
      <c r="B44" s="19" t="s">
        <v>204</v>
      </c>
      <c r="C44" s="26"/>
      <c r="D44" s="523"/>
      <c r="E44" s="28"/>
      <c r="F44" s="26"/>
      <c r="G44" s="26"/>
      <c r="H44" s="99"/>
      <c r="I44" s="99"/>
    </row>
    <row r="45" spans="1:9" ht="31" hidden="1">
      <c r="A45" s="27" t="s">
        <v>1459</v>
      </c>
      <c r="B45" s="19" t="s">
        <v>209</v>
      </c>
      <c r="C45" s="26"/>
      <c r="D45" s="523"/>
      <c r="E45" s="28"/>
      <c r="F45" s="26"/>
      <c r="G45" s="26"/>
      <c r="H45" s="99"/>
      <c r="I45" s="99"/>
    </row>
    <row r="46" spans="1:9" ht="31" hidden="1">
      <c r="A46" s="27" t="s">
        <v>1460</v>
      </c>
      <c r="B46" s="19" t="s">
        <v>213</v>
      </c>
      <c r="C46" s="26"/>
      <c r="D46" s="523"/>
      <c r="E46" s="28"/>
      <c r="F46" s="26"/>
      <c r="G46" s="26"/>
      <c r="H46" s="99"/>
      <c r="I46" s="99"/>
    </row>
    <row r="47" spans="1:9" ht="15.5" hidden="1">
      <c r="A47" s="27" t="s">
        <v>1461</v>
      </c>
      <c r="B47" s="19" t="s">
        <v>1462</v>
      </c>
      <c r="C47" s="26"/>
      <c r="D47" s="523"/>
      <c r="E47" s="28"/>
      <c r="F47" s="26"/>
      <c r="G47" s="26"/>
      <c r="H47" s="99"/>
      <c r="I47" s="99"/>
    </row>
    <row r="48" spans="1:9" ht="31" hidden="1">
      <c r="A48" s="27" t="s">
        <v>1463</v>
      </c>
      <c r="B48" s="19" t="s">
        <v>221</v>
      </c>
      <c r="C48" s="26"/>
      <c r="D48" s="523"/>
      <c r="E48" s="28"/>
      <c r="F48" s="26"/>
      <c r="G48" s="26"/>
      <c r="H48" s="99"/>
      <c r="I48" s="99"/>
    </row>
    <row r="49" spans="1:9" ht="15.5" hidden="1">
      <c r="A49" s="27" t="s">
        <v>1464</v>
      </c>
      <c r="B49" s="19" t="s">
        <v>225</v>
      </c>
      <c r="C49" s="26"/>
      <c r="D49" s="523"/>
      <c r="E49" s="28"/>
      <c r="F49" s="26"/>
      <c r="G49" s="26"/>
      <c r="H49" s="99"/>
      <c r="I49" s="99"/>
    </row>
    <row r="50" spans="1:9" ht="31" hidden="1">
      <c r="A50" s="27" t="s">
        <v>1465</v>
      </c>
      <c r="B50" s="19" t="s">
        <v>229</v>
      </c>
      <c r="C50" s="26"/>
      <c r="D50" s="523"/>
      <c r="E50" s="28"/>
      <c r="F50" s="26"/>
      <c r="G50" s="26"/>
      <c r="H50" s="99"/>
      <c r="I50" s="99"/>
    </row>
    <row r="51" spans="1:9" ht="15.5" hidden="1">
      <c r="A51" s="27" t="s">
        <v>232</v>
      </c>
      <c r="B51" s="19" t="s">
        <v>233</v>
      </c>
      <c r="C51" s="26"/>
      <c r="D51" s="523"/>
      <c r="E51" s="28"/>
      <c r="F51" s="26"/>
      <c r="G51" s="26"/>
      <c r="H51" s="99"/>
      <c r="I51" s="99"/>
    </row>
    <row r="52" spans="1:9" ht="15.5" hidden="1">
      <c r="A52" s="27" t="s">
        <v>1466</v>
      </c>
      <c r="B52" s="19" t="s">
        <v>235</v>
      </c>
      <c r="C52" s="26"/>
      <c r="D52" s="523"/>
      <c r="E52" s="28"/>
      <c r="F52" s="26"/>
      <c r="G52" s="26"/>
      <c r="H52" s="99"/>
      <c r="I52" s="99"/>
    </row>
    <row r="53" spans="1:9" ht="31" hidden="1">
      <c r="A53" s="27" t="s">
        <v>238</v>
      </c>
      <c r="B53" s="19" t="s">
        <v>239</v>
      </c>
      <c r="C53" s="26"/>
      <c r="D53" s="523"/>
      <c r="E53" s="28"/>
      <c r="F53" s="26"/>
      <c r="G53" s="26"/>
      <c r="H53" s="99"/>
      <c r="I53" s="99"/>
    </row>
    <row r="54" spans="1:9" ht="15.5" hidden="1">
      <c r="A54" s="27" t="s">
        <v>240</v>
      </c>
      <c r="B54" s="19" t="s">
        <v>241</v>
      </c>
      <c r="C54" s="26"/>
      <c r="D54" s="523"/>
      <c r="E54" s="28"/>
      <c r="F54" s="26"/>
      <c r="G54" s="26"/>
      <c r="H54" s="99"/>
      <c r="I54" s="99"/>
    </row>
    <row r="55" spans="1:9" ht="31" hidden="1">
      <c r="A55" s="27" t="s">
        <v>242</v>
      </c>
      <c r="B55" s="19" t="s">
        <v>243</v>
      </c>
      <c r="C55" s="26"/>
      <c r="D55" s="523"/>
      <c r="E55" s="28"/>
      <c r="F55" s="26"/>
      <c r="G55" s="26"/>
      <c r="H55" s="99"/>
      <c r="I55" s="99"/>
    </row>
    <row r="56" spans="1:9" ht="31" hidden="1">
      <c r="A56" s="27" t="s">
        <v>1467</v>
      </c>
      <c r="B56" s="19" t="s">
        <v>245</v>
      </c>
      <c r="C56" s="26"/>
      <c r="D56" s="523"/>
      <c r="E56" s="28"/>
      <c r="F56" s="26"/>
      <c r="G56" s="26"/>
      <c r="H56" s="99"/>
      <c r="I56" s="99"/>
    </row>
    <row r="57" spans="1:9" ht="31">
      <c r="A57" s="18" t="s">
        <v>1468</v>
      </c>
      <c r="B57" s="19" t="s">
        <v>251</v>
      </c>
      <c r="C57" s="30" t="s">
        <v>4620</v>
      </c>
      <c r="D57" s="601">
        <v>2</v>
      </c>
      <c r="E57" s="28" t="s">
        <v>538</v>
      </c>
      <c r="G57" s="53"/>
    </row>
    <row r="58" spans="1:9" ht="43.5">
      <c r="A58" s="18"/>
      <c r="B58" s="19"/>
      <c r="C58" s="30" t="s">
        <v>4621</v>
      </c>
      <c r="D58" s="601">
        <v>2</v>
      </c>
      <c r="E58" s="28" t="s">
        <v>538</v>
      </c>
      <c r="F58" s="30"/>
      <c r="G58" s="53"/>
    </row>
    <row r="59" spans="1:9" ht="34.5" customHeight="1">
      <c r="A59" s="18"/>
      <c r="B59" s="19"/>
      <c r="C59" s="30" t="s">
        <v>4622</v>
      </c>
      <c r="D59" s="601">
        <v>2</v>
      </c>
      <c r="E59" s="28" t="s">
        <v>538</v>
      </c>
      <c r="F59" s="30"/>
      <c r="G59" s="53"/>
    </row>
    <row r="60" spans="1:9" ht="30" hidden="1" customHeight="1">
      <c r="A60" s="27" t="s">
        <v>254</v>
      </c>
      <c r="B60" s="19" t="s">
        <v>255</v>
      </c>
      <c r="C60" s="26"/>
      <c r="D60" s="523"/>
      <c r="E60" s="28"/>
      <c r="F60" s="26"/>
      <c r="G60" s="26"/>
      <c r="H60" s="99"/>
      <c r="I60" s="99"/>
    </row>
    <row r="61" spans="1:9" ht="31" hidden="1">
      <c r="A61" s="27" t="s">
        <v>1471</v>
      </c>
      <c r="B61" s="19" t="s">
        <v>257</v>
      </c>
      <c r="C61" s="26"/>
      <c r="D61" s="523"/>
      <c r="E61" s="28"/>
      <c r="F61" s="26"/>
      <c r="G61" s="26"/>
      <c r="H61" s="99"/>
      <c r="I61" s="99"/>
    </row>
    <row r="62" spans="1:9" ht="31" hidden="1">
      <c r="A62" s="27" t="s">
        <v>260</v>
      </c>
      <c r="B62" s="19" t="s">
        <v>261</v>
      </c>
      <c r="C62" s="26"/>
      <c r="D62" s="523"/>
      <c r="E62" s="28"/>
      <c r="F62" s="26"/>
      <c r="G62" s="26"/>
      <c r="H62" s="99"/>
      <c r="I62" s="99"/>
    </row>
    <row r="63" spans="1:9" ht="31" hidden="1">
      <c r="A63" s="27" t="s">
        <v>262</v>
      </c>
      <c r="B63" s="19" t="s">
        <v>263</v>
      </c>
      <c r="C63" s="26"/>
      <c r="D63" s="523"/>
      <c r="E63" s="28"/>
      <c r="F63" s="26"/>
      <c r="G63" s="26"/>
      <c r="H63" s="99"/>
      <c r="I63" s="99"/>
    </row>
    <row r="64" spans="1:9" ht="40.15" hidden="1" customHeight="1">
      <c r="A64" s="124" t="s">
        <v>141</v>
      </c>
      <c r="B64" s="1078" t="s">
        <v>140</v>
      </c>
      <c r="C64" s="1091"/>
      <c r="D64" s="1091"/>
      <c r="E64" s="1091"/>
      <c r="F64" s="1091"/>
      <c r="G64" s="1092"/>
      <c r="H64" s="99">
        <f>SUM(D65:D69)</f>
        <v>0</v>
      </c>
      <c r="I64" s="99">
        <f>COUNT(D65:D69)*2</f>
        <v>0</v>
      </c>
    </row>
    <row r="65" spans="1:9" ht="31" hidden="1">
      <c r="A65" s="27" t="s">
        <v>264</v>
      </c>
      <c r="B65" s="114" t="s">
        <v>265</v>
      </c>
      <c r="C65" s="26"/>
      <c r="D65" s="523"/>
      <c r="E65" s="28"/>
      <c r="F65" s="26"/>
      <c r="G65" s="26"/>
      <c r="H65" s="99"/>
      <c r="I65" s="99"/>
    </row>
    <row r="66" spans="1:9" ht="31" hidden="1">
      <c r="A66" s="27" t="s">
        <v>266</v>
      </c>
      <c r="B66" s="114" t="s">
        <v>267</v>
      </c>
      <c r="C66" s="26"/>
      <c r="D66" s="523"/>
      <c r="E66" s="28"/>
      <c r="F66" s="26"/>
      <c r="G66" s="26"/>
      <c r="H66" s="99"/>
      <c r="I66" s="99"/>
    </row>
    <row r="67" spans="1:9" ht="31" hidden="1">
      <c r="A67" s="27" t="s">
        <v>270</v>
      </c>
      <c r="B67" s="114" t="s">
        <v>271</v>
      </c>
      <c r="C67" s="26"/>
      <c r="D67" s="523"/>
      <c r="E67" s="28"/>
      <c r="F67" s="26"/>
      <c r="G67" s="26"/>
      <c r="H67" s="99"/>
      <c r="I67" s="99"/>
    </row>
    <row r="68" spans="1:9" ht="31" hidden="1">
      <c r="A68" s="27" t="s">
        <v>272</v>
      </c>
      <c r="B68" s="114" t="s">
        <v>273</v>
      </c>
      <c r="C68" s="26"/>
      <c r="D68" s="523"/>
      <c r="E68" s="28"/>
      <c r="F68" s="26"/>
      <c r="G68" s="26"/>
      <c r="H68" s="99"/>
      <c r="I68" s="99"/>
    </row>
    <row r="69" spans="1:9" ht="31" hidden="1">
      <c r="A69" s="27" t="s">
        <v>275</v>
      </c>
      <c r="B69" s="114" t="s">
        <v>276</v>
      </c>
      <c r="C69" s="26"/>
      <c r="D69" s="523"/>
      <c r="E69" s="28"/>
      <c r="F69" s="26"/>
      <c r="G69" s="26"/>
      <c r="H69" s="99"/>
      <c r="I69" s="99"/>
    </row>
    <row r="70" spans="1:9" ht="40.15" hidden="1" customHeight="1">
      <c r="A70" s="124" t="s">
        <v>277</v>
      </c>
      <c r="B70" s="1078" t="s">
        <v>138</v>
      </c>
      <c r="C70" s="1091"/>
      <c r="D70" s="1091"/>
      <c r="E70" s="1091"/>
      <c r="F70" s="1091"/>
      <c r="G70" s="1092"/>
      <c r="H70" s="99">
        <f>SUM(D71:D73)</f>
        <v>0</v>
      </c>
      <c r="I70" s="99">
        <f>COUNT(D71:D73)*2</f>
        <v>0</v>
      </c>
    </row>
    <row r="71" spans="1:9" ht="15.5" hidden="1">
      <c r="A71" s="27" t="s">
        <v>1492</v>
      </c>
      <c r="B71" s="114" t="s">
        <v>279</v>
      </c>
      <c r="C71" s="26"/>
      <c r="D71" s="523"/>
      <c r="E71" s="28"/>
      <c r="F71" s="26"/>
      <c r="G71" s="26"/>
      <c r="H71" s="99"/>
      <c r="I71" s="99"/>
    </row>
    <row r="72" spans="1:9" ht="31" hidden="1">
      <c r="A72" s="27" t="s">
        <v>1493</v>
      </c>
      <c r="B72" s="114" t="s">
        <v>284</v>
      </c>
      <c r="C72" s="26"/>
      <c r="D72" s="523"/>
      <c r="E72" s="28"/>
      <c r="F72" s="26"/>
      <c r="G72" s="26"/>
      <c r="H72" s="99"/>
      <c r="I72" s="99"/>
    </row>
    <row r="73" spans="1:9" ht="31" hidden="1">
      <c r="A73" s="27" t="s">
        <v>1496</v>
      </c>
      <c r="B73" s="114" t="s">
        <v>288</v>
      </c>
      <c r="C73" s="26"/>
      <c r="D73" s="523"/>
      <c r="E73" s="28"/>
      <c r="F73" s="26"/>
      <c r="G73" s="26"/>
      <c r="H73" s="99"/>
      <c r="I73" s="99"/>
    </row>
    <row r="74" spans="1:9" ht="40.15" customHeight="1">
      <c r="A74" s="117" t="s">
        <v>137</v>
      </c>
      <c r="B74" s="1078" t="s">
        <v>136</v>
      </c>
      <c r="C74" s="1091"/>
      <c r="D74" s="1091"/>
      <c r="E74" s="1091"/>
      <c r="F74" s="1091"/>
      <c r="G74" s="1092"/>
      <c r="H74" s="29">
        <f>SUM(D75:D87)</f>
        <v>10</v>
      </c>
      <c r="I74" s="29">
        <f>COUNT(D75:D87)*2</f>
        <v>10</v>
      </c>
    </row>
    <row r="75" spans="1:9" ht="46.5">
      <c r="A75" s="18" t="s">
        <v>290</v>
      </c>
      <c r="B75" s="19" t="s">
        <v>291</v>
      </c>
      <c r="C75" s="30" t="s">
        <v>4623</v>
      </c>
      <c r="D75" s="601">
        <v>2</v>
      </c>
      <c r="E75" s="28" t="s">
        <v>269</v>
      </c>
      <c r="F75" s="30" t="s">
        <v>4624</v>
      </c>
      <c r="G75" s="53"/>
    </row>
    <row r="76" spans="1:9" ht="46.5">
      <c r="A76" s="18" t="s">
        <v>292</v>
      </c>
      <c r="B76" s="19" t="s">
        <v>293</v>
      </c>
      <c r="C76" s="30" t="s">
        <v>4625</v>
      </c>
      <c r="D76" s="601">
        <v>2</v>
      </c>
      <c r="E76" s="28" t="s">
        <v>269</v>
      </c>
      <c r="F76" s="50"/>
      <c r="G76" s="53"/>
    </row>
    <row r="77" spans="1:9" ht="46.5">
      <c r="A77" s="18" t="s">
        <v>294</v>
      </c>
      <c r="B77" s="19" t="s">
        <v>295</v>
      </c>
      <c r="C77" s="50" t="s">
        <v>4626</v>
      </c>
      <c r="D77" s="605">
        <v>2</v>
      </c>
      <c r="E77" s="28" t="s">
        <v>269</v>
      </c>
      <c r="F77" s="50" t="s">
        <v>4627</v>
      </c>
      <c r="G77" s="53"/>
    </row>
    <row r="78" spans="1:9" ht="46.5">
      <c r="A78" s="18" t="s">
        <v>296</v>
      </c>
      <c r="B78" s="19" t="s">
        <v>297</v>
      </c>
      <c r="C78" s="30" t="s">
        <v>4628</v>
      </c>
      <c r="D78" s="601">
        <v>2</v>
      </c>
      <c r="E78" s="28" t="s">
        <v>269</v>
      </c>
      <c r="F78" s="30" t="s">
        <v>4629</v>
      </c>
      <c r="G78" s="53"/>
    </row>
    <row r="79" spans="1:9" ht="43.5">
      <c r="A79" s="18"/>
      <c r="B79" s="19"/>
      <c r="C79" s="30" t="s">
        <v>4630</v>
      </c>
      <c r="D79" s="601">
        <v>2</v>
      </c>
      <c r="E79" s="28" t="s">
        <v>269</v>
      </c>
      <c r="F79" s="30" t="s">
        <v>4631</v>
      </c>
      <c r="G79" s="53"/>
    </row>
    <row r="80" spans="1:9" ht="46.5" hidden="1">
      <c r="A80" s="27" t="s">
        <v>298</v>
      </c>
      <c r="B80" s="19" t="s">
        <v>2079</v>
      </c>
      <c r="C80" s="26"/>
      <c r="D80" s="523"/>
      <c r="E80" s="28"/>
      <c r="F80" s="26"/>
      <c r="G80" s="26"/>
      <c r="H80" s="99"/>
      <c r="I80" s="99"/>
    </row>
    <row r="81" spans="1:9" ht="46.5" hidden="1">
      <c r="A81" s="27" t="s">
        <v>300</v>
      </c>
      <c r="B81" s="19" t="s">
        <v>301</v>
      </c>
      <c r="C81" s="26"/>
      <c r="D81" s="523"/>
      <c r="E81" s="28"/>
      <c r="F81" s="26"/>
      <c r="G81" s="26"/>
      <c r="H81" s="99"/>
      <c r="I81" s="99"/>
    </row>
    <row r="82" spans="1:9" ht="46.5" hidden="1">
      <c r="A82" s="27" t="s">
        <v>302</v>
      </c>
      <c r="B82" s="19" t="s">
        <v>303</v>
      </c>
      <c r="C82" s="26"/>
      <c r="D82" s="523"/>
      <c r="E82" s="28"/>
      <c r="F82" s="26"/>
      <c r="G82" s="26"/>
      <c r="H82" s="99"/>
      <c r="I82" s="99"/>
    </row>
    <row r="83" spans="1:9" ht="77.5" hidden="1">
      <c r="A83" s="27" t="s">
        <v>304</v>
      </c>
      <c r="B83" s="19" t="s">
        <v>305</v>
      </c>
      <c r="C83" s="26"/>
      <c r="D83" s="523"/>
      <c r="E83" s="28"/>
      <c r="F83" s="26"/>
      <c r="G83" s="26"/>
      <c r="H83" s="99"/>
      <c r="I83" s="99"/>
    </row>
    <row r="84" spans="1:9" ht="46.5" hidden="1">
      <c r="A84" s="27" t="s">
        <v>306</v>
      </c>
      <c r="B84" s="19" t="s">
        <v>307</v>
      </c>
      <c r="C84" s="26"/>
      <c r="D84" s="523"/>
      <c r="E84" s="28"/>
      <c r="F84" s="26"/>
      <c r="G84" s="26"/>
      <c r="H84" s="99"/>
      <c r="I84" s="99"/>
    </row>
    <row r="85" spans="1:9" ht="46.5" hidden="1">
      <c r="A85" s="27" t="s">
        <v>308</v>
      </c>
      <c r="B85" s="19" t="s">
        <v>309</v>
      </c>
      <c r="C85" s="26"/>
      <c r="D85" s="523"/>
      <c r="E85" s="28"/>
      <c r="F85" s="26"/>
      <c r="G85" s="26"/>
      <c r="H85" s="99"/>
      <c r="I85" s="99"/>
    </row>
    <row r="86" spans="1:9" ht="29" hidden="1">
      <c r="A86" s="27" t="s">
        <v>310</v>
      </c>
      <c r="B86" s="23" t="s">
        <v>311</v>
      </c>
      <c r="C86" s="26"/>
      <c r="D86" s="523"/>
      <c r="E86" s="28"/>
      <c r="F86" s="26"/>
      <c r="G86" s="26"/>
      <c r="H86" s="99"/>
      <c r="I86" s="99"/>
    </row>
    <row r="87" spans="1:9" ht="29" hidden="1">
      <c r="A87" s="412" t="s">
        <v>2836</v>
      </c>
      <c r="B87" s="23" t="s">
        <v>5842</v>
      </c>
      <c r="C87" s="30"/>
      <c r="D87" s="52"/>
      <c r="E87" s="28"/>
      <c r="F87" s="26"/>
      <c r="G87" s="465"/>
      <c r="H87" s="99"/>
      <c r="I87" s="99"/>
    </row>
    <row r="88" spans="1:9" ht="18.5">
      <c r="A88" s="117" t="s">
        <v>1499</v>
      </c>
      <c r="B88" s="1078" t="s">
        <v>134</v>
      </c>
      <c r="C88" s="1091"/>
      <c r="D88" s="1091"/>
      <c r="E88" s="1091"/>
      <c r="F88" s="1091"/>
      <c r="G88" s="1092"/>
      <c r="H88" s="29">
        <f>SUM(D89:D99)</f>
        <v>8</v>
      </c>
      <c r="I88" s="29">
        <f>COUNT(D89:D99)*2</f>
        <v>8</v>
      </c>
    </row>
    <row r="89" spans="1:9" ht="15.5" hidden="1">
      <c r="A89" s="27" t="s">
        <v>312</v>
      </c>
      <c r="B89" s="19" t="s">
        <v>313</v>
      </c>
      <c r="C89" s="26"/>
      <c r="D89" s="523"/>
      <c r="E89" s="28"/>
      <c r="F89" s="26"/>
      <c r="G89" s="26"/>
      <c r="H89" s="99"/>
      <c r="I89" s="99"/>
    </row>
    <row r="90" spans="1:9" ht="15.5" hidden="1">
      <c r="A90" s="27" t="s">
        <v>314</v>
      </c>
      <c r="B90" s="19" t="s">
        <v>315</v>
      </c>
      <c r="C90" s="26"/>
      <c r="D90" s="523"/>
      <c r="E90" s="28"/>
      <c r="F90" s="26"/>
      <c r="G90" s="26"/>
      <c r="H90" s="99"/>
      <c r="I90" s="99"/>
    </row>
    <row r="91" spans="1:9" ht="15.5" hidden="1">
      <c r="A91" s="27" t="s">
        <v>1501</v>
      </c>
      <c r="B91" s="19" t="s">
        <v>317</v>
      </c>
      <c r="C91" s="26"/>
      <c r="D91" s="523"/>
      <c r="E91" s="28"/>
      <c r="F91" s="26"/>
      <c r="G91" s="26"/>
      <c r="H91" s="99"/>
      <c r="I91" s="99"/>
    </row>
    <row r="92" spans="1:9" ht="31" hidden="1">
      <c r="A92" s="27" t="s">
        <v>319</v>
      </c>
      <c r="B92" s="19" t="s">
        <v>320</v>
      </c>
      <c r="C92" s="26"/>
      <c r="D92" s="523"/>
      <c r="E92" s="28"/>
      <c r="F92" s="26"/>
      <c r="G92" s="26"/>
      <c r="H92" s="99"/>
      <c r="I92" s="99"/>
    </row>
    <row r="93" spans="1:9" ht="31" hidden="1">
      <c r="A93" s="27" t="s">
        <v>321</v>
      </c>
      <c r="B93" s="19" t="s">
        <v>322</v>
      </c>
      <c r="C93" s="26"/>
      <c r="D93" s="523"/>
      <c r="E93" s="28"/>
      <c r="F93" s="26"/>
      <c r="G93" s="26"/>
      <c r="H93" s="99"/>
      <c r="I93" s="99"/>
    </row>
    <row r="94" spans="1:9" ht="57.75" customHeight="1">
      <c r="A94" s="18" t="s">
        <v>323</v>
      </c>
      <c r="B94" s="19" t="s">
        <v>324</v>
      </c>
      <c r="C94" s="229" t="s">
        <v>4632</v>
      </c>
      <c r="D94" s="605">
        <v>2</v>
      </c>
      <c r="E94" s="22" t="s">
        <v>269</v>
      </c>
      <c r="F94" s="50" t="s">
        <v>4633</v>
      </c>
      <c r="G94" s="53"/>
    </row>
    <row r="95" spans="1:9" ht="45.75" customHeight="1">
      <c r="A95" s="18"/>
      <c r="B95" s="19"/>
      <c r="C95" s="229" t="s">
        <v>4634</v>
      </c>
      <c r="D95" s="605">
        <v>2</v>
      </c>
      <c r="E95" s="22" t="s">
        <v>269</v>
      </c>
      <c r="F95" s="50" t="s">
        <v>4635</v>
      </c>
      <c r="G95" s="53"/>
    </row>
    <row r="96" spans="1:9" ht="15.5">
      <c r="A96" s="18"/>
      <c r="B96" s="19"/>
      <c r="C96" s="66" t="s">
        <v>4636</v>
      </c>
      <c r="D96" s="605">
        <v>2</v>
      </c>
      <c r="E96" s="22" t="s">
        <v>269</v>
      </c>
      <c r="F96" s="50"/>
      <c r="G96" s="53"/>
    </row>
    <row r="97" spans="1:9" ht="15.5">
      <c r="A97" s="18"/>
      <c r="B97" s="19"/>
      <c r="C97" s="229" t="s">
        <v>4637</v>
      </c>
      <c r="D97" s="605">
        <v>2</v>
      </c>
      <c r="E97" s="22" t="s">
        <v>269</v>
      </c>
      <c r="F97" s="66"/>
      <c r="G97" s="53"/>
    </row>
    <row r="98" spans="1:9" ht="31" hidden="1">
      <c r="A98" s="27" t="s">
        <v>1502</v>
      </c>
      <c r="B98" s="19" t="s">
        <v>326</v>
      </c>
      <c r="C98" s="26"/>
      <c r="D98" s="523"/>
      <c r="E98" s="28"/>
      <c r="F98" s="26"/>
      <c r="G98" s="26"/>
      <c r="H98" s="99"/>
      <c r="I98" s="99"/>
    </row>
    <row r="99" spans="1:9" ht="15.5" hidden="1">
      <c r="A99" s="27" t="s">
        <v>2838</v>
      </c>
      <c r="B99" s="19" t="s">
        <v>2839</v>
      </c>
      <c r="C99" s="23"/>
      <c r="D99" s="520"/>
      <c r="E99" s="22"/>
      <c r="F99" s="28"/>
      <c r="G99" s="466"/>
      <c r="H99" s="99"/>
      <c r="I99" s="99"/>
    </row>
    <row r="100" spans="1:9" ht="40.15" hidden="1" customHeight="1">
      <c r="A100" s="124" t="s">
        <v>1503</v>
      </c>
      <c r="B100" s="992" t="s">
        <v>132</v>
      </c>
      <c r="C100" s="1001"/>
      <c r="D100" s="1001"/>
      <c r="E100" s="1001"/>
      <c r="F100" s="1001"/>
      <c r="G100" s="1002"/>
      <c r="H100" s="99">
        <f>SUM(D101:D102)</f>
        <v>0</v>
      </c>
      <c r="I100" s="99">
        <f>COUNT(D101:D102)*2</f>
        <v>0</v>
      </c>
    </row>
    <row r="101" spans="1:9" ht="62" hidden="1">
      <c r="A101" s="27" t="s">
        <v>1504</v>
      </c>
      <c r="B101" s="19" t="s">
        <v>329</v>
      </c>
      <c r="C101" s="26"/>
      <c r="D101" s="523"/>
      <c r="E101" s="28"/>
      <c r="F101" s="26"/>
      <c r="G101" s="26"/>
      <c r="H101" s="99"/>
      <c r="I101" s="99"/>
    </row>
    <row r="102" spans="1:9" ht="62" hidden="1">
      <c r="A102" s="27" t="s">
        <v>332</v>
      </c>
      <c r="B102" s="19" t="s">
        <v>333</v>
      </c>
      <c r="C102" s="26"/>
      <c r="D102" s="523"/>
      <c r="E102" s="28"/>
      <c r="F102" s="26"/>
      <c r="G102" s="26"/>
      <c r="H102" s="99"/>
      <c r="I102" s="99"/>
    </row>
    <row r="103" spans="1:9" ht="21">
      <c r="A103" s="98"/>
      <c r="B103" s="1000" t="s">
        <v>335</v>
      </c>
      <c r="C103" s="1016"/>
      <c r="D103" s="1016"/>
      <c r="E103" s="1016"/>
      <c r="F103" s="1016"/>
      <c r="G103" s="1016"/>
      <c r="H103" s="29">
        <f>H104+H116+H122+H127+H133+H141</f>
        <v>34</v>
      </c>
      <c r="I103" s="29">
        <f>I104+I116+I122+I127+I133+I141</f>
        <v>34</v>
      </c>
    </row>
    <row r="104" spans="1:9" ht="40.15" customHeight="1">
      <c r="A104" s="135" t="s">
        <v>1505</v>
      </c>
      <c r="B104" s="1078" t="s">
        <v>130</v>
      </c>
      <c r="C104" s="1091"/>
      <c r="D104" s="1091"/>
      <c r="E104" s="1091"/>
      <c r="F104" s="1091"/>
      <c r="G104" s="1092"/>
      <c r="H104" s="29">
        <f>SUM(D105:D115)</f>
        <v>14</v>
      </c>
      <c r="I104" s="29">
        <f>COUNT(D105:D115)*2</f>
        <v>14</v>
      </c>
    </row>
    <row r="105" spans="1:9" ht="43.5">
      <c r="A105" s="18" t="s">
        <v>1507</v>
      </c>
      <c r="B105" s="36" t="s">
        <v>337</v>
      </c>
      <c r="C105" s="90" t="s">
        <v>4236</v>
      </c>
      <c r="D105" s="601">
        <v>2</v>
      </c>
      <c r="E105" s="28" t="s">
        <v>339</v>
      </c>
      <c r="F105" s="30" t="s">
        <v>2350</v>
      </c>
      <c r="G105" s="53"/>
    </row>
    <row r="106" spans="1:9" ht="58">
      <c r="A106" s="18"/>
      <c r="B106" s="36"/>
      <c r="C106" s="50" t="s">
        <v>4638</v>
      </c>
      <c r="D106" s="601">
        <v>2</v>
      </c>
      <c r="E106" s="28" t="s">
        <v>339</v>
      </c>
      <c r="F106" s="26"/>
      <c r="G106" s="53"/>
    </row>
    <row r="107" spans="1:9" ht="46.5">
      <c r="A107" s="18" t="s">
        <v>1510</v>
      </c>
      <c r="B107" s="36" t="s">
        <v>345</v>
      </c>
      <c r="C107" s="30" t="s">
        <v>4639</v>
      </c>
      <c r="D107" s="601">
        <v>2</v>
      </c>
      <c r="E107" s="28" t="s">
        <v>339</v>
      </c>
      <c r="F107" s="26"/>
      <c r="G107" s="53"/>
    </row>
    <row r="108" spans="1:9" ht="29">
      <c r="A108" s="18"/>
      <c r="B108" s="36"/>
      <c r="C108" s="30" t="s">
        <v>4640</v>
      </c>
      <c r="D108" s="601">
        <v>2</v>
      </c>
      <c r="E108" s="28" t="s">
        <v>339</v>
      </c>
      <c r="F108" s="26"/>
      <c r="G108" s="53"/>
    </row>
    <row r="109" spans="1:9" ht="29">
      <c r="A109" s="18"/>
      <c r="B109" s="36"/>
      <c r="C109" s="30" t="s">
        <v>4641</v>
      </c>
      <c r="D109" s="601">
        <v>2</v>
      </c>
      <c r="E109" s="28" t="s">
        <v>339</v>
      </c>
      <c r="F109" s="26"/>
      <c r="G109" s="53"/>
    </row>
    <row r="110" spans="1:9" ht="31" hidden="1">
      <c r="A110" s="27" t="s">
        <v>350</v>
      </c>
      <c r="B110" s="36" t="s">
        <v>351</v>
      </c>
      <c r="C110" s="26"/>
      <c r="D110" s="523"/>
      <c r="E110" s="28"/>
      <c r="F110" s="26"/>
      <c r="G110" s="26"/>
      <c r="H110" s="99"/>
      <c r="I110" s="99"/>
    </row>
    <row r="111" spans="1:9" ht="43.5">
      <c r="A111" s="18" t="s">
        <v>1513</v>
      </c>
      <c r="B111" s="36" t="s">
        <v>353</v>
      </c>
      <c r="C111" s="50" t="s">
        <v>4642</v>
      </c>
      <c r="D111" s="601">
        <v>2</v>
      </c>
      <c r="E111" s="28" t="s">
        <v>339</v>
      </c>
      <c r="F111" s="26"/>
      <c r="G111" s="53"/>
    </row>
    <row r="112" spans="1:9" ht="46.5" hidden="1">
      <c r="A112" s="27" t="s">
        <v>354</v>
      </c>
      <c r="B112" s="36" t="s">
        <v>355</v>
      </c>
      <c r="C112" s="26"/>
      <c r="D112" s="523"/>
      <c r="E112" s="28"/>
      <c r="F112" s="26"/>
      <c r="G112" s="26"/>
      <c r="H112" s="99"/>
      <c r="I112" s="99"/>
    </row>
    <row r="113" spans="1:9" ht="31">
      <c r="A113" s="18" t="s">
        <v>1515</v>
      </c>
      <c r="B113" s="36" t="s">
        <v>358</v>
      </c>
      <c r="C113" s="40" t="s">
        <v>359</v>
      </c>
      <c r="D113" s="601">
        <v>2</v>
      </c>
      <c r="E113" s="28" t="s">
        <v>339</v>
      </c>
      <c r="F113" s="26"/>
      <c r="G113" s="53"/>
    </row>
    <row r="114" spans="1:9" ht="46.5" hidden="1">
      <c r="A114" s="27" t="s">
        <v>1517</v>
      </c>
      <c r="B114" s="36" t="s">
        <v>361</v>
      </c>
      <c r="C114" s="26"/>
      <c r="D114" s="523"/>
      <c r="E114" s="28"/>
      <c r="F114" s="26"/>
      <c r="G114" s="26"/>
      <c r="H114" s="99"/>
      <c r="I114" s="99"/>
    </row>
    <row r="115" spans="1:9" ht="46.5" hidden="1">
      <c r="A115" s="27" t="s">
        <v>364</v>
      </c>
      <c r="B115" s="36" t="s">
        <v>365</v>
      </c>
      <c r="C115" s="26"/>
      <c r="D115" s="523"/>
      <c r="E115" s="28"/>
      <c r="F115" s="26"/>
      <c r="G115" s="26"/>
      <c r="H115" s="99"/>
      <c r="I115" s="99"/>
    </row>
    <row r="116" spans="1:9" ht="40.15" customHeight="1">
      <c r="A116" s="135" t="s">
        <v>1518</v>
      </c>
      <c r="B116" s="992" t="s">
        <v>2843</v>
      </c>
      <c r="C116" s="1001"/>
      <c r="D116" s="1001"/>
      <c r="E116" s="1001"/>
      <c r="F116" s="1001"/>
      <c r="G116" s="1002"/>
      <c r="H116" s="29">
        <f>SUM(D117:D121)</f>
        <v>4</v>
      </c>
      <c r="I116" s="29">
        <f>COUNT(D117:D121)*2</f>
        <v>4</v>
      </c>
    </row>
    <row r="117" spans="1:9" ht="43.5">
      <c r="A117" s="18" t="s">
        <v>1520</v>
      </c>
      <c r="B117" s="44" t="s">
        <v>369</v>
      </c>
      <c r="C117" s="50" t="s">
        <v>4643</v>
      </c>
      <c r="D117" s="601">
        <v>2</v>
      </c>
      <c r="E117" s="28" t="s">
        <v>339</v>
      </c>
      <c r="F117" s="26"/>
      <c r="G117" s="53"/>
    </row>
    <row r="118" spans="1:9" ht="46.5" hidden="1">
      <c r="A118" s="27" t="s">
        <v>380</v>
      </c>
      <c r="B118" s="44" t="s">
        <v>381</v>
      </c>
      <c r="C118" s="26"/>
      <c r="D118" s="523"/>
      <c r="E118" s="28"/>
      <c r="F118" s="26"/>
      <c r="G118" s="26"/>
      <c r="H118" s="99"/>
      <c r="I118" s="99"/>
    </row>
    <row r="119" spans="1:9" ht="63.75" customHeight="1">
      <c r="A119" s="18" t="s">
        <v>1523</v>
      </c>
      <c r="B119" s="225" t="s">
        <v>383</v>
      </c>
      <c r="C119" s="30" t="s">
        <v>4644</v>
      </c>
      <c r="D119" s="601">
        <v>2</v>
      </c>
      <c r="E119" s="28" t="s">
        <v>339</v>
      </c>
      <c r="F119" s="30" t="s">
        <v>4645</v>
      </c>
      <c r="G119" s="53"/>
    </row>
    <row r="120" spans="1:9" ht="46.5" hidden="1">
      <c r="A120" s="27" t="s">
        <v>1528</v>
      </c>
      <c r="B120" s="44" t="s">
        <v>391</v>
      </c>
      <c r="C120" s="26"/>
      <c r="D120" s="523"/>
      <c r="E120" s="28"/>
      <c r="F120" s="26"/>
      <c r="G120" s="26"/>
      <c r="H120" s="99"/>
      <c r="I120" s="99"/>
    </row>
    <row r="121" spans="1:9" ht="46.5" hidden="1">
      <c r="A121" s="27" t="s">
        <v>392</v>
      </c>
      <c r="B121" s="47" t="s">
        <v>393</v>
      </c>
      <c r="C121" s="26"/>
      <c r="D121" s="523"/>
      <c r="E121" s="28"/>
      <c r="F121" s="26"/>
      <c r="G121" s="26"/>
      <c r="H121" s="99"/>
      <c r="I121" s="99"/>
    </row>
    <row r="122" spans="1:9" ht="40.15" customHeight="1">
      <c r="A122" s="117" t="s">
        <v>1531</v>
      </c>
      <c r="B122" s="1078" t="s">
        <v>126</v>
      </c>
      <c r="C122" s="1091"/>
      <c r="D122" s="1091"/>
      <c r="E122" s="1091"/>
      <c r="F122" s="1091"/>
      <c r="G122" s="1092"/>
      <c r="H122" s="29">
        <f>SUM(D123:D126)</f>
        <v>2</v>
      </c>
      <c r="I122" s="29">
        <f>COUNT(D123:D126)*2</f>
        <v>2</v>
      </c>
    </row>
    <row r="123" spans="1:9" ht="31" hidden="1">
      <c r="A123" s="27" t="s">
        <v>1533</v>
      </c>
      <c r="B123" s="44" t="s">
        <v>395</v>
      </c>
      <c r="C123" s="26"/>
      <c r="D123" s="523"/>
      <c r="E123" s="28"/>
      <c r="F123" s="26"/>
      <c r="G123" s="26"/>
      <c r="H123" s="99"/>
      <c r="I123" s="99"/>
    </row>
    <row r="124" spans="1:9" ht="31" hidden="1">
      <c r="A124" s="27" t="s">
        <v>1540</v>
      </c>
      <c r="B124" s="44" t="s">
        <v>399</v>
      </c>
      <c r="C124" s="26"/>
      <c r="D124" s="523"/>
      <c r="E124" s="28"/>
      <c r="F124" s="26"/>
      <c r="G124" s="26"/>
      <c r="H124" s="99"/>
      <c r="I124" s="99"/>
    </row>
    <row r="125" spans="1:9" ht="46.5">
      <c r="A125" s="18" t="s">
        <v>1543</v>
      </c>
      <c r="B125" s="44" t="s">
        <v>403</v>
      </c>
      <c r="C125" s="23" t="s">
        <v>404</v>
      </c>
      <c r="D125" s="601">
        <v>2</v>
      </c>
      <c r="E125" s="28" t="s">
        <v>422</v>
      </c>
      <c r="F125" s="26"/>
      <c r="G125" s="53"/>
    </row>
    <row r="126" spans="1:9" ht="77.5" hidden="1">
      <c r="A126" s="27" t="s">
        <v>1554</v>
      </c>
      <c r="B126" s="44" t="s">
        <v>407</v>
      </c>
      <c r="C126" s="26"/>
      <c r="D126" s="523"/>
      <c r="E126" s="28"/>
      <c r="F126" s="26"/>
      <c r="G126" s="26"/>
      <c r="H126" s="99"/>
      <c r="I126" s="99"/>
    </row>
    <row r="127" spans="1:9" ht="40.15" customHeight="1">
      <c r="A127" s="135" t="s">
        <v>1557</v>
      </c>
      <c r="B127" s="1078" t="s">
        <v>124</v>
      </c>
      <c r="C127" s="1091"/>
      <c r="D127" s="1091"/>
      <c r="E127" s="1091"/>
      <c r="F127" s="1091"/>
      <c r="G127" s="1092"/>
      <c r="H127" s="29">
        <f>SUM(D128:D132)</f>
        <v>4</v>
      </c>
      <c r="I127" s="29">
        <f>COUNT(D128:D132)*2</f>
        <v>4</v>
      </c>
    </row>
    <row r="128" spans="1:9" ht="46.5" hidden="1">
      <c r="A128" s="27" t="s">
        <v>1559</v>
      </c>
      <c r="B128" s="224" t="s">
        <v>410</v>
      </c>
      <c r="C128" s="26"/>
      <c r="D128" s="523"/>
      <c r="E128" s="28"/>
      <c r="F128" s="26"/>
      <c r="G128" s="26"/>
      <c r="H128" s="99"/>
      <c r="I128" s="99"/>
    </row>
    <row r="129" spans="1:9" ht="31" hidden="1">
      <c r="A129" s="27" t="s">
        <v>1563</v>
      </c>
      <c r="B129" s="224" t="s">
        <v>413</v>
      </c>
      <c r="C129" s="26"/>
      <c r="D129" s="523"/>
      <c r="E129" s="28"/>
      <c r="F129" s="26"/>
      <c r="G129" s="26"/>
      <c r="H129" s="99"/>
      <c r="I129" s="99"/>
    </row>
    <row r="130" spans="1:9" ht="31" hidden="1">
      <c r="A130" s="27" t="s">
        <v>1564</v>
      </c>
      <c r="B130" s="224" t="s">
        <v>416</v>
      </c>
      <c r="C130" s="26"/>
      <c r="D130" s="523"/>
      <c r="E130" s="28"/>
      <c r="F130" s="26"/>
      <c r="G130" s="26"/>
      <c r="H130" s="99"/>
      <c r="I130" s="99"/>
    </row>
    <row r="131" spans="1:9" ht="87">
      <c r="A131" s="18" t="s">
        <v>1565</v>
      </c>
      <c r="B131" s="224" t="s">
        <v>420</v>
      </c>
      <c r="C131" s="50" t="s">
        <v>4646</v>
      </c>
      <c r="D131" s="601">
        <v>2</v>
      </c>
      <c r="E131" s="28" t="s">
        <v>658</v>
      </c>
      <c r="F131" s="26"/>
      <c r="G131" s="53"/>
    </row>
    <row r="132" spans="1:9" ht="58">
      <c r="A132" s="18" t="s">
        <v>1568</v>
      </c>
      <c r="B132" s="114" t="s">
        <v>425</v>
      </c>
      <c r="C132" s="25" t="s">
        <v>2635</v>
      </c>
      <c r="D132" s="601">
        <v>2</v>
      </c>
      <c r="E132" s="28" t="s">
        <v>339</v>
      </c>
      <c r="F132" s="26"/>
      <c r="G132" s="53"/>
    </row>
    <row r="133" spans="1:9" ht="40.15" customHeight="1">
      <c r="A133" s="135" t="s">
        <v>1569</v>
      </c>
      <c r="B133" s="1078" t="s">
        <v>122</v>
      </c>
      <c r="C133" s="1091"/>
      <c r="D133" s="1091"/>
      <c r="E133" s="1091"/>
      <c r="F133" s="1091"/>
      <c r="G133" s="1092"/>
      <c r="H133" s="29">
        <f>SUM(D134:D140)</f>
        <v>10</v>
      </c>
      <c r="I133" s="29">
        <f>COUNT(D134:D140)*2</f>
        <v>10</v>
      </c>
    </row>
    <row r="134" spans="1:9" ht="62">
      <c r="A134" s="18" t="s">
        <v>427</v>
      </c>
      <c r="B134" s="44" t="s">
        <v>428</v>
      </c>
      <c r="C134" s="219" t="s">
        <v>4647</v>
      </c>
      <c r="D134" s="601">
        <v>2</v>
      </c>
      <c r="E134" s="28" t="s">
        <v>430</v>
      </c>
      <c r="F134" s="26"/>
      <c r="G134" s="53"/>
    </row>
    <row r="135" spans="1:9" ht="46.5">
      <c r="A135" s="18" t="s">
        <v>1573</v>
      </c>
      <c r="B135" s="44" t="s">
        <v>432</v>
      </c>
      <c r="C135" s="219" t="s">
        <v>4648</v>
      </c>
      <c r="D135" s="601">
        <v>2</v>
      </c>
      <c r="E135" s="28" t="s">
        <v>269</v>
      </c>
      <c r="F135" s="26"/>
      <c r="G135" s="53"/>
    </row>
    <row r="136" spans="1:9" ht="58">
      <c r="A136" s="18"/>
      <c r="B136" s="44"/>
      <c r="C136" s="23" t="s">
        <v>4649</v>
      </c>
      <c r="D136" s="601">
        <v>2</v>
      </c>
      <c r="E136" s="28" t="s">
        <v>430</v>
      </c>
      <c r="F136" s="26"/>
      <c r="G136" s="53"/>
    </row>
    <row r="137" spans="1:9" ht="46.5" hidden="1">
      <c r="A137" s="27" t="s">
        <v>1574</v>
      </c>
      <c r="B137" s="44" t="s">
        <v>435</v>
      </c>
      <c r="C137" s="26"/>
      <c r="D137" s="523"/>
      <c r="E137" s="28"/>
      <c r="F137" s="26"/>
      <c r="G137" s="26"/>
      <c r="H137" s="99"/>
      <c r="I137" s="99"/>
    </row>
    <row r="138" spans="1:9" ht="46.5">
      <c r="A138" s="18" t="s">
        <v>1575</v>
      </c>
      <c r="B138" s="44" t="s">
        <v>438</v>
      </c>
      <c r="C138" s="219" t="s">
        <v>4650</v>
      </c>
      <c r="D138" s="601">
        <v>2</v>
      </c>
      <c r="E138" s="28" t="s">
        <v>440</v>
      </c>
      <c r="F138" s="26"/>
      <c r="G138" s="53"/>
    </row>
    <row r="139" spans="1:9" ht="62">
      <c r="A139" s="18" t="s">
        <v>2381</v>
      </c>
      <c r="B139" s="44" t="s">
        <v>442</v>
      </c>
      <c r="C139" s="219" t="s">
        <v>4651</v>
      </c>
      <c r="D139" s="601">
        <v>2</v>
      </c>
      <c r="E139" s="28" t="s">
        <v>440</v>
      </c>
      <c r="F139" s="26"/>
      <c r="G139" s="53"/>
    </row>
    <row r="140" spans="1:9" ht="46.5" hidden="1">
      <c r="A140" s="27" t="s">
        <v>443</v>
      </c>
      <c r="B140" s="160" t="s">
        <v>444</v>
      </c>
      <c r="C140" s="28"/>
      <c r="D140" s="523"/>
      <c r="E140" s="28"/>
      <c r="F140" s="26"/>
      <c r="G140" s="26"/>
      <c r="H140" s="99"/>
      <c r="I140" s="99"/>
    </row>
    <row r="141" spans="1:9" ht="15.5" hidden="1">
      <c r="A141" s="32" t="s">
        <v>5889</v>
      </c>
      <c r="B141" s="993" t="s">
        <v>2861</v>
      </c>
      <c r="C141" s="994"/>
      <c r="D141" s="994"/>
      <c r="E141" s="994"/>
      <c r="F141" s="994"/>
      <c r="G141" s="998"/>
      <c r="H141" s="99">
        <f>SUM(D142:D152)</f>
        <v>0</v>
      </c>
      <c r="I141" s="99">
        <f>COUNT(D142:D152)*2</f>
        <v>0</v>
      </c>
    </row>
    <row r="142" spans="1:9" ht="72.5" hidden="1">
      <c r="A142" s="32" t="s">
        <v>2862</v>
      </c>
      <c r="B142" s="50" t="s">
        <v>2863</v>
      </c>
      <c r="C142" s="50" t="s">
        <v>5843</v>
      </c>
      <c r="D142" s="524"/>
      <c r="E142" s="26"/>
      <c r="F142" s="50" t="s">
        <v>5844</v>
      </c>
      <c r="G142" s="468"/>
      <c r="H142" s="99"/>
      <c r="I142" s="99"/>
    </row>
    <row r="143" spans="1:9" ht="43.5" hidden="1">
      <c r="A143" s="32" t="s">
        <v>2864</v>
      </c>
      <c r="B143" s="50" t="s">
        <v>2865</v>
      </c>
      <c r="C143" s="50" t="s">
        <v>5845</v>
      </c>
      <c r="D143" s="524"/>
      <c r="E143" s="26"/>
      <c r="F143" s="50" t="s">
        <v>5846</v>
      </c>
      <c r="G143" s="468"/>
      <c r="H143" s="99"/>
      <c r="I143" s="99"/>
    </row>
    <row r="144" spans="1:9" ht="130.5" hidden="1">
      <c r="A144" s="32" t="s">
        <v>2866</v>
      </c>
      <c r="B144" s="50" t="s">
        <v>2867</v>
      </c>
      <c r="C144" s="50" t="s">
        <v>5847</v>
      </c>
      <c r="D144" s="524"/>
      <c r="E144" s="26"/>
      <c r="F144" s="50" t="s">
        <v>5848</v>
      </c>
      <c r="G144" s="468"/>
      <c r="H144" s="99"/>
      <c r="I144" s="99"/>
    </row>
    <row r="145" spans="1:9" ht="72.5" hidden="1">
      <c r="A145" s="32" t="s">
        <v>2868</v>
      </c>
      <c r="B145" s="50" t="s">
        <v>2869</v>
      </c>
      <c r="C145" s="50" t="s">
        <v>5849</v>
      </c>
      <c r="D145" s="524"/>
      <c r="E145" s="26"/>
      <c r="F145" s="50" t="s">
        <v>5850</v>
      </c>
      <c r="G145" s="468"/>
      <c r="H145" s="99"/>
      <c r="I145" s="99"/>
    </row>
    <row r="146" spans="1:9" ht="145" hidden="1">
      <c r="A146" s="32" t="s">
        <v>2870</v>
      </c>
      <c r="B146" s="50" t="s">
        <v>2871</v>
      </c>
      <c r="C146" s="50" t="s">
        <v>5851</v>
      </c>
      <c r="D146" s="524"/>
      <c r="E146" s="26"/>
      <c r="F146" s="50" t="s">
        <v>5852</v>
      </c>
      <c r="G146" s="468"/>
      <c r="H146" s="99"/>
      <c r="I146" s="99"/>
    </row>
    <row r="147" spans="1:9" ht="29" hidden="1">
      <c r="A147" s="32" t="s">
        <v>2872</v>
      </c>
      <c r="B147" s="50" t="s">
        <v>2873</v>
      </c>
      <c r="C147" s="55"/>
      <c r="D147" s="601"/>
      <c r="E147" s="59"/>
      <c r="F147" s="55"/>
      <c r="G147" s="468"/>
      <c r="H147" s="99"/>
      <c r="I147" s="99"/>
    </row>
    <row r="148" spans="1:9" ht="58" hidden="1">
      <c r="A148" s="32" t="s">
        <v>5890</v>
      </c>
      <c r="B148" s="50" t="s">
        <v>2875</v>
      </c>
      <c r="C148" s="50" t="s">
        <v>3793</v>
      </c>
      <c r="D148" s="601"/>
      <c r="E148" s="28"/>
      <c r="F148" s="26"/>
      <c r="G148" s="468"/>
      <c r="H148" s="99"/>
      <c r="I148" s="99"/>
    </row>
    <row r="149" spans="1:9" ht="58" hidden="1">
      <c r="A149" s="32" t="s">
        <v>2876</v>
      </c>
      <c r="B149" s="50" t="s">
        <v>2877</v>
      </c>
      <c r="C149" s="50" t="s">
        <v>5853</v>
      </c>
      <c r="D149" s="524"/>
      <c r="E149" s="26"/>
      <c r="F149" s="50" t="s">
        <v>5854</v>
      </c>
      <c r="G149" s="468"/>
      <c r="H149" s="99"/>
      <c r="I149" s="99"/>
    </row>
    <row r="150" spans="1:9" ht="159.5" hidden="1">
      <c r="A150" s="32" t="s">
        <v>2878</v>
      </c>
      <c r="B150" s="50" t="s">
        <v>2879</v>
      </c>
      <c r="C150" s="50" t="s">
        <v>5855</v>
      </c>
      <c r="D150" s="524"/>
      <c r="E150" s="26"/>
      <c r="F150" s="50" t="s">
        <v>5856</v>
      </c>
      <c r="G150" s="468"/>
      <c r="H150" s="99"/>
      <c r="I150" s="99"/>
    </row>
    <row r="151" spans="1:9" ht="130.5" hidden="1">
      <c r="A151" s="32" t="s">
        <v>2880</v>
      </c>
      <c r="B151" s="50" t="s">
        <v>2881</v>
      </c>
      <c r="C151" s="50" t="s">
        <v>5857</v>
      </c>
      <c r="D151" s="524"/>
      <c r="E151" s="26"/>
      <c r="F151" s="50" t="s">
        <v>5858</v>
      </c>
      <c r="G151" s="468"/>
      <c r="H151" s="99"/>
      <c r="I151" s="99"/>
    </row>
    <row r="152" spans="1:9" ht="43.5" hidden="1">
      <c r="A152" s="32" t="s">
        <v>2882</v>
      </c>
      <c r="B152" s="50" t="s">
        <v>2883</v>
      </c>
      <c r="C152" s="50" t="s">
        <v>5859</v>
      </c>
      <c r="D152" s="525"/>
      <c r="E152" s="7"/>
      <c r="F152" s="50" t="s">
        <v>5860</v>
      </c>
      <c r="G152" s="468"/>
      <c r="H152" s="99"/>
      <c r="I152" s="99"/>
    </row>
    <row r="153" spans="1:9" ht="21">
      <c r="A153" s="98"/>
      <c r="B153" s="1000" t="s">
        <v>445</v>
      </c>
      <c r="C153" s="1016"/>
      <c r="D153" s="1016"/>
      <c r="E153" s="1016"/>
      <c r="F153" s="1016"/>
      <c r="G153" s="1016"/>
      <c r="H153" s="29">
        <f>H154+H169+H176+H183+H189+H211+H219</f>
        <v>116</v>
      </c>
      <c r="I153" s="29">
        <f>I154+I169+I176+I183+I189+I211+I219</f>
        <v>116</v>
      </c>
    </row>
    <row r="154" spans="1:9" ht="40.15" customHeight="1">
      <c r="A154" s="117" t="s">
        <v>1576</v>
      </c>
      <c r="B154" s="992" t="s">
        <v>120</v>
      </c>
      <c r="C154" s="1001"/>
      <c r="D154" s="1001"/>
      <c r="E154" s="1001"/>
      <c r="F154" s="1001"/>
      <c r="G154" s="1002"/>
      <c r="H154" s="29">
        <f>SUM(D155:D168)</f>
        <v>28</v>
      </c>
      <c r="I154" s="29">
        <f>COUNT(D155:D168)*2</f>
        <v>28</v>
      </c>
    </row>
    <row r="155" spans="1:9" ht="43.5">
      <c r="A155" s="18" t="s">
        <v>1577</v>
      </c>
      <c r="B155" s="320" t="s">
        <v>447</v>
      </c>
      <c r="C155" s="50" t="s">
        <v>4652</v>
      </c>
      <c r="D155" s="605">
        <v>2</v>
      </c>
      <c r="E155" s="22" t="s">
        <v>339</v>
      </c>
      <c r="F155" s="50" t="s">
        <v>4653</v>
      </c>
      <c r="G155" s="53"/>
    </row>
    <row r="156" spans="1:9" ht="29">
      <c r="A156" s="18"/>
      <c r="B156" s="320"/>
      <c r="C156" s="50" t="s">
        <v>4654</v>
      </c>
      <c r="D156" s="605">
        <v>2</v>
      </c>
      <c r="E156" s="22" t="s">
        <v>339</v>
      </c>
      <c r="F156" s="50"/>
      <c r="G156" s="53"/>
    </row>
    <row r="157" spans="1:9" ht="31">
      <c r="A157" s="18" t="s">
        <v>1580</v>
      </c>
      <c r="B157" s="54" t="s">
        <v>452</v>
      </c>
      <c r="C157" s="42" t="s">
        <v>4655</v>
      </c>
      <c r="D157" s="601">
        <v>2</v>
      </c>
      <c r="E157" s="22" t="s">
        <v>339</v>
      </c>
      <c r="F157" s="26"/>
      <c r="G157" s="53"/>
    </row>
    <row r="158" spans="1:9" ht="29">
      <c r="A158" s="18"/>
      <c r="B158" s="54"/>
      <c r="C158" s="50" t="s">
        <v>4656</v>
      </c>
      <c r="D158" s="601">
        <v>2</v>
      </c>
      <c r="E158" s="22" t="s">
        <v>339</v>
      </c>
      <c r="F158" s="26"/>
      <c r="G158" s="53"/>
    </row>
    <row r="159" spans="1:9" ht="31">
      <c r="A159" s="18" t="s">
        <v>1584</v>
      </c>
      <c r="B159" s="320" t="s">
        <v>457</v>
      </c>
      <c r="C159" s="50" t="s">
        <v>4657</v>
      </c>
      <c r="D159" s="605">
        <v>2</v>
      </c>
      <c r="E159" s="22" t="s">
        <v>339</v>
      </c>
      <c r="F159" s="26"/>
      <c r="G159" s="53"/>
    </row>
    <row r="160" spans="1:9" ht="29">
      <c r="A160" s="18"/>
      <c r="B160" s="320"/>
      <c r="C160" s="50" t="s">
        <v>4658</v>
      </c>
      <c r="D160" s="605">
        <v>2</v>
      </c>
      <c r="E160" s="22" t="s">
        <v>339</v>
      </c>
      <c r="F160" s="952" t="s">
        <v>4659</v>
      </c>
      <c r="G160" s="53"/>
    </row>
    <row r="161" spans="1:9" ht="29">
      <c r="A161" s="18"/>
      <c r="B161" s="320"/>
      <c r="C161" s="42" t="s">
        <v>4660</v>
      </c>
      <c r="D161" s="605">
        <v>2</v>
      </c>
      <c r="E161" s="22" t="s">
        <v>339</v>
      </c>
      <c r="F161" s="26"/>
      <c r="G161" s="53"/>
    </row>
    <row r="162" spans="1:9" ht="29">
      <c r="A162" s="18"/>
      <c r="B162" s="320"/>
      <c r="C162" s="42" t="s">
        <v>4660</v>
      </c>
      <c r="D162" s="605">
        <v>2</v>
      </c>
      <c r="E162" s="22" t="s">
        <v>339</v>
      </c>
      <c r="F162" s="26"/>
      <c r="G162" s="53"/>
    </row>
    <row r="163" spans="1:9" ht="29">
      <c r="A163" s="18"/>
      <c r="B163" s="320"/>
      <c r="C163" s="42" t="s">
        <v>4661</v>
      </c>
      <c r="D163" s="605">
        <v>2</v>
      </c>
      <c r="E163" s="22" t="s">
        <v>339</v>
      </c>
      <c r="F163" s="26"/>
      <c r="G163" s="53"/>
    </row>
    <row r="164" spans="1:9" ht="29">
      <c r="A164" s="18"/>
      <c r="B164" s="320"/>
      <c r="C164" s="42" t="s">
        <v>4662</v>
      </c>
      <c r="D164" s="605">
        <v>2</v>
      </c>
      <c r="E164" s="22" t="s">
        <v>339</v>
      </c>
      <c r="F164" s="26"/>
      <c r="G164" s="53"/>
    </row>
    <row r="165" spans="1:9" ht="46.5">
      <c r="A165" s="18" t="s">
        <v>1599</v>
      </c>
      <c r="B165" s="320" t="s">
        <v>475</v>
      </c>
      <c r="C165" s="50" t="s">
        <v>4663</v>
      </c>
      <c r="D165" s="601">
        <v>2</v>
      </c>
      <c r="E165" s="22" t="s">
        <v>339</v>
      </c>
      <c r="F165" s="26"/>
      <c r="G165" s="53"/>
    </row>
    <row r="166" spans="1:9" ht="46.5">
      <c r="A166" s="18" t="s">
        <v>1602</v>
      </c>
      <c r="B166" s="320" t="s">
        <v>479</v>
      </c>
      <c r="C166" s="50" t="s">
        <v>1603</v>
      </c>
      <c r="D166" s="601">
        <v>2</v>
      </c>
      <c r="E166" s="22" t="s">
        <v>339</v>
      </c>
      <c r="F166" s="26"/>
      <c r="G166" s="53"/>
    </row>
    <row r="167" spans="1:9" ht="31">
      <c r="A167" s="18" t="s">
        <v>1605</v>
      </c>
      <c r="B167" s="320" t="s">
        <v>483</v>
      </c>
      <c r="C167" s="50" t="s">
        <v>4664</v>
      </c>
      <c r="D167" s="601">
        <v>2</v>
      </c>
      <c r="E167" s="22" t="s">
        <v>339</v>
      </c>
      <c r="F167" s="26"/>
      <c r="G167" s="53"/>
    </row>
    <row r="168" spans="1:9" ht="77.5">
      <c r="A168" s="18" t="s">
        <v>1608</v>
      </c>
      <c r="B168" s="320" t="s">
        <v>488</v>
      </c>
      <c r="C168" s="50" t="s">
        <v>4665</v>
      </c>
      <c r="D168" s="601">
        <v>2</v>
      </c>
      <c r="E168" s="22" t="s">
        <v>339</v>
      </c>
      <c r="F168" s="30" t="s">
        <v>4666</v>
      </c>
      <c r="G168" s="53"/>
    </row>
    <row r="169" spans="1:9" ht="40.15" customHeight="1">
      <c r="A169" s="117" t="s">
        <v>1613</v>
      </c>
      <c r="B169" s="1078" t="s">
        <v>118</v>
      </c>
      <c r="C169" s="1091"/>
      <c r="D169" s="1091"/>
      <c r="E169" s="1091"/>
      <c r="F169" s="1091"/>
      <c r="G169" s="1092"/>
      <c r="H169" s="29">
        <f>SUM(D170:D175)</f>
        <v>10</v>
      </c>
      <c r="I169" s="29">
        <f>COUNT(D170:D175)*2</f>
        <v>10</v>
      </c>
    </row>
    <row r="170" spans="1:9" ht="87">
      <c r="A170" s="18" t="s">
        <v>495</v>
      </c>
      <c r="B170" s="296" t="s">
        <v>496</v>
      </c>
      <c r="C170" s="23" t="s">
        <v>497</v>
      </c>
      <c r="D170" s="520">
        <v>2</v>
      </c>
      <c r="E170" s="28" t="s">
        <v>339</v>
      </c>
      <c r="F170" s="23" t="s">
        <v>498</v>
      </c>
      <c r="G170" s="53"/>
    </row>
    <row r="171" spans="1:9" ht="46.5" hidden="1">
      <c r="A171" s="27" t="s">
        <v>499</v>
      </c>
      <c r="B171" s="54" t="s">
        <v>500</v>
      </c>
      <c r="C171" s="26"/>
      <c r="D171" s="523"/>
      <c r="E171" s="28"/>
      <c r="F171" s="26"/>
      <c r="G171" s="26"/>
      <c r="H171" s="99"/>
      <c r="I171" s="99"/>
    </row>
    <row r="172" spans="1:9" ht="43.5">
      <c r="A172" s="18" t="s">
        <v>1615</v>
      </c>
      <c r="B172" s="54" t="s">
        <v>502</v>
      </c>
      <c r="C172" s="219" t="s">
        <v>4667</v>
      </c>
      <c r="D172" s="601">
        <v>2</v>
      </c>
      <c r="E172" s="28" t="s">
        <v>339</v>
      </c>
      <c r="F172" s="26"/>
      <c r="G172" s="53"/>
    </row>
    <row r="173" spans="1:9" ht="29">
      <c r="A173" s="18"/>
      <c r="B173" s="321"/>
      <c r="C173" s="234" t="s">
        <v>4668</v>
      </c>
      <c r="D173" s="601">
        <v>2</v>
      </c>
      <c r="E173" s="28" t="s">
        <v>339</v>
      </c>
      <c r="F173" s="26"/>
      <c r="G173" s="53"/>
    </row>
    <row r="174" spans="1:9" ht="31">
      <c r="A174" s="18" t="s">
        <v>1618</v>
      </c>
      <c r="B174" s="290" t="s">
        <v>505</v>
      </c>
      <c r="C174" s="229" t="s">
        <v>4669</v>
      </c>
      <c r="D174" s="601">
        <v>2</v>
      </c>
      <c r="E174" s="28" t="s">
        <v>339</v>
      </c>
      <c r="F174" s="26"/>
      <c r="G174" s="53"/>
    </row>
    <row r="175" spans="1:9" ht="43.5">
      <c r="A175" s="18"/>
      <c r="B175" s="160"/>
      <c r="C175" s="229" t="s">
        <v>4670</v>
      </c>
      <c r="D175" s="601">
        <v>2</v>
      </c>
      <c r="E175" s="28" t="s">
        <v>339</v>
      </c>
      <c r="F175" s="26"/>
      <c r="G175" s="53"/>
    </row>
    <row r="176" spans="1:9" ht="40.15" customHeight="1">
      <c r="A176" s="117" t="s">
        <v>1621</v>
      </c>
      <c r="B176" s="1078" t="s">
        <v>116</v>
      </c>
      <c r="C176" s="1091"/>
      <c r="D176" s="1091"/>
      <c r="E176" s="1091"/>
      <c r="F176" s="1091"/>
      <c r="G176" s="1092"/>
      <c r="H176" s="29">
        <f>SUM(D177:D182)</f>
        <v>12</v>
      </c>
      <c r="I176" s="29">
        <f>COUNT(D177:D182)*2</f>
        <v>12</v>
      </c>
    </row>
    <row r="177" spans="1:9" ht="43.5">
      <c r="A177" s="18" t="s">
        <v>1622</v>
      </c>
      <c r="B177" s="296" t="s">
        <v>509</v>
      </c>
      <c r="C177" s="354" t="s">
        <v>4671</v>
      </c>
      <c r="D177" s="601">
        <v>2</v>
      </c>
      <c r="E177" s="28" t="s">
        <v>377</v>
      </c>
      <c r="F177" s="26"/>
      <c r="G177" s="53"/>
    </row>
    <row r="178" spans="1:9" ht="43.5">
      <c r="A178" s="18"/>
      <c r="B178" s="322"/>
      <c r="C178" s="354" t="s">
        <v>4672</v>
      </c>
      <c r="D178" s="601">
        <v>2</v>
      </c>
      <c r="E178" s="28" t="s">
        <v>339</v>
      </c>
      <c r="F178" s="26"/>
      <c r="G178" s="53"/>
    </row>
    <row r="179" spans="1:9" ht="43.5">
      <c r="A179" s="18"/>
      <c r="B179" s="322"/>
      <c r="C179" s="354" t="s">
        <v>511</v>
      </c>
      <c r="D179" s="601">
        <v>2</v>
      </c>
      <c r="E179" s="28" t="s">
        <v>339</v>
      </c>
      <c r="F179" s="26"/>
      <c r="G179" s="53"/>
    </row>
    <row r="180" spans="1:9" ht="43.5">
      <c r="A180" s="18" t="s">
        <v>1624</v>
      </c>
      <c r="B180" s="322" t="s">
        <v>513</v>
      </c>
      <c r="C180" s="437" t="s">
        <v>4673</v>
      </c>
      <c r="D180" s="601">
        <v>2</v>
      </c>
      <c r="E180" s="28" t="s">
        <v>375</v>
      </c>
      <c r="F180" s="26"/>
      <c r="G180" s="53"/>
    </row>
    <row r="181" spans="1:9" ht="72.5">
      <c r="A181" s="18"/>
      <c r="B181" s="322"/>
      <c r="C181" s="234" t="s">
        <v>515</v>
      </c>
      <c r="D181" s="601">
        <v>2</v>
      </c>
      <c r="E181" s="28" t="s">
        <v>375</v>
      </c>
      <c r="F181" s="26"/>
      <c r="G181" s="53"/>
    </row>
    <row r="182" spans="1:9" ht="62">
      <c r="A182" s="18" t="s">
        <v>1627</v>
      </c>
      <c r="B182" s="296" t="s">
        <v>517</v>
      </c>
      <c r="C182" s="23" t="s">
        <v>518</v>
      </c>
      <c r="D182" s="601">
        <v>2</v>
      </c>
      <c r="E182" s="28" t="s">
        <v>253</v>
      </c>
      <c r="F182" s="26"/>
      <c r="G182" s="53"/>
    </row>
    <row r="183" spans="1:9" ht="40.15" customHeight="1">
      <c r="A183" s="117" t="s">
        <v>1629</v>
      </c>
      <c r="B183" s="992" t="s">
        <v>114</v>
      </c>
      <c r="C183" s="1001"/>
      <c r="D183" s="1001"/>
      <c r="E183" s="1001"/>
      <c r="F183" s="1001"/>
      <c r="G183" s="1002"/>
      <c r="H183" s="29">
        <f>SUM(D184:D188)</f>
        <v>4</v>
      </c>
      <c r="I183" s="29">
        <f>COUNT(D184:D188)*2</f>
        <v>4</v>
      </c>
    </row>
    <row r="184" spans="1:9" ht="31" hidden="1">
      <c r="A184" s="27" t="s">
        <v>1630</v>
      </c>
      <c r="B184" s="227" t="s">
        <v>520</v>
      </c>
      <c r="C184" s="26"/>
      <c r="D184" s="523"/>
      <c r="E184" s="28"/>
      <c r="F184" s="26"/>
      <c r="G184" s="26"/>
      <c r="H184" s="99"/>
      <c r="I184" s="99"/>
    </row>
    <row r="185" spans="1:9" ht="46.5" hidden="1">
      <c r="A185" s="27" t="s">
        <v>1635</v>
      </c>
      <c r="B185" s="227" t="s">
        <v>524</v>
      </c>
      <c r="C185" s="26"/>
      <c r="D185" s="523"/>
      <c r="E185" s="28"/>
      <c r="F185" s="26"/>
      <c r="G185" s="26"/>
      <c r="H185" s="99"/>
      <c r="I185" s="99"/>
    </row>
    <row r="186" spans="1:9" ht="31" hidden="1">
      <c r="A186" s="27" t="s">
        <v>1638</v>
      </c>
      <c r="B186" s="227" t="s">
        <v>527</v>
      </c>
      <c r="C186" s="26"/>
      <c r="D186" s="523"/>
      <c r="E186" s="28"/>
      <c r="F186" s="26"/>
      <c r="G186" s="26"/>
      <c r="H186" s="99"/>
      <c r="I186" s="99"/>
    </row>
    <row r="187" spans="1:9" ht="46.5">
      <c r="A187" s="18" t="s">
        <v>1641</v>
      </c>
      <c r="B187" s="227" t="s">
        <v>532</v>
      </c>
      <c r="C187" s="26" t="s">
        <v>4674</v>
      </c>
      <c r="D187" s="601">
        <v>2</v>
      </c>
      <c r="E187" s="28" t="s">
        <v>538</v>
      </c>
      <c r="F187" s="26"/>
      <c r="G187" s="53"/>
    </row>
    <row r="188" spans="1:9" ht="31">
      <c r="A188" s="18" t="s">
        <v>1642</v>
      </c>
      <c r="B188" s="227" t="s">
        <v>535</v>
      </c>
      <c r="C188" s="26" t="s">
        <v>3990</v>
      </c>
      <c r="D188" s="601">
        <v>2</v>
      </c>
      <c r="E188" s="28" t="s">
        <v>538</v>
      </c>
      <c r="F188" s="26"/>
      <c r="G188" s="53"/>
    </row>
    <row r="189" spans="1:9" ht="40.15" customHeight="1">
      <c r="A189" s="117" t="s">
        <v>1647</v>
      </c>
      <c r="B189" s="1078" t="s">
        <v>112</v>
      </c>
      <c r="C189" s="1091"/>
      <c r="D189" s="1091"/>
      <c r="E189" s="1091"/>
      <c r="F189" s="1091"/>
      <c r="G189" s="1092"/>
      <c r="H189" s="29">
        <f>SUM(D190:D210)</f>
        <v>40</v>
      </c>
      <c r="I189" s="29">
        <f>COUNT(D190:D210)*2</f>
        <v>40</v>
      </c>
    </row>
    <row r="190" spans="1:9" ht="31">
      <c r="A190" s="18" t="s">
        <v>1649</v>
      </c>
      <c r="B190" s="227" t="s">
        <v>550</v>
      </c>
      <c r="C190" s="50" t="s">
        <v>4681</v>
      </c>
      <c r="D190" s="605">
        <v>2</v>
      </c>
      <c r="E190" s="22" t="s">
        <v>375</v>
      </c>
      <c r="F190" s="952" t="s">
        <v>4682</v>
      </c>
      <c r="G190" s="53"/>
    </row>
    <row r="191" spans="1:9" ht="15.5">
      <c r="A191" s="18"/>
      <c r="B191" s="227"/>
      <c r="C191" s="952" t="s">
        <v>4683</v>
      </c>
      <c r="D191" s="605">
        <v>2</v>
      </c>
      <c r="E191" s="22" t="s">
        <v>375</v>
      </c>
      <c r="F191" s="952" t="s">
        <v>4682</v>
      </c>
      <c r="G191" s="53"/>
    </row>
    <row r="192" spans="1:9" ht="15.5">
      <c r="A192" s="18"/>
      <c r="B192" s="227"/>
      <c r="C192" s="952" t="s">
        <v>4684</v>
      </c>
      <c r="D192" s="605">
        <v>2</v>
      </c>
      <c r="E192" s="22" t="s">
        <v>375</v>
      </c>
      <c r="F192" s="952" t="s">
        <v>4682</v>
      </c>
      <c r="G192" s="53"/>
    </row>
    <row r="193" spans="1:7" ht="15.5">
      <c r="A193" s="18"/>
      <c r="B193" s="227"/>
      <c r="C193" s="952" t="s">
        <v>2754</v>
      </c>
      <c r="D193" s="605">
        <v>2</v>
      </c>
      <c r="E193" s="22" t="s">
        <v>375</v>
      </c>
      <c r="F193" s="952" t="s">
        <v>4682</v>
      </c>
      <c r="G193" s="53"/>
    </row>
    <row r="194" spans="1:7" ht="15.5">
      <c r="A194" s="18"/>
      <c r="B194" s="227"/>
      <c r="C194" s="952" t="s">
        <v>4685</v>
      </c>
      <c r="D194" s="605">
        <v>2</v>
      </c>
      <c r="E194" s="22" t="s">
        <v>375</v>
      </c>
      <c r="F194" s="952" t="s">
        <v>4682</v>
      </c>
      <c r="G194" s="53"/>
    </row>
    <row r="195" spans="1:7" ht="15.5">
      <c r="A195" s="18"/>
      <c r="B195" s="227"/>
      <c r="C195" s="50" t="s">
        <v>4686</v>
      </c>
      <c r="D195" s="605">
        <v>2</v>
      </c>
      <c r="E195" s="22" t="s">
        <v>375</v>
      </c>
      <c r="F195" s="952" t="s">
        <v>4682</v>
      </c>
      <c r="G195" s="53"/>
    </row>
    <row r="196" spans="1:7" ht="15.5">
      <c r="A196" s="18"/>
      <c r="B196" s="227"/>
      <c r="C196" s="952" t="s">
        <v>4687</v>
      </c>
      <c r="D196" s="605">
        <v>2</v>
      </c>
      <c r="E196" s="22" t="s">
        <v>375</v>
      </c>
      <c r="F196" s="952" t="s">
        <v>4682</v>
      </c>
      <c r="G196" s="53"/>
    </row>
    <row r="197" spans="1:7" ht="15.5">
      <c r="A197" s="18"/>
      <c r="B197" s="227"/>
      <c r="C197" s="952" t="s">
        <v>4688</v>
      </c>
      <c r="D197" s="605">
        <v>2</v>
      </c>
      <c r="E197" s="22" t="s">
        <v>375</v>
      </c>
      <c r="F197" s="952" t="s">
        <v>4682</v>
      </c>
      <c r="G197" s="53"/>
    </row>
    <row r="198" spans="1:7" ht="15.5">
      <c r="A198" s="18"/>
      <c r="B198" s="227"/>
      <c r="C198" s="50" t="s">
        <v>4689</v>
      </c>
      <c r="D198" s="605">
        <v>2</v>
      </c>
      <c r="E198" s="22" t="s">
        <v>375</v>
      </c>
      <c r="F198" s="952" t="s">
        <v>4682</v>
      </c>
      <c r="G198" s="53"/>
    </row>
    <row r="199" spans="1:7" ht="29">
      <c r="A199" s="18"/>
      <c r="B199" s="227"/>
      <c r="C199" s="50" t="s">
        <v>4690</v>
      </c>
      <c r="D199" s="605">
        <v>2</v>
      </c>
      <c r="E199" s="22" t="s">
        <v>375</v>
      </c>
      <c r="F199" s="952" t="s">
        <v>4682</v>
      </c>
      <c r="G199" s="53"/>
    </row>
    <row r="200" spans="1:7" ht="43.5">
      <c r="A200" s="18"/>
      <c r="B200" s="227"/>
      <c r="C200" s="50" t="s">
        <v>4691</v>
      </c>
      <c r="D200" s="605">
        <v>2</v>
      </c>
      <c r="E200" s="22" t="s">
        <v>375</v>
      </c>
      <c r="F200" s="952" t="s">
        <v>4682</v>
      </c>
      <c r="G200" s="53"/>
    </row>
    <row r="201" spans="1:7" ht="29">
      <c r="A201" s="18"/>
      <c r="B201" s="227"/>
      <c r="C201" s="50" t="s">
        <v>4692</v>
      </c>
      <c r="D201" s="605">
        <v>2</v>
      </c>
      <c r="E201" s="22" t="s">
        <v>375</v>
      </c>
      <c r="F201" s="952" t="s">
        <v>4682</v>
      </c>
      <c r="G201" s="53"/>
    </row>
    <row r="202" spans="1:7" ht="29">
      <c r="A202" s="18"/>
      <c r="B202" s="227"/>
      <c r="C202" s="50" t="s">
        <v>4693</v>
      </c>
      <c r="D202" s="605">
        <v>2</v>
      </c>
      <c r="E202" s="22" t="s">
        <v>375</v>
      </c>
      <c r="F202" s="952" t="s">
        <v>4682</v>
      </c>
      <c r="G202" s="53"/>
    </row>
    <row r="203" spans="1:7" ht="29">
      <c r="A203" s="18"/>
      <c r="B203" s="227"/>
      <c r="C203" s="50" t="s">
        <v>4694</v>
      </c>
      <c r="D203" s="605">
        <v>2</v>
      </c>
      <c r="E203" s="22" t="s">
        <v>375</v>
      </c>
      <c r="F203" s="952" t="s">
        <v>4682</v>
      </c>
      <c r="G203" s="53"/>
    </row>
    <row r="204" spans="1:7" ht="15.5">
      <c r="A204" s="18"/>
      <c r="B204" s="227"/>
      <c r="C204" s="50" t="s">
        <v>4695</v>
      </c>
      <c r="D204" s="605">
        <v>2</v>
      </c>
      <c r="E204" s="22" t="s">
        <v>375</v>
      </c>
      <c r="F204" s="952" t="s">
        <v>4682</v>
      </c>
      <c r="G204" s="53"/>
    </row>
    <row r="205" spans="1:7" ht="15.5">
      <c r="A205" s="18"/>
      <c r="B205" s="227"/>
      <c r="C205" s="50" t="s">
        <v>4696</v>
      </c>
      <c r="D205" s="605">
        <v>2</v>
      </c>
      <c r="E205" s="22" t="s">
        <v>375</v>
      </c>
      <c r="F205" s="952" t="s">
        <v>4682</v>
      </c>
      <c r="G205" s="53"/>
    </row>
    <row r="206" spans="1:7" ht="15.5">
      <c r="A206" s="18"/>
      <c r="B206" s="227"/>
      <c r="C206" s="50" t="s">
        <v>4697</v>
      </c>
      <c r="D206" s="605">
        <v>2</v>
      </c>
      <c r="E206" s="22" t="s">
        <v>375</v>
      </c>
      <c r="F206" s="952" t="s">
        <v>4682</v>
      </c>
      <c r="G206" s="53"/>
    </row>
    <row r="207" spans="1:7" ht="15.5">
      <c r="A207" s="18"/>
      <c r="B207" s="227"/>
      <c r="C207" s="50" t="s">
        <v>4698</v>
      </c>
      <c r="D207" s="605">
        <v>2</v>
      </c>
      <c r="E207" s="22" t="s">
        <v>375</v>
      </c>
      <c r="F207" s="952" t="s">
        <v>4682</v>
      </c>
      <c r="G207" s="53"/>
    </row>
    <row r="208" spans="1:7" ht="29">
      <c r="A208" s="18"/>
      <c r="B208" s="227"/>
      <c r="C208" s="50" t="s">
        <v>4699</v>
      </c>
      <c r="D208" s="605">
        <v>2</v>
      </c>
      <c r="E208" s="22" t="s">
        <v>375</v>
      </c>
      <c r="F208" s="952" t="s">
        <v>4682</v>
      </c>
      <c r="G208" s="53"/>
    </row>
    <row r="209" spans="1:9" ht="31">
      <c r="A209" s="18" t="s">
        <v>1660</v>
      </c>
      <c r="B209" s="227" t="s">
        <v>571</v>
      </c>
      <c r="C209" s="351" t="s">
        <v>4700</v>
      </c>
      <c r="D209" s="607">
        <v>2</v>
      </c>
      <c r="E209" s="22" t="s">
        <v>375</v>
      </c>
      <c r="F209" s="952" t="s">
        <v>4701</v>
      </c>
      <c r="G209" s="53"/>
    </row>
    <row r="210" spans="1:9" ht="46.5" hidden="1">
      <c r="A210" s="27" t="s">
        <v>1665</v>
      </c>
      <c r="B210" s="54" t="s">
        <v>578</v>
      </c>
      <c r="C210" s="26"/>
      <c r="D210" s="523"/>
      <c r="E210" s="28"/>
      <c r="F210" s="26"/>
      <c r="G210" s="26"/>
      <c r="H210" s="99"/>
      <c r="I210" s="99"/>
    </row>
    <row r="211" spans="1:9" ht="40.15" customHeight="1">
      <c r="A211" s="117" t="s">
        <v>1669</v>
      </c>
      <c r="B211" s="1078" t="s">
        <v>110</v>
      </c>
      <c r="C211" s="1091"/>
      <c r="D211" s="1091"/>
      <c r="E211" s="1091"/>
      <c r="F211" s="1091"/>
      <c r="G211" s="1092"/>
      <c r="H211" s="29">
        <f>SUM(D212:D218)</f>
        <v>6</v>
      </c>
      <c r="I211" s="29">
        <f>COUNT(D212:D218)*2</f>
        <v>6</v>
      </c>
    </row>
    <row r="212" spans="1:9" ht="46.5" hidden="1">
      <c r="A212" s="27" t="s">
        <v>1670</v>
      </c>
      <c r="B212" s="227" t="s">
        <v>581</v>
      </c>
      <c r="C212" s="26"/>
      <c r="D212" s="523"/>
      <c r="E212" s="28"/>
      <c r="F212" s="26"/>
      <c r="G212" s="26"/>
      <c r="H212" s="99"/>
      <c r="I212" s="99"/>
    </row>
    <row r="213" spans="1:9" ht="46.5" hidden="1">
      <c r="A213" s="27" t="s">
        <v>1672</v>
      </c>
      <c r="B213" s="227" t="s">
        <v>586</v>
      </c>
      <c r="C213" s="26"/>
      <c r="D213" s="523"/>
      <c r="E213" s="28"/>
      <c r="F213" s="26"/>
      <c r="G213" s="26"/>
      <c r="H213" s="99"/>
      <c r="I213" s="99"/>
    </row>
    <row r="214" spans="1:9" ht="46.5" hidden="1">
      <c r="A214" s="27" t="s">
        <v>1687</v>
      </c>
      <c r="B214" s="227" t="s">
        <v>591</v>
      </c>
      <c r="C214" s="26"/>
      <c r="D214" s="523"/>
      <c r="E214" s="28"/>
      <c r="F214" s="26"/>
      <c r="G214" s="26"/>
      <c r="H214" s="99"/>
      <c r="I214" s="99"/>
    </row>
    <row r="215" spans="1:9" ht="62" hidden="1">
      <c r="A215" s="27" t="s">
        <v>1690</v>
      </c>
      <c r="B215" s="227" t="s">
        <v>595</v>
      </c>
      <c r="C215" s="26"/>
      <c r="D215" s="523"/>
      <c r="E215" s="28"/>
      <c r="F215" s="26"/>
      <c r="G215" s="26"/>
      <c r="H215" s="99"/>
      <c r="I215" s="99"/>
    </row>
    <row r="216" spans="1:9" ht="43.5">
      <c r="A216" s="18" t="s">
        <v>1693</v>
      </c>
      <c r="B216" s="227" t="s">
        <v>600</v>
      </c>
      <c r="C216" s="184" t="s">
        <v>4702</v>
      </c>
      <c r="D216" s="605">
        <v>2</v>
      </c>
      <c r="E216" s="22" t="s">
        <v>339</v>
      </c>
      <c r="F216" s="372" t="s">
        <v>4703</v>
      </c>
      <c r="G216" s="53"/>
    </row>
    <row r="217" spans="1:9" ht="43.5">
      <c r="A217" s="18" t="s">
        <v>603</v>
      </c>
      <c r="B217" s="227" t="s">
        <v>604</v>
      </c>
      <c r="C217" s="19" t="s">
        <v>605</v>
      </c>
      <c r="D217" s="601">
        <v>2</v>
      </c>
      <c r="E217" s="22" t="s">
        <v>339</v>
      </c>
      <c r="F217" s="23" t="s">
        <v>606</v>
      </c>
      <c r="G217" s="53"/>
    </row>
    <row r="218" spans="1:9" ht="46.5">
      <c r="A218" s="18" t="s">
        <v>1697</v>
      </c>
      <c r="B218" s="227" t="s">
        <v>610</v>
      </c>
      <c r="C218" s="50" t="s">
        <v>4704</v>
      </c>
      <c r="D218" s="605">
        <v>2</v>
      </c>
      <c r="E218" s="22" t="s">
        <v>339</v>
      </c>
      <c r="F218" s="50" t="s">
        <v>4705</v>
      </c>
      <c r="G218" s="53"/>
    </row>
    <row r="219" spans="1:9" ht="15.5" customHeight="1">
      <c r="A219" s="60" t="s">
        <v>109</v>
      </c>
      <c r="B219" s="993" t="s">
        <v>5861</v>
      </c>
      <c r="C219" s="994"/>
      <c r="D219" s="994"/>
      <c r="E219" s="994"/>
      <c r="F219" s="994"/>
      <c r="G219" s="998"/>
      <c r="H219" s="29">
        <f>SUM(D220:D234)</f>
        <v>16</v>
      </c>
      <c r="I219" s="29">
        <f>COUNT(D220:D234)*2</f>
        <v>16</v>
      </c>
    </row>
    <row r="220" spans="1:9" ht="145">
      <c r="A220" s="60" t="s">
        <v>1702</v>
      </c>
      <c r="B220" s="50" t="s">
        <v>1703</v>
      </c>
      <c r="C220" s="50" t="s">
        <v>1704</v>
      </c>
      <c r="D220" s="526">
        <v>2</v>
      </c>
      <c r="E220" s="26"/>
      <c r="F220" s="50" t="s">
        <v>5862</v>
      </c>
      <c r="G220" s="494"/>
    </row>
    <row r="221" spans="1:9" ht="101.5">
      <c r="A221" s="60" t="s">
        <v>1706</v>
      </c>
      <c r="B221" s="50" t="s">
        <v>1707</v>
      </c>
      <c r="C221" s="50" t="s">
        <v>1708</v>
      </c>
      <c r="D221" s="524">
        <v>2</v>
      </c>
      <c r="E221" s="26"/>
      <c r="F221" s="50" t="s">
        <v>2975</v>
      </c>
      <c r="G221" s="494"/>
    </row>
    <row r="222" spans="1:9" ht="87" hidden="1">
      <c r="A222" s="469" t="s">
        <v>2976</v>
      </c>
      <c r="B222" s="50" t="s">
        <v>2977</v>
      </c>
      <c r="C222" s="50" t="s">
        <v>5863</v>
      </c>
      <c r="D222" s="524"/>
      <c r="E222" s="26"/>
      <c r="F222" s="50" t="s">
        <v>5864</v>
      </c>
      <c r="G222" s="468"/>
      <c r="H222" s="99"/>
      <c r="I222" s="99"/>
    </row>
    <row r="223" spans="1:9" ht="116" hidden="1">
      <c r="A223" s="469" t="s">
        <v>2978</v>
      </c>
      <c r="B223" s="50" t="s">
        <v>2979</v>
      </c>
      <c r="C223" s="50" t="s">
        <v>5865</v>
      </c>
      <c r="D223" s="524"/>
      <c r="E223" s="26"/>
      <c r="F223" s="50" t="s">
        <v>5866</v>
      </c>
      <c r="G223" s="468"/>
      <c r="H223" s="99"/>
      <c r="I223" s="99"/>
    </row>
    <row r="224" spans="1:9" ht="101.5" hidden="1">
      <c r="A224" s="469" t="s">
        <v>2980</v>
      </c>
      <c r="B224" s="487" t="s">
        <v>2981</v>
      </c>
      <c r="C224" s="487" t="s">
        <v>5867</v>
      </c>
      <c r="D224" s="524"/>
      <c r="E224" s="26"/>
      <c r="F224" s="50" t="s">
        <v>5868</v>
      </c>
      <c r="G224" s="468"/>
      <c r="H224" s="99"/>
      <c r="I224" s="99"/>
    </row>
    <row r="225" spans="1:9" ht="130.5" hidden="1">
      <c r="A225" s="469" t="s">
        <v>2982</v>
      </c>
      <c r="B225" s="50" t="s">
        <v>2983</v>
      </c>
      <c r="C225" s="50" t="s">
        <v>5869</v>
      </c>
      <c r="D225" s="524"/>
      <c r="E225" s="26"/>
      <c r="F225" s="50" t="s">
        <v>5870</v>
      </c>
      <c r="G225" s="468"/>
      <c r="H225" s="99"/>
      <c r="I225" s="99"/>
    </row>
    <row r="226" spans="1:9" ht="188.5" hidden="1">
      <c r="A226" s="469" t="s">
        <v>2984</v>
      </c>
      <c r="B226" s="50" t="s">
        <v>5871</v>
      </c>
      <c r="C226" s="50" t="s">
        <v>5872</v>
      </c>
      <c r="D226" s="524"/>
      <c r="E226" s="26"/>
      <c r="F226" s="50" t="s">
        <v>5873</v>
      </c>
      <c r="G226" s="468"/>
      <c r="H226" s="99"/>
      <c r="I226" s="99"/>
    </row>
    <row r="227" spans="1:9" ht="174" hidden="1">
      <c r="A227" s="469" t="s">
        <v>2986</v>
      </c>
      <c r="B227" s="50" t="s">
        <v>2987</v>
      </c>
      <c r="C227" s="50" t="s">
        <v>5874</v>
      </c>
      <c r="D227" s="524"/>
      <c r="E227" s="26"/>
      <c r="F227" s="50" t="s">
        <v>5875</v>
      </c>
      <c r="G227" s="465"/>
      <c r="H227" s="99"/>
      <c r="I227" s="99"/>
    </row>
    <row r="228" spans="1:9" ht="43.5">
      <c r="A228" s="18" t="s">
        <v>5879</v>
      </c>
      <c r="B228" s="50" t="s">
        <v>1711</v>
      </c>
      <c r="C228" s="50" t="s">
        <v>4675</v>
      </c>
      <c r="D228" s="607">
        <v>2</v>
      </c>
      <c r="E228" s="28" t="s">
        <v>538</v>
      </c>
      <c r="F228" s="50"/>
      <c r="G228" s="53"/>
    </row>
    <row r="229" spans="1:9" ht="29">
      <c r="A229" s="18"/>
      <c r="B229" s="114"/>
      <c r="C229" s="50" t="s">
        <v>4676</v>
      </c>
      <c r="D229" s="607">
        <v>2</v>
      </c>
      <c r="E229" s="28" t="s">
        <v>538</v>
      </c>
      <c r="F229" s="50"/>
      <c r="G229" s="53"/>
    </row>
    <row r="230" spans="1:9" ht="15.5">
      <c r="A230" s="18"/>
      <c r="B230" s="114"/>
      <c r="C230" s="30" t="s">
        <v>4677</v>
      </c>
      <c r="D230" s="601">
        <v>2</v>
      </c>
      <c r="E230" s="28" t="s">
        <v>538</v>
      </c>
      <c r="F230" s="50"/>
      <c r="G230" s="53"/>
    </row>
    <row r="231" spans="1:9" ht="15.5">
      <c r="A231" s="18"/>
      <c r="B231" s="114"/>
      <c r="C231" s="50" t="s">
        <v>4678</v>
      </c>
      <c r="D231" s="601">
        <v>2</v>
      </c>
      <c r="E231" s="28" t="s">
        <v>538</v>
      </c>
      <c r="F231" s="50"/>
      <c r="G231" s="53"/>
    </row>
    <row r="232" spans="1:9" ht="116">
      <c r="A232" s="60" t="s">
        <v>2993</v>
      </c>
      <c r="B232" s="50" t="s">
        <v>1719</v>
      </c>
      <c r="C232" s="30" t="s">
        <v>4679</v>
      </c>
      <c r="D232" s="601">
        <v>2</v>
      </c>
      <c r="E232" s="28" t="s">
        <v>538</v>
      </c>
      <c r="F232" s="50" t="s">
        <v>5876</v>
      </c>
      <c r="G232" s="53"/>
    </row>
    <row r="233" spans="1:9" ht="116">
      <c r="A233" s="18"/>
      <c r="B233" s="227"/>
      <c r="C233" s="30" t="s">
        <v>4680</v>
      </c>
      <c r="D233" s="601">
        <v>2</v>
      </c>
      <c r="E233" s="28" t="s">
        <v>538</v>
      </c>
      <c r="F233" s="50" t="s">
        <v>5876</v>
      </c>
      <c r="G233" s="53"/>
    </row>
    <row r="234" spans="1:9" ht="101.5" hidden="1">
      <c r="A234" s="469" t="s">
        <v>2994</v>
      </c>
      <c r="B234" s="50" t="s">
        <v>2995</v>
      </c>
      <c r="C234" s="50" t="s">
        <v>5877</v>
      </c>
      <c r="D234" s="524"/>
      <c r="E234" s="26"/>
      <c r="F234" s="50" t="s">
        <v>5878</v>
      </c>
      <c r="G234" s="53"/>
      <c r="H234" s="99"/>
      <c r="I234" s="99"/>
    </row>
    <row r="235" spans="1:9" ht="21">
      <c r="A235" s="98"/>
      <c r="B235" s="1000" t="s">
        <v>618</v>
      </c>
      <c r="C235" s="1016"/>
      <c r="D235" s="1016"/>
      <c r="E235" s="1016"/>
      <c r="F235" s="1016"/>
      <c r="G235" s="1016"/>
      <c r="H235" s="29">
        <f>H236+H241+H281+H288+H299+H318+H322+H327+H304+H308+H312+H315</f>
        <v>130</v>
      </c>
      <c r="I235" s="29">
        <f>I236+I241+I281+I288+I299+I318+I322+I327+I304+I308+I312+I315</f>
        <v>130</v>
      </c>
    </row>
    <row r="236" spans="1:9" ht="40.15" customHeight="1">
      <c r="A236" s="135" t="s">
        <v>1722</v>
      </c>
      <c r="B236" s="1078" t="s">
        <v>106</v>
      </c>
      <c r="C236" s="1091"/>
      <c r="D236" s="1091"/>
      <c r="E236" s="1091"/>
      <c r="F236" s="1091"/>
      <c r="G236" s="1092"/>
      <c r="H236" s="29">
        <f>SUM(D237:D240)</f>
        <v>8</v>
      </c>
      <c r="I236" s="29">
        <f>COUNT(D237:D240)*2</f>
        <v>8</v>
      </c>
    </row>
    <row r="237" spans="1:9" ht="43.5">
      <c r="A237" s="18" t="s">
        <v>1723</v>
      </c>
      <c r="B237" s="160" t="s">
        <v>620</v>
      </c>
      <c r="C237" s="23" t="s">
        <v>621</v>
      </c>
      <c r="D237" s="601">
        <v>2</v>
      </c>
      <c r="E237" s="28" t="s">
        <v>538</v>
      </c>
      <c r="F237" s="26"/>
      <c r="G237" s="53"/>
    </row>
    <row r="238" spans="1:9" ht="43.5">
      <c r="A238" s="18"/>
      <c r="B238" s="160"/>
      <c r="C238" s="25" t="s">
        <v>622</v>
      </c>
      <c r="D238" s="601">
        <v>2</v>
      </c>
      <c r="E238" s="28" t="s">
        <v>538</v>
      </c>
      <c r="F238" s="30" t="s">
        <v>4706</v>
      </c>
      <c r="G238" s="53"/>
    </row>
    <row r="239" spans="1:9" ht="46.5">
      <c r="A239" s="18" t="s">
        <v>1726</v>
      </c>
      <c r="B239" s="114" t="s">
        <v>625</v>
      </c>
      <c r="C239" s="23" t="s">
        <v>626</v>
      </c>
      <c r="D239" s="601">
        <v>2</v>
      </c>
      <c r="E239" s="28" t="s">
        <v>627</v>
      </c>
      <c r="F239" s="30" t="s">
        <v>4707</v>
      </c>
      <c r="G239" s="53"/>
    </row>
    <row r="240" spans="1:9" ht="46.5">
      <c r="A240" s="18" t="s">
        <v>1728</v>
      </c>
      <c r="B240" s="114" t="s">
        <v>629</v>
      </c>
      <c r="C240" s="30" t="s">
        <v>4708</v>
      </c>
      <c r="D240" s="601">
        <v>2</v>
      </c>
      <c r="E240" s="28" t="s">
        <v>377</v>
      </c>
      <c r="F240" s="26"/>
      <c r="G240" s="53"/>
    </row>
    <row r="241" spans="1:9" ht="40.15" customHeight="1">
      <c r="A241" s="135" t="s">
        <v>1731</v>
      </c>
      <c r="B241" s="1078" t="s">
        <v>104</v>
      </c>
      <c r="C241" s="1091"/>
      <c r="D241" s="1091"/>
      <c r="E241" s="1091"/>
      <c r="F241" s="1091"/>
      <c r="G241" s="1092"/>
      <c r="H241" s="29">
        <f>SUM(D242:D280)</f>
        <v>78</v>
      </c>
      <c r="I241" s="29">
        <f>COUNT(D242:D280)*2</f>
        <v>78</v>
      </c>
    </row>
    <row r="242" spans="1:9" ht="58">
      <c r="A242" s="18" t="s">
        <v>631</v>
      </c>
      <c r="B242" s="114" t="s">
        <v>632</v>
      </c>
      <c r="C242" s="123" t="s">
        <v>4709</v>
      </c>
      <c r="D242" s="601">
        <v>2</v>
      </c>
      <c r="E242" s="28" t="s">
        <v>651</v>
      </c>
      <c r="F242" s="26"/>
      <c r="G242" s="53"/>
    </row>
    <row r="243" spans="1:9" ht="58">
      <c r="A243" s="18"/>
      <c r="B243" s="114"/>
      <c r="C243" s="50" t="s">
        <v>4710</v>
      </c>
      <c r="D243" s="601">
        <v>2</v>
      </c>
      <c r="E243" s="28" t="s">
        <v>651</v>
      </c>
      <c r="F243" s="26"/>
      <c r="G243" s="53"/>
    </row>
    <row r="244" spans="1:9" ht="43.5">
      <c r="A244" s="18"/>
      <c r="B244" s="114"/>
      <c r="C244" s="50" t="s">
        <v>4711</v>
      </c>
      <c r="D244" s="601">
        <v>2</v>
      </c>
      <c r="E244" s="28" t="s">
        <v>651</v>
      </c>
      <c r="F244" s="26"/>
      <c r="G244" s="53"/>
    </row>
    <row r="245" spans="1:9" ht="43.5">
      <c r="A245" s="18" t="s">
        <v>635</v>
      </c>
      <c r="B245" s="160" t="s">
        <v>636</v>
      </c>
      <c r="C245" s="30" t="s">
        <v>4712</v>
      </c>
      <c r="D245" s="601">
        <v>2</v>
      </c>
      <c r="E245" s="28" t="s">
        <v>651</v>
      </c>
      <c r="F245" s="26"/>
      <c r="G245" s="53"/>
    </row>
    <row r="246" spans="1:9" ht="29">
      <c r="A246" s="18"/>
      <c r="B246" s="160"/>
      <c r="C246" s="50" t="s">
        <v>4713</v>
      </c>
      <c r="D246" s="601">
        <v>2</v>
      </c>
      <c r="E246" s="28" t="s">
        <v>651</v>
      </c>
      <c r="F246" s="26"/>
      <c r="G246" s="53"/>
    </row>
    <row r="247" spans="1:9" ht="43.5">
      <c r="A247" s="18" t="s">
        <v>1733</v>
      </c>
      <c r="B247" s="114" t="s">
        <v>638</v>
      </c>
      <c r="C247" s="50" t="s">
        <v>4714</v>
      </c>
      <c r="D247" s="605">
        <v>2</v>
      </c>
      <c r="E247" s="22" t="s">
        <v>339</v>
      </c>
      <c r="F247" s="952"/>
      <c r="G247" s="53"/>
    </row>
    <row r="248" spans="1:9" ht="43.5">
      <c r="A248" s="18"/>
      <c r="B248" s="114"/>
      <c r="C248" s="50" t="s">
        <v>4715</v>
      </c>
      <c r="D248" s="605">
        <v>2</v>
      </c>
      <c r="E248" s="22" t="s">
        <v>339</v>
      </c>
      <c r="F248" s="50" t="s">
        <v>4716</v>
      </c>
      <c r="G248" s="53"/>
    </row>
    <row r="249" spans="1:9" ht="43.5">
      <c r="A249" s="18"/>
      <c r="B249" s="114"/>
      <c r="C249" s="50" t="s">
        <v>4717</v>
      </c>
      <c r="D249" s="605">
        <v>2</v>
      </c>
      <c r="E249" s="22" t="s">
        <v>339</v>
      </c>
      <c r="F249" s="50"/>
      <c r="G249" s="53"/>
    </row>
    <row r="250" spans="1:9" ht="29">
      <c r="A250" s="18"/>
      <c r="B250" s="114"/>
      <c r="C250" s="50" t="s">
        <v>4718</v>
      </c>
      <c r="D250" s="605">
        <v>2</v>
      </c>
      <c r="E250" s="22" t="s">
        <v>339</v>
      </c>
      <c r="F250" s="50"/>
      <c r="G250" s="53"/>
    </row>
    <row r="251" spans="1:9" ht="29">
      <c r="A251" s="18"/>
      <c r="B251" s="114"/>
      <c r="C251" s="50" t="s">
        <v>4719</v>
      </c>
      <c r="D251" s="605">
        <v>2</v>
      </c>
      <c r="E251" s="22" t="s">
        <v>339</v>
      </c>
      <c r="F251" s="50"/>
      <c r="G251" s="53"/>
    </row>
    <row r="252" spans="1:9" ht="58">
      <c r="A252" s="18"/>
      <c r="B252" s="114"/>
      <c r="C252" s="50" t="s">
        <v>4720</v>
      </c>
      <c r="D252" s="605">
        <v>2</v>
      </c>
      <c r="E252" s="22" t="s">
        <v>339</v>
      </c>
      <c r="F252" s="952"/>
      <c r="G252" s="53"/>
    </row>
    <row r="253" spans="1:9" ht="29">
      <c r="A253" s="18"/>
      <c r="B253" s="114"/>
      <c r="C253" s="50" t="s">
        <v>4721</v>
      </c>
      <c r="D253" s="605">
        <v>2</v>
      </c>
      <c r="E253" s="22" t="s">
        <v>339</v>
      </c>
      <c r="F253" s="952"/>
      <c r="G253" s="53"/>
    </row>
    <row r="254" spans="1:9" ht="43.5">
      <c r="A254" s="18"/>
      <c r="B254" s="114"/>
      <c r="C254" s="50" t="s">
        <v>4722</v>
      </c>
      <c r="D254" s="605">
        <v>2</v>
      </c>
      <c r="E254" s="22" t="s">
        <v>377</v>
      </c>
      <c r="F254" s="50"/>
      <c r="G254" s="53"/>
    </row>
    <row r="255" spans="1:9" ht="58">
      <c r="A255" s="18"/>
      <c r="B255" s="114"/>
      <c r="C255" s="50" t="s">
        <v>4723</v>
      </c>
      <c r="D255" s="605">
        <v>2</v>
      </c>
      <c r="E255" s="22" t="s">
        <v>375</v>
      </c>
      <c r="F255" s="50" t="s">
        <v>4724</v>
      </c>
      <c r="G255" s="53"/>
    </row>
    <row r="256" spans="1:9" ht="29">
      <c r="A256" s="18"/>
      <c r="B256" s="114"/>
      <c r="C256" s="50" t="s">
        <v>4725</v>
      </c>
      <c r="D256" s="605">
        <v>2</v>
      </c>
      <c r="E256" s="22" t="s">
        <v>339</v>
      </c>
      <c r="F256" s="50" t="s">
        <v>4726</v>
      </c>
      <c r="G256" s="53"/>
    </row>
    <row r="257" spans="1:7" ht="31">
      <c r="A257" s="18" t="s">
        <v>1737</v>
      </c>
      <c r="B257" s="114" t="s">
        <v>642</v>
      </c>
      <c r="C257" s="50" t="s">
        <v>4727</v>
      </c>
      <c r="D257" s="601">
        <v>2</v>
      </c>
      <c r="E257" s="28" t="s">
        <v>651</v>
      </c>
      <c r="F257" s="26"/>
      <c r="G257" s="53"/>
    </row>
    <row r="258" spans="1:7" ht="29">
      <c r="A258" s="18"/>
      <c r="B258" s="114"/>
      <c r="C258" s="50" t="s">
        <v>4728</v>
      </c>
      <c r="D258" s="601">
        <v>2</v>
      </c>
      <c r="E258" s="28" t="s">
        <v>651</v>
      </c>
      <c r="F258" s="26"/>
      <c r="G258" s="53"/>
    </row>
    <row r="259" spans="1:7" ht="43.5">
      <c r="A259" s="18"/>
      <c r="B259" s="114"/>
      <c r="C259" s="50" t="s">
        <v>4729</v>
      </c>
      <c r="D259" s="601">
        <v>2</v>
      </c>
      <c r="E259" s="28" t="s">
        <v>651</v>
      </c>
      <c r="F259" s="26"/>
      <c r="G259" s="53"/>
    </row>
    <row r="260" spans="1:7" ht="29">
      <c r="A260" s="18"/>
      <c r="B260" s="114"/>
      <c r="C260" s="50" t="s">
        <v>4730</v>
      </c>
      <c r="D260" s="601">
        <v>2</v>
      </c>
      <c r="E260" s="28" t="s">
        <v>651</v>
      </c>
      <c r="F260" s="26"/>
      <c r="G260" s="53"/>
    </row>
    <row r="261" spans="1:7" ht="31">
      <c r="A261" s="18" t="s">
        <v>1740</v>
      </c>
      <c r="B261" s="160" t="s">
        <v>648</v>
      </c>
      <c r="C261" s="30" t="s">
        <v>4731</v>
      </c>
      <c r="D261" s="601">
        <v>2</v>
      </c>
      <c r="E261" s="28" t="s">
        <v>651</v>
      </c>
      <c r="F261" s="26"/>
      <c r="G261" s="53"/>
    </row>
    <row r="262" spans="1:7" ht="15.5">
      <c r="A262" s="18"/>
      <c r="B262" s="160"/>
      <c r="C262" s="30" t="s">
        <v>4732</v>
      </c>
      <c r="D262" s="601">
        <v>2</v>
      </c>
      <c r="E262" s="28" t="s">
        <v>367</v>
      </c>
      <c r="F262" s="26"/>
      <c r="G262" s="53"/>
    </row>
    <row r="263" spans="1:7" ht="29">
      <c r="A263" s="18"/>
      <c r="B263" s="160"/>
      <c r="C263" s="30" t="s">
        <v>4733</v>
      </c>
      <c r="D263" s="601">
        <v>2</v>
      </c>
      <c r="E263" s="28" t="s">
        <v>339</v>
      </c>
      <c r="F263" s="26"/>
      <c r="G263" s="53"/>
    </row>
    <row r="264" spans="1:7" ht="43.5">
      <c r="A264" s="18"/>
      <c r="B264" s="160"/>
      <c r="C264" s="133" t="s">
        <v>4734</v>
      </c>
      <c r="D264" s="520">
        <v>2</v>
      </c>
      <c r="E264" s="31" t="s">
        <v>367</v>
      </c>
      <c r="F264" s="31"/>
      <c r="G264" s="439"/>
    </row>
    <row r="265" spans="1:7" ht="29">
      <c r="A265" s="18"/>
      <c r="B265" s="160"/>
      <c r="C265" s="133" t="s">
        <v>4735</v>
      </c>
      <c r="D265" s="624">
        <v>2</v>
      </c>
      <c r="E265" s="20" t="s">
        <v>646</v>
      </c>
      <c r="F265" s="20"/>
      <c r="G265" s="190"/>
    </row>
    <row r="266" spans="1:7" ht="29">
      <c r="A266" s="18"/>
      <c r="B266" s="160"/>
      <c r="C266" s="131" t="s">
        <v>4736</v>
      </c>
      <c r="D266" s="604">
        <v>2</v>
      </c>
      <c r="E266" s="20" t="s">
        <v>375</v>
      </c>
      <c r="F266" s="42"/>
      <c r="G266" s="440"/>
    </row>
    <row r="267" spans="1:7" ht="29">
      <c r="A267" s="18"/>
      <c r="B267" s="160"/>
      <c r="C267" s="131" t="s">
        <v>4737</v>
      </c>
      <c r="D267" s="604">
        <v>2</v>
      </c>
      <c r="E267" s="20" t="s">
        <v>375</v>
      </c>
      <c r="F267" s="42"/>
      <c r="G267" s="440"/>
    </row>
    <row r="268" spans="1:7" ht="43.5">
      <c r="A268" s="18" t="s">
        <v>1745</v>
      </c>
      <c r="B268" s="30" t="s">
        <v>655</v>
      </c>
      <c r="C268" s="50" t="s">
        <v>4738</v>
      </c>
      <c r="D268" s="601">
        <v>2</v>
      </c>
      <c r="E268" s="28" t="s">
        <v>651</v>
      </c>
      <c r="F268" s="26"/>
      <c r="G268" s="53"/>
    </row>
    <row r="269" spans="1:7" ht="46.5">
      <c r="A269" s="18" t="s">
        <v>1748</v>
      </c>
      <c r="B269" s="114" t="s">
        <v>661</v>
      </c>
      <c r="C269" s="50" t="s">
        <v>4739</v>
      </c>
      <c r="D269" s="605">
        <v>2</v>
      </c>
      <c r="E269" s="22" t="s">
        <v>339</v>
      </c>
      <c r="F269" s="50" t="s">
        <v>4740</v>
      </c>
      <c r="G269" s="53"/>
    </row>
    <row r="270" spans="1:7" ht="43.5">
      <c r="A270" s="18"/>
      <c r="B270" s="114"/>
      <c r="C270" s="50" t="s">
        <v>4741</v>
      </c>
      <c r="D270" s="605">
        <v>2</v>
      </c>
      <c r="E270" s="22" t="s">
        <v>339</v>
      </c>
      <c r="F270" s="50"/>
      <c r="G270" s="53"/>
    </row>
    <row r="271" spans="1:7" ht="43.5">
      <c r="A271" s="18"/>
      <c r="B271" s="114"/>
      <c r="C271" s="50" t="s">
        <v>4742</v>
      </c>
      <c r="D271" s="605">
        <v>2</v>
      </c>
      <c r="E271" s="22" t="s">
        <v>339</v>
      </c>
      <c r="F271" s="952"/>
      <c r="G271" s="53"/>
    </row>
    <row r="272" spans="1:7" ht="72.5">
      <c r="A272" s="18"/>
      <c r="B272" s="114"/>
      <c r="C272" s="50" t="s">
        <v>4743</v>
      </c>
      <c r="D272" s="605">
        <v>2</v>
      </c>
      <c r="E272" s="22" t="s">
        <v>339</v>
      </c>
      <c r="F272" s="50" t="s">
        <v>4744</v>
      </c>
      <c r="G272" s="53"/>
    </row>
    <row r="273" spans="1:9" ht="72.5">
      <c r="A273" s="18"/>
      <c r="B273" s="114"/>
      <c r="C273" s="50" t="s">
        <v>4745</v>
      </c>
      <c r="D273" s="605">
        <v>2</v>
      </c>
      <c r="E273" s="22" t="s">
        <v>339</v>
      </c>
      <c r="F273" s="50" t="s">
        <v>4746</v>
      </c>
      <c r="G273" s="53"/>
    </row>
    <row r="274" spans="1:9" ht="29">
      <c r="A274" s="18"/>
      <c r="B274" s="114"/>
      <c r="C274" s="50" t="s">
        <v>4747</v>
      </c>
      <c r="D274" s="605">
        <v>2</v>
      </c>
      <c r="E274" s="22" t="s">
        <v>339</v>
      </c>
      <c r="F274" s="952"/>
      <c r="G274" s="53"/>
    </row>
    <row r="275" spans="1:9" ht="29">
      <c r="A275" s="18"/>
      <c r="B275" s="114"/>
      <c r="C275" s="50" t="s">
        <v>4748</v>
      </c>
      <c r="D275" s="605">
        <v>2</v>
      </c>
      <c r="E275" s="22" t="s">
        <v>538</v>
      </c>
      <c r="F275" s="952"/>
      <c r="G275" s="53"/>
    </row>
    <row r="276" spans="1:9" ht="29">
      <c r="A276" s="18"/>
      <c r="B276" s="114"/>
      <c r="C276" s="30" t="s">
        <v>4749</v>
      </c>
      <c r="D276" s="605">
        <v>2</v>
      </c>
      <c r="E276" s="22" t="s">
        <v>538</v>
      </c>
      <c r="F276" s="952"/>
      <c r="G276" s="53"/>
    </row>
    <row r="277" spans="1:9" ht="58">
      <c r="A277" s="18" t="s">
        <v>1750</v>
      </c>
      <c r="B277" s="114" t="s">
        <v>665</v>
      </c>
      <c r="C277" s="50" t="s">
        <v>4750</v>
      </c>
      <c r="D277" s="605">
        <v>2</v>
      </c>
      <c r="E277" s="22" t="s">
        <v>339</v>
      </c>
      <c r="F277" s="50" t="s">
        <v>4751</v>
      </c>
      <c r="G277" s="53"/>
    </row>
    <row r="278" spans="1:9" ht="43.5">
      <c r="A278" s="18"/>
      <c r="B278" s="114"/>
      <c r="C278" s="50" t="s">
        <v>4752</v>
      </c>
      <c r="D278" s="605">
        <v>2</v>
      </c>
      <c r="E278" s="22" t="s">
        <v>375</v>
      </c>
      <c r="F278" s="952"/>
      <c r="G278" s="53"/>
    </row>
    <row r="279" spans="1:9" ht="29">
      <c r="A279" s="18"/>
      <c r="B279" s="114"/>
      <c r="C279" s="50" t="s">
        <v>4753</v>
      </c>
      <c r="D279" s="605">
        <v>2</v>
      </c>
      <c r="E279" s="22" t="s">
        <v>651</v>
      </c>
      <c r="F279" s="50" t="s">
        <v>4754</v>
      </c>
      <c r="G279" s="53"/>
    </row>
    <row r="280" spans="1:9" ht="43.5">
      <c r="A280" s="18"/>
      <c r="B280" s="114"/>
      <c r="C280" s="50" t="s">
        <v>4755</v>
      </c>
      <c r="D280" s="605">
        <v>2</v>
      </c>
      <c r="E280" s="22" t="s">
        <v>646</v>
      </c>
      <c r="F280" s="50"/>
      <c r="G280" s="53"/>
    </row>
    <row r="281" spans="1:9" ht="40.15" customHeight="1">
      <c r="A281" s="135" t="s">
        <v>1751</v>
      </c>
      <c r="B281" s="1078" t="s">
        <v>102</v>
      </c>
      <c r="C281" s="1091"/>
      <c r="D281" s="1091"/>
      <c r="E281" s="1091"/>
      <c r="F281" s="1091"/>
      <c r="G281" s="1092"/>
      <c r="H281" s="29">
        <f>SUM(D282:D287)</f>
        <v>10</v>
      </c>
      <c r="I281" s="29">
        <f>COUNT(D282:D287)*2</f>
        <v>10</v>
      </c>
    </row>
    <row r="282" spans="1:9" ht="31">
      <c r="A282" s="18" t="s">
        <v>1752</v>
      </c>
      <c r="B282" s="114" t="s">
        <v>668</v>
      </c>
      <c r="C282" s="219" t="s">
        <v>4756</v>
      </c>
      <c r="D282" s="605">
        <v>2</v>
      </c>
      <c r="E282" s="22" t="s">
        <v>339</v>
      </c>
      <c r="F282" s="50"/>
      <c r="G282" s="53"/>
    </row>
    <row r="283" spans="1:9" ht="29">
      <c r="A283" s="18"/>
      <c r="B283" s="114"/>
      <c r="C283" s="219" t="s">
        <v>4757</v>
      </c>
      <c r="D283" s="605">
        <v>2</v>
      </c>
      <c r="E283" s="22" t="s">
        <v>339</v>
      </c>
      <c r="F283" s="50"/>
      <c r="G283" s="53"/>
    </row>
    <row r="284" spans="1:9" ht="31" hidden="1">
      <c r="A284" s="27" t="s">
        <v>1755</v>
      </c>
      <c r="B284" s="114" t="s">
        <v>673</v>
      </c>
      <c r="D284" s="523"/>
      <c r="E284" s="28"/>
      <c r="F284" s="26"/>
      <c r="G284" s="26"/>
      <c r="H284" s="99"/>
      <c r="I284" s="99"/>
    </row>
    <row r="285" spans="1:9" ht="72.5">
      <c r="A285" s="18" t="s">
        <v>675</v>
      </c>
      <c r="B285" s="114" t="s">
        <v>676</v>
      </c>
      <c r="C285" s="23" t="s">
        <v>4758</v>
      </c>
      <c r="D285" s="520">
        <v>2</v>
      </c>
      <c r="E285" s="22" t="s">
        <v>538</v>
      </c>
      <c r="F285" s="23" t="s">
        <v>679</v>
      </c>
      <c r="G285" s="53"/>
    </row>
    <row r="286" spans="1:9" ht="31">
      <c r="A286" s="18" t="s">
        <v>1759</v>
      </c>
      <c r="B286" s="114" t="s">
        <v>682</v>
      </c>
      <c r="C286" s="50" t="s">
        <v>4759</v>
      </c>
      <c r="D286" s="601">
        <v>2</v>
      </c>
      <c r="E286" s="28" t="s">
        <v>339</v>
      </c>
      <c r="F286" s="26"/>
      <c r="G286" s="53"/>
    </row>
    <row r="287" spans="1:9" ht="29">
      <c r="A287" s="18" t="s">
        <v>686</v>
      </c>
      <c r="B287" s="161" t="s">
        <v>687</v>
      </c>
      <c r="C287" s="23" t="s">
        <v>2475</v>
      </c>
      <c r="D287" s="601">
        <v>2</v>
      </c>
      <c r="E287" s="28" t="s">
        <v>418</v>
      </c>
      <c r="F287" s="26"/>
      <c r="G287" s="53"/>
    </row>
    <row r="288" spans="1:9" ht="40.15" customHeight="1">
      <c r="A288" s="135" t="s">
        <v>1763</v>
      </c>
      <c r="B288" s="992" t="s">
        <v>100</v>
      </c>
      <c r="C288" s="1001"/>
      <c r="D288" s="1001"/>
      <c r="E288" s="1001"/>
      <c r="F288" s="1001"/>
      <c r="G288" s="1002"/>
      <c r="H288" s="29">
        <f>SUM(D289:D298)</f>
        <v>18</v>
      </c>
      <c r="I288" s="29">
        <f>COUNT(D289:D298)*2</f>
        <v>18</v>
      </c>
    </row>
    <row r="289" spans="1:9" ht="31">
      <c r="A289" s="18" t="s">
        <v>689</v>
      </c>
      <c r="B289" s="51" t="s">
        <v>690</v>
      </c>
      <c r="C289" s="50" t="s">
        <v>691</v>
      </c>
      <c r="D289" s="601">
        <v>2</v>
      </c>
      <c r="E289" s="28" t="s">
        <v>339</v>
      </c>
      <c r="F289" s="26"/>
      <c r="G289" s="53"/>
    </row>
    <row r="290" spans="1:9" ht="29">
      <c r="A290" s="18"/>
      <c r="B290" s="51"/>
      <c r="C290" s="50" t="s">
        <v>692</v>
      </c>
      <c r="D290" s="601">
        <v>2</v>
      </c>
      <c r="E290" s="28" t="s">
        <v>339</v>
      </c>
      <c r="F290" s="26"/>
      <c r="G290" s="53"/>
    </row>
    <row r="291" spans="1:9" ht="43.5">
      <c r="A291" s="18" t="s">
        <v>1767</v>
      </c>
      <c r="B291" s="19" t="s">
        <v>694</v>
      </c>
      <c r="C291" s="50" t="s">
        <v>695</v>
      </c>
      <c r="D291" s="605">
        <v>2</v>
      </c>
      <c r="E291" s="28" t="s">
        <v>339</v>
      </c>
      <c r="F291" s="50" t="s">
        <v>696</v>
      </c>
      <c r="G291" s="53"/>
    </row>
    <row r="292" spans="1:9" ht="29">
      <c r="A292" s="18"/>
      <c r="B292" s="19"/>
      <c r="C292" s="23" t="s">
        <v>697</v>
      </c>
      <c r="D292" s="520">
        <v>2</v>
      </c>
      <c r="E292" s="28" t="s">
        <v>339</v>
      </c>
      <c r="F292" s="23"/>
      <c r="G292" s="53"/>
    </row>
    <row r="293" spans="1:9" ht="29">
      <c r="A293" s="18"/>
      <c r="B293" s="19"/>
      <c r="C293" s="30" t="s">
        <v>698</v>
      </c>
      <c r="D293" s="520">
        <v>2</v>
      </c>
      <c r="E293" s="28" t="s">
        <v>339</v>
      </c>
      <c r="F293" s="23"/>
      <c r="G293" s="53"/>
    </row>
    <row r="294" spans="1:9" ht="31">
      <c r="A294" s="18" t="s">
        <v>1770</v>
      </c>
      <c r="B294" s="19" t="s">
        <v>700</v>
      </c>
      <c r="C294" s="86" t="s">
        <v>701</v>
      </c>
      <c r="D294" s="601">
        <v>2</v>
      </c>
      <c r="E294" s="28" t="s">
        <v>339</v>
      </c>
      <c r="F294" s="26"/>
      <c r="G294" s="53"/>
    </row>
    <row r="295" spans="1:9" ht="29">
      <c r="A295" s="18"/>
      <c r="B295" s="19"/>
      <c r="C295" s="50" t="s">
        <v>702</v>
      </c>
      <c r="D295" s="601">
        <v>2</v>
      </c>
      <c r="E295" s="28" t="s">
        <v>339</v>
      </c>
      <c r="F295" s="26"/>
      <c r="G295" s="53"/>
    </row>
    <row r="296" spans="1:9" ht="31" hidden="1">
      <c r="A296" s="27" t="s">
        <v>705</v>
      </c>
      <c r="B296" s="19" t="s">
        <v>706</v>
      </c>
      <c r="D296" s="523"/>
      <c r="E296" s="28" t="s">
        <v>339</v>
      </c>
      <c r="F296" s="26"/>
      <c r="G296" s="26"/>
      <c r="H296" s="99"/>
      <c r="I296" s="99"/>
    </row>
    <row r="297" spans="1:9" ht="31">
      <c r="A297" s="18" t="s">
        <v>1775</v>
      </c>
      <c r="B297" s="19" t="s">
        <v>708</v>
      </c>
      <c r="C297" s="50" t="s">
        <v>4760</v>
      </c>
      <c r="D297" s="601">
        <v>2</v>
      </c>
      <c r="E297" s="28" t="s">
        <v>339</v>
      </c>
      <c r="F297" s="26"/>
      <c r="G297" s="53"/>
    </row>
    <row r="298" spans="1:9" ht="31">
      <c r="A298" s="18" t="s">
        <v>710</v>
      </c>
      <c r="B298" s="19" t="s">
        <v>711</v>
      </c>
      <c r="C298" s="25" t="s">
        <v>712</v>
      </c>
      <c r="D298" s="601">
        <v>2</v>
      </c>
      <c r="E298" s="28" t="s">
        <v>339</v>
      </c>
      <c r="F298" s="26"/>
      <c r="G298" s="53"/>
    </row>
    <row r="299" spans="1:9" ht="40.15" customHeight="1">
      <c r="A299" s="117" t="s">
        <v>1779</v>
      </c>
      <c r="B299" s="992" t="s">
        <v>98</v>
      </c>
      <c r="C299" s="1001"/>
      <c r="D299" s="1001"/>
      <c r="E299" s="1001"/>
      <c r="F299" s="1001"/>
      <c r="G299" s="1002"/>
      <c r="H299" s="29">
        <f>SUM(D300:D303)</f>
        <v>4</v>
      </c>
      <c r="I299" s="29">
        <f>COUNT(D300:D303)*2</f>
        <v>4</v>
      </c>
    </row>
    <row r="300" spans="1:9" ht="46.5" hidden="1">
      <c r="A300" s="27" t="s">
        <v>1780</v>
      </c>
      <c r="B300" s="19" t="s">
        <v>714</v>
      </c>
      <c r="C300" s="23"/>
      <c r="D300" s="523"/>
      <c r="E300" s="28"/>
      <c r="F300" s="26"/>
      <c r="G300" s="26"/>
      <c r="H300" s="99"/>
      <c r="I300" s="99"/>
    </row>
    <row r="301" spans="1:9" ht="46.5">
      <c r="A301" s="18" t="s">
        <v>1783</v>
      </c>
      <c r="B301" s="19" t="s">
        <v>717</v>
      </c>
      <c r="C301" s="236" t="s">
        <v>4761</v>
      </c>
      <c r="D301" s="601">
        <v>2</v>
      </c>
      <c r="E301" s="28" t="s">
        <v>377</v>
      </c>
      <c r="F301" s="26"/>
      <c r="G301" s="53"/>
    </row>
    <row r="302" spans="1:9" ht="29">
      <c r="A302" s="18"/>
      <c r="B302" s="19"/>
      <c r="C302" s="236" t="s">
        <v>4762</v>
      </c>
      <c r="D302" s="601">
        <v>2</v>
      </c>
      <c r="E302" s="28" t="s">
        <v>377</v>
      </c>
      <c r="F302" s="26"/>
      <c r="G302" s="53"/>
    </row>
    <row r="303" spans="1:9" ht="43.5" hidden="1">
      <c r="A303" s="27" t="s">
        <v>2480</v>
      </c>
      <c r="B303" s="55" t="s">
        <v>722</v>
      </c>
      <c r="D303" s="523"/>
      <c r="E303" s="28"/>
      <c r="F303" s="26"/>
      <c r="G303" s="26"/>
      <c r="H303" s="99"/>
      <c r="I303" s="99"/>
    </row>
    <row r="304" spans="1:9" ht="40.15" hidden="1" customHeight="1">
      <c r="A304" s="162" t="s">
        <v>97</v>
      </c>
      <c r="B304" s="1078" t="s">
        <v>96</v>
      </c>
      <c r="C304" s="1091"/>
      <c r="D304" s="1091"/>
      <c r="E304" s="1091"/>
      <c r="F304" s="1091"/>
      <c r="G304" s="1092"/>
      <c r="H304" s="99">
        <f>SUM(D305:D307)</f>
        <v>0</v>
      </c>
      <c r="I304" s="99">
        <f>COUNT(D305:D307)*2</f>
        <v>0</v>
      </c>
    </row>
    <row r="305" spans="1:9" ht="31" hidden="1">
      <c r="A305" s="68" t="s">
        <v>724</v>
      </c>
      <c r="B305" s="114" t="s">
        <v>725</v>
      </c>
      <c r="C305" s="26"/>
      <c r="D305" s="523"/>
      <c r="E305" s="28"/>
      <c r="F305" s="26"/>
      <c r="G305" s="26"/>
      <c r="H305" s="99"/>
      <c r="I305" s="99"/>
    </row>
    <row r="306" spans="1:9" ht="46.5" hidden="1">
      <c r="A306" s="68" t="s">
        <v>726</v>
      </c>
      <c r="B306" s="114" t="s">
        <v>727</v>
      </c>
      <c r="C306" s="26"/>
      <c r="D306" s="523"/>
      <c r="E306" s="28"/>
      <c r="F306" s="26"/>
      <c r="G306" s="26"/>
      <c r="H306" s="99"/>
      <c r="I306" s="99"/>
    </row>
    <row r="307" spans="1:9" ht="58" hidden="1">
      <c r="A307" s="68" t="s">
        <v>728</v>
      </c>
      <c r="B307" s="23" t="s">
        <v>729</v>
      </c>
      <c r="C307" s="405"/>
      <c r="D307" s="523"/>
      <c r="E307" s="28"/>
      <c r="F307" s="26"/>
      <c r="G307" s="26"/>
      <c r="H307" s="99"/>
      <c r="I307" s="99"/>
    </row>
    <row r="308" spans="1:9" ht="40.15" hidden="1" customHeight="1">
      <c r="A308" s="162" t="s">
        <v>1786</v>
      </c>
      <c r="B308" s="1078" t="s">
        <v>94</v>
      </c>
      <c r="C308" s="1091"/>
      <c r="D308" s="1091"/>
      <c r="E308" s="1091"/>
      <c r="F308" s="1091"/>
      <c r="G308" s="1092"/>
      <c r="H308" s="99">
        <f>SUM(D309:D311)</f>
        <v>0</v>
      </c>
      <c r="I308" s="99">
        <f>COUNT(D309:D311)*2</f>
        <v>0</v>
      </c>
    </row>
    <row r="309" spans="1:9" ht="15.5" hidden="1">
      <c r="A309" s="27" t="s">
        <v>1787</v>
      </c>
      <c r="B309" s="114" t="s">
        <v>731</v>
      </c>
      <c r="C309" s="26"/>
      <c r="D309" s="523"/>
      <c r="E309" s="28"/>
      <c r="F309" s="26"/>
      <c r="G309" s="26"/>
      <c r="H309" s="99"/>
      <c r="I309" s="99"/>
    </row>
    <row r="310" spans="1:9" ht="46.5" hidden="1">
      <c r="A310" s="27" t="s">
        <v>1790</v>
      </c>
      <c r="B310" s="114" t="s">
        <v>734</v>
      </c>
      <c r="C310" s="26"/>
      <c r="D310" s="523"/>
      <c r="E310" s="28"/>
      <c r="F310" s="26"/>
      <c r="G310" s="26"/>
      <c r="H310" s="99"/>
      <c r="I310" s="99"/>
    </row>
    <row r="311" spans="1:9" ht="43.5" hidden="1">
      <c r="A311" s="27" t="s">
        <v>736</v>
      </c>
      <c r="B311" s="23" t="s">
        <v>737</v>
      </c>
      <c r="C311" s="26"/>
      <c r="D311" s="523"/>
      <c r="E311" s="28"/>
      <c r="F311" s="26"/>
      <c r="G311" s="26"/>
      <c r="H311" s="99"/>
      <c r="I311" s="99"/>
    </row>
    <row r="312" spans="1:9" ht="40.15" hidden="1" customHeight="1">
      <c r="A312" s="162" t="s">
        <v>93</v>
      </c>
      <c r="B312" s="1078" t="s">
        <v>92</v>
      </c>
      <c r="C312" s="1091"/>
      <c r="D312" s="1091"/>
      <c r="E312" s="1091"/>
      <c r="F312" s="1091"/>
      <c r="G312" s="1092"/>
      <c r="H312" s="99">
        <f>SUM(D313:D314)</f>
        <v>0</v>
      </c>
      <c r="I312" s="99">
        <f>COUNT(D313:D314)*2</f>
        <v>0</v>
      </c>
    </row>
    <row r="313" spans="1:9" ht="46.5" hidden="1">
      <c r="A313" s="27" t="s">
        <v>739</v>
      </c>
      <c r="B313" s="114" t="s">
        <v>740</v>
      </c>
      <c r="C313" s="26"/>
      <c r="D313" s="523"/>
      <c r="E313" s="28"/>
      <c r="F313" s="26"/>
      <c r="G313" s="26"/>
      <c r="H313" s="99"/>
      <c r="I313" s="99"/>
    </row>
    <row r="314" spans="1:9" ht="46.5" hidden="1">
      <c r="A314" s="27" t="s">
        <v>741</v>
      </c>
      <c r="B314" s="19" t="s">
        <v>742</v>
      </c>
      <c r="C314" s="26"/>
      <c r="D314" s="523"/>
      <c r="E314" s="28"/>
      <c r="F314" s="26"/>
      <c r="G314" s="26"/>
      <c r="H314" s="99"/>
      <c r="I314" s="99"/>
    </row>
    <row r="315" spans="1:9" ht="40.15" hidden="1" customHeight="1">
      <c r="A315" s="163" t="s">
        <v>91</v>
      </c>
      <c r="B315" s="1078" t="s">
        <v>90</v>
      </c>
      <c r="C315" s="1091"/>
      <c r="D315" s="1091"/>
      <c r="E315" s="1091"/>
      <c r="F315" s="1091"/>
      <c r="G315" s="1092"/>
      <c r="H315" s="99">
        <f>SUM(D316:D317)*2</f>
        <v>0</v>
      </c>
      <c r="I315" s="99">
        <f>COUNT(D316:D317)*2</f>
        <v>0</v>
      </c>
    </row>
    <row r="316" spans="1:9" ht="31" hidden="1">
      <c r="A316" s="27" t="s">
        <v>743</v>
      </c>
      <c r="B316" s="114" t="s">
        <v>744</v>
      </c>
      <c r="C316" s="26"/>
      <c r="D316" s="523"/>
      <c r="E316" s="28"/>
      <c r="F316" s="26"/>
      <c r="G316" s="26"/>
      <c r="H316" s="99"/>
      <c r="I316" s="99"/>
    </row>
    <row r="317" spans="1:9" ht="46.5" hidden="1">
      <c r="A317" s="27" t="s">
        <v>745</v>
      </c>
      <c r="B317" s="114" t="s">
        <v>746</v>
      </c>
      <c r="C317" s="26"/>
      <c r="D317" s="523"/>
      <c r="E317" s="28"/>
      <c r="F317" s="26"/>
      <c r="G317" s="26"/>
      <c r="H317" s="99"/>
      <c r="I317" s="99"/>
    </row>
    <row r="318" spans="1:9" ht="40.15" customHeight="1">
      <c r="A318" s="135" t="s">
        <v>1793</v>
      </c>
      <c r="B318" s="1078" t="s">
        <v>88</v>
      </c>
      <c r="C318" s="1091"/>
      <c r="D318" s="1091"/>
      <c r="E318" s="1091"/>
      <c r="F318" s="1091"/>
      <c r="G318" s="1092"/>
      <c r="H318" s="29">
        <f>SUM(D319:D321)</f>
        <v>2</v>
      </c>
      <c r="I318" s="29">
        <f>COUNT(D319:D321)*2</f>
        <v>2</v>
      </c>
    </row>
    <row r="319" spans="1:9" ht="46.5">
      <c r="A319" s="18" t="s">
        <v>1795</v>
      </c>
      <c r="B319" s="114" t="s">
        <v>748</v>
      </c>
      <c r="C319" s="229" t="s">
        <v>4763</v>
      </c>
      <c r="D319" s="601">
        <v>2</v>
      </c>
      <c r="E319" s="28" t="s">
        <v>646</v>
      </c>
      <c r="F319" s="26"/>
      <c r="G319" s="53"/>
    </row>
    <row r="320" spans="1:9" ht="46.5" hidden="1">
      <c r="A320" s="27" t="s">
        <v>750</v>
      </c>
      <c r="B320" s="114" t="s">
        <v>751</v>
      </c>
      <c r="C320" s="26"/>
      <c r="D320" s="523"/>
      <c r="E320" s="28"/>
      <c r="F320" s="26"/>
      <c r="G320" s="26"/>
      <c r="H320" s="99"/>
      <c r="I320" s="99"/>
    </row>
    <row r="321" spans="1:9" ht="46.5" hidden="1">
      <c r="A321" s="27" t="s">
        <v>1797</v>
      </c>
      <c r="B321" s="160" t="s">
        <v>753</v>
      </c>
      <c r="C321" s="26"/>
      <c r="D321" s="523"/>
      <c r="E321" s="28"/>
      <c r="F321" s="26"/>
      <c r="G321" s="26"/>
      <c r="H321" s="99"/>
      <c r="I321" s="99"/>
    </row>
    <row r="322" spans="1:9" ht="40.15" customHeight="1">
      <c r="A322" s="135" t="s">
        <v>1798</v>
      </c>
      <c r="B322" s="1078" t="s">
        <v>86</v>
      </c>
      <c r="C322" s="1091"/>
      <c r="D322" s="1091"/>
      <c r="E322" s="1091"/>
      <c r="F322" s="1091"/>
      <c r="G322" s="1092"/>
      <c r="H322" s="29">
        <f>SUM(D323:D326)</f>
        <v>8</v>
      </c>
      <c r="I322" s="29">
        <f>COUNT(D323:D326)*2</f>
        <v>8</v>
      </c>
    </row>
    <row r="323" spans="1:9" ht="46.5">
      <c r="A323" s="18" t="s">
        <v>1800</v>
      </c>
      <c r="B323" s="114" t="s">
        <v>756</v>
      </c>
      <c r="C323" s="114" t="s">
        <v>4346</v>
      </c>
      <c r="D323" s="601">
        <v>2</v>
      </c>
      <c r="E323" s="28" t="s">
        <v>418</v>
      </c>
      <c r="F323" s="26"/>
      <c r="G323" s="53"/>
    </row>
    <row r="324" spans="1:9" ht="58">
      <c r="A324" s="18" t="s">
        <v>1801</v>
      </c>
      <c r="B324" s="114" t="s">
        <v>759</v>
      </c>
      <c r="C324" s="23" t="s">
        <v>760</v>
      </c>
      <c r="D324" s="520">
        <v>2</v>
      </c>
      <c r="E324" s="28" t="s">
        <v>651</v>
      </c>
      <c r="F324" s="23" t="s">
        <v>761</v>
      </c>
      <c r="G324" s="53"/>
    </row>
    <row r="325" spans="1:9" ht="29">
      <c r="A325" s="18"/>
      <c r="B325" s="114"/>
      <c r="C325" s="23" t="s">
        <v>762</v>
      </c>
      <c r="D325" s="520">
        <v>2</v>
      </c>
      <c r="E325" s="28" t="s">
        <v>418</v>
      </c>
      <c r="F325" s="28"/>
      <c r="G325" s="53"/>
    </row>
    <row r="326" spans="1:9" ht="62">
      <c r="A326" s="18" t="s">
        <v>1805</v>
      </c>
      <c r="B326" s="114" t="s">
        <v>764</v>
      </c>
      <c r="C326" s="50" t="s">
        <v>4764</v>
      </c>
      <c r="D326" s="601">
        <v>2</v>
      </c>
      <c r="E326" s="28" t="s">
        <v>339</v>
      </c>
      <c r="F326" s="26"/>
      <c r="G326" s="53"/>
    </row>
    <row r="327" spans="1:9" ht="40.15" customHeight="1">
      <c r="A327" s="117" t="s">
        <v>85</v>
      </c>
      <c r="B327" s="1078" t="s">
        <v>84</v>
      </c>
      <c r="C327" s="1091"/>
      <c r="D327" s="1091"/>
      <c r="E327" s="1091"/>
      <c r="F327" s="1091"/>
      <c r="G327" s="1092"/>
      <c r="H327" s="29">
        <f>SUM(D328:D329)</f>
        <v>2</v>
      </c>
      <c r="I327" s="29">
        <f>COUNT(D328:D329)*2</f>
        <v>2</v>
      </c>
    </row>
    <row r="328" spans="1:9" ht="87">
      <c r="A328" s="18" t="s">
        <v>766</v>
      </c>
      <c r="B328" s="236" t="s">
        <v>767</v>
      </c>
      <c r="C328" s="50" t="s">
        <v>768</v>
      </c>
      <c r="D328" s="601">
        <v>2</v>
      </c>
      <c r="E328" s="28" t="s">
        <v>538</v>
      </c>
      <c r="F328" s="30" t="s">
        <v>769</v>
      </c>
      <c r="G328" s="53"/>
    </row>
    <row r="329" spans="1:9" ht="29" hidden="1">
      <c r="A329" s="27" t="s">
        <v>770</v>
      </c>
      <c r="B329" s="236" t="s">
        <v>771</v>
      </c>
      <c r="C329" s="26"/>
      <c r="D329" s="523"/>
      <c r="E329" s="28"/>
      <c r="F329" s="26"/>
      <c r="G329" s="26"/>
      <c r="H329" s="99"/>
      <c r="I329" s="99"/>
    </row>
    <row r="330" spans="1:9" ht="21">
      <c r="A330" s="98"/>
      <c r="B330" s="1000" t="s">
        <v>772</v>
      </c>
      <c r="C330" s="1016"/>
      <c r="D330" s="1016"/>
      <c r="E330" s="1016"/>
      <c r="F330" s="1016"/>
      <c r="G330" s="1533"/>
      <c r="H330" s="29">
        <f>H353+H363+H369+H386+H331+H336+H339+H344+H350+H378+H382+H393+H397+H408+H412+H417+H422+H429+H441+H448+H459+H466+H472</f>
        <v>32</v>
      </c>
      <c r="I330" s="29">
        <f>I353+I363+I369+I386+I331+I336+I339+I344+I350+I378+I382+I393+I397+I408+I412+I417+I422+I429+I441+I448+I459+I466+I472</f>
        <v>32</v>
      </c>
    </row>
    <row r="331" spans="1:9" ht="40.15" hidden="1" customHeight="1">
      <c r="A331" s="162" t="s">
        <v>1807</v>
      </c>
      <c r="B331" s="992" t="s">
        <v>82</v>
      </c>
      <c r="C331" s="1001"/>
      <c r="D331" s="1001"/>
      <c r="E331" s="1001"/>
      <c r="F331" s="1001"/>
      <c r="G331" s="1002"/>
      <c r="H331" s="99">
        <f>SUM(D332:D335)</f>
        <v>0</v>
      </c>
      <c r="I331" s="99">
        <f>COUNT(D332:D335)*2</f>
        <v>0</v>
      </c>
    </row>
    <row r="332" spans="1:9" ht="31" hidden="1">
      <c r="A332" s="27" t="s">
        <v>1808</v>
      </c>
      <c r="B332" s="19" t="s">
        <v>774</v>
      </c>
      <c r="C332" s="30"/>
      <c r="D332" s="523"/>
      <c r="E332" s="28"/>
      <c r="F332" s="26"/>
      <c r="G332" s="26"/>
      <c r="H332" s="99"/>
      <c r="I332" s="99"/>
    </row>
    <row r="333" spans="1:9" ht="31" hidden="1">
      <c r="A333" s="27" t="s">
        <v>778</v>
      </c>
      <c r="B333" s="19" t="s">
        <v>779</v>
      </c>
      <c r="C333" s="114"/>
      <c r="D333" s="523"/>
      <c r="E333" s="28"/>
      <c r="F333" s="26"/>
      <c r="G333" s="26"/>
      <c r="H333" s="99"/>
      <c r="I333" s="99"/>
    </row>
    <row r="334" spans="1:9" ht="31" hidden="1">
      <c r="A334" s="27" t="s">
        <v>1811</v>
      </c>
      <c r="B334" s="19" t="s">
        <v>781</v>
      </c>
      <c r="C334" s="26"/>
      <c r="D334" s="523"/>
      <c r="E334" s="28"/>
      <c r="F334" s="26"/>
      <c r="G334" s="26"/>
      <c r="H334" s="99"/>
      <c r="I334" s="99"/>
    </row>
    <row r="335" spans="1:9" ht="46.5" hidden="1">
      <c r="A335" s="27" t="s">
        <v>1816</v>
      </c>
      <c r="B335" s="19" t="s">
        <v>793</v>
      </c>
      <c r="C335" s="26"/>
      <c r="D335" s="523"/>
      <c r="E335" s="28"/>
      <c r="F335" s="26"/>
      <c r="G335" s="26"/>
      <c r="H335" s="99"/>
      <c r="I335" s="99"/>
    </row>
    <row r="336" spans="1:9" ht="40.15" hidden="1" customHeight="1">
      <c r="A336" s="162" t="s">
        <v>1819</v>
      </c>
      <c r="B336" s="1078" t="s">
        <v>80</v>
      </c>
      <c r="C336" s="1091"/>
      <c r="D336" s="1091"/>
      <c r="E336" s="1091"/>
      <c r="F336" s="1091"/>
      <c r="G336" s="1092"/>
      <c r="H336" s="99">
        <f>SUM(D337:D338)</f>
        <v>0</v>
      </c>
      <c r="I336" s="99">
        <f>COUNT(D337:D338)*2</f>
        <v>0</v>
      </c>
    </row>
    <row r="337" spans="1:9" ht="31" hidden="1">
      <c r="A337" s="27" t="s">
        <v>1820</v>
      </c>
      <c r="B337" s="114" t="s">
        <v>796</v>
      </c>
      <c r="C337" s="26"/>
      <c r="D337" s="523"/>
      <c r="E337" s="28"/>
      <c r="F337" s="26"/>
      <c r="G337" s="26"/>
      <c r="H337" s="99"/>
      <c r="I337" s="99"/>
    </row>
    <row r="338" spans="1:9" ht="31" hidden="1">
      <c r="A338" s="27" t="s">
        <v>1830</v>
      </c>
      <c r="B338" s="114" t="s">
        <v>802</v>
      </c>
      <c r="C338" s="26"/>
      <c r="D338" s="523"/>
      <c r="E338" s="28"/>
      <c r="F338" s="26"/>
      <c r="G338" s="26"/>
      <c r="H338" s="99"/>
      <c r="I338" s="99"/>
    </row>
    <row r="339" spans="1:9" ht="40.15" hidden="1" customHeight="1">
      <c r="A339" s="162" t="s">
        <v>1833</v>
      </c>
      <c r="B339" s="1078" t="s">
        <v>78</v>
      </c>
      <c r="C339" s="1091"/>
      <c r="D339" s="1091"/>
      <c r="E339" s="1091"/>
      <c r="F339" s="1091"/>
      <c r="G339" s="1092"/>
      <c r="H339" s="99">
        <f>SUM(D340:D343)</f>
        <v>0</v>
      </c>
      <c r="I339" s="99">
        <f>COUNT(D340:D343)*2</f>
        <v>0</v>
      </c>
    </row>
    <row r="340" spans="1:9" ht="46.5" hidden="1">
      <c r="A340" s="27" t="s">
        <v>1835</v>
      </c>
      <c r="B340" s="114" t="s">
        <v>805</v>
      </c>
      <c r="C340" s="114"/>
      <c r="D340" s="523"/>
      <c r="E340" s="28"/>
      <c r="F340" s="26"/>
      <c r="G340" s="26"/>
      <c r="H340" s="99"/>
      <c r="I340" s="99"/>
    </row>
    <row r="341" spans="1:9" ht="58" hidden="1">
      <c r="A341" s="27" t="s">
        <v>1841</v>
      </c>
      <c r="B341" s="30" t="s">
        <v>810</v>
      </c>
      <c r="C341" s="114"/>
      <c r="D341" s="523"/>
      <c r="E341" s="28"/>
      <c r="F341" s="26"/>
      <c r="G341" s="26"/>
      <c r="H341" s="99"/>
      <c r="I341" s="99"/>
    </row>
    <row r="342" spans="1:9" ht="31" hidden="1">
      <c r="A342" s="27" t="s">
        <v>1856</v>
      </c>
      <c r="B342" s="114" t="s">
        <v>821</v>
      </c>
      <c r="C342" s="26"/>
      <c r="D342" s="523"/>
      <c r="E342" s="28"/>
      <c r="F342" s="26"/>
      <c r="G342" s="26"/>
      <c r="H342" s="99"/>
      <c r="I342" s="99"/>
    </row>
    <row r="343" spans="1:9" ht="31" hidden="1">
      <c r="A343" s="27" t="s">
        <v>823</v>
      </c>
      <c r="B343" s="114" t="s">
        <v>824</v>
      </c>
      <c r="C343" s="26"/>
      <c r="D343" s="523"/>
      <c r="E343" s="28"/>
      <c r="F343" s="26"/>
      <c r="G343" s="26"/>
      <c r="H343" s="99"/>
      <c r="I343" s="99"/>
    </row>
    <row r="344" spans="1:9" ht="40.15" hidden="1" customHeight="1">
      <c r="A344" s="162" t="s">
        <v>1860</v>
      </c>
      <c r="B344" s="992" t="s">
        <v>76</v>
      </c>
      <c r="C344" s="1001"/>
      <c r="D344" s="1001"/>
      <c r="E344" s="1001"/>
      <c r="F344" s="1001"/>
      <c r="G344" s="1002"/>
      <c r="H344" s="99">
        <f>SUM(D345:D349)</f>
        <v>0</v>
      </c>
      <c r="I344" s="99">
        <f>COUNT(D345:D349)*2</f>
        <v>0</v>
      </c>
    </row>
    <row r="345" spans="1:9" ht="31" hidden="1">
      <c r="A345" s="27" t="s">
        <v>1861</v>
      </c>
      <c r="B345" s="19" t="s">
        <v>826</v>
      </c>
      <c r="C345" s="26"/>
      <c r="D345" s="523"/>
      <c r="E345" s="28"/>
      <c r="F345" s="26"/>
      <c r="G345" s="26"/>
      <c r="H345" s="99"/>
      <c r="I345" s="99"/>
    </row>
    <row r="346" spans="1:9" ht="43.5" hidden="1">
      <c r="A346" s="27" t="s">
        <v>1863</v>
      </c>
      <c r="B346" s="23" t="s">
        <v>830</v>
      </c>
      <c r="C346" s="114"/>
      <c r="D346" s="523"/>
      <c r="E346" s="28"/>
      <c r="F346" s="26"/>
      <c r="G346" s="26"/>
      <c r="H346" s="99"/>
      <c r="I346" s="99"/>
    </row>
    <row r="347" spans="1:9" ht="46.5" hidden="1">
      <c r="A347" s="27" t="s">
        <v>1865</v>
      </c>
      <c r="B347" s="19" t="s">
        <v>836</v>
      </c>
      <c r="C347" s="26"/>
      <c r="D347" s="523"/>
      <c r="E347" s="28"/>
      <c r="F347" s="26"/>
      <c r="G347" s="26"/>
      <c r="H347" s="99"/>
      <c r="I347" s="99"/>
    </row>
    <row r="348" spans="1:9" ht="15.5" hidden="1">
      <c r="A348" s="27" t="s">
        <v>1867</v>
      </c>
      <c r="B348" s="19" t="s">
        <v>841</v>
      </c>
      <c r="C348" s="26"/>
      <c r="D348" s="523"/>
      <c r="E348" s="28"/>
      <c r="F348" s="26"/>
      <c r="G348" s="26"/>
      <c r="H348" s="99"/>
      <c r="I348" s="99"/>
    </row>
    <row r="349" spans="1:9" ht="31" hidden="1">
      <c r="A349" s="27" t="s">
        <v>1868</v>
      </c>
      <c r="B349" s="19" t="s">
        <v>845</v>
      </c>
      <c r="C349" s="26"/>
      <c r="D349" s="523"/>
      <c r="E349" s="28"/>
      <c r="F349" s="26"/>
      <c r="G349" s="26"/>
      <c r="H349" s="99"/>
      <c r="I349" s="99"/>
    </row>
    <row r="350" spans="1:9" ht="40.15" hidden="1" customHeight="1">
      <c r="A350" s="162" t="s">
        <v>1870</v>
      </c>
      <c r="B350" s="992" t="s">
        <v>74</v>
      </c>
      <c r="C350" s="1001"/>
      <c r="D350" s="1001"/>
      <c r="E350" s="1001"/>
      <c r="F350" s="1001"/>
      <c r="G350" s="1002"/>
      <c r="H350" s="99">
        <f>SUM(D351:D352)</f>
        <v>0</v>
      </c>
      <c r="I350" s="99">
        <f>COUNT(D351:D352)*2</f>
        <v>0</v>
      </c>
    </row>
    <row r="351" spans="1:9" ht="29" hidden="1">
      <c r="A351" s="27" t="s">
        <v>1872</v>
      </c>
      <c r="B351" s="23" t="s">
        <v>852</v>
      </c>
      <c r="C351" s="26"/>
      <c r="D351" s="523"/>
      <c r="E351" s="28"/>
      <c r="F351" s="26"/>
      <c r="G351" s="26"/>
      <c r="H351" s="99"/>
      <c r="I351" s="99"/>
    </row>
    <row r="352" spans="1:9" ht="29" hidden="1">
      <c r="A352" s="27" t="s">
        <v>1874</v>
      </c>
      <c r="B352" s="23" t="s">
        <v>856</v>
      </c>
      <c r="C352" s="26"/>
      <c r="D352" s="523"/>
      <c r="E352" s="28"/>
      <c r="F352" s="26"/>
      <c r="G352" s="26"/>
      <c r="H352" s="99"/>
      <c r="I352" s="99"/>
    </row>
    <row r="353" spans="1:9" ht="40.15" customHeight="1">
      <c r="A353" s="135" t="s">
        <v>1877</v>
      </c>
      <c r="B353" s="1078" t="s">
        <v>72</v>
      </c>
      <c r="C353" s="1091"/>
      <c r="D353" s="1091"/>
      <c r="E353" s="1091"/>
      <c r="F353" s="1091"/>
      <c r="G353" s="1092"/>
      <c r="H353" s="29">
        <f>SUM(D354:D362)</f>
        <v>18</v>
      </c>
      <c r="I353" s="29">
        <f>COUNT(D354:D362)*2</f>
        <v>18</v>
      </c>
    </row>
    <row r="354" spans="1:9" ht="29">
      <c r="A354" s="18" t="s">
        <v>1879</v>
      </c>
      <c r="B354" s="30" t="s">
        <v>859</v>
      </c>
      <c r="C354" s="30" t="s">
        <v>4765</v>
      </c>
      <c r="D354" s="601">
        <v>2</v>
      </c>
      <c r="E354" s="19" t="s">
        <v>651</v>
      </c>
      <c r="F354" s="26"/>
      <c r="G354" s="53"/>
    </row>
    <row r="355" spans="1:9" ht="29">
      <c r="A355" s="18"/>
      <c r="B355" s="30"/>
      <c r="C355" s="123" t="s">
        <v>4766</v>
      </c>
      <c r="D355" s="601">
        <v>2</v>
      </c>
      <c r="E355" s="23" t="s">
        <v>339</v>
      </c>
      <c r="F355" s="26"/>
      <c r="G355" s="53"/>
    </row>
    <row r="356" spans="1:9" ht="62">
      <c r="A356" s="18"/>
      <c r="B356" s="30"/>
      <c r="C356" s="114" t="s">
        <v>4767</v>
      </c>
      <c r="D356" s="601">
        <v>2</v>
      </c>
      <c r="E356" s="19" t="s">
        <v>651</v>
      </c>
      <c r="F356" s="26"/>
      <c r="G356" s="53"/>
    </row>
    <row r="357" spans="1:9" ht="46.5">
      <c r="A357" s="18"/>
      <c r="B357" s="30"/>
      <c r="C357" s="114" t="s">
        <v>4768</v>
      </c>
      <c r="D357" s="601">
        <v>2</v>
      </c>
      <c r="E357" s="19" t="s">
        <v>651</v>
      </c>
      <c r="F357" s="26"/>
      <c r="G357" s="53"/>
    </row>
    <row r="358" spans="1:9" ht="62">
      <c r="A358" s="18"/>
      <c r="B358" s="30"/>
      <c r="C358" s="114" t="s">
        <v>4769</v>
      </c>
      <c r="D358" s="601">
        <v>2</v>
      </c>
      <c r="E358" s="19" t="s">
        <v>651</v>
      </c>
      <c r="F358" s="26"/>
      <c r="G358" s="53"/>
    </row>
    <row r="359" spans="1:9" ht="29">
      <c r="A359" s="18" t="s">
        <v>1883</v>
      </c>
      <c r="B359" s="30" t="s">
        <v>862</v>
      </c>
      <c r="C359" s="50" t="s">
        <v>4770</v>
      </c>
      <c r="D359" s="601">
        <v>2</v>
      </c>
      <c r="E359" s="28" t="s">
        <v>651</v>
      </c>
      <c r="F359" s="26"/>
      <c r="G359" s="53"/>
    </row>
    <row r="360" spans="1:9" ht="29">
      <c r="A360" s="18"/>
      <c r="B360" s="30"/>
      <c r="C360" s="50" t="s">
        <v>4771</v>
      </c>
      <c r="D360" s="601">
        <v>2</v>
      </c>
      <c r="E360" s="25" t="s">
        <v>651</v>
      </c>
      <c r="F360" s="26"/>
      <c r="G360" s="53"/>
    </row>
    <row r="361" spans="1:9" ht="43.5">
      <c r="A361" s="18"/>
      <c r="B361" s="30"/>
      <c r="C361" s="229" t="s">
        <v>4772</v>
      </c>
      <c r="D361" s="601">
        <v>2</v>
      </c>
      <c r="E361" s="25" t="s">
        <v>651</v>
      </c>
      <c r="F361" s="26"/>
      <c r="G361" s="53"/>
    </row>
    <row r="362" spans="1:9" ht="43.5">
      <c r="A362" s="18"/>
      <c r="B362" s="30"/>
      <c r="C362" s="50" t="s">
        <v>4773</v>
      </c>
      <c r="D362" s="601">
        <v>2</v>
      </c>
      <c r="E362" s="25" t="s">
        <v>651</v>
      </c>
      <c r="F362" s="26"/>
      <c r="G362" s="53"/>
    </row>
    <row r="363" spans="1:9" ht="40.15" customHeight="1">
      <c r="A363" s="117" t="s">
        <v>1887</v>
      </c>
      <c r="B363" s="992" t="s">
        <v>70</v>
      </c>
      <c r="C363" s="1001"/>
      <c r="D363" s="1001"/>
      <c r="E363" s="1001"/>
      <c r="F363" s="1001"/>
      <c r="G363" s="1002"/>
      <c r="H363" s="29">
        <f>SUM(D364:D368)</f>
        <v>2</v>
      </c>
      <c r="I363" s="29">
        <f>COUNT(D364:D368)*2</f>
        <v>2</v>
      </c>
    </row>
    <row r="364" spans="1:9" ht="46.5">
      <c r="A364" s="18" t="s">
        <v>1889</v>
      </c>
      <c r="B364" s="19" t="s">
        <v>1890</v>
      </c>
      <c r="C364" s="30" t="s">
        <v>4774</v>
      </c>
      <c r="D364" s="601">
        <v>2</v>
      </c>
      <c r="E364" s="28" t="s">
        <v>651</v>
      </c>
      <c r="F364" s="26"/>
      <c r="G364" s="53"/>
    </row>
    <row r="365" spans="1:9" ht="31" hidden="1">
      <c r="A365" s="27" t="s">
        <v>1894</v>
      </c>
      <c r="B365" s="19" t="s">
        <v>876</v>
      </c>
      <c r="C365" s="114"/>
      <c r="D365" s="523"/>
      <c r="E365" s="25"/>
      <c r="F365" s="26"/>
      <c r="G365" s="26"/>
      <c r="H365" s="99"/>
      <c r="I365" s="99"/>
    </row>
    <row r="366" spans="1:9" ht="31" hidden="1">
      <c r="A366" s="27" t="s">
        <v>1896</v>
      </c>
      <c r="B366" s="19" t="s">
        <v>880</v>
      </c>
      <c r="C366" s="26"/>
      <c r="D366" s="523"/>
      <c r="E366" s="28"/>
      <c r="F366" s="26"/>
      <c r="G366" s="26"/>
      <c r="H366" s="99"/>
      <c r="I366" s="99"/>
    </row>
    <row r="367" spans="1:9" ht="31" hidden="1">
      <c r="A367" s="27" t="s">
        <v>1899</v>
      </c>
      <c r="B367" s="19" t="s">
        <v>888</v>
      </c>
      <c r="C367" s="26"/>
      <c r="D367" s="523"/>
      <c r="E367" s="28"/>
      <c r="F367" s="26"/>
      <c r="G367" s="26"/>
      <c r="H367" s="99"/>
      <c r="I367" s="99"/>
    </row>
    <row r="368" spans="1:9" ht="31" hidden="1">
      <c r="A368" s="27" t="s">
        <v>1902</v>
      </c>
      <c r="B368" s="19" t="s">
        <v>891</v>
      </c>
      <c r="C368" s="26"/>
      <c r="D368" s="523"/>
      <c r="E368" s="28"/>
      <c r="F368" s="26"/>
      <c r="G368" s="26"/>
      <c r="H368" s="99"/>
      <c r="I368" s="99"/>
    </row>
    <row r="369" spans="1:9" ht="40.15" customHeight="1">
      <c r="A369" s="117" t="s">
        <v>1903</v>
      </c>
      <c r="B369" s="1078" t="s">
        <v>68</v>
      </c>
      <c r="C369" s="1091"/>
      <c r="D369" s="1091"/>
      <c r="E369" s="1091"/>
      <c r="F369" s="1091"/>
      <c r="G369" s="1092"/>
      <c r="H369" s="29">
        <f>SUM(D370:D377)</f>
        <v>8</v>
      </c>
      <c r="I369" s="29">
        <f>COUNT(D370:D385)*2</f>
        <v>8</v>
      </c>
    </row>
    <row r="370" spans="1:9" ht="46.5" hidden="1">
      <c r="A370" s="27" t="s">
        <v>1905</v>
      </c>
      <c r="B370" s="19" t="s">
        <v>895</v>
      </c>
      <c r="C370" s="26"/>
      <c r="D370" s="523"/>
      <c r="E370" s="28"/>
      <c r="F370" s="26"/>
      <c r="G370" s="26"/>
      <c r="H370" s="99"/>
      <c r="I370" s="99"/>
    </row>
    <row r="371" spans="1:9" ht="31" hidden="1">
      <c r="A371" s="27" t="s">
        <v>1908</v>
      </c>
      <c r="B371" s="19" t="s">
        <v>899</v>
      </c>
      <c r="C371" s="26"/>
      <c r="D371" s="523"/>
      <c r="E371" s="28"/>
      <c r="F371" s="26"/>
      <c r="G371" s="26"/>
      <c r="H371" s="99"/>
      <c r="I371" s="99"/>
    </row>
    <row r="372" spans="1:9" ht="31" hidden="1">
      <c r="A372" s="27" t="s">
        <v>1910</v>
      </c>
      <c r="B372" s="19" t="s">
        <v>903</v>
      </c>
      <c r="C372" s="26"/>
      <c r="D372" s="523"/>
      <c r="E372" s="28"/>
      <c r="F372" s="26"/>
      <c r="G372" s="26"/>
      <c r="H372" s="99"/>
      <c r="I372" s="99"/>
    </row>
    <row r="373" spans="1:9" ht="31" hidden="1">
      <c r="A373" s="27" t="s">
        <v>1911</v>
      </c>
      <c r="B373" s="51" t="s">
        <v>907</v>
      </c>
      <c r="C373" s="26"/>
      <c r="D373" s="523"/>
      <c r="E373" s="28"/>
      <c r="F373" s="26"/>
      <c r="G373" s="26"/>
      <c r="H373" s="99"/>
      <c r="I373" s="99"/>
    </row>
    <row r="374" spans="1:9" ht="31">
      <c r="A374" s="18" t="s">
        <v>1916</v>
      </c>
      <c r="B374" s="19" t="s">
        <v>911</v>
      </c>
      <c r="C374" s="50" t="s">
        <v>3547</v>
      </c>
      <c r="D374" s="601">
        <v>2</v>
      </c>
      <c r="E374" s="28" t="s">
        <v>367</v>
      </c>
      <c r="F374" s="30" t="s">
        <v>4775</v>
      </c>
      <c r="G374" s="53"/>
    </row>
    <row r="375" spans="1:9" ht="31">
      <c r="A375" s="18" t="s">
        <v>1919</v>
      </c>
      <c r="B375" s="19" t="s">
        <v>915</v>
      </c>
      <c r="C375" s="30" t="s">
        <v>4776</v>
      </c>
      <c r="D375" s="601">
        <v>2</v>
      </c>
      <c r="E375" s="28" t="s">
        <v>646</v>
      </c>
      <c r="F375" s="26"/>
      <c r="G375" s="53"/>
    </row>
    <row r="376" spans="1:9" ht="29">
      <c r="A376" s="18"/>
      <c r="B376" s="19"/>
      <c r="C376" s="30" t="s">
        <v>4777</v>
      </c>
      <c r="D376" s="601">
        <v>2</v>
      </c>
      <c r="E376" s="28" t="s">
        <v>646</v>
      </c>
      <c r="F376" s="26"/>
      <c r="G376" s="53"/>
    </row>
    <row r="377" spans="1:9" ht="46.5">
      <c r="A377" s="18" t="s">
        <v>1923</v>
      </c>
      <c r="B377" s="19" t="s">
        <v>920</v>
      </c>
      <c r="C377" s="30" t="s">
        <v>4778</v>
      </c>
      <c r="D377" s="601">
        <v>2</v>
      </c>
      <c r="E377" s="28" t="s">
        <v>339</v>
      </c>
      <c r="F377" s="26"/>
      <c r="G377" s="53"/>
    </row>
    <row r="378" spans="1:9" ht="40.15" hidden="1" customHeight="1">
      <c r="A378" s="162" t="s">
        <v>1924</v>
      </c>
      <c r="B378" s="992" t="s">
        <v>66</v>
      </c>
      <c r="C378" s="1001"/>
      <c r="D378" s="1001"/>
      <c r="E378" s="1001"/>
      <c r="F378" s="1001"/>
      <c r="G378" s="1002"/>
      <c r="H378" s="99">
        <f>SUM(D379:D381)</f>
        <v>0</v>
      </c>
      <c r="I378" s="99">
        <f>COUNT(D379:D381)*2</f>
        <v>0</v>
      </c>
    </row>
    <row r="379" spans="1:9" ht="31" hidden="1">
      <c r="A379" s="27" t="s">
        <v>1925</v>
      </c>
      <c r="B379" s="19" t="s">
        <v>923</v>
      </c>
      <c r="C379" s="26"/>
      <c r="D379" s="523"/>
      <c r="E379" s="28"/>
      <c r="F379" s="26"/>
      <c r="G379" s="26"/>
      <c r="H379" s="99"/>
      <c r="I379" s="99"/>
    </row>
    <row r="380" spans="1:9" ht="46.5" hidden="1">
      <c r="A380" s="27" t="s">
        <v>1926</v>
      </c>
      <c r="B380" s="19" t="s">
        <v>930</v>
      </c>
      <c r="C380" s="26"/>
      <c r="D380" s="523"/>
      <c r="E380" s="28"/>
      <c r="F380" s="26"/>
      <c r="G380" s="26"/>
      <c r="H380" s="99"/>
      <c r="I380" s="99"/>
    </row>
    <row r="381" spans="1:9" ht="31" hidden="1">
      <c r="A381" s="27" t="s">
        <v>1927</v>
      </c>
      <c r="B381" s="19" t="s">
        <v>937</v>
      </c>
      <c r="C381" s="26"/>
      <c r="D381" s="523"/>
      <c r="E381" s="28"/>
      <c r="F381" s="26"/>
      <c r="G381" s="26"/>
      <c r="H381" s="99"/>
      <c r="I381" s="99"/>
    </row>
    <row r="382" spans="1:9" ht="40.15" hidden="1" customHeight="1">
      <c r="A382" s="162" t="s">
        <v>1928</v>
      </c>
      <c r="B382" s="1078" t="s">
        <v>64</v>
      </c>
      <c r="C382" s="1091"/>
      <c r="D382" s="1091"/>
      <c r="E382" s="1091"/>
      <c r="F382" s="1091"/>
      <c r="G382" s="1092"/>
      <c r="H382" s="99">
        <f>SUM(D383:D385)</f>
        <v>0</v>
      </c>
      <c r="I382" s="99">
        <f>COUNT(D383:D385)*2</f>
        <v>0</v>
      </c>
    </row>
    <row r="383" spans="1:9" ht="43.5" hidden="1">
      <c r="A383" s="27" t="s">
        <v>1929</v>
      </c>
      <c r="B383" s="30" t="s">
        <v>941</v>
      </c>
      <c r="C383" s="26"/>
      <c r="D383" s="523"/>
      <c r="E383" s="28"/>
      <c r="F383" s="26"/>
      <c r="G383" s="26"/>
      <c r="H383" s="99"/>
      <c r="I383" s="99"/>
    </row>
    <row r="384" spans="1:9" ht="29" hidden="1">
      <c r="A384" s="27" t="s">
        <v>942</v>
      </c>
      <c r="B384" s="30" t="s">
        <v>943</v>
      </c>
      <c r="C384" s="26"/>
      <c r="D384" s="523"/>
      <c r="E384" s="28"/>
      <c r="F384" s="26"/>
      <c r="G384" s="26"/>
      <c r="H384" s="99"/>
      <c r="I384" s="99"/>
    </row>
    <row r="385" spans="1:9" ht="62" hidden="1">
      <c r="A385" s="27" t="s">
        <v>1930</v>
      </c>
      <c r="B385" s="114" t="s">
        <v>945</v>
      </c>
      <c r="C385" s="26"/>
      <c r="D385" s="523"/>
      <c r="E385" s="28"/>
      <c r="F385" s="26"/>
      <c r="G385" s="26"/>
      <c r="H385" s="99"/>
      <c r="I385" s="99"/>
    </row>
    <row r="386" spans="1:9" ht="40.15" customHeight="1">
      <c r="A386" s="117" t="s">
        <v>2529</v>
      </c>
      <c r="B386" s="992" t="s">
        <v>62</v>
      </c>
      <c r="C386" s="1001"/>
      <c r="D386" s="1001"/>
      <c r="E386" s="1001"/>
      <c r="F386" s="1001"/>
      <c r="G386" s="1002"/>
      <c r="H386" s="29">
        <f>SUM(D387:D392)</f>
        <v>4</v>
      </c>
      <c r="I386" s="29">
        <f>COUNT(D387:D392)*2</f>
        <v>4</v>
      </c>
    </row>
    <row r="387" spans="1:9" ht="31" hidden="1">
      <c r="A387" s="27" t="s">
        <v>1932</v>
      </c>
      <c r="B387" s="19" t="s">
        <v>947</v>
      </c>
      <c r="C387" s="26"/>
      <c r="D387" s="523"/>
      <c r="E387" s="28"/>
      <c r="F387" s="26"/>
      <c r="G387" s="26"/>
      <c r="H387" s="99"/>
      <c r="I387" s="99"/>
    </row>
    <row r="388" spans="1:9" ht="31" hidden="1">
      <c r="A388" s="27" t="s">
        <v>1933</v>
      </c>
      <c r="B388" s="19" t="s">
        <v>954</v>
      </c>
      <c r="C388" s="26"/>
      <c r="D388" s="523"/>
      <c r="E388" s="28"/>
      <c r="F388" s="26"/>
      <c r="G388" s="26"/>
      <c r="H388" s="99"/>
      <c r="I388" s="99"/>
    </row>
    <row r="389" spans="1:9" ht="31">
      <c r="A389" s="18" t="s">
        <v>2530</v>
      </c>
      <c r="B389" s="19" t="s">
        <v>960</v>
      </c>
      <c r="C389" s="23" t="s">
        <v>966</v>
      </c>
      <c r="D389" s="601">
        <v>2</v>
      </c>
      <c r="E389" s="37" t="s">
        <v>538</v>
      </c>
      <c r="F389" s="26"/>
      <c r="G389" s="53"/>
    </row>
    <row r="390" spans="1:9" ht="29">
      <c r="A390" s="18"/>
      <c r="B390" s="19"/>
      <c r="C390" s="23" t="s">
        <v>965</v>
      </c>
      <c r="D390" s="601">
        <v>2</v>
      </c>
      <c r="E390" s="28" t="s">
        <v>538</v>
      </c>
      <c r="F390" s="26"/>
      <c r="G390" s="53"/>
    </row>
    <row r="391" spans="1:9" ht="62" hidden="1">
      <c r="A391" s="27" t="s">
        <v>1934</v>
      </c>
      <c r="B391" s="51" t="s">
        <v>968</v>
      </c>
      <c r="C391" s="26"/>
      <c r="D391" s="523"/>
      <c r="E391" s="28"/>
      <c r="F391" s="26"/>
      <c r="G391" s="26"/>
      <c r="H391" s="99"/>
      <c r="I391" s="99"/>
    </row>
    <row r="392" spans="1:9" ht="31" hidden="1">
      <c r="A392" s="27" t="s">
        <v>1936</v>
      </c>
      <c r="B392" s="19" t="s">
        <v>979</v>
      </c>
      <c r="C392" s="26"/>
      <c r="D392" s="523"/>
      <c r="E392" s="28"/>
      <c r="F392" s="26"/>
      <c r="G392" s="26"/>
      <c r="H392" s="99"/>
      <c r="I392" s="99"/>
    </row>
    <row r="393" spans="1:9" ht="40.15" hidden="1" customHeight="1">
      <c r="A393" s="162" t="s">
        <v>1937</v>
      </c>
      <c r="B393" s="1078" t="s">
        <v>60</v>
      </c>
      <c r="C393" s="1091"/>
      <c r="D393" s="1091"/>
      <c r="E393" s="1091"/>
      <c r="F393" s="1091"/>
      <c r="G393" s="1092"/>
      <c r="H393" s="99">
        <f>SUM(D394:D396)</f>
        <v>0</v>
      </c>
      <c r="I393" s="99">
        <f>COUNT(D394:D396)*2</f>
        <v>0</v>
      </c>
    </row>
    <row r="394" spans="1:9" ht="31" hidden="1">
      <c r="A394" s="27" t="s">
        <v>1938</v>
      </c>
      <c r="B394" s="114" t="s">
        <v>988</v>
      </c>
      <c r="C394" s="26"/>
      <c r="D394" s="523"/>
      <c r="E394" s="28"/>
      <c r="F394" s="26"/>
      <c r="G394" s="26"/>
      <c r="H394" s="99"/>
      <c r="I394" s="99"/>
    </row>
    <row r="395" spans="1:9" ht="31" hidden="1">
      <c r="A395" s="27" t="s">
        <v>990</v>
      </c>
      <c r="B395" s="114" t="s">
        <v>991</v>
      </c>
      <c r="C395" s="26"/>
      <c r="D395" s="523"/>
      <c r="E395" s="28"/>
      <c r="F395" s="26"/>
      <c r="G395" s="26"/>
      <c r="H395" s="99"/>
      <c r="I395" s="99"/>
    </row>
    <row r="396" spans="1:9" ht="31" hidden="1">
      <c r="A396" s="27" t="s">
        <v>1939</v>
      </c>
      <c r="B396" s="114" t="s">
        <v>993</v>
      </c>
      <c r="C396" s="26"/>
      <c r="D396" s="523"/>
      <c r="E396" s="28"/>
      <c r="F396" s="26"/>
      <c r="G396" s="26"/>
      <c r="H396" s="99"/>
      <c r="I396" s="99"/>
    </row>
    <row r="397" spans="1:9" ht="40.15" hidden="1" customHeight="1">
      <c r="A397" s="162" t="s">
        <v>1942</v>
      </c>
      <c r="B397" s="1078" t="s">
        <v>58</v>
      </c>
      <c r="C397" s="1091"/>
      <c r="D397" s="1091"/>
      <c r="E397" s="1091"/>
      <c r="F397" s="1091"/>
      <c r="G397" s="1092"/>
      <c r="H397" s="99">
        <f>SUM(D398:D407)</f>
        <v>0</v>
      </c>
      <c r="I397" s="99">
        <f>COUNT(D398:D407)*2</f>
        <v>0</v>
      </c>
    </row>
    <row r="398" spans="1:9" ht="31" hidden="1">
      <c r="A398" s="27" t="s">
        <v>995</v>
      </c>
      <c r="B398" s="114" t="s">
        <v>996</v>
      </c>
      <c r="C398" s="26"/>
      <c r="D398" s="523"/>
      <c r="E398" s="28"/>
      <c r="F398" s="26"/>
      <c r="G398" s="26"/>
      <c r="H398" s="99"/>
      <c r="I398" s="99"/>
    </row>
    <row r="399" spans="1:9" ht="31" hidden="1">
      <c r="A399" s="27" t="s">
        <v>997</v>
      </c>
      <c r="B399" s="114" t="s">
        <v>998</v>
      </c>
      <c r="C399" s="26"/>
      <c r="D399" s="523"/>
      <c r="E399" s="28"/>
      <c r="F399" s="26"/>
      <c r="G399" s="26"/>
      <c r="H399" s="99"/>
      <c r="I399" s="99"/>
    </row>
    <row r="400" spans="1:9" ht="31" hidden="1">
      <c r="A400" s="27" t="s">
        <v>999</v>
      </c>
      <c r="B400" s="114" t="s">
        <v>1000</v>
      </c>
      <c r="C400" s="26"/>
      <c r="D400" s="523"/>
      <c r="E400" s="28"/>
      <c r="F400" s="26"/>
      <c r="G400" s="26"/>
      <c r="H400" s="99"/>
      <c r="I400" s="99"/>
    </row>
    <row r="401" spans="1:9" ht="31" hidden="1">
      <c r="A401" s="27" t="s">
        <v>1001</v>
      </c>
      <c r="B401" s="114" t="s">
        <v>1002</v>
      </c>
      <c r="C401" s="26"/>
      <c r="D401" s="523"/>
      <c r="E401" s="28"/>
      <c r="F401" s="26"/>
      <c r="G401" s="26"/>
      <c r="H401" s="99"/>
      <c r="I401" s="99"/>
    </row>
    <row r="402" spans="1:9" ht="46.5" hidden="1">
      <c r="A402" s="27" t="s">
        <v>1943</v>
      </c>
      <c r="B402" s="114" t="s">
        <v>1004</v>
      </c>
      <c r="C402" s="26"/>
      <c r="D402" s="523"/>
      <c r="E402" s="28"/>
      <c r="F402" s="26"/>
      <c r="G402" s="26"/>
      <c r="H402" s="99"/>
      <c r="I402" s="99"/>
    </row>
    <row r="403" spans="1:9" ht="31" hidden="1">
      <c r="A403" s="27" t="s">
        <v>1005</v>
      </c>
      <c r="B403" s="114" t="s">
        <v>1006</v>
      </c>
      <c r="C403" s="26"/>
      <c r="D403" s="523"/>
      <c r="E403" s="28"/>
      <c r="F403" s="26"/>
      <c r="G403" s="26"/>
      <c r="H403" s="99"/>
      <c r="I403" s="99"/>
    </row>
    <row r="404" spans="1:9" ht="31" hidden="1">
      <c r="A404" s="27" t="s">
        <v>1007</v>
      </c>
      <c r="B404" s="114" t="s">
        <v>1008</v>
      </c>
      <c r="C404" s="26"/>
      <c r="D404" s="523"/>
      <c r="E404" s="28"/>
      <c r="F404" s="26"/>
      <c r="G404" s="26"/>
      <c r="H404" s="99"/>
      <c r="I404" s="99"/>
    </row>
    <row r="405" spans="1:9" ht="31" hidden="1">
      <c r="A405" s="27" t="s">
        <v>1009</v>
      </c>
      <c r="B405" s="19" t="s">
        <v>1010</v>
      </c>
      <c r="C405" s="26"/>
      <c r="D405" s="523"/>
      <c r="E405" s="28"/>
      <c r="F405" s="26"/>
      <c r="G405" s="26"/>
      <c r="H405" s="99"/>
      <c r="I405" s="99"/>
    </row>
    <row r="406" spans="1:9" ht="31" hidden="1">
      <c r="A406" s="27" t="s">
        <v>1012</v>
      </c>
      <c r="B406" s="19" t="s">
        <v>1013</v>
      </c>
      <c r="C406" s="26"/>
      <c r="D406" s="523"/>
      <c r="E406" s="28"/>
      <c r="F406" s="26"/>
      <c r="G406" s="26"/>
      <c r="H406" s="99"/>
      <c r="I406" s="99"/>
    </row>
    <row r="407" spans="1:9" ht="46.5" hidden="1">
      <c r="A407" s="27" t="s">
        <v>1019</v>
      </c>
      <c r="B407" s="19" t="s">
        <v>1020</v>
      </c>
      <c r="C407" s="26"/>
      <c r="D407" s="523"/>
      <c r="E407" s="28"/>
      <c r="F407" s="26"/>
      <c r="G407" s="26"/>
      <c r="H407" s="99"/>
      <c r="I407" s="99"/>
    </row>
    <row r="408" spans="1:9" ht="40.15" hidden="1" customHeight="1">
      <c r="A408" s="162" t="s">
        <v>57</v>
      </c>
      <c r="B408" s="1078" t="s">
        <v>56</v>
      </c>
      <c r="C408" s="1091"/>
      <c r="D408" s="1091"/>
      <c r="E408" s="1091"/>
      <c r="F408" s="1091"/>
      <c r="G408" s="1092"/>
      <c r="H408" s="99">
        <f>SUM(D409:D411)</f>
        <v>0</v>
      </c>
      <c r="I408" s="99">
        <f>COUNT(D409:D411)*2</f>
        <v>0</v>
      </c>
    </row>
    <row r="409" spans="1:9" ht="31" hidden="1">
      <c r="A409" s="27" t="s">
        <v>1022</v>
      </c>
      <c r="B409" s="114" t="s">
        <v>1023</v>
      </c>
      <c r="C409" s="26"/>
      <c r="D409" s="523"/>
      <c r="E409" s="28"/>
      <c r="F409" s="26"/>
      <c r="G409" s="26"/>
      <c r="H409" s="99"/>
      <c r="I409" s="99"/>
    </row>
    <row r="410" spans="1:9" ht="31" hidden="1">
      <c r="A410" s="27" t="s">
        <v>1024</v>
      </c>
      <c r="B410" s="114" t="s">
        <v>1025</v>
      </c>
      <c r="C410" s="26"/>
      <c r="D410" s="523"/>
      <c r="E410" s="28"/>
      <c r="F410" s="26"/>
      <c r="G410" s="26"/>
      <c r="H410" s="99"/>
      <c r="I410" s="99"/>
    </row>
    <row r="411" spans="1:9" ht="31" hidden="1">
      <c r="A411" s="27" t="s">
        <v>1026</v>
      </c>
      <c r="B411" s="114" t="s">
        <v>1027</v>
      </c>
      <c r="C411" s="26"/>
      <c r="D411" s="523"/>
      <c r="E411" s="28"/>
      <c r="F411" s="26"/>
      <c r="G411" s="26"/>
      <c r="H411" s="99"/>
      <c r="I411" s="99"/>
    </row>
    <row r="412" spans="1:9" ht="40.15" hidden="1" customHeight="1">
      <c r="A412" s="162" t="s">
        <v>1950</v>
      </c>
      <c r="B412" s="1078" t="s">
        <v>54</v>
      </c>
      <c r="C412" s="1091"/>
      <c r="D412" s="1091"/>
      <c r="E412" s="1091"/>
      <c r="F412" s="1091"/>
      <c r="G412" s="1092"/>
      <c r="H412" s="99">
        <f>SUM(D413:D416)</f>
        <v>0</v>
      </c>
      <c r="I412" s="99">
        <f>COUNT(D413:D416)*2</f>
        <v>0</v>
      </c>
    </row>
    <row r="413" spans="1:9" ht="31" hidden="1">
      <c r="A413" s="27" t="s">
        <v>1952</v>
      </c>
      <c r="B413" s="114" t="s">
        <v>1029</v>
      </c>
      <c r="C413" s="26"/>
      <c r="D413" s="523"/>
      <c r="E413" s="28"/>
      <c r="F413" s="26"/>
      <c r="G413" s="26"/>
      <c r="H413" s="99"/>
      <c r="I413" s="99"/>
    </row>
    <row r="414" spans="1:9" ht="31" hidden="1">
      <c r="A414" s="27" t="s">
        <v>1034</v>
      </c>
      <c r="B414" s="114" t="s">
        <v>1035</v>
      </c>
      <c r="C414" s="26"/>
      <c r="D414" s="523"/>
      <c r="E414" s="28"/>
      <c r="F414" s="26"/>
      <c r="G414" s="26"/>
      <c r="H414" s="99"/>
      <c r="I414" s="99"/>
    </row>
    <row r="415" spans="1:9" ht="31" hidden="1">
      <c r="A415" s="27" t="s">
        <v>1036</v>
      </c>
      <c r="B415" s="114" t="s">
        <v>1037</v>
      </c>
      <c r="C415" s="26"/>
      <c r="D415" s="523"/>
      <c r="E415" s="28"/>
      <c r="F415" s="26"/>
      <c r="G415" s="26"/>
      <c r="H415" s="99"/>
      <c r="I415" s="99"/>
    </row>
    <row r="416" spans="1:9" ht="31" hidden="1">
      <c r="A416" s="27" t="s">
        <v>1038</v>
      </c>
      <c r="B416" s="114" t="s">
        <v>1039</v>
      </c>
      <c r="C416" s="26"/>
      <c r="D416" s="523"/>
      <c r="E416" s="28"/>
      <c r="F416" s="26"/>
      <c r="G416" s="26"/>
      <c r="H416" s="99"/>
      <c r="I416" s="99"/>
    </row>
    <row r="417" spans="1:9" ht="40.15" hidden="1" customHeight="1">
      <c r="A417" s="162" t="s">
        <v>1957</v>
      </c>
      <c r="B417" s="992" t="s">
        <v>52</v>
      </c>
      <c r="C417" s="1001"/>
      <c r="D417" s="1001"/>
      <c r="E417" s="1001"/>
      <c r="F417" s="1001"/>
      <c r="G417" s="1002"/>
      <c r="H417" s="99">
        <f>SUM(D418:D420)</f>
        <v>0</v>
      </c>
      <c r="I417" s="99">
        <f>COUNT(D418:D420)*2</f>
        <v>0</v>
      </c>
    </row>
    <row r="418" spans="1:9" ht="46.5" hidden="1">
      <c r="A418" s="27" t="s">
        <v>2538</v>
      </c>
      <c r="B418" s="19" t="s">
        <v>1041</v>
      </c>
      <c r="C418" s="114"/>
      <c r="D418" s="523"/>
      <c r="E418" s="28"/>
      <c r="F418" s="26"/>
      <c r="G418" s="26"/>
      <c r="H418" s="99"/>
      <c r="I418" s="99"/>
    </row>
    <row r="419" spans="1:9" ht="31" hidden="1">
      <c r="A419" s="27" t="s">
        <v>1958</v>
      </c>
      <c r="B419" s="19" t="s">
        <v>1045</v>
      </c>
      <c r="C419" s="26"/>
      <c r="D419" s="523"/>
      <c r="E419" s="28"/>
      <c r="F419" s="26"/>
      <c r="G419" s="26"/>
      <c r="H419" s="99"/>
      <c r="I419" s="99"/>
    </row>
    <row r="420" spans="1:9" ht="62" hidden="1">
      <c r="A420" s="27" t="s">
        <v>1052</v>
      </c>
      <c r="B420" s="19" t="s">
        <v>1057</v>
      </c>
      <c r="C420" s="26"/>
      <c r="D420" s="523"/>
      <c r="E420" s="28"/>
      <c r="F420" s="26"/>
      <c r="G420" s="26"/>
      <c r="H420" s="99"/>
      <c r="I420" s="99"/>
    </row>
    <row r="421" spans="1:9" ht="21" hidden="1">
      <c r="A421" s="423"/>
      <c r="B421" s="1195" t="s">
        <v>4376</v>
      </c>
      <c r="C421" s="1197"/>
      <c r="D421" s="1197"/>
      <c r="E421" s="1197"/>
      <c r="F421" s="1197"/>
      <c r="G421" s="1197"/>
      <c r="H421" s="99"/>
      <c r="I421" s="99"/>
    </row>
    <row r="422" spans="1:9" ht="40.15" hidden="1" customHeight="1">
      <c r="A422" s="162" t="s">
        <v>51</v>
      </c>
      <c r="B422" s="1078" t="s">
        <v>50</v>
      </c>
      <c r="C422" s="1091"/>
      <c r="D422" s="1091"/>
      <c r="E422" s="1091"/>
      <c r="F422" s="1091"/>
      <c r="G422" s="1092"/>
      <c r="H422" s="99">
        <f>SUM(D423:D428)</f>
        <v>0</v>
      </c>
      <c r="I422" s="99">
        <f>COUNT(D423:D428)*2</f>
        <v>0</v>
      </c>
    </row>
    <row r="423" spans="1:9" ht="46.5" hidden="1">
      <c r="A423" s="27" t="s">
        <v>1058</v>
      </c>
      <c r="B423" s="114" t="s">
        <v>1059</v>
      </c>
      <c r="C423" s="114"/>
      <c r="D423" s="523"/>
      <c r="E423" s="28"/>
      <c r="F423" s="26"/>
      <c r="G423" s="26"/>
      <c r="H423" s="99"/>
      <c r="I423" s="99"/>
    </row>
    <row r="424" spans="1:9" ht="62" hidden="1">
      <c r="A424" s="27" t="s">
        <v>1060</v>
      </c>
      <c r="B424" s="114" t="s">
        <v>1061</v>
      </c>
      <c r="C424" s="26"/>
      <c r="D424" s="523"/>
      <c r="E424" s="28"/>
      <c r="F424" s="26"/>
      <c r="G424" s="26"/>
      <c r="H424" s="99"/>
      <c r="I424" s="99"/>
    </row>
    <row r="425" spans="1:9" ht="46.5" hidden="1">
      <c r="A425" s="27" t="s">
        <v>1062</v>
      </c>
      <c r="B425" s="114" t="s">
        <v>1063</v>
      </c>
      <c r="C425" s="26"/>
      <c r="D425" s="523"/>
      <c r="E425" s="28"/>
      <c r="F425" s="26"/>
      <c r="G425" s="26"/>
      <c r="H425" s="99"/>
      <c r="I425" s="99"/>
    </row>
    <row r="426" spans="1:9" ht="62" hidden="1">
      <c r="A426" s="27" t="s">
        <v>1064</v>
      </c>
      <c r="B426" s="114" t="s">
        <v>1065</v>
      </c>
      <c r="C426" s="26"/>
      <c r="D426" s="523"/>
      <c r="E426" s="28"/>
      <c r="F426" s="26"/>
      <c r="G426" s="26"/>
      <c r="H426" s="99"/>
      <c r="I426" s="99"/>
    </row>
    <row r="427" spans="1:9" ht="46.5" hidden="1">
      <c r="A427" s="27" t="s">
        <v>1066</v>
      </c>
      <c r="B427" s="114" t="s">
        <v>1067</v>
      </c>
      <c r="C427" s="26"/>
      <c r="D427" s="523"/>
      <c r="E427" s="28"/>
      <c r="F427" s="26"/>
      <c r="G427" s="26"/>
      <c r="H427" s="99"/>
      <c r="I427" s="99"/>
    </row>
    <row r="428" spans="1:9" ht="29" hidden="1">
      <c r="A428" s="27" t="s">
        <v>1068</v>
      </c>
      <c r="B428" s="30" t="s">
        <v>1069</v>
      </c>
      <c r="C428" s="26"/>
      <c r="D428" s="523"/>
      <c r="E428" s="28"/>
      <c r="F428" s="26"/>
      <c r="G428" s="26"/>
      <c r="H428" s="99"/>
      <c r="I428" s="99"/>
    </row>
    <row r="429" spans="1:9" ht="40.15" hidden="1" customHeight="1">
      <c r="A429" s="162" t="s">
        <v>49</v>
      </c>
      <c r="B429" s="1078" t="s">
        <v>48</v>
      </c>
      <c r="C429" s="1091"/>
      <c r="D429" s="1091"/>
      <c r="E429" s="1091"/>
      <c r="F429" s="1091"/>
      <c r="G429" s="1092"/>
      <c r="H429" s="99">
        <f>SUM(D430:D440)</f>
        <v>0</v>
      </c>
      <c r="I429" s="99">
        <f>COUNT(D430:D440)*2</f>
        <v>0</v>
      </c>
    </row>
    <row r="430" spans="1:9" ht="40.15" hidden="1" customHeight="1">
      <c r="A430" s="27" t="s">
        <v>1070</v>
      </c>
      <c r="B430" s="23" t="s">
        <v>1967</v>
      </c>
      <c r="C430" s="28"/>
      <c r="D430" s="52"/>
      <c r="E430" s="28"/>
      <c r="F430" s="28"/>
      <c r="G430" s="465"/>
      <c r="H430" s="99"/>
      <c r="I430" s="99"/>
    </row>
    <row r="431" spans="1:9" ht="40.15" hidden="1" customHeight="1">
      <c r="A431" s="27" t="s">
        <v>1071</v>
      </c>
      <c r="B431" s="23" t="s">
        <v>1978</v>
      </c>
      <c r="C431" s="28"/>
      <c r="D431" s="52"/>
      <c r="E431" s="28"/>
      <c r="F431" s="28"/>
      <c r="G431" s="465"/>
      <c r="H431" s="99"/>
      <c r="I431" s="99"/>
    </row>
    <row r="432" spans="1:9" ht="40.15" hidden="1" customHeight="1">
      <c r="A432" s="27" t="s">
        <v>1073</v>
      </c>
      <c r="B432" s="172" t="s">
        <v>1988</v>
      </c>
      <c r="C432" s="28"/>
      <c r="D432" s="52"/>
      <c r="E432" s="28"/>
      <c r="F432" s="28"/>
      <c r="G432" s="465"/>
      <c r="H432" s="99"/>
      <c r="I432" s="99"/>
    </row>
    <row r="433" spans="1:9" ht="40.15" hidden="1" customHeight="1">
      <c r="A433" s="27" t="s">
        <v>1074</v>
      </c>
      <c r="B433" s="23" t="s">
        <v>1072</v>
      </c>
      <c r="C433" s="28"/>
      <c r="D433" s="52"/>
      <c r="E433" s="28"/>
      <c r="F433" s="28"/>
      <c r="G433" s="465"/>
      <c r="H433" s="99"/>
      <c r="I433" s="99"/>
    </row>
    <row r="434" spans="1:9" ht="40.15" hidden="1" customHeight="1">
      <c r="A434" s="27" t="s">
        <v>1998</v>
      </c>
      <c r="B434" s="23" t="s">
        <v>1999</v>
      </c>
      <c r="C434" s="28"/>
      <c r="D434" s="52"/>
      <c r="E434" s="28"/>
      <c r="F434" s="28"/>
      <c r="G434" s="465"/>
      <c r="H434" s="99"/>
      <c r="I434" s="99"/>
    </row>
    <row r="435" spans="1:9" ht="40.15" hidden="1" customHeight="1">
      <c r="A435" s="27" t="s">
        <v>2004</v>
      </c>
      <c r="B435" s="23" t="s">
        <v>2005</v>
      </c>
      <c r="C435" s="28"/>
      <c r="D435" s="52"/>
      <c r="E435" s="28"/>
      <c r="F435" s="28"/>
      <c r="G435" s="465"/>
      <c r="H435" s="99"/>
      <c r="I435" s="99"/>
    </row>
    <row r="436" spans="1:9" ht="40.15" hidden="1" customHeight="1">
      <c r="A436" s="27" t="s">
        <v>2016</v>
      </c>
      <c r="B436" s="23" t="s">
        <v>2017</v>
      </c>
      <c r="C436" s="28"/>
      <c r="D436" s="52"/>
      <c r="E436" s="28"/>
      <c r="F436" s="28"/>
      <c r="G436" s="465"/>
      <c r="H436" s="99"/>
      <c r="I436" s="99"/>
    </row>
    <row r="437" spans="1:9" ht="40.15" hidden="1" customHeight="1">
      <c r="A437" s="27" t="s">
        <v>2021</v>
      </c>
      <c r="B437" s="23" t="s">
        <v>2022</v>
      </c>
      <c r="C437" s="28"/>
      <c r="D437" s="52"/>
      <c r="E437" s="28"/>
      <c r="F437" s="28"/>
      <c r="G437" s="465"/>
      <c r="H437" s="99"/>
      <c r="I437" s="99"/>
    </row>
    <row r="438" spans="1:9" ht="29" hidden="1">
      <c r="A438" s="27" t="s">
        <v>2029</v>
      </c>
      <c r="B438" s="23" t="s">
        <v>2030</v>
      </c>
      <c r="C438" s="28"/>
      <c r="D438" s="52"/>
      <c r="E438" s="28"/>
      <c r="F438" s="28"/>
      <c r="G438" s="465"/>
      <c r="H438" s="99"/>
      <c r="I438" s="99"/>
    </row>
    <row r="439" spans="1:9" ht="29" hidden="1">
      <c r="A439" s="27" t="s">
        <v>2033</v>
      </c>
      <c r="B439" s="23" t="s">
        <v>2034</v>
      </c>
      <c r="C439" s="28"/>
      <c r="D439" s="52"/>
      <c r="E439" s="28"/>
      <c r="F439" s="28"/>
      <c r="G439" s="465"/>
      <c r="H439" s="99"/>
      <c r="I439" s="99"/>
    </row>
    <row r="440" spans="1:9" ht="43.5" hidden="1">
      <c r="A440" s="27" t="s">
        <v>2041</v>
      </c>
      <c r="B440" s="23" t="s">
        <v>2042</v>
      </c>
      <c r="C440" s="28"/>
      <c r="D440" s="52"/>
      <c r="E440" s="28"/>
      <c r="F440" s="28"/>
      <c r="G440" s="465"/>
      <c r="H440" s="99"/>
      <c r="I440" s="99"/>
    </row>
    <row r="441" spans="1:9" ht="40.15" hidden="1" customHeight="1">
      <c r="A441" s="162" t="s">
        <v>47</v>
      </c>
      <c r="B441" s="1078" t="s">
        <v>46</v>
      </c>
      <c r="C441" s="1091"/>
      <c r="D441" s="1091"/>
      <c r="E441" s="1091"/>
      <c r="F441" s="1091"/>
      <c r="G441" s="1092"/>
      <c r="H441" s="99">
        <f>SUM(D442:D447)</f>
        <v>0</v>
      </c>
      <c r="I441" s="99">
        <f>COUNT(D442:D447)*2</f>
        <v>0</v>
      </c>
    </row>
    <row r="442" spans="1:9" ht="58" hidden="1">
      <c r="A442" s="27" t="s">
        <v>1075</v>
      </c>
      <c r="B442" s="23" t="s">
        <v>2046</v>
      </c>
      <c r="C442" s="26"/>
      <c r="D442" s="523"/>
      <c r="E442" s="28"/>
      <c r="F442" s="26"/>
      <c r="G442" s="465"/>
      <c r="H442" s="99"/>
      <c r="I442" s="99"/>
    </row>
    <row r="443" spans="1:9" ht="58" hidden="1">
      <c r="A443" s="27" t="s">
        <v>1076</v>
      </c>
      <c r="B443" s="23" t="s">
        <v>2055</v>
      </c>
      <c r="C443" s="26"/>
      <c r="D443" s="523"/>
      <c r="E443" s="28"/>
      <c r="F443" s="26"/>
      <c r="G443" s="465"/>
      <c r="H443" s="99"/>
      <c r="I443" s="99"/>
    </row>
    <row r="444" spans="1:9" ht="43.5" hidden="1">
      <c r="A444" s="27" t="s">
        <v>1077</v>
      </c>
      <c r="B444" s="23" t="s">
        <v>2058</v>
      </c>
      <c r="C444" s="26"/>
      <c r="D444" s="523"/>
      <c r="E444" s="28"/>
      <c r="F444" s="26"/>
      <c r="G444" s="465"/>
      <c r="H444" s="99"/>
      <c r="I444" s="99"/>
    </row>
    <row r="445" spans="1:9" ht="43.5" hidden="1">
      <c r="A445" s="27" t="s">
        <v>1078</v>
      </c>
      <c r="B445" s="23" t="s">
        <v>2064</v>
      </c>
      <c r="C445" s="26"/>
      <c r="D445" s="523"/>
      <c r="E445" s="28"/>
      <c r="F445" s="26"/>
      <c r="G445" s="465"/>
      <c r="H445" s="99"/>
      <c r="I445" s="99"/>
    </row>
    <row r="446" spans="1:9" ht="43.5" hidden="1">
      <c r="A446" s="27" t="s">
        <v>1079</v>
      </c>
      <c r="B446" s="23" t="s">
        <v>5882</v>
      </c>
      <c r="C446" s="26"/>
      <c r="D446" s="523"/>
      <c r="E446" s="28"/>
      <c r="F446" s="26"/>
      <c r="G446" s="465"/>
      <c r="H446" s="99"/>
      <c r="I446" s="99"/>
    </row>
    <row r="447" spans="1:9" ht="46.5" hidden="1">
      <c r="A447" s="27" t="s">
        <v>5880</v>
      </c>
      <c r="B447" s="116" t="s">
        <v>1080</v>
      </c>
      <c r="C447" s="26"/>
      <c r="D447" s="523"/>
      <c r="E447" s="28"/>
      <c r="F447" s="26"/>
      <c r="G447" s="465"/>
      <c r="H447" s="99"/>
      <c r="I447" s="99"/>
    </row>
    <row r="448" spans="1:9" ht="40.15" hidden="1" customHeight="1">
      <c r="A448" s="162" t="s">
        <v>45</v>
      </c>
      <c r="B448" s="992" t="s">
        <v>44</v>
      </c>
      <c r="C448" s="1001"/>
      <c r="D448" s="1001"/>
      <c r="E448" s="1001"/>
      <c r="F448" s="1001"/>
      <c r="G448" s="1002"/>
      <c r="H448" s="99">
        <f>SUM(D449:D458)</f>
        <v>0</v>
      </c>
      <c r="I448" s="99">
        <f>COUNT(D449:D458)*2</f>
        <v>0</v>
      </c>
    </row>
    <row r="449" spans="1:9" ht="31" hidden="1">
      <c r="A449" s="27" t="s">
        <v>1081</v>
      </c>
      <c r="B449" s="114" t="s">
        <v>1082</v>
      </c>
      <c r="C449" s="26"/>
      <c r="D449" s="523"/>
      <c r="E449" s="28"/>
      <c r="F449" s="26"/>
      <c r="G449" s="26"/>
      <c r="H449" s="99"/>
      <c r="I449" s="99"/>
    </row>
    <row r="450" spans="1:9" ht="58" hidden="1">
      <c r="A450" s="27" t="s">
        <v>1083</v>
      </c>
      <c r="B450" s="30" t="s">
        <v>1084</v>
      </c>
      <c r="C450" s="26"/>
      <c r="D450" s="523"/>
      <c r="E450" s="28"/>
      <c r="F450" s="26"/>
      <c r="G450" s="26"/>
      <c r="H450" s="99"/>
      <c r="I450" s="99"/>
    </row>
    <row r="451" spans="1:9" ht="31" hidden="1">
      <c r="A451" s="27" t="s">
        <v>1085</v>
      </c>
      <c r="B451" s="114" t="s">
        <v>1086</v>
      </c>
      <c r="C451" s="26"/>
      <c r="D451" s="523"/>
      <c r="E451" s="28"/>
      <c r="F451" s="26"/>
      <c r="G451" s="26"/>
      <c r="H451" s="99"/>
      <c r="I451" s="99"/>
    </row>
    <row r="452" spans="1:9" ht="31" hidden="1">
      <c r="A452" s="27" t="s">
        <v>1087</v>
      </c>
      <c r="B452" s="114" t="s">
        <v>5883</v>
      </c>
      <c r="C452" s="26"/>
      <c r="D452" s="523"/>
      <c r="E452" s="28"/>
      <c r="F452" s="26"/>
      <c r="G452" s="26"/>
      <c r="H452" s="99"/>
      <c r="I452" s="99"/>
    </row>
    <row r="453" spans="1:9" ht="31" hidden="1">
      <c r="A453" s="27" t="s">
        <v>1088</v>
      </c>
      <c r="B453" s="114" t="s">
        <v>5884</v>
      </c>
      <c r="C453" s="26"/>
      <c r="D453" s="523"/>
      <c r="E453" s="28"/>
      <c r="F453" s="26"/>
      <c r="G453" s="26"/>
      <c r="H453" s="99"/>
      <c r="I453" s="99"/>
    </row>
    <row r="454" spans="1:9" ht="31" hidden="1">
      <c r="A454" s="27" t="s">
        <v>1090</v>
      </c>
      <c r="B454" s="19" t="s">
        <v>5885</v>
      </c>
      <c r="C454" s="26"/>
      <c r="D454" s="523"/>
      <c r="E454" s="28"/>
      <c r="F454" s="26"/>
      <c r="G454" s="26"/>
      <c r="H454" s="99"/>
      <c r="I454" s="99"/>
    </row>
    <row r="455" spans="1:9" ht="46.5" hidden="1">
      <c r="A455" s="27" t="s">
        <v>1092</v>
      </c>
      <c r="B455" s="114" t="s">
        <v>1089</v>
      </c>
      <c r="C455" s="26"/>
      <c r="D455" s="523"/>
      <c r="E455" s="28"/>
      <c r="F455" s="26"/>
      <c r="G455" s="26"/>
      <c r="H455" s="99"/>
      <c r="I455" s="99"/>
    </row>
    <row r="456" spans="1:9" ht="46.5" hidden="1">
      <c r="A456" s="27" t="s">
        <v>3190</v>
      </c>
      <c r="B456" s="114" t="s">
        <v>1091</v>
      </c>
      <c r="C456" s="26"/>
      <c r="D456" s="523"/>
      <c r="E456" s="28"/>
      <c r="F456" s="26"/>
      <c r="G456" s="26"/>
      <c r="H456" s="99"/>
      <c r="I456" s="99"/>
    </row>
    <row r="457" spans="1:9" ht="31" hidden="1">
      <c r="A457" s="27" t="s">
        <v>3191</v>
      </c>
      <c r="B457" s="114" t="s">
        <v>1093</v>
      </c>
      <c r="C457" s="26"/>
      <c r="D457" s="523"/>
      <c r="E457" s="28"/>
      <c r="F457" s="26"/>
      <c r="G457" s="26"/>
      <c r="H457" s="99"/>
      <c r="I457" s="99"/>
    </row>
    <row r="458" spans="1:9" ht="46.5" hidden="1">
      <c r="A458" s="27" t="s">
        <v>3192</v>
      </c>
      <c r="B458" s="19" t="s">
        <v>5888</v>
      </c>
      <c r="C458" s="26"/>
      <c r="D458" s="523"/>
      <c r="E458" s="28"/>
      <c r="F458" s="26"/>
      <c r="G458" s="26"/>
      <c r="H458" s="99"/>
      <c r="I458" s="99"/>
    </row>
    <row r="459" spans="1:9" ht="40.15" hidden="1" customHeight="1">
      <c r="A459" s="162" t="s">
        <v>43</v>
      </c>
      <c r="B459" s="1078" t="s">
        <v>42</v>
      </c>
      <c r="C459" s="1091"/>
      <c r="D459" s="1091"/>
      <c r="E459" s="1091"/>
      <c r="F459" s="1091"/>
      <c r="G459" s="1092"/>
      <c r="H459" s="99">
        <f>SUM(D460:D465)</f>
        <v>0</v>
      </c>
      <c r="I459" s="99">
        <f>COUNT(D460:D465)*2</f>
        <v>0</v>
      </c>
    </row>
    <row r="460" spans="1:9" ht="31" hidden="1">
      <c r="A460" s="27" t="s">
        <v>1094</v>
      </c>
      <c r="B460" s="114" t="s">
        <v>1095</v>
      </c>
      <c r="C460" s="26"/>
      <c r="D460" s="523"/>
      <c r="E460" s="28"/>
      <c r="F460" s="26"/>
      <c r="G460" s="26"/>
      <c r="H460" s="99"/>
      <c r="I460" s="99"/>
    </row>
    <row r="461" spans="1:9" ht="31" hidden="1">
      <c r="A461" s="27" t="s">
        <v>1096</v>
      </c>
      <c r="B461" s="114" t="s">
        <v>1097</v>
      </c>
      <c r="C461" s="26"/>
      <c r="D461" s="523"/>
      <c r="E461" s="28"/>
      <c r="F461" s="26"/>
      <c r="G461" s="26"/>
      <c r="H461" s="99"/>
      <c r="I461" s="99"/>
    </row>
    <row r="462" spans="1:9" ht="31" hidden="1">
      <c r="A462" s="27" t="s">
        <v>1098</v>
      </c>
      <c r="B462" s="114" t="s">
        <v>1099</v>
      </c>
      <c r="C462" s="26"/>
      <c r="D462" s="523"/>
      <c r="E462" s="28"/>
      <c r="F462" s="26"/>
      <c r="G462" s="26"/>
      <c r="H462" s="99"/>
      <c r="I462" s="99"/>
    </row>
    <row r="463" spans="1:9" ht="31" hidden="1">
      <c r="A463" s="27" t="s">
        <v>1100</v>
      </c>
      <c r="B463" s="114" t="s">
        <v>1101</v>
      </c>
      <c r="C463" s="26"/>
      <c r="D463" s="523"/>
      <c r="E463" s="28"/>
      <c r="F463" s="26"/>
      <c r="G463" s="26"/>
      <c r="H463" s="99"/>
      <c r="I463" s="99"/>
    </row>
    <row r="464" spans="1:9" ht="31" hidden="1">
      <c r="A464" s="27" t="s">
        <v>1102</v>
      </c>
      <c r="B464" s="114" t="s">
        <v>1103</v>
      </c>
      <c r="C464" s="26"/>
      <c r="D464" s="523"/>
      <c r="E464" s="28"/>
      <c r="F464" s="26"/>
      <c r="G464" s="26"/>
      <c r="H464" s="99"/>
      <c r="I464" s="99"/>
    </row>
    <row r="465" spans="1:9" ht="31" hidden="1">
      <c r="A465" s="27" t="s">
        <v>1104</v>
      </c>
      <c r="B465" s="114" t="s">
        <v>1105</v>
      </c>
      <c r="C465" s="26"/>
      <c r="D465" s="523"/>
      <c r="E465" s="28"/>
      <c r="F465" s="26"/>
      <c r="G465" s="26"/>
      <c r="H465" s="99"/>
      <c r="I465" s="99"/>
    </row>
    <row r="466" spans="1:9" ht="40.15" hidden="1" customHeight="1">
      <c r="A466" s="162" t="s">
        <v>41</v>
      </c>
      <c r="B466" s="1078" t="s">
        <v>40</v>
      </c>
      <c r="C466" s="1091"/>
      <c r="D466" s="1091"/>
      <c r="E466" s="1091"/>
      <c r="F466" s="1091"/>
      <c r="G466" s="1092"/>
      <c r="H466" s="99">
        <f>SUM(D467:D470)</f>
        <v>0</v>
      </c>
      <c r="I466" s="99">
        <f>COUNT(D467:D470)*2</f>
        <v>0</v>
      </c>
    </row>
    <row r="467" spans="1:9" ht="31" hidden="1">
      <c r="A467" s="27" t="s">
        <v>1106</v>
      </c>
      <c r="B467" s="114" t="s">
        <v>1107</v>
      </c>
      <c r="C467" s="26"/>
      <c r="D467" s="523"/>
      <c r="E467" s="28"/>
      <c r="F467" s="26"/>
      <c r="G467" s="26"/>
      <c r="H467" s="99"/>
      <c r="I467" s="99"/>
    </row>
    <row r="468" spans="1:9" ht="31" hidden="1">
      <c r="A468" s="27" t="s">
        <v>1108</v>
      </c>
      <c r="B468" s="114" t="s">
        <v>1109</v>
      </c>
      <c r="C468" s="26"/>
      <c r="D468" s="523"/>
      <c r="E468" s="28"/>
      <c r="F468" s="26"/>
      <c r="G468" s="26"/>
      <c r="H468" s="99"/>
      <c r="I468" s="99"/>
    </row>
    <row r="469" spans="1:9" ht="15.5" hidden="1">
      <c r="A469" s="27" t="s">
        <v>1110</v>
      </c>
      <c r="B469" s="114" t="s">
        <v>1111</v>
      </c>
      <c r="C469" s="26"/>
      <c r="D469" s="523"/>
      <c r="E469" s="28"/>
      <c r="F469" s="26"/>
      <c r="G469" s="26"/>
      <c r="H469" s="99"/>
      <c r="I469" s="99"/>
    </row>
    <row r="470" spans="1:9" ht="31" hidden="1">
      <c r="A470" s="27" t="s">
        <v>1112</v>
      </c>
      <c r="B470" s="114" t="s">
        <v>1113</v>
      </c>
      <c r="C470" s="26"/>
      <c r="D470" s="523"/>
      <c r="E470" s="28"/>
      <c r="F470" s="26"/>
      <c r="G470" s="26"/>
      <c r="H470" s="99"/>
      <c r="I470" s="99"/>
    </row>
    <row r="471" spans="1:9" hidden="1">
      <c r="A471" s="27"/>
      <c r="B471" s="1008" t="s">
        <v>6194</v>
      </c>
      <c r="C471" s="1009"/>
      <c r="D471" s="1009"/>
      <c r="E471" s="1009"/>
      <c r="F471" s="1009"/>
      <c r="G471" s="1009"/>
      <c r="H471" s="99"/>
      <c r="I471" s="99"/>
    </row>
    <row r="472" spans="1:9" ht="40.15" hidden="1" customHeight="1">
      <c r="A472" s="359" t="s">
        <v>39</v>
      </c>
      <c r="B472" s="1078" t="s">
        <v>38</v>
      </c>
      <c r="C472" s="1091"/>
      <c r="D472" s="1091"/>
      <c r="E472" s="1091"/>
      <c r="F472" s="1091"/>
      <c r="G472" s="1092"/>
      <c r="H472" s="99">
        <f>SUM(D473:D482)</f>
        <v>0</v>
      </c>
      <c r="I472" s="99">
        <f>COUNT(D473:D482)*2</f>
        <v>0</v>
      </c>
    </row>
    <row r="473" spans="1:9" ht="46.5" hidden="1">
      <c r="A473" s="27" t="s">
        <v>1114</v>
      </c>
      <c r="B473" s="114" t="s">
        <v>1115</v>
      </c>
      <c r="C473" s="26"/>
      <c r="D473" s="523"/>
      <c r="E473" s="28"/>
      <c r="F473" s="26"/>
      <c r="G473" s="26"/>
      <c r="H473" s="99"/>
      <c r="I473" s="99"/>
    </row>
    <row r="474" spans="1:9" ht="46.5" hidden="1">
      <c r="A474" s="27" t="s">
        <v>1116</v>
      </c>
      <c r="B474" s="114" t="s">
        <v>1117</v>
      </c>
      <c r="C474" s="26"/>
      <c r="D474" s="523"/>
      <c r="E474" s="28"/>
      <c r="F474" s="26"/>
      <c r="G474" s="26"/>
      <c r="H474" s="99"/>
      <c r="I474" s="99"/>
    </row>
    <row r="475" spans="1:9" ht="46.5" hidden="1">
      <c r="A475" s="27" t="s">
        <v>1118</v>
      </c>
      <c r="B475" s="114" t="s">
        <v>1119</v>
      </c>
      <c r="C475" s="26"/>
      <c r="D475" s="523"/>
      <c r="E475" s="28"/>
      <c r="F475" s="26"/>
      <c r="G475" s="26"/>
      <c r="H475" s="99"/>
      <c r="I475" s="99"/>
    </row>
    <row r="476" spans="1:9" ht="31" hidden="1">
      <c r="A476" s="27" t="s">
        <v>1120</v>
      </c>
      <c r="B476" s="114" t="s">
        <v>1121</v>
      </c>
      <c r="C476" s="26"/>
      <c r="D476" s="523"/>
      <c r="E476" s="28"/>
      <c r="F476" s="26"/>
      <c r="G476" s="26"/>
      <c r="H476" s="99"/>
      <c r="I476" s="99"/>
    </row>
    <row r="477" spans="1:9" ht="46.5" hidden="1">
      <c r="A477" s="27" t="s">
        <v>1122</v>
      </c>
      <c r="B477" s="114" t="s">
        <v>1123</v>
      </c>
      <c r="C477" s="26"/>
      <c r="D477" s="523"/>
      <c r="E477" s="28"/>
      <c r="F477" s="26"/>
      <c r="G477" s="26"/>
      <c r="H477" s="99"/>
      <c r="I477" s="99"/>
    </row>
    <row r="478" spans="1:9" ht="31" hidden="1">
      <c r="A478" s="27" t="s">
        <v>1124</v>
      </c>
      <c r="B478" s="114" t="s">
        <v>1125</v>
      </c>
      <c r="C478" s="26"/>
      <c r="D478" s="523"/>
      <c r="E478" s="28"/>
      <c r="F478" s="26"/>
      <c r="G478" s="26"/>
      <c r="H478" s="99"/>
      <c r="I478" s="99"/>
    </row>
    <row r="479" spans="1:9" ht="46.5" hidden="1">
      <c r="A479" s="27" t="s">
        <v>1126</v>
      </c>
      <c r="B479" s="114" t="s">
        <v>1127</v>
      </c>
      <c r="C479" s="26"/>
      <c r="D479" s="523"/>
      <c r="E479" s="28"/>
      <c r="F479" s="26"/>
      <c r="G479" s="26"/>
      <c r="H479" s="99"/>
      <c r="I479" s="99"/>
    </row>
    <row r="480" spans="1:9" ht="77.5" hidden="1">
      <c r="A480" s="27" t="s">
        <v>1128</v>
      </c>
      <c r="B480" s="114" t="s">
        <v>1129</v>
      </c>
      <c r="C480" s="26"/>
      <c r="D480" s="523"/>
      <c r="E480" s="28"/>
      <c r="F480" s="26"/>
      <c r="G480" s="26"/>
      <c r="H480" s="99"/>
      <c r="I480" s="99"/>
    </row>
    <row r="481" spans="1:9" ht="31" hidden="1">
      <c r="A481" s="27" t="s">
        <v>1130</v>
      </c>
      <c r="B481" s="114" t="s">
        <v>1131</v>
      </c>
      <c r="C481" s="26"/>
      <c r="D481" s="523"/>
      <c r="E481" s="28"/>
      <c r="F481" s="26"/>
      <c r="G481" s="26"/>
      <c r="H481" s="99"/>
      <c r="I481" s="99"/>
    </row>
    <row r="482" spans="1:9" ht="46.5" hidden="1">
      <c r="A482" s="27" t="s">
        <v>1132</v>
      </c>
      <c r="B482" s="114" t="s">
        <v>1133</v>
      </c>
      <c r="C482" s="26"/>
      <c r="D482" s="523"/>
      <c r="E482" s="28"/>
      <c r="F482" s="26"/>
      <c r="G482" s="26"/>
      <c r="H482" s="99"/>
      <c r="I482" s="99"/>
    </row>
    <row r="483" spans="1:9" ht="21">
      <c r="A483" s="304"/>
      <c r="B483" s="1000" t="s">
        <v>1134</v>
      </c>
      <c r="C483" s="1016"/>
      <c r="D483" s="1016"/>
      <c r="E483" s="1016"/>
      <c r="F483" s="1016"/>
      <c r="G483" s="1016"/>
      <c r="H483" s="29">
        <f>H484+H503+H509+H492+H497+H500</f>
        <v>18</v>
      </c>
      <c r="I483" s="29">
        <f>I484+I503+I509+I492+I497+I500</f>
        <v>18</v>
      </c>
    </row>
    <row r="484" spans="1:9" ht="40.15" customHeight="1">
      <c r="A484" s="117" t="s">
        <v>2083</v>
      </c>
      <c r="B484" s="1078" t="s">
        <v>36</v>
      </c>
      <c r="C484" s="1091"/>
      <c r="D484" s="1091"/>
      <c r="E484" s="1091"/>
      <c r="F484" s="1091"/>
      <c r="G484" s="1092"/>
      <c r="H484" s="29">
        <f>SUM(D485:D491)</f>
        <v>6</v>
      </c>
      <c r="I484" s="29">
        <f>COUNT(D485:D491)*2</f>
        <v>6</v>
      </c>
    </row>
    <row r="485" spans="1:9" ht="31" hidden="1">
      <c r="A485" s="79" t="s">
        <v>1135</v>
      </c>
      <c r="B485" s="114" t="s">
        <v>1136</v>
      </c>
      <c r="C485" s="66"/>
      <c r="D485" s="609"/>
      <c r="E485" s="22"/>
      <c r="F485" s="66"/>
      <c r="G485" s="66"/>
      <c r="H485" s="99"/>
      <c r="I485" s="99"/>
    </row>
    <row r="486" spans="1:9" ht="46.5" hidden="1">
      <c r="A486" s="79" t="s">
        <v>2086</v>
      </c>
      <c r="B486" s="114" t="s">
        <v>1138</v>
      </c>
      <c r="C486" s="66"/>
      <c r="D486" s="609"/>
      <c r="E486" s="22"/>
      <c r="F486" s="66"/>
      <c r="G486" s="66"/>
      <c r="H486" s="99"/>
      <c r="I486" s="99"/>
    </row>
    <row r="487" spans="1:9" ht="31" hidden="1">
      <c r="A487" s="79" t="s">
        <v>1141</v>
      </c>
      <c r="B487" s="114" t="s">
        <v>1142</v>
      </c>
      <c r="C487" s="66"/>
      <c r="D487" s="609"/>
      <c r="E487" s="22"/>
      <c r="F487" s="66"/>
      <c r="G487" s="66"/>
      <c r="H487" s="99"/>
      <c r="I487" s="99"/>
    </row>
    <row r="488" spans="1:9" ht="31">
      <c r="A488" s="182" t="s">
        <v>2091</v>
      </c>
      <c r="B488" s="114" t="s">
        <v>1144</v>
      </c>
      <c r="C488" s="23" t="s">
        <v>1145</v>
      </c>
      <c r="D488" s="610">
        <v>2</v>
      </c>
      <c r="E488" s="22" t="s">
        <v>538</v>
      </c>
      <c r="F488" s="25" t="s">
        <v>2567</v>
      </c>
      <c r="G488" s="183"/>
    </row>
    <row r="489" spans="1:9" ht="29">
      <c r="A489" s="182"/>
      <c r="B489" s="114"/>
      <c r="C489" s="23" t="s">
        <v>1147</v>
      </c>
      <c r="D489" s="610">
        <v>2</v>
      </c>
      <c r="E489" s="22" t="s">
        <v>538</v>
      </c>
      <c r="F489" s="22"/>
      <c r="G489" s="183"/>
    </row>
    <row r="490" spans="1:9" ht="46.5" hidden="1">
      <c r="A490" s="79" t="s">
        <v>2095</v>
      </c>
      <c r="B490" s="114" t="s">
        <v>1149</v>
      </c>
      <c r="C490" s="66"/>
      <c r="D490" s="609"/>
      <c r="E490" s="22"/>
      <c r="F490" s="66"/>
      <c r="G490" s="66"/>
      <c r="H490" s="99"/>
      <c r="I490" s="99"/>
    </row>
    <row r="491" spans="1:9" ht="31">
      <c r="A491" s="182" t="s">
        <v>1152</v>
      </c>
      <c r="B491" s="184" t="s">
        <v>1153</v>
      </c>
      <c r="C491" s="25" t="s">
        <v>4779</v>
      </c>
      <c r="D491" s="605">
        <v>2</v>
      </c>
      <c r="E491" s="22" t="s">
        <v>538</v>
      </c>
      <c r="F491" s="66"/>
      <c r="G491" s="183"/>
    </row>
    <row r="492" spans="1:9" ht="40.15" hidden="1" customHeight="1">
      <c r="A492" s="162" t="s">
        <v>2098</v>
      </c>
      <c r="B492" s="1078" t="s">
        <v>34</v>
      </c>
      <c r="C492" s="1091"/>
      <c r="D492" s="1091"/>
      <c r="E492" s="1091"/>
      <c r="F492" s="1091"/>
      <c r="G492" s="1092"/>
      <c r="H492" s="99">
        <f>SUM(D493:D496)</f>
        <v>0</v>
      </c>
      <c r="I492" s="99">
        <f>COUNT(D493:D496)*2</f>
        <v>0</v>
      </c>
    </row>
    <row r="493" spans="1:9" ht="31" hidden="1">
      <c r="A493" s="79" t="s">
        <v>2100</v>
      </c>
      <c r="B493" s="114" t="s">
        <v>1156</v>
      </c>
      <c r="C493" s="66"/>
      <c r="D493" s="659"/>
      <c r="E493" s="22"/>
      <c r="F493" s="66"/>
      <c r="G493" s="66"/>
      <c r="H493" s="99"/>
      <c r="I493" s="99"/>
    </row>
    <row r="494" spans="1:9" ht="31" hidden="1">
      <c r="A494" s="79" t="s">
        <v>2106</v>
      </c>
      <c r="B494" s="114" t="s">
        <v>1168</v>
      </c>
      <c r="C494" s="66"/>
      <c r="D494" s="660"/>
      <c r="E494" s="22"/>
      <c r="F494" s="66"/>
      <c r="G494" s="66"/>
      <c r="H494" s="99"/>
      <c r="I494" s="99"/>
    </row>
    <row r="495" spans="1:9" ht="15.5" hidden="1">
      <c r="A495" s="79"/>
      <c r="B495" s="114"/>
      <c r="C495" s="66"/>
      <c r="D495" s="660"/>
      <c r="E495" s="22"/>
      <c r="F495" s="66"/>
      <c r="G495" s="66"/>
      <c r="H495" s="99"/>
      <c r="I495" s="99"/>
    </row>
    <row r="496" spans="1:9" ht="31" hidden="1">
      <c r="A496" s="79" t="s">
        <v>2110</v>
      </c>
      <c r="B496" s="114" t="s">
        <v>1173</v>
      </c>
      <c r="C496" s="66"/>
      <c r="D496" s="609"/>
      <c r="E496" s="22"/>
      <c r="F496" s="66"/>
      <c r="G496" s="66"/>
      <c r="H496" s="99"/>
      <c r="I496" s="99"/>
    </row>
    <row r="497" spans="1:9" ht="40.15" hidden="1" customHeight="1">
      <c r="A497" s="162" t="s">
        <v>2116</v>
      </c>
      <c r="B497" s="1078" t="s">
        <v>32</v>
      </c>
      <c r="C497" s="1091"/>
      <c r="D497" s="1091"/>
      <c r="E497" s="1091"/>
      <c r="F497" s="1091"/>
      <c r="G497" s="1092"/>
      <c r="H497" s="99">
        <f>SUM(D498:D499)</f>
        <v>0</v>
      </c>
      <c r="I497" s="99">
        <f>COUNT(D498:D499)*2</f>
        <v>0</v>
      </c>
    </row>
    <row r="498" spans="1:9" ht="46.5" hidden="1">
      <c r="A498" s="79" t="s">
        <v>2118</v>
      </c>
      <c r="B498" s="191" t="s">
        <v>1178</v>
      </c>
      <c r="C498" s="66"/>
      <c r="D498" s="609"/>
      <c r="E498" s="22"/>
      <c r="F498" s="66"/>
      <c r="G498" s="66"/>
      <c r="H498" s="99"/>
      <c r="I498" s="99"/>
    </row>
    <row r="499" spans="1:9" ht="31" hidden="1">
      <c r="A499" s="79" t="s">
        <v>2130</v>
      </c>
      <c r="B499" s="114" t="s">
        <v>1183</v>
      </c>
      <c r="C499" s="66"/>
      <c r="D499" s="609"/>
      <c r="E499" s="22"/>
      <c r="F499" s="66"/>
      <c r="G499" s="66"/>
      <c r="H499" s="99"/>
      <c r="I499" s="99"/>
    </row>
    <row r="500" spans="1:9" ht="40.15" hidden="1" customHeight="1">
      <c r="A500" s="162" t="s">
        <v>2133</v>
      </c>
      <c r="B500" s="1078" t="s">
        <v>30</v>
      </c>
      <c r="C500" s="1091"/>
      <c r="D500" s="1091"/>
      <c r="E500" s="1091"/>
      <c r="F500" s="1091"/>
      <c r="G500" s="1092"/>
      <c r="H500" s="99">
        <f>SUM(D501:D502)</f>
        <v>0</v>
      </c>
      <c r="I500" s="99">
        <f>COUNT(D501:D502)*2</f>
        <v>0</v>
      </c>
    </row>
    <row r="501" spans="1:9" ht="43.5" hidden="1">
      <c r="A501" s="79" t="s">
        <v>2135</v>
      </c>
      <c r="B501" s="42" t="s">
        <v>1187</v>
      </c>
      <c r="C501" s="66"/>
      <c r="D501" s="609"/>
      <c r="E501" s="22"/>
      <c r="F501" s="66"/>
      <c r="G501" s="66"/>
      <c r="H501" s="99"/>
      <c r="I501" s="99"/>
    </row>
    <row r="502" spans="1:9" ht="43.5" hidden="1">
      <c r="A502" s="79" t="s">
        <v>2141</v>
      </c>
      <c r="B502" s="42" t="s">
        <v>1200</v>
      </c>
      <c r="C502" s="66"/>
      <c r="D502" s="609"/>
      <c r="E502" s="22"/>
      <c r="F502" s="66"/>
      <c r="G502" s="66"/>
      <c r="H502" s="99"/>
      <c r="I502" s="99"/>
    </row>
    <row r="503" spans="1:9" ht="40.15" customHeight="1">
      <c r="A503" s="135" t="s">
        <v>2149</v>
      </c>
      <c r="B503" s="1078" t="s">
        <v>28</v>
      </c>
      <c r="C503" s="1091"/>
      <c r="D503" s="1091"/>
      <c r="E503" s="1091"/>
      <c r="F503" s="1091"/>
      <c r="G503" s="1092"/>
      <c r="H503" s="29">
        <f>SUM(D504:D508)</f>
        <v>2</v>
      </c>
      <c r="I503" s="29">
        <f>COUNT(D504:D508)*2</f>
        <v>2</v>
      </c>
    </row>
    <row r="504" spans="1:9" ht="29" hidden="1">
      <c r="A504" s="79" t="s">
        <v>2150</v>
      </c>
      <c r="B504" s="30" t="s">
        <v>1209</v>
      </c>
      <c r="C504" s="66"/>
      <c r="D504" s="609"/>
      <c r="E504" s="22"/>
      <c r="F504" s="66"/>
      <c r="G504" s="66"/>
      <c r="H504" s="99"/>
      <c r="I504" s="99"/>
    </row>
    <row r="505" spans="1:9" ht="43.5">
      <c r="A505" s="182" t="s">
        <v>2152</v>
      </c>
      <c r="B505" s="42" t="s">
        <v>1212</v>
      </c>
      <c r="C505" s="23" t="s">
        <v>1215</v>
      </c>
      <c r="D505" s="610">
        <v>2</v>
      </c>
      <c r="E505" s="22" t="s">
        <v>377</v>
      </c>
      <c r="F505" s="25" t="s">
        <v>2576</v>
      </c>
      <c r="G505" s="183"/>
    </row>
    <row r="506" spans="1:9" ht="43.5" hidden="1">
      <c r="A506" s="79" t="s">
        <v>2156</v>
      </c>
      <c r="B506" s="42" t="s">
        <v>1218</v>
      </c>
      <c r="C506" s="50"/>
      <c r="D506" s="609"/>
      <c r="E506" s="22"/>
      <c r="F506" s="66"/>
      <c r="G506" s="66"/>
      <c r="H506" s="99"/>
      <c r="I506" s="99"/>
    </row>
    <row r="507" spans="1:9" ht="29" hidden="1">
      <c r="A507" s="79" t="s">
        <v>2163</v>
      </c>
      <c r="B507" s="30" t="s">
        <v>1227</v>
      </c>
      <c r="C507" s="66"/>
      <c r="D507" s="609"/>
      <c r="E507" s="22"/>
      <c r="F507" s="66"/>
      <c r="G507" s="66"/>
      <c r="H507" s="99"/>
      <c r="I507" s="99"/>
    </row>
    <row r="508" spans="1:9" hidden="1">
      <c r="A508" s="79" t="s">
        <v>1230</v>
      </c>
      <c r="B508" s="30" t="s">
        <v>1231</v>
      </c>
      <c r="C508" s="66"/>
      <c r="D508" s="609"/>
      <c r="E508" s="22"/>
      <c r="F508" s="66"/>
      <c r="G508" s="66"/>
      <c r="H508" s="99"/>
      <c r="I508" s="99"/>
    </row>
    <row r="509" spans="1:9" ht="40.15" customHeight="1">
      <c r="A509" s="117" t="s">
        <v>2166</v>
      </c>
      <c r="B509" s="1078" t="s">
        <v>26</v>
      </c>
      <c r="C509" s="1091"/>
      <c r="D509" s="1091"/>
      <c r="E509" s="1091"/>
      <c r="F509" s="1091"/>
      <c r="G509" s="1092"/>
      <c r="H509" s="29">
        <f>SUM(D510:D515)</f>
        <v>10</v>
      </c>
      <c r="I509" s="29">
        <f>COUNT(D510:D515)*2</f>
        <v>10</v>
      </c>
    </row>
    <row r="510" spans="1:9" ht="31">
      <c r="A510" s="182" t="s">
        <v>2168</v>
      </c>
      <c r="B510" s="191" t="s">
        <v>1233</v>
      </c>
      <c r="C510" s="20" t="s">
        <v>2804</v>
      </c>
      <c r="D510" s="607">
        <v>2</v>
      </c>
      <c r="E510" s="71" t="s">
        <v>339</v>
      </c>
      <c r="F510" s="42" t="s">
        <v>3266</v>
      </c>
      <c r="G510" s="53"/>
    </row>
    <row r="511" spans="1:9" ht="29">
      <c r="A511" s="182"/>
      <c r="B511" s="191"/>
      <c r="C511" s="25" t="s">
        <v>6306</v>
      </c>
      <c r="D511" s="607">
        <v>2</v>
      </c>
      <c r="E511" s="71" t="s">
        <v>339</v>
      </c>
      <c r="F511" s="236"/>
      <c r="G511" s="53"/>
    </row>
    <row r="512" spans="1:9" ht="87">
      <c r="A512" s="182"/>
      <c r="B512" s="191"/>
      <c r="C512" s="25" t="s">
        <v>6318</v>
      </c>
      <c r="D512" s="607">
        <v>2</v>
      </c>
      <c r="E512" s="71"/>
      <c r="F512" s="236" t="s">
        <v>6317</v>
      </c>
      <c r="G512" s="53"/>
    </row>
    <row r="513" spans="1:9" ht="29">
      <c r="A513" s="182"/>
      <c r="B513" s="191"/>
      <c r="C513" s="23" t="s">
        <v>1236</v>
      </c>
      <c r="D513" s="605">
        <v>2</v>
      </c>
      <c r="E513" s="22" t="s">
        <v>339</v>
      </c>
      <c r="F513" s="952"/>
      <c r="G513" s="183"/>
    </row>
    <row r="514" spans="1:9" ht="31" hidden="1">
      <c r="A514" s="79" t="s">
        <v>2173</v>
      </c>
      <c r="B514" s="191" t="s">
        <v>1238</v>
      </c>
      <c r="C514" s="66"/>
      <c r="D514" s="609"/>
      <c r="E514" s="22"/>
      <c r="F514" s="66"/>
      <c r="G514" s="66"/>
      <c r="H514" s="99"/>
      <c r="I514" s="99"/>
    </row>
    <row r="515" spans="1:9" ht="81" customHeight="1">
      <c r="A515" s="182" t="s">
        <v>2178</v>
      </c>
      <c r="B515" s="191" t="s">
        <v>1246</v>
      </c>
      <c r="C515" s="441" t="s">
        <v>4780</v>
      </c>
      <c r="D515" s="605">
        <v>2</v>
      </c>
      <c r="E515" s="303" t="s">
        <v>269</v>
      </c>
      <c r="F515" s="50" t="s">
        <v>6319</v>
      </c>
      <c r="G515" s="183"/>
    </row>
    <row r="516" spans="1:9" ht="21">
      <c r="A516" s="98"/>
      <c r="B516" s="1000" t="s">
        <v>2181</v>
      </c>
      <c r="C516" s="1016"/>
      <c r="D516" s="1016"/>
      <c r="E516" s="1016"/>
      <c r="F516" s="1016"/>
      <c r="G516" s="1016"/>
      <c r="H516" s="29">
        <f>H517+H520+H524+H528+H546+H550+H557+H565+H569+H576</f>
        <v>76</v>
      </c>
      <c r="I516" s="29">
        <f>I517+I520+I524+I528+I546+I550+I557+I565+I569+I576</f>
        <v>76</v>
      </c>
    </row>
    <row r="517" spans="1:9" ht="40.15" customHeight="1">
      <c r="A517" s="135" t="s">
        <v>25</v>
      </c>
      <c r="B517" s="1078" t="s">
        <v>24</v>
      </c>
      <c r="C517" s="1091"/>
      <c r="D517" s="1091"/>
      <c r="E517" s="1091"/>
      <c r="F517" s="1091"/>
      <c r="G517" s="1092"/>
      <c r="H517" s="29">
        <f>SUM(D518:D519)</f>
        <v>2</v>
      </c>
      <c r="I517" s="29">
        <f>COUNT(D518:D519)*2</f>
        <v>2</v>
      </c>
    </row>
    <row r="518" spans="1:9" ht="62">
      <c r="A518" s="43" t="s">
        <v>1252</v>
      </c>
      <c r="B518" s="114" t="s">
        <v>1253</v>
      </c>
      <c r="C518" s="74" t="s">
        <v>1254</v>
      </c>
      <c r="D518" s="601">
        <v>2</v>
      </c>
      <c r="E518" s="28" t="s">
        <v>538</v>
      </c>
      <c r="F518" s="26"/>
      <c r="G518" s="53"/>
    </row>
    <row r="519" spans="1:9" ht="29" hidden="1">
      <c r="A519" s="68" t="s">
        <v>1255</v>
      </c>
      <c r="B519" s="30" t="s">
        <v>1256</v>
      </c>
      <c r="C519" s="26"/>
      <c r="D519" s="523"/>
      <c r="E519" s="28"/>
      <c r="F519" s="26"/>
      <c r="G519" s="26"/>
      <c r="H519" s="99"/>
      <c r="I519" s="99"/>
    </row>
    <row r="520" spans="1:9" ht="25.9" customHeight="1">
      <c r="A520" s="135" t="s">
        <v>23</v>
      </c>
      <c r="B520" s="1078" t="s">
        <v>22</v>
      </c>
      <c r="C520" s="1091"/>
      <c r="D520" s="1091"/>
      <c r="E520" s="1091"/>
      <c r="F520" s="1091"/>
      <c r="G520" s="1092"/>
      <c r="H520" s="29">
        <f>SUM(D521:D523)</f>
        <v>2</v>
      </c>
      <c r="I520" s="29">
        <f>COUNT(D521:D523)*2</f>
        <v>2</v>
      </c>
    </row>
    <row r="521" spans="1:9" ht="31">
      <c r="A521" s="43" t="s">
        <v>1257</v>
      </c>
      <c r="B521" s="191" t="s">
        <v>1258</v>
      </c>
      <c r="C521" s="50" t="s">
        <v>4578</v>
      </c>
      <c r="D521" s="601">
        <v>2</v>
      </c>
      <c r="E521" s="28" t="s">
        <v>646</v>
      </c>
      <c r="F521" s="26"/>
      <c r="G521" s="53"/>
    </row>
    <row r="522" spans="1:9" ht="31" hidden="1">
      <c r="A522" s="68" t="s">
        <v>1259</v>
      </c>
      <c r="B522" s="191" t="s">
        <v>1260</v>
      </c>
      <c r="C522" s="26"/>
      <c r="D522" s="523"/>
      <c r="E522" s="28"/>
      <c r="F522" s="26"/>
      <c r="G522" s="26"/>
      <c r="H522" s="99"/>
      <c r="I522" s="99"/>
    </row>
    <row r="523" spans="1:9" ht="31" hidden="1">
      <c r="A523" s="68" t="s">
        <v>1261</v>
      </c>
      <c r="B523" s="191" t="s">
        <v>1262</v>
      </c>
      <c r="C523" s="26"/>
      <c r="D523" s="523"/>
      <c r="E523" s="28"/>
      <c r="F523" s="26"/>
      <c r="G523" s="26"/>
      <c r="H523" s="99"/>
      <c r="I523" s="99"/>
    </row>
    <row r="524" spans="1:9" ht="40.15" customHeight="1">
      <c r="A524" s="135" t="s">
        <v>2191</v>
      </c>
      <c r="B524" s="1078" t="s">
        <v>20</v>
      </c>
      <c r="C524" s="1091"/>
      <c r="D524" s="1091"/>
      <c r="E524" s="1091"/>
      <c r="F524" s="1091"/>
      <c r="G524" s="1092"/>
      <c r="H524" s="29">
        <f>SUM(D525:D527)</f>
        <v>6</v>
      </c>
      <c r="I524" s="29">
        <f>COUNT(D525:D527)*2</f>
        <v>6</v>
      </c>
    </row>
    <row r="525" spans="1:9" ht="46.5">
      <c r="A525" s="18" t="s">
        <v>2193</v>
      </c>
      <c r="B525" s="191" t="s">
        <v>1264</v>
      </c>
      <c r="C525" s="30" t="s">
        <v>4781</v>
      </c>
      <c r="D525" s="601">
        <v>2</v>
      </c>
      <c r="E525" s="28" t="s">
        <v>538</v>
      </c>
      <c r="F525" s="26"/>
      <c r="G525" s="53"/>
    </row>
    <row r="526" spans="1:9" ht="46.5">
      <c r="A526" s="18" t="s">
        <v>2197</v>
      </c>
      <c r="B526" s="191" t="s">
        <v>1268</v>
      </c>
      <c r="C526" s="30" t="s">
        <v>4782</v>
      </c>
      <c r="D526" s="601">
        <v>2</v>
      </c>
      <c r="E526" s="28" t="s">
        <v>538</v>
      </c>
      <c r="F526" s="30" t="s">
        <v>4783</v>
      </c>
      <c r="G526" s="53"/>
    </row>
    <row r="527" spans="1:9" ht="46.5">
      <c r="A527" s="18" t="s">
        <v>2199</v>
      </c>
      <c r="B527" s="114" t="s">
        <v>1271</v>
      </c>
      <c r="C527" s="191" t="s">
        <v>1272</v>
      </c>
      <c r="D527" s="601">
        <v>2</v>
      </c>
      <c r="E527" s="28" t="s">
        <v>538</v>
      </c>
      <c r="F527" s="191" t="s">
        <v>1273</v>
      </c>
      <c r="G527" s="53"/>
    </row>
    <row r="528" spans="1:9" ht="40.15" customHeight="1">
      <c r="A528" s="135" t="s">
        <v>2202</v>
      </c>
      <c r="B528" s="1078" t="s">
        <v>18</v>
      </c>
      <c r="C528" s="1091"/>
      <c r="D528" s="1091"/>
      <c r="E528" s="1091"/>
      <c r="F528" s="1091"/>
      <c r="G528" s="1092"/>
      <c r="H528" s="29">
        <f>SUM(D529:D545)</f>
        <v>34</v>
      </c>
      <c r="I528" s="29">
        <f>COUNT(D529:D545)*2</f>
        <v>34</v>
      </c>
    </row>
    <row r="529" spans="1:7" ht="43.5">
      <c r="A529" s="18" t="s">
        <v>2204</v>
      </c>
      <c r="B529" s="191" t="s">
        <v>1275</v>
      </c>
      <c r="C529" s="123" t="s">
        <v>1276</v>
      </c>
      <c r="D529" s="601">
        <v>2</v>
      </c>
      <c r="E529" s="28" t="s">
        <v>646</v>
      </c>
      <c r="F529" s="26"/>
      <c r="G529" s="53"/>
    </row>
    <row r="530" spans="1:7" ht="29">
      <c r="A530" s="18"/>
      <c r="B530" s="191"/>
      <c r="C530" s="23" t="s">
        <v>1277</v>
      </c>
      <c r="D530" s="520">
        <v>2</v>
      </c>
      <c r="E530" s="28" t="s">
        <v>375</v>
      </c>
      <c r="F530" s="26"/>
      <c r="G530" s="53"/>
    </row>
    <row r="531" spans="1:7" ht="58">
      <c r="A531" s="18" t="s">
        <v>2207</v>
      </c>
      <c r="B531" s="191" t="s">
        <v>1279</v>
      </c>
      <c r="C531" s="50" t="s">
        <v>4784</v>
      </c>
      <c r="D531" s="601">
        <v>2</v>
      </c>
      <c r="E531" s="28" t="s">
        <v>646</v>
      </c>
      <c r="F531" s="26"/>
      <c r="G531" s="53"/>
    </row>
    <row r="532" spans="1:7" ht="43.5">
      <c r="A532" s="18"/>
      <c r="B532" s="191"/>
      <c r="C532" s="50" t="s">
        <v>4785</v>
      </c>
      <c r="D532" s="601">
        <v>2</v>
      </c>
      <c r="E532" s="28" t="s">
        <v>646</v>
      </c>
      <c r="F532" s="26"/>
      <c r="G532" s="53"/>
    </row>
    <row r="533" spans="1:7" ht="43.5">
      <c r="A533" s="18"/>
      <c r="B533" s="191"/>
      <c r="C533" s="50" t="s">
        <v>4786</v>
      </c>
      <c r="D533" s="601">
        <v>2</v>
      </c>
      <c r="E533" s="28" t="s">
        <v>646</v>
      </c>
      <c r="F533" s="26"/>
      <c r="G533" s="53"/>
    </row>
    <row r="534" spans="1:7" ht="29">
      <c r="A534" s="18"/>
      <c r="B534" s="191"/>
      <c r="C534" s="50" t="s">
        <v>4787</v>
      </c>
      <c r="D534" s="601">
        <v>2</v>
      </c>
      <c r="E534" s="28" t="s">
        <v>646</v>
      </c>
      <c r="F534" s="26"/>
      <c r="G534" s="53"/>
    </row>
    <row r="535" spans="1:7" ht="43.5">
      <c r="A535" s="18"/>
      <c r="B535" s="191"/>
      <c r="C535" s="50" t="s">
        <v>4788</v>
      </c>
      <c r="D535" s="601">
        <v>2</v>
      </c>
      <c r="E535" s="28" t="s">
        <v>646</v>
      </c>
      <c r="F535" s="26"/>
      <c r="G535" s="53"/>
    </row>
    <row r="536" spans="1:7" ht="43.5">
      <c r="A536" s="18"/>
      <c r="B536" s="191"/>
      <c r="C536" s="50" t="s">
        <v>4789</v>
      </c>
      <c r="D536" s="601">
        <v>2</v>
      </c>
      <c r="E536" s="28" t="s">
        <v>646</v>
      </c>
      <c r="F536" s="26"/>
      <c r="G536" s="53"/>
    </row>
    <row r="537" spans="1:7" ht="43.5">
      <c r="A537" s="18"/>
      <c r="B537" s="191"/>
      <c r="C537" s="50" t="s">
        <v>4790</v>
      </c>
      <c r="D537" s="601">
        <v>2</v>
      </c>
      <c r="E537" s="28" t="s">
        <v>646</v>
      </c>
      <c r="F537" s="26"/>
      <c r="G537" s="53"/>
    </row>
    <row r="538" spans="1:7" ht="43.5">
      <c r="A538" s="18"/>
      <c r="B538" s="191"/>
      <c r="C538" s="50" t="s">
        <v>4791</v>
      </c>
      <c r="D538" s="601">
        <v>2</v>
      </c>
      <c r="E538" s="28" t="s">
        <v>646</v>
      </c>
      <c r="F538" s="26"/>
      <c r="G538" s="53"/>
    </row>
    <row r="539" spans="1:7" ht="58">
      <c r="A539" s="18"/>
      <c r="B539" s="191"/>
      <c r="C539" s="50" t="s">
        <v>4792</v>
      </c>
      <c r="D539" s="601">
        <v>2</v>
      </c>
      <c r="E539" s="28" t="s">
        <v>646</v>
      </c>
      <c r="F539" s="26"/>
      <c r="G539" s="53"/>
    </row>
    <row r="540" spans="1:7" ht="58">
      <c r="A540" s="18"/>
      <c r="B540" s="191"/>
      <c r="C540" s="50" t="s">
        <v>4793</v>
      </c>
      <c r="D540" s="601">
        <v>2</v>
      </c>
      <c r="E540" s="28" t="s">
        <v>646</v>
      </c>
      <c r="F540" s="26"/>
      <c r="G540" s="53"/>
    </row>
    <row r="541" spans="1:7" ht="43.5">
      <c r="A541" s="18"/>
      <c r="B541" s="191"/>
      <c r="C541" s="50" t="s">
        <v>4794</v>
      </c>
      <c r="D541" s="601">
        <v>2</v>
      </c>
      <c r="E541" s="28" t="s">
        <v>646</v>
      </c>
      <c r="F541" s="26"/>
      <c r="G541" s="53"/>
    </row>
    <row r="542" spans="1:7" ht="43.5">
      <c r="A542" s="18"/>
      <c r="B542" s="191"/>
      <c r="C542" s="50" t="s">
        <v>4795</v>
      </c>
      <c r="D542" s="601">
        <v>2</v>
      </c>
      <c r="E542" s="28" t="s">
        <v>646</v>
      </c>
      <c r="F542" s="26"/>
      <c r="G542" s="53"/>
    </row>
    <row r="543" spans="1:7" ht="58">
      <c r="A543" s="18"/>
      <c r="B543" s="191"/>
      <c r="C543" s="50" t="s">
        <v>4796</v>
      </c>
      <c r="D543" s="601">
        <v>2</v>
      </c>
      <c r="E543" s="28" t="s">
        <v>646</v>
      </c>
      <c r="F543" s="26"/>
      <c r="G543" s="53"/>
    </row>
    <row r="544" spans="1:7" ht="31">
      <c r="A544" s="18" t="s">
        <v>2224</v>
      </c>
      <c r="B544" s="191" t="s">
        <v>1294</v>
      </c>
      <c r="C544" s="50" t="s">
        <v>2600</v>
      </c>
      <c r="D544" s="601">
        <v>2</v>
      </c>
      <c r="E544" s="28" t="s">
        <v>538</v>
      </c>
      <c r="F544" s="26"/>
      <c r="G544" s="53"/>
    </row>
    <row r="545" spans="1:9" ht="43.5">
      <c r="A545" s="18" t="s">
        <v>2228</v>
      </c>
      <c r="B545" s="191" t="s">
        <v>1297</v>
      </c>
      <c r="C545" s="50" t="s">
        <v>1298</v>
      </c>
      <c r="D545" s="601">
        <v>2</v>
      </c>
      <c r="E545" s="28" t="s">
        <v>339</v>
      </c>
      <c r="F545" s="30" t="s">
        <v>4797</v>
      </c>
      <c r="G545" s="53"/>
    </row>
    <row r="546" spans="1:9" ht="40.15" customHeight="1">
      <c r="A546" s="135" t="s">
        <v>2235</v>
      </c>
      <c r="B546" s="1078" t="s">
        <v>16</v>
      </c>
      <c r="C546" s="1091"/>
      <c r="D546" s="1091"/>
      <c r="E546" s="1091"/>
      <c r="F546" s="1091"/>
      <c r="G546" s="1092"/>
      <c r="H546" s="29">
        <f>SUM(D547:D549)</f>
        <v>6</v>
      </c>
      <c r="I546" s="29">
        <f>COUNT(D547:D549)*2</f>
        <v>6</v>
      </c>
    </row>
    <row r="547" spans="1:9" ht="29">
      <c r="A547" s="18" t="s">
        <v>2237</v>
      </c>
      <c r="B547" s="191" t="s">
        <v>1302</v>
      </c>
      <c r="C547" s="50" t="s">
        <v>1303</v>
      </c>
      <c r="D547" s="601">
        <v>2</v>
      </c>
      <c r="E547" s="28" t="s">
        <v>538</v>
      </c>
      <c r="F547" s="26"/>
      <c r="G547" s="53"/>
    </row>
    <row r="548" spans="1:9" ht="31">
      <c r="A548" s="18" t="s">
        <v>2240</v>
      </c>
      <c r="B548" s="191" t="s">
        <v>1305</v>
      </c>
      <c r="C548" s="25" t="s">
        <v>1306</v>
      </c>
      <c r="D548" s="601">
        <v>2</v>
      </c>
      <c r="E548" s="28" t="s">
        <v>538</v>
      </c>
      <c r="F548" s="26"/>
      <c r="G548" s="53"/>
    </row>
    <row r="549" spans="1:9" ht="31">
      <c r="A549" s="18" t="s">
        <v>1307</v>
      </c>
      <c r="B549" s="191" t="s">
        <v>1308</v>
      </c>
      <c r="C549" s="23" t="s">
        <v>1309</v>
      </c>
      <c r="D549" s="601">
        <v>2</v>
      </c>
      <c r="E549" s="28" t="s">
        <v>538</v>
      </c>
      <c r="F549" s="26"/>
      <c r="G549" s="53"/>
    </row>
    <row r="550" spans="1:9" ht="40.15" customHeight="1">
      <c r="A550" s="135" t="s">
        <v>2244</v>
      </c>
      <c r="B550" s="992" t="s">
        <v>14</v>
      </c>
      <c r="C550" s="1001"/>
      <c r="D550" s="1001"/>
      <c r="E550" s="1001"/>
      <c r="F550" s="1001"/>
      <c r="G550" s="1002"/>
      <c r="H550" s="29">
        <f>SUM(D551:D556)</f>
        <v>12</v>
      </c>
      <c r="I550" s="29">
        <f>COUNT(D551:D556)*2</f>
        <v>12</v>
      </c>
    </row>
    <row r="551" spans="1:9" ht="31">
      <c r="A551" s="18" t="s">
        <v>2245</v>
      </c>
      <c r="B551" s="19" t="s">
        <v>1311</v>
      </c>
      <c r="C551" s="25" t="s">
        <v>1312</v>
      </c>
      <c r="D551" s="601">
        <v>2</v>
      </c>
      <c r="E551" s="28" t="s">
        <v>651</v>
      </c>
      <c r="F551" s="26"/>
      <c r="G551" s="53"/>
    </row>
    <row r="552" spans="1:9" ht="31">
      <c r="A552" s="18" t="s">
        <v>1313</v>
      </c>
      <c r="B552" s="19" t="s">
        <v>1314</v>
      </c>
      <c r="C552" s="50" t="s">
        <v>4798</v>
      </c>
      <c r="D552" s="601">
        <v>2</v>
      </c>
      <c r="E552" s="28" t="s">
        <v>651</v>
      </c>
      <c r="F552" s="26"/>
      <c r="G552" s="53"/>
    </row>
    <row r="553" spans="1:9" ht="29">
      <c r="A553" s="18"/>
      <c r="B553" s="19"/>
      <c r="C553" s="50" t="s">
        <v>4799</v>
      </c>
      <c r="D553" s="601">
        <v>2</v>
      </c>
      <c r="E553" s="28" t="s">
        <v>651</v>
      </c>
      <c r="F553" s="26"/>
      <c r="G553" s="53"/>
    </row>
    <row r="554" spans="1:9" ht="46.5">
      <c r="A554" s="18" t="s">
        <v>1318</v>
      </c>
      <c r="B554" s="51" t="s">
        <v>1319</v>
      </c>
      <c r="C554" s="123" t="s">
        <v>1320</v>
      </c>
      <c r="D554" s="601">
        <v>2</v>
      </c>
      <c r="E554" s="28" t="s">
        <v>651</v>
      </c>
      <c r="F554" s="26"/>
      <c r="G554" s="53"/>
    </row>
    <row r="555" spans="1:9" ht="31">
      <c r="A555" s="18" t="s">
        <v>2255</v>
      </c>
      <c r="B555" s="19" t="s">
        <v>1322</v>
      </c>
      <c r="C555" s="30" t="s">
        <v>1323</v>
      </c>
      <c r="D555" s="601">
        <v>2</v>
      </c>
      <c r="E555" s="28" t="s">
        <v>651</v>
      </c>
      <c r="F555" s="26"/>
      <c r="G555" s="53"/>
    </row>
    <row r="556" spans="1:9" ht="46.5">
      <c r="A556" s="18" t="s">
        <v>2257</v>
      </c>
      <c r="B556" s="19" t="s">
        <v>2807</v>
      </c>
      <c r="C556" s="25" t="s">
        <v>1326</v>
      </c>
      <c r="D556" s="601">
        <v>2</v>
      </c>
      <c r="E556" s="28" t="s">
        <v>651</v>
      </c>
      <c r="F556" s="26"/>
      <c r="G556" s="53"/>
    </row>
    <row r="557" spans="1:9" ht="40.15" customHeight="1">
      <c r="A557" s="135" t="s">
        <v>2261</v>
      </c>
      <c r="B557" s="996" t="s">
        <v>1327</v>
      </c>
      <c r="C557" s="997"/>
      <c r="D557" s="997"/>
      <c r="E557" s="997"/>
      <c r="F557" s="997"/>
      <c r="G557" s="1079"/>
      <c r="H557" s="29">
        <f>SUM(D558:D564)</f>
        <v>6</v>
      </c>
      <c r="I557" s="29">
        <f>COUNT(D558:D564)*2</f>
        <v>6</v>
      </c>
    </row>
    <row r="558" spans="1:9" ht="81.75" hidden="1" customHeight="1">
      <c r="A558" s="27" t="s">
        <v>1328</v>
      </c>
      <c r="B558" s="50" t="s">
        <v>1329</v>
      </c>
      <c r="C558" s="50" t="s">
        <v>1330</v>
      </c>
      <c r="D558" s="530"/>
      <c r="E558" s="26" t="s">
        <v>538</v>
      </c>
      <c r="F558" s="91" t="s">
        <v>1331</v>
      </c>
      <c r="G558" s="26"/>
      <c r="H558" s="99"/>
      <c r="I558" s="99"/>
    </row>
    <row r="559" spans="1:9" ht="87" hidden="1">
      <c r="A559" s="27" t="s">
        <v>1332</v>
      </c>
      <c r="B559" s="50" t="s">
        <v>1333</v>
      </c>
      <c r="C559" s="50" t="s">
        <v>1334</v>
      </c>
      <c r="D559" s="530"/>
      <c r="E559" s="26" t="s">
        <v>538</v>
      </c>
      <c r="F559" s="91" t="s">
        <v>1335</v>
      </c>
      <c r="G559" s="53"/>
      <c r="H559" s="99"/>
      <c r="I559" s="99"/>
    </row>
    <row r="560" spans="1:9" ht="130.5" hidden="1">
      <c r="A560" s="27" t="s">
        <v>1336</v>
      </c>
      <c r="B560" s="50" t="s">
        <v>1337</v>
      </c>
      <c r="C560" s="50" t="s">
        <v>1338</v>
      </c>
      <c r="D560" s="530"/>
      <c r="E560" s="26" t="s">
        <v>538</v>
      </c>
      <c r="F560" s="91" t="s">
        <v>1339</v>
      </c>
      <c r="G560" s="53"/>
      <c r="H560" s="99"/>
      <c r="I560" s="99"/>
    </row>
    <row r="561" spans="1:9" ht="130.5">
      <c r="A561" s="63" t="s">
        <v>1340</v>
      </c>
      <c r="B561" s="50" t="s">
        <v>1341</v>
      </c>
      <c r="C561" s="50" t="s">
        <v>1342</v>
      </c>
      <c r="D561" s="530">
        <v>2</v>
      </c>
      <c r="E561" s="26" t="s">
        <v>538</v>
      </c>
      <c r="F561" s="91" t="s">
        <v>1343</v>
      </c>
      <c r="G561" s="53"/>
    </row>
    <row r="562" spans="1:9" ht="87">
      <c r="A562" s="63" t="s">
        <v>1344</v>
      </c>
      <c r="B562" s="50" t="s">
        <v>1345</v>
      </c>
      <c r="C562" s="50" t="s">
        <v>1346</v>
      </c>
      <c r="D562" s="530">
        <v>2</v>
      </c>
      <c r="E562" s="26" t="s">
        <v>538</v>
      </c>
      <c r="F562" s="91" t="s">
        <v>1347</v>
      </c>
      <c r="G562" s="53"/>
    </row>
    <row r="563" spans="1:9" ht="116" hidden="1">
      <c r="A563" s="27" t="s">
        <v>1348</v>
      </c>
      <c r="B563" s="50" t="s">
        <v>1349</v>
      </c>
      <c r="C563" s="50" t="s">
        <v>1350</v>
      </c>
      <c r="D563" s="530"/>
      <c r="E563" s="26" t="s">
        <v>538</v>
      </c>
      <c r="F563" s="91" t="s">
        <v>1351</v>
      </c>
      <c r="G563" s="53"/>
      <c r="H563" s="99"/>
      <c r="I563" s="99"/>
    </row>
    <row r="564" spans="1:9" ht="145">
      <c r="A564" s="63" t="s">
        <v>1352</v>
      </c>
      <c r="B564" s="50" t="s">
        <v>1353</v>
      </c>
      <c r="C564" s="50" t="s">
        <v>1354</v>
      </c>
      <c r="D564" s="530">
        <v>2</v>
      </c>
      <c r="E564" s="26" t="s">
        <v>538</v>
      </c>
      <c r="F564" s="91" t="s">
        <v>1355</v>
      </c>
      <c r="G564" s="53"/>
    </row>
    <row r="565" spans="1:9" ht="40.15" customHeight="1">
      <c r="A565" s="414" t="s">
        <v>2264</v>
      </c>
      <c r="B565" s="1353" t="s">
        <v>11</v>
      </c>
      <c r="C565" s="1144"/>
      <c r="D565" s="1144"/>
      <c r="E565" s="1144"/>
      <c r="F565" s="1144"/>
      <c r="G565" s="1354"/>
      <c r="H565" s="29">
        <f>SUM(D566:D568)</f>
        <v>6</v>
      </c>
      <c r="I565" s="29">
        <f>COUNT(D566:D568)*2</f>
        <v>6</v>
      </c>
    </row>
    <row r="566" spans="1:9" ht="31">
      <c r="A566" s="43" t="s">
        <v>2266</v>
      </c>
      <c r="B566" s="191" t="s">
        <v>1357</v>
      </c>
      <c r="C566" s="23" t="s">
        <v>1358</v>
      </c>
      <c r="D566" s="520">
        <v>2</v>
      </c>
      <c r="E566" s="28" t="s">
        <v>269</v>
      </c>
      <c r="F566" s="28" t="s">
        <v>1359</v>
      </c>
      <c r="G566" s="156"/>
    </row>
    <row r="567" spans="1:9" ht="29">
      <c r="A567" s="43"/>
      <c r="B567" s="191"/>
      <c r="C567" s="23" t="s">
        <v>1360</v>
      </c>
      <c r="D567" s="520">
        <v>2</v>
      </c>
      <c r="E567" s="28" t="s">
        <v>269</v>
      </c>
      <c r="F567" s="28" t="s">
        <v>1361</v>
      </c>
      <c r="G567" s="156"/>
    </row>
    <row r="568" spans="1:9" ht="43.5">
      <c r="A568" s="43" t="s">
        <v>2268</v>
      </c>
      <c r="B568" s="191" t="s">
        <v>1363</v>
      </c>
      <c r="C568" s="28" t="s">
        <v>2270</v>
      </c>
      <c r="D568" s="520">
        <v>2</v>
      </c>
      <c r="E568" s="34" t="s">
        <v>538</v>
      </c>
      <c r="F568" s="23" t="s">
        <v>1364</v>
      </c>
      <c r="G568" s="156"/>
    </row>
    <row r="569" spans="1:9" ht="15.5" hidden="1">
      <c r="A569" s="92" t="s">
        <v>10</v>
      </c>
      <c r="B569" s="993" t="s">
        <v>1365</v>
      </c>
      <c r="C569" s="994"/>
      <c r="D569" s="994"/>
      <c r="E569" s="994"/>
      <c r="F569" s="994"/>
      <c r="G569" s="998"/>
      <c r="H569" s="99">
        <f>SUM(D570:D575)</f>
        <v>0</v>
      </c>
      <c r="I569" s="99">
        <f>COUNT(D570:D575)*2</f>
        <v>0</v>
      </c>
    </row>
    <row r="570" spans="1:9" ht="43.5" hidden="1">
      <c r="A570" s="92" t="s">
        <v>1366</v>
      </c>
      <c r="B570" s="50" t="s">
        <v>1367</v>
      </c>
      <c r="C570" s="50"/>
      <c r="D570" s="531"/>
      <c r="E570" s="50"/>
      <c r="F570" s="50"/>
      <c r="G570" s="50"/>
      <c r="H570" s="99"/>
      <c r="I570" s="99"/>
    </row>
    <row r="571" spans="1:9" ht="43.5" hidden="1">
      <c r="A571" s="92" t="s">
        <v>1368</v>
      </c>
      <c r="B571" s="50" t="s">
        <v>1369</v>
      </c>
      <c r="C571" s="50"/>
      <c r="D571" s="531"/>
      <c r="E571" s="50"/>
      <c r="F571" s="50"/>
      <c r="G571" s="50"/>
      <c r="H571" s="99"/>
      <c r="I571" s="99"/>
    </row>
    <row r="572" spans="1:9" ht="43.5" hidden="1">
      <c r="A572" s="92" t="s">
        <v>1370</v>
      </c>
      <c r="B572" s="50" t="s">
        <v>1371</v>
      </c>
      <c r="C572" s="50"/>
      <c r="D572" s="531"/>
      <c r="E572" s="50"/>
      <c r="F572" s="50"/>
      <c r="G572" s="50"/>
      <c r="H572" s="99"/>
      <c r="I572" s="99"/>
    </row>
    <row r="573" spans="1:9" ht="58" hidden="1">
      <c r="A573" s="92" t="s">
        <v>1372</v>
      </c>
      <c r="B573" s="50" t="s">
        <v>1373</v>
      </c>
      <c r="C573" s="50"/>
      <c r="D573" s="531"/>
      <c r="E573" s="50"/>
      <c r="F573" s="50"/>
      <c r="G573" s="50"/>
      <c r="H573" s="99"/>
      <c r="I573" s="99"/>
    </row>
    <row r="574" spans="1:9" ht="29" hidden="1">
      <c r="A574" s="92" t="s">
        <v>1374</v>
      </c>
      <c r="B574" s="50" t="s">
        <v>1375</v>
      </c>
      <c r="C574" s="50"/>
      <c r="D574" s="531"/>
      <c r="E574" s="50"/>
      <c r="F574" s="50"/>
      <c r="G574" s="50"/>
      <c r="H574" s="99"/>
      <c r="I574" s="99"/>
    </row>
    <row r="575" spans="1:9" ht="29" hidden="1">
      <c r="A575" s="92" t="s">
        <v>1376</v>
      </c>
      <c r="B575" s="50" t="s">
        <v>1377</v>
      </c>
      <c r="C575" s="50"/>
      <c r="D575" s="531"/>
      <c r="E575" s="50"/>
      <c r="F575" s="50"/>
      <c r="G575" s="50"/>
      <c r="H575" s="99"/>
      <c r="I575" s="99"/>
    </row>
    <row r="576" spans="1:9" ht="15.5" customHeight="1">
      <c r="A576" s="93" t="s">
        <v>1378</v>
      </c>
      <c r="B576" s="993" t="s">
        <v>8</v>
      </c>
      <c r="C576" s="994"/>
      <c r="D576" s="994"/>
      <c r="E576" s="994"/>
      <c r="F576" s="994"/>
      <c r="G576" s="998"/>
      <c r="H576" s="29">
        <f>SUM(D577:D586)</f>
        <v>2</v>
      </c>
      <c r="I576" s="29">
        <f>COUNT(D577:D586)*2</f>
        <v>2</v>
      </c>
    </row>
    <row r="577" spans="1:9" ht="58" hidden="1">
      <c r="A577" s="92" t="s">
        <v>1379</v>
      </c>
      <c r="B577" s="50" t="s">
        <v>1380</v>
      </c>
      <c r="C577" s="50"/>
      <c r="D577" s="531"/>
      <c r="E577" s="50"/>
      <c r="F577" s="50"/>
      <c r="G577" s="50"/>
      <c r="H577" s="99"/>
      <c r="I577" s="99"/>
    </row>
    <row r="578" spans="1:9" ht="58" hidden="1">
      <c r="A578" s="92" t="s">
        <v>1381</v>
      </c>
      <c r="B578" s="50" t="s">
        <v>1382</v>
      </c>
      <c r="C578" s="50"/>
      <c r="D578" s="531"/>
      <c r="E578" s="50"/>
      <c r="F578" s="50"/>
      <c r="G578" s="50"/>
      <c r="H578" s="99"/>
      <c r="I578" s="99"/>
    </row>
    <row r="579" spans="1:9" ht="43.5" hidden="1">
      <c r="A579" s="92" t="s">
        <v>1383</v>
      </c>
      <c r="B579" s="50" t="s">
        <v>1384</v>
      </c>
      <c r="C579" s="50"/>
      <c r="D579" s="531"/>
      <c r="E579" s="50"/>
      <c r="F579" s="50"/>
      <c r="G579" s="50"/>
      <c r="H579" s="99"/>
      <c r="I579" s="99"/>
    </row>
    <row r="580" spans="1:9" ht="43.5" hidden="1">
      <c r="A580" s="92" t="s">
        <v>1385</v>
      </c>
      <c r="B580" s="50" t="s">
        <v>1386</v>
      </c>
      <c r="C580" s="50"/>
      <c r="D580" s="531"/>
      <c r="E580" s="50"/>
      <c r="F580" s="50"/>
      <c r="G580" s="50"/>
      <c r="H580" s="99"/>
      <c r="I580" s="99"/>
    </row>
    <row r="581" spans="1:9" ht="43.5" hidden="1">
      <c r="A581" s="92" t="s">
        <v>1387</v>
      </c>
      <c r="B581" s="50" t="s">
        <v>1388</v>
      </c>
      <c r="C581" s="50"/>
      <c r="D581" s="531"/>
      <c r="E581" s="50"/>
      <c r="F581" s="50"/>
      <c r="G581" s="50"/>
      <c r="H581" s="99"/>
      <c r="I581" s="99"/>
    </row>
    <row r="582" spans="1:9" ht="87">
      <c r="A582" s="60" t="s">
        <v>1389</v>
      </c>
      <c r="B582" s="50" t="s">
        <v>1390</v>
      </c>
      <c r="C582" s="50" t="s">
        <v>1391</v>
      </c>
      <c r="D582" s="613">
        <v>2</v>
      </c>
      <c r="E582" s="34" t="s">
        <v>538</v>
      </c>
      <c r="F582" s="50" t="s">
        <v>1392</v>
      </c>
      <c r="G582" s="936"/>
    </row>
    <row r="583" spans="1:9" ht="58" hidden="1">
      <c r="A583" s="27" t="s">
        <v>1393</v>
      </c>
      <c r="B583" s="50" t="s">
        <v>1394</v>
      </c>
      <c r="C583" s="50"/>
      <c r="D583" s="531"/>
      <c r="E583" s="50"/>
      <c r="F583" s="50"/>
      <c r="G583" s="50"/>
      <c r="H583" s="99"/>
      <c r="I583" s="99"/>
    </row>
    <row r="584" spans="1:9" ht="29" hidden="1">
      <c r="A584" s="27" t="s">
        <v>1395</v>
      </c>
      <c r="B584" s="50" t="s">
        <v>1396</v>
      </c>
      <c r="C584" s="50"/>
      <c r="D584" s="531"/>
      <c r="E584" s="50"/>
      <c r="F584" s="50"/>
      <c r="G584" s="50"/>
      <c r="H584" s="99"/>
      <c r="I584" s="99"/>
    </row>
    <row r="585" spans="1:9" ht="29" hidden="1">
      <c r="A585" s="27" t="s">
        <v>1397</v>
      </c>
      <c r="B585" s="50" t="s">
        <v>1398</v>
      </c>
      <c r="C585" s="50"/>
      <c r="D585" s="531"/>
      <c r="E585" s="50"/>
      <c r="F585" s="50"/>
      <c r="G585" s="50"/>
      <c r="H585" s="99"/>
      <c r="I585" s="99"/>
    </row>
    <row r="586" spans="1:9" ht="43.5" hidden="1">
      <c r="A586" s="27" t="s">
        <v>1399</v>
      </c>
      <c r="B586" s="50" t="s">
        <v>1400</v>
      </c>
      <c r="C586" s="50"/>
      <c r="D586" s="531"/>
      <c r="E586" s="50"/>
      <c r="F586" s="50"/>
      <c r="G586" s="50"/>
      <c r="H586" s="99"/>
      <c r="I586" s="99"/>
    </row>
    <row r="587" spans="1:9" ht="21">
      <c r="A587" s="98"/>
      <c r="B587" s="1000" t="s">
        <v>1401</v>
      </c>
      <c r="C587" s="1016"/>
      <c r="D587" s="1016"/>
      <c r="E587" s="1016"/>
      <c r="F587" s="1016"/>
      <c r="G587" s="1016"/>
      <c r="H587" s="29">
        <f>SUM(H588+H593+H598+H604)</f>
        <v>22</v>
      </c>
      <c r="I587" s="29">
        <f>SUM(I588+I593+I598+I604)</f>
        <v>22</v>
      </c>
    </row>
    <row r="588" spans="1:9" ht="40.15" customHeight="1">
      <c r="A588" s="117" t="s">
        <v>2274</v>
      </c>
      <c r="B588" s="1078" t="s">
        <v>6</v>
      </c>
      <c r="C588" s="1091"/>
      <c r="D588" s="1091"/>
      <c r="E588" s="1091"/>
      <c r="F588" s="1091"/>
      <c r="G588" s="1092"/>
      <c r="H588" s="29">
        <f>SUM(D589:D592)</f>
        <v>6</v>
      </c>
      <c r="I588" s="29">
        <f>COUNT(D589:D592)*2</f>
        <v>6</v>
      </c>
    </row>
    <row r="589" spans="1:9" ht="29">
      <c r="A589" s="18" t="s">
        <v>2275</v>
      </c>
      <c r="B589" s="30" t="s">
        <v>1403</v>
      </c>
      <c r="C589" s="90" t="s">
        <v>4800</v>
      </c>
      <c r="D589" s="605">
        <v>2</v>
      </c>
      <c r="E589" s="22" t="s">
        <v>646</v>
      </c>
      <c r="F589" s="952"/>
      <c r="G589" s="183"/>
    </row>
    <row r="590" spans="1:9" ht="29">
      <c r="A590" s="18"/>
      <c r="B590" s="30"/>
      <c r="C590" s="90" t="s">
        <v>4801</v>
      </c>
      <c r="D590" s="605">
        <v>2</v>
      </c>
      <c r="E590" s="22" t="s">
        <v>646</v>
      </c>
      <c r="F590" s="952"/>
      <c r="G590" s="183"/>
    </row>
    <row r="591" spans="1:9" ht="43.5">
      <c r="A591" s="18"/>
      <c r="B591" s="30"/>
      <c r="C591" s="219" t="s">
        <v>4802</v>
      </c>
      <c r="D591" s="605">
        <v>2</v>
      </c>
      <c r="E591" s="22" t="s">
        <v>646</v>
      </c>
      <c r="F591" s="952"/>
      <c r="G591" s="183"/>
    </row>
    <row r="592" spans="1:9" ht="65.25" hidden="1" customHeight="1">
      <c r="A592" s="27" t="s">
        <v>2279</v>
      </c>
      <c r="B592" s="86" t="s">
        <v>1415</v>
      </c>
      <c r="C592" s="383"/>
      <c r="D592" s="609"/>
      <c r="E592" s="22"/>
      <c r="F592" s="66"/>
      <c r="G592" s="66"/>
      <c r="H592" s="99"/>
      <c r="I592" s="99"/>
    </row>
    <row r="593" spans="1:9" ht="40.15" customHeight="1">
      <c r="A593" s="117" t="s">
        <v>2281</v>
      </c>
      <c r="B593" s="1078" t="s">
        <v>4</v>
      </c>
      <c r="C593" s="1091"/>
      <c r="D593" s="1091"/>
      <c r="E593" s="1091"/>
      <c r="F593" s="1091"/>
      <c r="G593" s="1092"/>
      <c r="H593" s="29">
        <f>SUM(D594:D597)</f>
        <v>6</v>
      </c>
      <c r="I593" s="29">
        <f>COUNT(D594:D597)*2</f>
        <v>6</v>
      </c>
    </row>
    <row r="594" spans="1:9" ht="29">
      <c r="A594" s="18" t="s">
        <v>2282</v>
      </c>
      <c r="B594" s="30" t="s">
        <v>1417</v>
      </c>
      <c r="C594" s="406" t="s">
        <v>4803</v>
      </c>
      <c r="D594" s="605">
        <v>2</v>
      </c>
      <c r="E594" s="22" t="s">
        <v>646</v>
      </c>
      <c r="F594" s="952"/>
      <c r="G594" s="183"/>
    </row>
    <row r="595" spans="1:9" ht="29">
      <c r="A595" s="18"/>
      <c r="B595" s="30"/>
      <c r="C595" s="442" t="s">
        <v>4804</v>
      </c>
      <c r="D595" s="605">
        <v>2</v>
      </c>
      <c r="E595" s="22" t="s">
        <v>646</v>
      </c>
      <c r="F595" s="952"/>
      <c r="G595" s="183"/>
    </row>
    <row r="596" spans="1:9" ht="29">
      <c r="A596" s="18"/>
      <c r="B596" s="30"/>
      <c r="C596" s="442" t="s">
        <v>4805</v>
      </c>
      <c r="D596" s="605">
        <v>2</v>
      </c>
      <c r="E596" s="22" t="s">
        <v>646</v>
      </c>
      <c r="F596" s="952"/>
      <c r="G596" s="183"/>
    </row>
    <row r="597" spans="1:9" ht="46.5" hidden="1" customHeight="1">
      <c r="A597" s="27" t="s">
        <v>1425</v>
      </c>
      <c r="B597" s="86" t="s">
        <v>1426</v>
      </c>
      <c r="C597" s="383"/>
      <c r="D597" s="609"/>
      <c r="E597" s="22"/>
      <c r="F597" s="66"/>
      <c r="G597" s="66"/>
      <c r="H597" s="99"/>
      <c r="I597" s="99"/>
    </row>
    <row r="598" spans="1:9" ht="40.15" customHeight="1">
      <c r="A598" s="117" t="s">
        <v>2288</v>
      </c>
      <c r="B598" s="1078" t="s">
        <v>2</v>
      </c>
      <c r="C598" s="1091"/>
      <c r="D598" s="1091"/>
      <c r="E598" s="1091"/>
      <c r="F598" s="1091"/>
      <c r="G598" s="1092"/>
      <c r="H598" s="29">
        <f>SUM(D599:D603)</f>
        <v>8</v>
      </c>
      <c r="I598" s="29">
        <f>COUNT(D599:D603)*2</f>
        <v>8</v>
      </c>
    </row>
    <row r="599" spans="1:9" ht="29">
      <c r="A599" s="18" t="s">
        <v>2289</v>
      </c>
      <c r="B599" s="30" t="s">
        <v>1428</v>
      </c>
      <c r="C599" s="90" t="s">
        <v>4806</v>
      </c>
      <c r="D599" s="605">
        <v>2</v>
      </c>
      <c r="E599" s="22" t="s">
        <v>646</v>
      </c>
      <c r="F599" s="952"/>
      <c r="G599" s="183"/>
    </row>
    <row r="600" spans="1:9" ht="29">
      <c r="A600" s="18"/>
      <c r="B600" s="30"/>
      <c r="C600" s="90" t="s">
        <v>4807</v>
      </c>
      <c r="D600" s="605">
        <v>2</v>
      </c>
      <c r="E600" s="22" t="s">
        <v>646</v>
      </c>
      <c r="F600" s="952"/>
      <c r="G600" s="183"/>
    </row>
    <row r="601" spans="1:9" ht="43.5">
      <c r="A601" s="18"/>
      <c r="B601" s="30"/>
      <c r="C601" s="23" t="s">
        <v>4808</v>
      </c>
      <c r="D601" s="605">
        <v>2</v>
      </c>
      <c r="E601" s="22" t="s">
        <v>646</v>
      </c>
      <c r="F601" s="50" t="s">
        <v>4809</v>
      </c>
      <c r="G601" s="183"/>
    </row>
    <row r="602" spans="1:9" ht="29">
      <c r="A602" s="18"/>
      <c r="B602" s="30"/>
      <c r="C602" s="30" t="s">
        <v>4810</v>
      </c>
      <c r="D602" s="605">
        <v>2</v>
      </c>
      <c r="E602" s="22" t="s">
        <v>646</v>
      </c>
      <c r="F602" s="952"/>
      <c r="G602" s="183"/>
    </row>
    <row r="603" spans="1:9" ht="58.5" hidden="1" customHeight="1">
      <c r="A603" s="27" t="s">
        <v>1432</v>
      </c>
      <c r="B603" s="23" t="s">
        <v>1433</v>
      </c>
      <c r="C603" s="66"/>
      <c r="D603" s="609"/>
      <c r="E603" s="22"/>
      <c r="F603" s="66"/>
      <c r="G603" s="66"/>
      <c r="H603" s="99"/>
      <c r="I603" s="99"/>
    </row>
    <row r="604" spans="1:9" ht="40.15" customHeight="1">
      <c r="A604" s="117" t="s">
        <v>2305</v>
      </c>
      <c r="B604" s="1078" t="s">
        <v>0</v>
      </c>
      <c r="C604" s="1091"/>
      <c r="D604" s="1091"/>
      <c r="E604" s="1091"/>
      <c r="F604" s="1091"/>
      <c r="G604" s="1092"/>
      <c r="H604" s="29">
        <f>SUM(D605:D606)</f>
        <v>2</v>
      </c>
      <c r="I604" s="29">
        <f>COUNT(D605:D606)*2</f>
        <v>2</v>
      </c>
    </row>
    <row r="605" spans="1:9" ht="43.5" customHeight="1">
      <c r="A605" s="18" t="s">
        <v>2307</v>
      </c>
      <c r="B605" s="30" t="s">
        <v>1435</v>
      </c>
      <c r="C605" s="30" t="s">
        <v>4811</v>
      </c>
      <c r="D605" s="605">
        <v>2</v>
      </c>
      <c r="E605" s="22" t="s">
        <v>646</v>
      </c>
      <c r="F605" s="952"/>
      <c r="G605" s="183"/>
    </row>
    <row r="606" spans="1:9" ht="45.75" hidden="1" customHeight="1">
      <c r="A606" s="27" t="s">
        <v>1440</v>
      </c>
      <c r="B606" s="23" t="s">
        <v>4616</v>
      </c>
      <c r="C606" s="66"/>
      <c r="D606" s="609"/>
      <c r="E606" s="22"/>
      <c r="F606" s="66"/>
      <c r="G606" s="66"/>
      <c r="H606" s="99"/>
      <c r="I606" s="99"/>
    </row>
    <row r="607" spans="1:9">
      <c r="A607" s="314"/>
      <c r="B607" s="99"/>
      <c r="C607" s="99"/>
      <c r="D607" s="614"/>
      <c r="E607" s="99"/>
      <c r="F607" s="99"/>
      <c r="G607" s="99"/>
    </row>
    <row r="608" spans="1:9">
      <c r="A608" s="314"/>
      <c r="B608" s="99"/>
      <c r="C608" s="99"/>
      <c r="D608" s="614"/>
      <c r="E608" s="99"/>
      <c r="F608" s="99"/>
      <c r="G608" s="99"/>
    </row>
    <row r="609" spans="1:7">
      <c r="A609" s="911"/>
      <c r="B609" s="101" t="s">
        <v>1443</v>
      </c>
      <c r="C609" s="101" t="s">
        <v>2313</v>
      </c>
      <c r="D609" s="896" t="s">
        <v>2683</v>
      </c>
      <c r="E609" s="101">
        <f>H2</f>
        <v>17</v>
      </c>
      <c r="F609" s="29"/>
      <c r="G609" s="99"/>
    </row>
    <row r="610" spans="1:7">
      <c r="A610" s="911" t="s">
        <v>174</v>
      </c>
      <c r="B610" s="101">
        <f>IF(E609=0,0,H42)</f>
        <v>24</v>
      </c>
      <c r="C610" s="101">
        <f>IF(E609=0,0,I42)</f>
        <v>24</v>
      </c>
      <c r="D610" s="917">
        <f>IF(D618=0,0,B610/C610)</f>
        <v>1</v>
      </c>
      <c r="E610" s="101"/>
      <c r="F610" s="29"/>
      <c r="G610" s="99"/>
    </row>
    <row r="611" spans="1:7">
      <c r="A611" s="911" t="s">
        <v>176</v>
      </c>
      <c r="B611" s="101">
        <f>IF(E609=0,0,H103)</f>
        <v>34</v>
      </c>
      <c r="C611" s="101">
        <f>IF(E609=0,0,I103)</f>
        <v>34</v>
      </c>
      <c r="D611" s="917">
        <f>IF(D618=0,0,B611/C611)</f>
        <v>1</v>
      </c>
      <c r="E611" s="101"/>
      <c r="F611" s="29"/>
      <c r="G611" s="99"/>
    </row>
    <row r="612" spans="1:7">
      <c r="A612" s="911" t="s">
        <v>178</v>
      </c>
      <c r="B612" s="101">
        <f>IF(E609=0,0,H153)</f>
        <v>116</v>
      </c>
      <c r="C612" s="101">
        <f>IF(E609=0,0,I153)</f>
        <v>116</v>
      </c>
      <c r="D612" s="917">
        <f>IF(D618=0,0,B612/C612)</f>
        <v>1</v>
      </c>
      <c r="E612" s="101"/>
      <c r="F612" s="29"/>
      <c r="G612" s="99"/>
    </row>
    <row r="613" spans="1:7">
      <c r="A613" s="911" t="s">
        <v>180</v>
      </c>
      <c r="B613" s="883">
        <f>IF(E609=0,0,H235)</f>
        <v>130</v>
      </c>
      <c r="C613" s="883">
        <f>IF(E609=0,0,I235)</f>
        <v>130</v>
      </c>
      <c r="D613" s="917">
        <f>IF(D618=0,0,B613/C613)</f>
        <v>1</v>
      </c>
      <c r="E613" s="101"/>
      <c r="F613" s="29"/>
      <c r="G613" s="99"/>
    </row>
    <row r="614" spans="1:7">
      <c r="A614" s="911" t="s">
        <v>182</v>
      </c>
      <c r="B614" s="883">
        <f>IF(E609=0,0,H330)</f>
        <v>32</v>
      </c>
      <c r="C614" s="883">
        <f>IF(E609=0,0,I330)</f>
        <v>32</v>
      </c>
      <c r="D614" s="917">
        <f>IF(D618=0,0,B614/C614)</f>
        <v>1</v>
      </c>
      <c r="E614" s="101"/>
      <c r="F614" s="29"/>
      <c r="G614" s="99"/>
    </row>
    <row r="615" spans="1:7">
      <c r="A615" s="911" t="s">
        <v>184</v>
      </c>
      <c r="B615" s="883">
        <f>IF(E609=0,0,H483)</f>
        <v>18</v>
      </c>
      <c r="C615" s="883">
        <f>IF(E609=0,0,I483)</f>
        <v>18</v>
      </c>
      <c r="D615" s="917">
        <f>IF(D618=0,0,B615/C615)</f>
        <v>1</v>
      </c>
      <c r="E615" s="101"/>
      <c r="F615" s="29"/>
      <c r="G615" s="99"/>
    </row>
    <row r="616" spans="1:7">
      <c r="A616" s="911" t="s">
        <v>185</v>
      </c>
      <c r="B616" s="883">
        <f>IF(E609=0,0,H516)</f>
        <v>76</v>
      </c>
      <c r="C616" s="883">
        <f>IF(E609=0,0,I516)</f>
        <v>76</v>
      </c>
      <c r="D616" s="917">
        <f>IF(D618=0,0,B616/C616)</f>
        <v>1</v>
      </c>
      <c r="E616" s="101"/>
      <c r="F616" s="29"/>
      <c r="G616" s="99"/>
    </row>
    <row r="617" spans="1:7">
      <c r="A617" s="911" t="s">
        <v>187</v>
      </c>
      <c r="B617" s="883">
        <f>IF(E609=0,0,H587)</f>
        <v>22</v>
      </c>
      <c r="C617" s="883">
        <f>IF(E609=0,0,I587)</f>
        <v>22</v>
      </c>
      <c r="D617" s="917">
        <f>IF(D618=0,0,B617/C617)</f>
        <v>1</v>
      </c>
      <c r="E617" s="101"/>
      <c r="F617" s="29"/>
      <c r="G617" s="99"/>
    </row>
    <row r="618" spans="1:7">
      <c r="A618" s="911" t="s">
        <v>1446</v>
      </c>
      <c r="B618" s="101">
        <f>IF(E609=0,0,SUM(B610:B617))</f>
        <v>452</v>
      </c>
      <c r="C618" s="101">
        <f>IF(E609=0,0,SUM(C610:C617))</f>
        <v>452</v>
      </c>
      <c r="D618" s="917">
        <f>IF(E609=0,0,B618/C618)</f>
        <v>1</v>
      </c>
      <c r="E618" s="101"/>
      <c r="F618" s="29"/>
      <c r="G618" s="99"/>
    </row>
    <row r="619" spans="1:7">
      <c r="A619" s="911"/>
      <c r="B619" s="101"/>
      <c r="C619" s="101"/>
      <c r="D619" s="896"/>
      <c r="E619" s="101"/>
      <c r="F619" s="29"/>
      <c r="G619" s="99"/>
    </row>
    <row r="620" spans="1:7">
      <c r="A620" s="911">
        <v>0</v>
      </c>
      <c r="B620" s="101"/>
      <c r="C620" s="101"/>
      <c r="D620" s="896"/>
      <c r="E620" s="101"/>
      <c r="F620" s="29"/>
      <c r="G620" s="99"/>
    </row>
    <row r="621" spans="1:7">
      <c r="A621" s="911">
        <v>1</v>
      </c>
      <c r="B621" s="101"/>
      <c r="C621" s="101"/>
      <c r="D621" s="896"/>
      <c r="E621" s="101"/>
      <c r="F621" s="29"/>
      <c r="G621" s="99"/>
    </row>
    <row r="622" spans="1:7">
      <c r="A622" s="911">
        <v>2</v>
      </c>
      <c r="B622" s="101"/>
      <c r="C622" s="101"/>
      <c r="D622" s="896"/>
      <c r="E622" s="101"/>
      <c r="F622" s="29"/>
      <c r="G622" s="99"/>
    </row>
    <row r="623" spans="1:7">
      <c r="A623" s="911"/>
      <c r="B623" s="101"/>
      <c r="C623" s="101"/>
      <c r="D623" s="896"/>
      <c r="E623" s="101"/>
      <c r="F623" s="29"/>
      <c r="G623" s="99"/>
    </row>
    <row r="624" spans="1:7">
      <c r="A624" s="911"/>
      <c r="B624" s="101"/>
      <c r="C624" s="101"/>
      <c r="D624" s="896"/>
      <c r="E624" s="101"/>
      <c r="F624" s="29"/>
      <c r="G624" s="99"/>
    </row>
    <row r="625" spans="1:7">
      <c r="B625" s="29"/>
      <c r="C625" s="29"/>
      <c r="D625" s="623"/>
      <c r="E625" s="29"/>
      <c r="F625" s="29"/>
      <c r="G625" s="99"/>
    </row>
    <row r="626" spans="1:7">
      <c r="B626" s="29"/>
      <c r="C626" s="29"/>
      <c r="D626" s="623"/>
      <c r="E626" s="29"/>
      <c r="F626" s="29"/>
      <c r="G626" s="99"/>
    </row>
    <row r="627" spans="1:7">
      <c r="A627" s="314"/>
      <c r="B627" s="99"/>
      <c r="C627" s="99"/>
      <c r="D627" s="614"/>
      <c r="E627" s="99"/>
      <c r="F627" s="99"/>
      <c r="G627" s="99"/>
    </row>
    <row r="628" spans="1:7">
      <c r="A628" s="314"/>
      <c r="B628" s="99"/>
      <c r="C628" s="99"/>
      <c r="D628" s="614"/>
      <c r="E628" s="99"/>
      <c r="F628" s="99"/>
      <c r="G628" s="37"/>
    </row>
    <row r="629" spans="1:7">
      <c r="A629" s="314"/>
      <c r="B629" s="99"/>
      <c r="C629" s="99"/>
      <c r="D629" s="614"/>
      <c r="E629" s="99"/>
      <c r="F629" s="99"/>
      <c r="G629" s="37"/>
    </row>
    <row r="630" spans="1:7">
      <c r="A630" s="205"/>
      <c r="B630" s="37"/>
      <c r="C630" s="37"/>
      <c r="D630" s="620"/>
      <c r="F630" s="37"/>
      <c r="G630" s="37"/>
    </row>
    <row r="631" spans="1:7">
      <c r="A631" s="205"/>
      <c r="B631" s="37"/>
      <c r="C631" s="37"/>
      <c r="D631" s="620"/>
      <c r="F631" s="37"/>
      <c r="G631" s="37"/>
    </row>
    <row r="632" spans="1:7">
      <c r="A632" s="205"/>
      <c r="B632" s="37"/>
      <c r="C632" s="37"/>
      <c r="D632" s="620"/>
      <c r="F632" s="37"/>
      <c r="G632" s="37"/>
    </row>
    <row r="633" spans="1:7">
      <c r="A633" s="205"/>
      <c r="B633" s="37"/>
      <c r="C633" s="37"/>
      <c r="D633" s="620"/>
      <c r="F633" s="37"/>
      <c r="G633" s="37"/>
    </row>
    <row r="634" spans="1:7">
      <c r="A634" s="205"/>
      <c r="B634" s="37"/>
      <c r="C634" s="37"/>
      <c r="D634" s="620"/>
      <c r="F634" s="37"/>
      <c r="G634" s="37"/>
    </row>
    <row r="635" spans="1:7">
      <c r="A635" s="205"/>
      <c r="B635" s="37"/>
      <c r="C635" s="37"/>
      <c r="D635" s="620"/>
      <c r="F635" s="37"/>
      <c r="G635" s="37"/>
    </row>
  </sheetData>
  <protectedRanges>
    <protectedRange sqref="D561:D564" name="Range3"/>
    <protectedRange sqref="D220:D233" name="Range1"/>
    <protectedRange sqref="G220:G233" name="Range2"/>
  </protectedRanges>
  <autoFilter ref="A41:G606">
    <filterColumn colId="0">
      <colorFilter dxfId="6"/>
    </filterColumn>
  </autoFilter>
  <mergeCells count="124">
    <mergeCell ref="C4:E4"/>
    <mergeCell ref="G4:I4"/>
    <mergeCell ref="G1:I1"/>
    <mergeCell ref="A1:F1"/>
    <mergeCell ref="B19:I19"/>
    <mergeCell ref="B20:I20"/>
    <mergeCell ref="B21:I21"/>
    <mergeCell ref="B22:I22"/>
    <mergeCell ref="B23:I23"/>
    <mergeCell ref="A2:G2"/>
    <mergeCell ref="H2:I2"/>
    <mergeCell ref="A3:I3"/>
    <mergeCell ref="A4:B4"/>
    <mergeCell ref="B24:I24"/>
    <mergeCell ref="A7:I7"/>
    <mergeCell ref="A8:C8"/>
    <mergeCell ref="D8:I8"/>
    <mergeCell ref="D9:I16"/>
    <mergeCell ref="A17:I17"/>
    <mergeCell ref="B18:I18"/>
    <mergeCell ref="A5:B5"/>
    <mergeCell ref="C5:E5"/>
    <mergeCell ref="G5:I5"/>
    <mergeCell ref="A6:B6"/>
    <mergeCell ref="C6:E6"/>
    <mergeCell ref="G6:I6"/>
    <mergeCell ref="B31:I31"/>
    <mergeCell ref="B32:I32"/>
    <mergeCell ref="B33:I33"/>
    <mergeCell ref="B34:I34"/>
    <mergeCell ref="B35:I35"/>
    <mergeCell ref="B36:I36"/>
    <mergeCell ref="B25:I25"/>
    <mergeCell ref="B26:I26"/>
    <mergeCell ref="B27:I27"/>
    <mergeCell ref="B28:I28"/>
    <mergeCell ref="B29:I29"/>
    <mergeCell ref="B30:I30"/>
    <mergeCell ref="B74:G74"/>
    <mergeCell ref="B88:G88"/>
    <mergeCell ref="B100:G100"/>
    <mergeCell ref="B103:G103"/>
    <mergeCell ref="B104:G104"/>
    <mergeCell ref="B116:G116"/>
    <mergeCell ref="B37:I37"/>
    <mergeCell ref="A38:I40"/>
    <mergeCell ref="B42:G42"/>
    <mergeCell ref="B43:G43"/>
    <mergeCell ref="B64:G64"/>
    <mergeCell ref="B70:G70"/>
    <mergeCell ref="B176:G176"/>
    <mergeCell ref="B183:G183"/>
    <mergeCell ref="B189:G189"/>
    <mergeCell ref="B211:G211"/>
    <mergeCell ref="B235:G235"/>
    <mergeCell ref="B236:G236"/>
    <mergeCell ref="B122:G122"/>
    <mergeCell ref="B127:G127"/>
    <mergeCell ref="B133:G133"/>
    <mergeCell ref="B153:G153"/>
    <mergeCell ref="B154:G154"/>
    <mergeCell ref="B169:G169"/>
    <mergeCell ref="B141:G141"/>
    <mergeCell ref="B219:G219"/>
    <mergeCell ref="B312:G312"/>
    <mergeCell ref="B315:G315"/>
    <mergeCell ref="B318:G318"/>
    <mergeCell ref="B322:G322"/>
    <mergeCell ref="B327:G327"/>
    <mergeCell ref="B330:G330"/>
    <mergeCell ref="B241:G241"/>
    <mergeCell ref="B281:G281"/>
    <mergeCell ref="B288:G288"/>
    <mergeCell ref="B299:G299"/>
    <mergeCell ref="B304:G304"/>
    <mergeCell ref="B308:G308"/>
    <mergeCell ref="B363:G363"/>
    <mergeCell ref="B369:G369"/>
    <mergeCell ref="B378:G378"/>
    <mergeCell ref="B382:G382"/>
    <mergeCell ref="B386:G386"/>
    <mergeCell ref="B393:G393"/>
    <mergeCell ref="B331:G331"/>
    <mergeCell ref="B336:G336"/>
    <mergeCell ref="B339:G339"/>
    <mergeCell ref="B344:G344"/>
    <mergeCell ref="B350:G350"/>
    <mergeCell ref="B353:G353"/>
    <mergeCell ref="B441:G441"/>
    <mergeCell ref="B448:G448"/>
    <mergeCell ref="B459:G459"/>
    <mergeCell ref="B466:G466"/>
    <mergeCell ref="B472:G472"/>
    <mergeCell ref="B483:G483"/>
    <mergeCell ref="B397:G397"/>
    <mergeCell ref="B408:G408"/>
    <mergeCell ref="B412:G412"/>
    <mergeCell ref="B417:G417"/>
    <mergeCell ref="B422:G422"/>
    <mergeCell ref="B429:G429"/>
    <mergeCell ref="B421:G421"/>
    <mergeCell ref="B471:G471"/>
    <mergeCell ref="B516:G516"/>
    <mergeCell ref="B517:G517"/>
    <mergeCell ref="B520:G520"/>
    <mergeCell ref="B524:G524"/>
    <mergeCell ref="B528:G528"/>
    <mergeCell ref="B546:G546"/>
    <mergeCell ref="B484:G484"/>
    <mergeCell ref="B492:G492"/>
    <mergeCell ref="B497:G497"/>
    <mergeCell ref="B500:G500"/>
    <mergeCell ref="B503:G503"/>
    <mergeCell ref="B509:G509"/>
    <mergeCell ref="B588:G588"/>
    <mergeCell ref="B593:G593"/>
    <mergeCell ref="B598:G598"/>
    <mergeCell ref="B604:G604"/>
    <mergeCell ref="B550:G550"/>
    <mergeCell ref="B557:G557"/>
    <mergeCell ref="B565:G565"/>
    <mergeCell ref="B569:G569"/>
    <mergeCell ref="B576:G576"/>
    <mergeCell ref="B587:G587"/>
  </mergeCells>
  <dataValidations count="10">
    <dataValidation type="list" allowBlank="1" showInputMessage="1" showErrorMessage="1" sqref="D570:D575 D619:D1048576 D100:D140 D88:D98 D220:D420 D577:D609 D41:D86 D142:D218 D473:D556 D422:D470 D558:D564 D566:D568">
      <formula1>$A$620:$A$622</formula1>
    </dataValidation>
    <dataValidation type="list" allowBlank="1" showInputMessage="1" showErrorMessage="1" sqref="D570:D575">
      <formula1>$A$734:$A$736</formula1>
    </dataValidation>
    <dataValidation type="list" allowBlank="1" showInputMessage="1" showErrorMessage="1" sqref="D565">
      <formula1>$A$698:$A$700</formula1>
    </dataValidation>
    <dataValidation type="list" allowBlank="1" showInputMessage="1" showErrorMessage="1" sqref="D557">
      <formula1>$A$782:$A$784</formula1>
    </dataValidation>
    <dataValidation type="list" allowBlank="1" showInputMessage="1" showErrorMessage="1" sqref="D421">
      <formula1>$A$733:$A$735</formula1>
    </dataValidation>
    <dataValidation type="list" allowBlank="1" showInputMessage="1" showErrorMessage="1" sqref="D471">
      <formula1>$A$880:$A$882</formula1>
    </dataValidation>
    <dataValidation type="list" allowBlank="1" showInputMessage="1" showErrorMessage="1" sqref="D472">
      <formula1>$A$673:$A$675</formula1>
    </dataValidation>
    <dataValidation type="list" allowBlank="1" showInputMessage="1" showErrorMessage="1" sqref="D87">
      <formula1>$A$1164:$A$1166</formula1>
    </dataValidation>
    <dataValidation type="list" allowBlank="1" showInputMessage="1" showErrorMessage="1" sqref="D99">
      <formula1>$A$1154:$A$1156</formula1>
    </dataValidation>
    <dataValidation type="list" allowBlank="1" showInputMessage="1" showErrorMessage="1" sqref="D510:D512">
      <formula1>$A$706:$A$708</formula1>
    </dataValidation>
  </dataValidations>
  <pageMargins left="0.70866141732283472" right="0.70866141732283472" top="0.74803149606299213" bottom="0.74803149606299213" header="0.31496062992125984" footer="0.31496062992125984"/>
  <pageSetup paperSize="9" scale="50" orientation="portrait" r:id="rId1"/>
  <headerFooter>
    <oddHeader>&amp;LChecklist No. 15&amp;CPharmacy&amp;RVersion - NHSRC/3.0</oddHeader>
    <oddFooter>Page &amp;P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I784"/>
  <sheetViews>
    <sheetView topLeftCell="A631" zoomScale="70" zoomScaleNormal="70" zoomScalePageLayoutView="80" workbookViewId="0">
      <selection activeCell="A42" sqref="A42:G633"/>
    </sheetView>
  </sheetViews>
  <sheetFormatPr defaultColWidth="9.1796875" defaultRowHeight="14.5"/>
  <cols>
    <col min="1" max="1" width="15.453125" style="203" customWidth="1"/>
    <col min="2" max="2" width="36.7265625" style="7" customWidth="1"/>
    <col min="3" max="3" width="27.453125" style="7" customWidth="1"/>
    <col min="4" max="4" width="8.453125" style="381" customWidth="1"/>
    <col min="5" max="5" width="10.1796875" style="37" customWidth="1"/>
    <col min="6" max="6" width="38" style="7" customWidth="1"/>
    <col min="7" max="7" width="25.1796875" style="7" customWidth="1"/>
    <col min="8" max="8" width="7.1796875" style="29" customWidth="1"/>
    <col min="9" max="9" width="5.54296875" style="29" customWidth="1"/>
    <col min="10" max="16384" width="9.1796875" style="7"/>
  </cols>
  <sheetData>
    <row r="1" spans="1:9" ht="59.25" customHeight="1">
      <c r="A1" s="1040" t="s">
        <v>160</v>
      </c>
      <c r="B1" s="1041"/>
      <c r="C1" s="1041"/>
      <c r="D1" s="1041"/>
      <c r="E1" s="1041"/>
      <c r="F1" s="1041"/>
      <c r="G1" s="1115" t="s">
        <v>8497</v>
      </c>
      <c r="H1" s="1116"/>
      <c r="I1" s="1117"/>
    </row>
    <row r="2" spans="1:9" ht="33.5">
      <c r="A2" s="1040" t="s">
        <v>4812</v>
      </c>
      <c r="B2" s="1041"/>
      <c r="C2" s="1041"/>
      <c r="D2" s="1041"/>
      <c r="E2" s="1041"/>
      <c r="F2" s="1041"/>
      <c r="G2" s="1041"/>
      <c r="H2" s="1139">
        <v>18</v>
      </c>
      <c r="I2" s="1140"/>
    </row>
    <row r="3" spans="1:9" ht="28.5">
      <c r="A3" s="1074" t="s">
        <v>164</v>
      </c>
      <c r="B3" s="1074"/>
      <c r="C3" s="1074"/>
      <c r="D3" s="1074"/>
      <c r="E3" s="1074"/>
      <c r="F3" s="1074"/>
      <c r="G3" s="1074"/>
      <c r="H3" s="1141"/>
      <c r="I3" s="1141"/>
    </row>
    <row r="4" spans="1:9" ht="28.5">
      <c r="A4" s="1142" t="s">
        <v>165</v>
      </c>
      <c r="B4" s="1142"/>
      <c r="C4" s="1018"/>
      <c r="D4" s="1018"/>
      <c r="E4" s="1018"/>
      <c r="F4" s="8" t="s">
        <v>166</v>
      </c>
      <c r="G4" s="1018"/>
      <c r="H4" s="1138"/>
      <c r="I4" s="1138"/>
    </row>
    <row r="5" spans="1:9" ht="28.5">
      <c r="A5" s="1062" t="s">
        <v>167</v>
      </c>
      <c r="B5" s="1063"/>
      <c r="C5" s="1064"/>
      <c r="D5" s="1064"/>
      <c r="E5" s="1064"/>
      <c r="F5" s="9" t="s">
        <v>168</v>
      </c>
      <c r="G5" s="1018"/>
      <c r="H5" s="1138"/>
      <c r="I5" s="1138"/>
    </row>
    <row r="6" spans="1:9" ht="28.5">
      <c r="A6" s="1066" t="s">
        <v>169</v>
      </c>
      <c r="B6" s="1066"/>
      <c r="C6" s="1067"/>
      <c r="D6" s="1067"/>
      <c r="E6" s="1067"/>
      <c r="F6" s="9" t="s">
        <v>170</v>
      </c>
      <c r="G6" s="1018"/>
      <c r="H6" s="1138"/>
      <c r="I6" s="1138"/>
    </row>
    <row r="7" spans="1:9" ht="33.5">
      <c r="A7" s="1285" t="s">
        <v>4813</v>
      </c>
      <c r="B7" s="1286"/>
      <c r="C7" s="1286"/>
      <c r="D7" s="1286"/>
      <c r="E7" s="1286"/>
      <c r="F7" s="1286"/>
      <c r="G7" s="1286"/>
      <c r="H7" s="1286"/>
      <c r="I7" s="1286"/>
    </row>
    <row r="8" spans="1:9" ht="33.65" customHeight="1">
      <c r="A8" s="443"/>
      <c r="B8" s="1287" t="s">
        <v>172</v>
      </c>
      <c r="C8" s="1288"/>
      <c r="D8" s="1124" t="s">
        <v>4814</v>
      </c>
      <c r="E8" s="1124"/>
      <c r="F8" s="1124"/>
      <c r="G8" s="1124"/>
      <c r="H8" s="1125"/>
      <c r="I8" s="1125"/>
    </row>
    <row r="9" spans="1:9" ht="33.65" customHeight="1">
      <c r="A9" s="103" t="s">
        <v>174</v>
      </c>
      <c r="B9" s="104" t="s">
        <v>175</v>
      </c>
      <c r="C9" s="284">
        <f>'Auxillary services'!D639</f>
        <v>1</v>
      </c>
      <c r="D9" s="1057">
        <f>D647</f>
        <v>1</v>
      </c>
      <c r="E9" s="1536"/>
      <c r="F9" s="1536"/>
      <c r="G9" s="1536"/>
      <c r="H9" s="1537"/>
      <c r="I9" s="1537"/>
    </row>
    <row r="10" spans="1:9" ht="33.65" customHeight="1">
      <c r="A10" s="103" t="s">
        <v>176</v>
      </c>
      <c r="B10" s="104" t="s">
        <v>177</v>
      </c>
      <c r="C10" s="284">
        <f>'Auxillary services'!D640</f>
        <v>1</v>
      </c>
      <c r="D10" s="1536"/>
      <c r="E10" s="1536"/>
      <c r="F10" s="1536"/>
      <c r="G10" s="1536"/>
      <c r="H10" s="1537"/>
      <c r="I10" s="1537"/>
    </row>
    <row r="11" spans="1:9" ht="33.65" customHeight="1">
      <c r="A11" s="103" t="s">
        <v>178</v>
      </c>
      <c r="B11" s="104" t="s">
        <v>179</v>
      </c>
      <c r="C11" s="284">
        <f>'Auxillary services'!D641</f>
        <v>1</v>
      </c>
      <c r="D11" s="1536"/>
      <c r="E11" s="1536"/>
      <c r="F11" s="1536"/>
      <c r="G11" s="1536"/>
      <c r="H11" s="1537"/>
      <c r="I11" s="1537"/>
    </row>
    <row r="12" spans="1:9" ht="33.65" customHeight="1">
      <c r="A12" s="103" t="s">
        <v>180</v>
      </c>
      <c r="B12" s="104" t="s">
        <v>181</v>
      </c>
      <c r="C12" s="284">
        <f>'Auxillary services'!D642</f>
        <v>1</v>
      </c>
      <c r="D12" s="1536"/>
      <c r="E12" s="1536"/>
      <c r="F12" s="1536"/>
      <c r="G12" s="1536"/>
      <c r="H12" s="1537"/>
      <c r="I12" s="1537"/>
    </row>
    <row r="13" spans="1:9" ht="33.65" customHeight="1">
      <c r="A13" s="103" t="s">
        <v>182</v>
      </c>
      <c r="B13" s="104" t="s">
        <v>183</v>
      </c>
      <c r="C13" s="284">
        <f>'Auxillary services'!D643</f>
        <v>1</v>
      </c>
      <c r="D13" s="1536"/>
      <c r="E13" s="1536"/>
      <c r="F13" s="1536"/>
      <c r="G13" s="1536"/>
      <c r="H13" s="1537"/>
      <c r="I13" s="1537"/>
    </row>
    <row r="14" spans="1:9" ht="33.65" customHeight="1">
      <c r="A14" s="103" t="s">
        <v>184</v>
      </c>
      <c r="B14" s="104" t="s">
        <v>146</v>
      </c>
      <c r="C14" s="284">
        <f>'Auxillary services'!D644</f>
        <v>1</v>
      </c>
      <c r="D14" s="1536"/>
      <c r="E14" s="1536"/>
      <c r="F14" s="1536"/>
      <c r="G14" s="1536"/>
      <c r="H14" s="1537"/>
      <c r="I14" s="1537"/>
    </row>
    <row r="15" spans="1:9" ht="57.65" customHeight="1">
      <c r="A15" s="103" t="s">
        <v>185</v>
      </c>
      <c r="B15" s="104" t="s">
        <v>1451</v>
      </c>
      <c r="C15" s="284">
        <f>'Auxillary services'!D645</f>
        <v>1</v>
      </c>
      <c r="D15" s="1536"/>
      <c r="E15" s="1536"/>
      <c r="F15" s="1536"/>
      <c r="G15" s="1536"/>
      <c r="H15" s="1537"/>
      <c r="I15" s="1537"/>
    </row>
    <row r="16" spans="1:9" ht="33.65" customHeight="1">
      <c r="A16" s="103" t="s">
        <v>187</v>
      </c>
      <c r="B16" s="104" t="s">
        <v>188</v>
      </c>
      <c r="C16" s="284">
        <f>'Auxillary services'!D646</f>
        <v>1</v>
      </c>
      <c r="D16" s="1536"/>
      <c r="E16" s="1536"/>
      <c r="F16" s="1536"/>
      <c r="G16" s="1536"/>
      <c r="H16" s="1537"/>
      <c r="I16" s="1537"/>
    </row>
    <row r="17" spans="1:9" ht="33.65" customHeight="1">
      <c r="A17" s="1111"/>
      <c r="B17" s="1112"/>
      <c r="C17" s="1112"/>
      <c r="D17" s="1112"/>
      <c r="E17" s="1112"/>
      <c r="F17" s="1112"/>
      <c r="G17" s="1112"/>
      <c r="H17" s="1113"/>
      <c r="I17" s="1114"/>
    </row>
    <row r="18" spans="1:9" ht="33.65" customHeight="1">
      <c r="A18" s="12"/>
      <c r="B18" s="1030" t="s">
        <v>189</v>
      </c>
      <c r="C18" s="1030"/>
      <c r="D18" s="1030"/>
      <c r="E18" s="1030"/>
      <c r="F18" s="1030"/>
      <c r="G18" s="1030"/>
      <c r="H18" s="1263"/>
      <c r="I18" s="1263"/>
    </row>
    <row r="19" spans="1:9" ht="33.65" customHeight="1">
      <c r="A19" s="13">
        <v>1</v>
      </c>
      <c r="B19" s="1010"/>
      <c r="C19" s="1010"/>
      <c r="D19" s="1010"/>
      <c r="E19" s="1010"/>
      <c r="F19" s="1010"/>
      <c r="G19" s="1010"/>
      <c r="H19" s="1262"/>
      <c r="I19" s="1262"/>
    </row>
    <row r="20" spans="1:9" ht="33.65" customHeight="1">
      <c r="A20" s="13">
        <v>2</v>
      </c>
      <c r="B20" s="1010"/>
      <c r="C20" s="1010"/>
      <c r="D20" s="1010"/>
      <c r="E20" s="1010"/>
      <c r="F20" s="1010"/>
      <c r="G20" s="1010"/>
      <c r="H20" s="1262"/>
      <c r="I20" s="1262"/>
    </row>
    <row r="21" spans="1:9" ht="33.65" customHeight="1">
      <c r="A21" s="13">
        <v>3</v>
      </c>
      <c r="B21" s="1010"/>
      <c r="C21" s="1010"/>
      <c r="D21" s="1010"/>
      <c r="E21" s="1010"/>
      <c r="F21" s="1010"/>
      <c r="G21" s="1010"/>
      <c r="H21" s="1262"/>
      <c r="I21" s="1262"/>
    </row>
    <row r="22" spans="1:9" ht="33.65" customHeight="1">
      <c r="A22" s="13">
        <v>4</v>
      </c>
      <c r="B22" s="1010"/>
      <c r="C22" s="1010"/>
      <c r="D22" s="1010"/>
      <c r="E22" s="1010"/>
      <c r="F22" s="1010"/>
      <c r="G22" s="1010"/>
      <c r="H22" s="1262"/>
      <c r="I22" s="1262"/>
    </row>
    <row r="23" spans="1:9" ht="33.65" customHeight="1">
      <c r="A23" s="13">
        <v>5</v>
      </c>
      <c r="B23" s="1010"/>
      <c r="C23" s="1010"/>
      <c r="D23" s="1010"/>
      <c r="E23" s="1010"/>
      <c r="F23" s="1010"/>
      <c r="G23" s="1010"/>
      <c r="H23" s="1262"/>
      <c r="I23" s="1262"/>
    </row>
    <row r="24" spans="1:9" ht="33.65" customHeight="1">
      <c r="A24" s="12"/>
      <c r="B24" s="1106" t="s">
        <v>190</v>
      </c>
      <c r="C24" s="1107"/>
      <c r="D24" s="1107"/>
      <c r="E24" s="1107"/>
      <c r="F24" s="1107"/>
      <c r="G24" s="1107"/>
      <c r="H24" s="1108"/>
      <c r="I24" s="1109"/>
    </row>
    <row r="25" spans="1:9" ht="33.65" customHeight="1">
      <c r="A25" s="13">
        <v>1</v>
      </c>
      <c r="B25" s="1010"/>
      <c r="C25" s="1010"/>
      <c r="D25" s="1010"/>
      <c r="E25" s="1010"/>
      <c r="F25" s="1010"/>
      <c r="G25" s="1010"/>
      <c r="H25" s="1262"/>
      <c r="I25" s="1262"/>
    </row>
    <row r="26" spans="1:9" ht="33.65" customHeight="1">
      <c r="A26" s="13">
        <v>2</v>
      </c>
      <c r="B26" s="1010"/>
      <c r="C26" s="1010"/>
      <c r="D26" s="1010"/>
      <c r="E26" s="1010"/>
      <c r="F26" s="1010"/>
      <c r="G26" s="1010"/>
      <c r="H26" s="1262"/>
      <c r="I26" s="1262"/>
    </row>
    <row r="27" spans="1:9" ht="33.65" customHeight="1">
      <c r="A27" s="13">
        <v>3</v>
      </c>
      <c r="B27" s="1010"/>
      <c r="C27" s="1010"/>
      <c r="D27" s="1010"/>
      <c r="E27" s="1010"/>
      <c r="F27" s="1010"/>
      <c r="G27" s="1010"/>
      <c r="H27" s="1262"/>
      <c r="I27" s="1262"/>
    </row>
    <row r="28" spans="1:9" ht="33.65" customHeight="1">
      <c r="A28" s="13">
        <v>4</v>
      </c>
      <c r="B28" s="1093"/>
      <c r="C28" s="1094"/>
      <c r="D28" s="1094"/>
      <c r="E28" s="1094"/>
      <c r="F28" s="1094"/>
      <c r="G28" s="1094"/>
      <c r="H28" s="1095"/>
      <c r="I28" s="1096"/>
    </row>
    <row r="29" spans="1:9" ht="33.65" customHeight="1">
      <c r="A29" s="13">
        <v>5</v>
      </c>
      <c r="B29" s="1093"/>
      <c r="C29" s="1094"/>
      <c r="D29" s="1094"/>
      <c r="E29" s="1094"/>
      <c r="F29" s="1094"/>
      <c r="G29" s="1094"/>
      <c r="H29" s="1095"/>
      <c r="I29" s="1096"/>
    </row>
    <row r="30" spans="1:9" ht="33.65" customHeight="1">
      <c r="A30" s="12"/>
      <c r="B30" s="1030" t="s">
        <v>191</v>
      </c>
      <c r="C30" s="1030"/>
      <c r="D30" s="1030"/>
      <c r="E30" s="1030"/>
      <c r="F30" s="1030"/>
      <c r="G30" s="1030"/>
      <c r="H30" s="1263"/>
      <c r="I30" s="1263"/>
    </row>
    <row r="31" spans="1:9" ht="33.65" customHeight="1">
      <c r="A31" s="13">
        <v>1</v>
      </c>
      <c r="B31" s="1010"/>
      <c r="C31" s="1010"/>
      <c r="D31" s="1010"/>
      <c r="E31" s="1010"/>
      <c r="F31" s="1010"/>
      <c r="G31" s="1010"/>
      <c r="H31" s="1262"/>
      <c r="I31" s="1262"/>
    </row>
    <row r="32" spans="1:9" ht="33.65" customHeight="1">
      <c r="A32" s="13">
        <v>2</v>
      </c>
      <c r="B32" s="1010"/>
      <c r="C32" s="1010"/>
      <c r="D32" s="1010"/>
      <c r="E32" s="1010"/>
      <c r="F32" s="1010"/>
      <c r="G32" s="1010"/>
      <c r="H32" s="1262"/>
      <c r="I32" s="1262"/>
    </row>
    <row r="33" spans="1:9" ht="33.65" customHeight="1">
      <c r="A33" s="13">
        <v>3</v>
      </c>
      <c r="B33" s="1010"/>
      <c r="C33" s="1010"/>
      <c r="D33" s="1010"/>
      <c r="E33" s="1010"/>
      <c r="F33" s="1010"/>
      <c r="G33" s="1010"/>
      <c r="H33" s="1262"/>
      <c r="I33" s="1262"/>
    </row>
    <row r="34" spans="1:9" ht="33.65" customHeight="1">
      <c r="A34" s="13">
        <v>4</v>
      </c>
      <c r="B34" s="1010"/>
      <c r="C34" s="1010"/>
      <c r="D34" s="1010"/>
      <c r="E34" s="1010"/>
      <c r="F34" s="1010"/>
      <c r="G34" s="1010"/>
      <c r="H34" s="1262"/>
      <c r="I34" s="1262"/>
    </row>
    <row r="35" spans="1:9" ht="33.65" customHeight="1">
      <c r="A35" s="13">
        <v>5</v>
      </c>
      <c r="B35" s="1093"/>
      <c r="C35" s="1094"/>
      <c r="D35" s="1094"/>
      <c r="E35" s="1094"/>
      <c r="F35" s="1094"/>
      <c r="G35" s="1094"/>
      <c r="H35" s="1095"/>
      <c r="I35" s="1096"/>
    </row>
    <row r="36" spans="1:9" ht="33.65" customHeight="1">
      <c r="A36" s="12"/>
      <c r="B36" s="1097" t="s">
        <v>192</v>
      </c>
      <c r="C36" s="1098"/>
      <c r="D36" s="1098"/>
      <c r="E36" s="1098"/>
      <c r="F36" s="1098"/>
      <c r="G36" s="1098"/>
      <c r="H36" s="1099"/>
      <c r="I36" s="1100"/>
    </row>
    <row r="37" spans="1:9" ht="33.65" customHeight="1">
      <c r="A37" s="12"/>
      <c r="B37" s="1024" t="s">
        <v>193</v>
      </c>
      <c r="C37" s="1024"/>
      <c r="D37" s="1024"/>
      <c r="E37" s="1024"/>
      <c r="F37" s="1024"/>
      <c r="G37" s="1024"/>
      <c r="H37" s="1264"/>
      <c r="I37" s="1264"/>
    </row>
    <row r="38" spans="1:9" ht="33.65" customHeight="1">
      <c r="A38" s="1027"/>
      <c r="B38" s="1027"/>
      <c r="C38" s="1027"/>
      <c r="D38" s="1027"/>
      <c r="E38" s="1027"/>
      <c r="F38" s="1027"/>
      <c r="G38" s="1027"/>
      <c r="H38" s="1105"/>
      <c r="I38" s="1105"/>
    </row>
    <row r="39" spans="1:9" ht="33.65" customHeight="1">
      <c r="A39" s="1027"/>
      <c r="B39" s="1027"/>
      <c r="C39" s="1027"/>
      <c r="D39" s="1027"/>
      <c r="E39" s="1027"/>
      <c r="F39" s="1027"/>
      <c r="G39" s="1027"/>
      <c r="H39" s="1105"/>
      <c r="I39" s="1105"/>
    </row>
    <row r="40" spans="1:9">
      <c r="A40" s="1027"/>
      <c r="B40" s="1027"/>
      <c r="C40" s="1027"/>
      <c r="D40" s="1027"/>
      <c r="E40" s="1027"/>
      <c r="F40" s="1027"/>
      <c r="G40" s="1027"/>
      <c r="H40" s="1105"/>
      <c r="I40" s="1105"/>
    </row>
    <row r="41" spans="1:9" ht="46.5">
      <c r="A41" s="444" t="s">
        <v>2318</v>
      </c>
      <c r="B41" s="209" t="s">
        <v>2686</v>
      </c>
      <c r="C41" s="210" t="s">
        <v>1454</v>
      </c>
      <c r="D41" s="15" t="s">
        <v>198</v>
      </c>
      <c r="E41" s="211" t="s">
        <v>3925</v>
      </c>
      <c r="F41" s="285" t="s">
        <v>3412</v>
      </c>
      <c r="G41" s="285" t="s">
        <v>201</v>
      </c>
    </row>
    <row r="42" spans="1:9" ht="18.5">
      <c r="A42" s="98"/>
      <c r="B42" s="1375" t="s">
        <v>202</v>
      </c>
      <c r="C42" s="1375"/>
      <c r="D42" s="1375"/>
      <c r="E42" s="1375"/>
      <c r="F42" s="1375"/>
      <c r="G42" s="1375"/>
      <c r="H42" s="29">
        <f>H85+H43+H62+H68+H72+H94</f>
        <v>14</v>
      </c>
      <c r="I42" s="29">
        <f>I85+I43+I62+I68+I72+I94</f>
        <v>14</v>
      </c>
    </row>
    <row r="43" spans="1:9" ht="40.15" hidden="1" customHeight="1">
      <c r="A43" s="124" t="s">
        <v>1456</v>
      </c>
      <c r="B43" s="1078" t="s">
        <v>142</v>
      </c>
      <c r="C43" s="1091"/>
      <c r="D43" s="1091"/>
      <c r="E43" s="1091"/>
      <c r="F43" s="1091"/>
      <c r="G43" s="1092"/>
      <c r="H43" s="99">
        <f>SUM(D44:D61)</f>
        <v>0</v>
      </c>
      <c r="I43" s="99">
        <f>COUNT(D44:D61)*2</f>
        <v>0</v>
      </c>
    </row>
    <row r="44" spans="1:9" ht="31" hidden="1">
      <c r="A44" s="27" t="s">
        <v>1458</v>
      </c>
      <c r="B44" s="19" t="s">
        <v>204</v>
      </c>
      <c r="C44" s="26"/>
      <c r="D44" s="523"/>
      <c r="E44" s="28"/>
      <c r="F44" s="26"/>
      <c r="G44" s="26"/>
      <c r="H44" s="99"/>
      <c r="I44" s="99"/>
    </row>
    <row r="45" spans="1:9" ht="31" hidden="1">
      <c r="A45" s="27" t="s">
        <v>1459</v>
      </c>
      <c r="B45" s="19" t="s">
        <v>209</v>
      </c>
      <c r="C45" s="26"/>
      <c r="D45" s="523"/>
      <c r="E45" s="28"/>
      <c r="F45" s="26"/>
      <c r="G45" s="26"/>
      <c r="H45" s="99"/>
      <c r="I45" s="99"/>
    </row>
    <row r="46" spans="1:9" ht="31" hidden="1">
      <c r="A46" s="27" t="s">
        <v>1460</v>
      </c>
      <c r="B46" s="19" t="s">
        <v>213</v>
      </c>
      <c r="C46" s="26"/>
      <c r="D46" s="523"/>
      <c r="E46" s="28"/>
      <c r="F46" s="26"/>
      <c r="G46" s="26"/>
      <c r="H46" s="99"/>
      <c r="I46" s="99"/>
    </row>
    <row r="47" spans="1:9" ht="15.5" hidden="1">
      <c r="A47" s="27" t="s">
        <v>1461</v>
      </c>
      <c r="B47" s="19" t="s">
        <v>1462</v>
      </c>
      <c r="C47" s="26"/>
      <c r="D47" s="523"/>
      <c r="E47" s="28"/>
      <c r="F47" s="26"/>
      <c r="G47" s="26"/>
      <c r="H47" s="99"/>
      <c r="I47" s="99"/>
    </row>
    <row r="48" spans="1:9" ht="31" hidden="1">
      <c r="A48" s="27" t="s">
        <v>1463</v>
      </c>
      <c r="B48" s="19" t="s">
        <v>221</v>
      </c>
      <c r="C48" s="26"/>
      <c r="D48" s="523"/>
      <c r="E48" s="28"/>
      <c r="F48" s="26"/>
      <c r="G48" s="26"/>
      <c r="H48" s="99"/>
      <c r="I48" s="99"/>
    </row>
    <row r="49" spans="1:9" ht="15.5" hidden="1">
      <c r="A49" s="27" t="s">
        <v>1464</v>
      </c>
      <c r="B49" s="19" t="s">
        <v>225</v>
      </c>
      <c r="C49" s="26"/>
      <c r="D49" s="523"/>
      <c r="E49" s="28"/>
      <c r="F49" s="26"/>
      <c r="G49" s="26"/>
      <c r="H49" s="99"/>
      <c r="I49" s="99"/>
    </row>
    <row r="50" spans="1:9" ht="31" hidden="1">
      <c r="A50" s="27" t="s">
        <v>1465</v>
      </c>
      <c r="B50" s="19" t="s">
        <v>229</v>
      </c>
      <c r="C50" s="26"/>
      <c r="D50" s="523"/>
      <c r="E50" s="28"/>
      <c r="F50" s="26"/>
      <c r="G50" s="26"/>
      <c r="H50" s="99"/>
      <c r="I50" s="99"/>
    </row>
    <row r="51" spans="1:9" ht="15.5" hidden="1">
      <c r="A51" s="27" t="s">
        <v>232</v>
      </c>
      <c r="B51" s="19" t="s">
        <v>233</v>
      </c>
      <c r="C51" s="26"/>
      <c r="D51" s="523"/>
      <c r="E51" s="28"/>
      <c r="F51" s="26"/>
      <c r="G51" s="26"/>
      <c r="H51" s="99"/>
      <c r="I51" s="99"/>
    </row>
    <row r="52" spans="1:9" ht="15.5" hidden="1">
      <c r="A52" s="27" t="s">
        <v>1466</v>
      </c>
      <c r="B52" s="19" t="s">
        <v>235</v>
      </c>
      <c r="C52" s="26"/>
      <c r="D52" s="523"/>
      <c r="E52" s="28"/>
      <c r="F52" s="26"/>
      <c r="G52" s="26"/>
      <c r="H52" s="99"/>
      <c r="I52" s="99"/>
    </row>
    <row r="53" spans="1:9" ht="31" hidden="1">
      <c r="A53" s="27" t="s">
        <v>238</v>
      </c>
      <c r="B53" s="19" t="s">
        <v>239</v>
      </c>
      <c r="C53" s="26"/>
      <c r="D53" s="523"/>
      <c r="E53" s="28"/>
      <c r="F53" s="26"/>
      <c r="G53" s="26"/>
      <c r="H53" s="99"/>
      <c r="I53" s="99"/>
    </row>
    <row r="54" spans="1:9" ht="15.5" hidden="1">
      <c r="A54" s="27" t="s">
        <v>240</v>
      </c>
      <c r="B54" s="19" t="s">
        <v>241</v>
      </c>
      <c r="C54" s="26"/>
      <c r="D54" s="523"/>
      <c r="E54" s="28"/>
      <c r="F54" s="26"/>
      <c r="G54" s="26"/>
      <c r="H54" s="99"/>
      <c r="I54" s="99"/>
    </row>
    <row r="55" spans="1:9" ht="31" hidden="1">
      <c r="A55" s="27" t="s">
        <v>242</v>
      </c>
      <c r="B55" s="19" t="s">
        <v>243</v>
      </c>
      <c r="C55" s="26"/>
      <c r="D55" s="523"/>
      <c r="E55" s="28"/>
      <c r="F55" s="26"/>
      <c r="G55" s="26"/>
      <c r="H55" s="99"/>
      <c r="I55" s="99"/>
    </row>
    <row r="56" spans="1:9" ht="31" hidden="1">
      <c r="A56" s="27" t="s">
        <v>1467</v>
      </c>
      <c r="B56" s="19" t="s">
        <v>245</v>
      </c>
      <c r="C56" s="26"/>
      <c r="D56" s="523"/>
      <c r="E56" s="28"/>
      <c r="F56" s="26"/>
      <c r="G56" s="26"/>
      <c r="H56" s="99"/>
      <c r="I56" s="99"/>
    </row>
    <row r="57" spans="1:9" ht="31" hidden="1">
      <c r="A57" s="27" t="s">
        <v>1468</v>
      </c>
      <c r="B57" s="19" t="s">
        <v>251</v>
      </c>
      <c r="C57" s="30"/>
      <c r="D57" s="523"/>
      <c r="E57" s="28"/>
      <c r="F57" s="26"/>
      <c r="G57" s="26"/>
      <c r="H57" s="99"/>
      <c r="I57" s="99"/>
    </row>
    <row r="58" spans="1:9" ht="30" hidden="1" customHeight="1">
      <c r="A58" s="27" t="s">
        <v>254</v>
      </c>
      <c r="B58" s="19" t="s">
        <v>255</v>
      </c>
      <c r="C58" s="26"/>
      <c r="D58" s="523"/>
      <c r="E58" s="28"/>
      <c r="F58" s="26"/>
      <c r="G58" s="26"/>
      <c r="H58" s="99"/>
      <c r="I58" s="99"/>
    </row>
    <row r="59" spans="1:9" ht="31" hidden="1">
      <c r="A59" s="27" t="s">
        <v>1471</v>
      </c>
      <c r="B59" s="19" t="s">
        <v>257</v>
      </c>
      <c r="C59" s="26"/>
      <c r="D59" s="523"/>
      <c r="E59" s="28"/>
      <c r="F59" s="26"/>
      <c r="G59" s="26"/>
      <c r="H59" s="99"/>
      <c r="I59" s="99"/>
    </row>
    <row r="60" spans="1:9" ht="31" hidden="1">
      <c r="A60" s="27" t="s">
        <v>260</v>
      </c>
      <c r="B60" s="19" t="s">
        <v>261</v>
      </c>
      <c r="C60" s="26"/>
      <c r="D60" s="523"/>
      <c r="E60" s="28"/>
      <c r="F60" s="26"/>
      <c r="G60" s="26"/>
      <c r="H60" s="99"/>
      <c r="I60" s="99"/>
    </row>
    <row r="61" spans="1:9" ht="31" hidden="1">
      <c r="A61" s="27" t="s">
        <v>262</v>
      </c>
      <c r="B61" s="19" t="s">
        <v>263</v>
      </c>
      <c r="C61" s="26"/>
      <c r="D61" s="523"/>
      <c r="E61" s="28"/>
      <c r="F61" s="26"/>
      <c r="G61" s="26"/>
      <c r="H61" s="99"/>
      <c r="I61" s="99"/>
    </row>
    <row r="62" spans="1:9" ht="40.15" hidden="1" customHeight="1">
      <c r="A62" s="124" t="s">
        <v>141</v>
      </c>
      <c r="B62" s="1078" t="s">
        <v>140</v>
      </c>
      <c r="C62" s="1091"/>
      <c r="D62" s="1091"/>
      <c r="E62" s="1091"/>
      <c r="F62" s="1091"/>
      <c r="G62" s="1092"/>
      <c r="H62" s="99">
        <f>SUM(D63:D67)</f>
        <v>0</v>
      </c>
      <c r="I62" s="99">
        <f>COUNT(D63:D67)*2</f>
        <v>0</v>
      </c>
    </row>
    <row r="63" spans="1:9" ht="31" hidden="1">
      <c r="A63" s="27" t="s">
        <v>264</v>
      </c>
      <c r="B63" s="114" t="s">
        <v>265</v>
      </c>
      <c r="C63" s="26"/>
      <c r="D63" s="523"/>
      <c r="E63" s="28"/>
      <c r="F63" s="26"/>
      <c r="G63" s="26"/>
      <c r="H63" s="99"/>
      <c r="I63" s="99"/>
    </row>
    <row r="64" spans="1:9" ht="31" hidden="1">
      <c r="A64" s="27" t="s">
        <v>266</v>
      </c>
      <c r="B64" s="114" t="s">
        <v>267</v>
      </c>
      <c r="C64" s="26"/>
      <c r="D64" s="523"/>
      <c r="E64" s="28"/>
      <c r="F64" s="26"/>
      <c r="G64" s="26"/>
      <c r="H64" s="99"/>
      <c r="I64" s="99"/>
    </row>
    <row r="65" spans="1:9" ht="31" hidden="1">
      <c r="A65" s="27" t="s">
        <v>270</v>
      </c>
      <c r="B65" s="114" t="s">
        <v>271</v>
      </c>
      <c r="C65" s="26"/>
      <c r="D65" s="523"/>
      <c r="E65" s="28"/>
      <c r="F65" s="26"/>
      <c r="G65" s="26"/>
      <c r="H65" s="99"/>
      <c r="I65" s="99"/>
    </row>
    <row r="66" spans="1:9" ht="31" hidden="1">
      <c r="A66" s="27" t="s">
        <v>272</v>
      </c>
      <c r="B66" s="114" t="s">
        <v>273</v>
      </c>
      <c r="C66" s="26"/>
      <c r="D66" s="523"/>
      <c r="E66" s="28"/>
      <c r="F66" s="26"/>
      <c r="G66" s="26"/>
      <c r="H66" s="99"/>
      <c r="I66" s="99"/>
    </row>
    <row r="67" spans="1:9" ht="31" hidden="1">
      <c r="A67" s="27" t="s">
        <v>275</v>
      </c>
      <c r="B67" s="114" t="s">
        <v>276</v>
      </c>
      <c r="C67" s="26"/>
      <c r="D67" s="523"/>
      <c r="E67" s="28"/>
      <c r="F67" s="26"/>
      <c r="G67" s="26"/>
      <c r="H67" s="99"/>
      <c r="I67" s="99"/>
    </row>
    <row r="68" spans="1:9" ht="40.15" hidden="1" customHeight="1">
      <c r="A68" s="124" t="s">
        <v>277</v>
      </c>
      <c r="B68" s="1078" t="s">
        <v>138</v>
      </c>
      <c r="C68" s="1091"/>
      <c r="D68" s="1091"/>
      <c r="E68" s="1091"/>
      <c r="F68" s="1091"/>
      <c r="G68" s="1092"/>
      <c r="H68" s="99">
        <f>SUM(D69:D71)</f>
        <v>0</v>
      </c>
      <c r="I68" s="99">
        <f>COUNT(D69:D71)*2</f>
        <v>0</v>
      </c>
    </row>
    <row r="69" spans="1:9" ht="15.5" hidden="1">
      <c r="A69" s="27" t="s">
        <v>1492</v>
      </c>
      <c r="B69" s="114" t="s">
        <v>279</v>
      </c>
      <c r="C69" s="26"/>
      <c r="D69" s="523"/>
      <c r="E69" s="28"/>
      <c r="F69" s="26"/>
      <c r="G69" s="26"/>
      <c r="H69" s="99"/>
      <c r="I69" s="99"/>
    </row>
    <row r="70" spans="1:9" ht="31" hidden="1">
      <c r="A70" s="27" t="s">
        <v>1493</v>
      </c>
      <c r="B70" s="114" t="s">
        <v>284</v>
      </c>
      <c r="C70" s="26"/>
      <c r="D70" s="523"/>
      <c r="E70" s="28"/>
      <c r="F70" s="26"/>
      <c r="G70" s="26"/>
      <c r="H70" s="99"/>
      <c r="I70" s="99"/>
    </row>
    <row r="71" spans="1:9" ht="31" hidden="1">
      <c r="A71" s="27" t="s">
        <v>1496</v>
      </c>
      <c r="B71" s="114" t="s">
        <v>288</v>
      </c>
      <c r="C71" s="26"/>
      <c r="D71" s="523"/>
      <c r="E71" s="28"/>
      <c r="F71" s="26"/>
      <c r="G71" s="26"/>
      <c r="H71" s="99"/>
      <c r="I71" s="99"/>
    </row>
    <row r="72" spans="1:9" ht="40.15" hidden="1" customHeight="1">
      <c r="A72" s="124" t="s">
        <v>137</v>
      </c>
      <c r="B72" s="1078" t="s">
        <v>136</v>
      </c>
      <c r="C72" s="1091"/>
      <c r="D72" s="1091"/>
      <c r="E72" s="1091"/>
      <c r="F72" s="1091"/>
      <c r="G72" s="1092"/>
      <c r="H72" s="99">
        <f>SUM(D73:D84)</f>
        <v>0</v>
      </c>
      <c r="I72" s="99">
        <f>COUNT(D73:D84)*2</f>
        <v>0</v>
      </c>
    </row>
    <row r="73" spans="1:9" ht="46.5" hidden="1">
      <c r="A73" s="27" t="s">
        <v>290</v>
      </c>
      <c r="B73" s="19" t="s">
        <v>291</v>
      </c>
      <c r="C73" s="26"/>
      <c r="D73" s="523"/>
      <c r="E73" s="28"/>
      <c r="F73" s="26"/>
      <c r="G73" s="26"/>
      <c r="H73" s="99"/>
      <c r="I73" s="99"/>
    </row>
    <row r="74" spans="1:9" ht="46.5" hidden="1">
      <c r="A74" s="27" t="s">
        <v>292</v>
      </c>
      <c r="B74" s="19" t="s">
        <v>293</v>
      </c>
      <c r="C74" s="26"/>
      <c r="D74" s="523"/>
      <c r="E74" s="28"/>
      <c r="F74" s="26"/>
      <c r="G74" s="26"/>
      <c r="H74" s="99"/>
      <c r="I74" s="99"/>
    </row>
    <row r="75" spans="1:9" ht="46.5" hidden="1">
      <c r="A75" s="27" t="s">
        <v>294</v>
      </c>
      <c r="B75" s="19" t="s">
        <v>295</v>
      </c>
      <c r="C75" s="26"/>
      <c r="D75" s="523"/>
      <c r="E75" s="28"/>
      <c r="F75" s="26"/>
      <c r="G75" s="26"/>
      <c r="H75" s="99"/>
      <c r="I75" s="99"/>
    </row>
    <row r="76" spans="1:9" ht="46.5" hidden="1">
      <c r="A76" s="27" t="s">
        <v>296</v>
      </c>
      <c r="B76" s="19" t="s">
        <v>297</v>
      </c>
      <c r="C76" s="26"/>
      <c r="D76" s="523"/>
      <c r="E76" s="28"/>
      <c r="F76" s="26"/>
      <c r="G76" s="26"/>
      <c r="H76" s="99"/>
      <c r="I76" s="99"/>
    </row>
    <row r="77" spans="1:9" ht="62" hidden="1">
      <c r="A77" s="27" t="s">
        <v>298</v>
      </c>
      <c r="B77" s="19" t="s">
        <v>2717</v>
      </c>
      <c r="C77" s="26"/>
      <c r="D77" s="523"/>
      <c r="E77" s="28"/>
      <c r="F77" s="26"/>
      <c r="G77" s="26"/>
      <c r="H77" s="99"/>
      <c r="I77" s="99"/>
    </row>
    <row r="78" spans="1:9" ht="46.5" hidden="1">
      <c r="A78" s="27" t="s">
        <v>300</v>
      </c>
      <c r="B78" s="19" t="s">
        <v>301</v>
      </c>
      <c r="C78" s="26"/>
      <c r="D78" s="523"/>
      <c r="E78" s="28"/>
      <c r="F78" s="26"/>
      <c r="G78" s="26"/>
      <c r="H78" s="99"/>
      <c r="I78" s="99"/>
    </row>
    <row r="79" spans="1:9" ht="46.5" hidden="1">
      <c r="A79" s="27" t="s">
        <v>302</v>
      </c>
      <c r="B79" s="19" t="s">
        <v>303</v>
      </c>
      <c r="C79" s="26"/>
      <c r="D79" s="523"/>
      <c r="E79" s="28"/>
      <c r="F79" s="26"/>
      <c r="G79" s="26"/>
      <c r="H79" s="99"/>
      <c r="I79" s="99"/>
    </row>
    <row r="80" spans="1:9" ht="77.5" hidden="1">
      <c r="A80" s="27" t="s">
        <v>304</v>
      </c>
      <c r="B80" s="19" t="s">
        <v>305</v>
      </c>
      <c r="C80" s="26"/>
      <c r="D80" s="523"/>
      <c r="E80" s="28"/>
      <c r="F80" s="26"/>
      <c r="G80" s="26"/>
      <c r="H80" s="99"/>
      <c r="I80" s="99"/>
    </row>
    <row r="81" spans="1:9" ht="46.5" hidden="1">
      <c r="A81" s="27" t="s">
        <v>306</v>
      </c>
      <c r="B81" s="19" t="s">
        <v>307</v>
      </c>
      <c r="C81" s="26"/>
      <c r="D81" s="523"/>
      <c r="E81" s="28"/>
      <c r="F81" s="26"/>
      <c r="G81" s="26"/>
      <c r="H81" s="99"/>
      <c r="I81" s="99"/>
    </row>
    <row r="82" spans="1:9" ht="46.5" hidden="1">
      <c r="A82" s="27" t="s">
        <v>308</v>
      </c>
      <c r="B82" s="19" t="s">
        <v>309</v>
      </c>
      <c r="C82" s="26"/>
      <c r="D82" s="523"/>
      <c r="E82" s="28"/>
      <c r="F82" s="26"/>
      <c r="G82" s="26"/>
      <c r="H82" s="99"/>
      <c r="I82" s="99"/>
    </row>
    <row r="83" spans="1:9" ht="29" hidden="1">
      <c r="A83" s="27" t="s">
        <v>310</v>
      </c>
      <c r="B83" s="23" t="s">
        <v>311</v>
      </c>
      <c r="C83" s="26"/>
      <c r="D83" s="523"/>
      <c r="E83" s="28"/>
      <c r="F83" s="26"/>
      <c r="G83" s="26"/>
      <c r="H83" s="99"/>
      <c r="I83" s="99"/>
    </row>
    <row r="84" spans="1:9" ht="29" hidden="1">
      <c r="A84" s="412" t="s">
        <v>2836</v>
      </c>
      <c r="B84" s="23" t="s">
        <v>5842</v>
      </c>
      <c r="C84" s="30"/>
      <c r="D84" s="52"/>
      <c r="E84" s="28"/>
      <c r="F84" s="26"/>
      <c r="G84" s="465"/>
      <c r="H84" s="99"/>
      <c r="I84" s="99"/>
    </row>
    <row r="85" spans="1:9" ht="40.15" customHeight="1">
      <c r="A85" s="117" t="s">
        <v>1499</v>
      </c>
      <c r="B85" s="1078" t="s">
        <v>134</v>
      </c>
      <c r="C85" s="1091"/>
      <c r="D85" s="1091"/>
      <c r="E85" s="1091"/>
      <c r="F85" s="1091"/>
      <c r="G85" s="1092"/>
      <c r="H85" s="29">
        <f>SUM(D86:D93)</f>
        <v>14</v>
      </c>
      <c r="I85" s="29">
        <f>COUNT(D86:D93)*2</f>
        <v>14</v>
      </c>
    </row>
    <row r="86" spans="1:9" ht="29">
      <c r="A86" s="18" t="s">
        <v>312</v>
      </c>
      <c r="B86" s="19" t="s">
        <v>313</v>
      </c>
      <c r="C86" s="50" t="s">
        <v>4815</v>
      </c>
      <c r="D86" s="605">
        <v>2</v>
      </c>
      <c r="E86" s="22" t="s">
        <v>269</v>
      </c>
      <c r="F86" s="50" t="s">
        <v>4816</v>
      </c>
      <c r="G86" s="53"/>
    </row>
    <row r="87" spans="1:9" ht="29">
      <c r="A87" s="18" t="s">
        <v>314</v>
      </c>
      <c r="B87" s="19" t="s">
        <v>315</v>
      </c>
      <c r="C87" s="50" t="s">
        <v>4817</v>
      </c>
      <c r="D87" s="605">
        <v>2</v>
      </c>
      <c r="E87" s="22" t="s">
        <v>269</v>
      </c>
      <c r="F87" s="50" t="s">
        <v>4818</v>
      </c>
      <c r="G87" s="53"/>
    </row>
    <row r="88" spans="1:9" ht="29">
      <c r="A88" s="18" t="s">
        <v>1501</v>
      </c>
      <c r="B88" s="19" t="s">
        <v>317</v>
      </c>
      <c r="C88" s="50" t="s">
        <v>4819</v>
      </c>
      <c r="D88" s="605">
        <v>2</v>
      </c>
      <c r="E88" s="22" t="s">
        <v>269</v>
      </c>
      <c r="F88" s="66"/>
      <c r="G88" s="53"/>
    </row>
    <row r="89" spans="1:9" ht="31">
      <c r="A89" s="18" t="s">
        <v>319</v>
      </c>
      <c r="B89" s="19" t="s">
        <v>320</v>
      </c>
      <c r="C89" s="50" t="s">
        <v>4820</v>
      </c>
      <c r="D89" s="605">
        <v>2</v>
      </c>
      <c r="E89" s="22" t="s">
        <v>269</v>
      </c>
      <c r="F89" s="66"/>
      <c r="G89" s="53"/>
    </row>
    <row r="90" spans="1:9" ht="29">
      <c r="A90" s="18" t="s">
        <v>321</v>
      </c>
      <c r="B90" s="19"/>
      <c r="C90" s="50" t="s">
        <v>4821</v>
      </c>
      <c r="D90" s="605">
        <v>2</v>
      </c>
      <c r="E90" s="22" t="s">
        <v>269</v>
      </c>
      <c r="F90" s="50" t="s">
        <v>4822</v>
      </c>
      <c r="G90" s="53"/>
    </row>
    <row r="91" spans="1:9" ht="31">
      <c r="A91" s="18" t="s">
        <v>323</v>
      </c>
      <c r="B91" s="19" t="s">
        <v>322</v>
      </c>
      <c r="C91" s="50" t="s">
        <v>4823</v>
      </c>
      <c r="D91" s="605">
        <v>2</v>
      </c>
      <c r="E91" s="22" t="s">
        <v>269</v>
      </c>
      <c r="F91" s="50" t="s">
        <v>4824</v>
      </c>
      <c r="G91" s="53"/>
    </row>
    <row r="92" spans="1:9" ht="45" hidden="1" customHeight="1">
      <c r="A92" s="27" t="s">
        <v>1502</v>
      </c>
      <c r="B92" s="19" t="s">
        <v>324</v>
      </c>
      <c r="C92" s="123"/>
      <c r="D92" s="609"/>
      <c r="E92" s="22"/>
      <c r="F92" s="66"/>
      <c r="G92" s="26"/>
    </row>
    <row r="93" spans="1:9" ht="31">
      <c r="A93" s="18" t="s">
        <v>2838</v>
      </c>
      <c r="B93" s="19" t="s">
        <v>326</v>
      </c>
      <c r="C93" s="50" t="s">
        <v>4825</v>
      </c>
      <c r="D93" s="601">
        <v>2</v>
      </c>
      <c r="E93" s="22" t="s">
        <v>269</v>
      </c>
      <c r="F93" s="26"/>
      <c r="G93" s="53"/>
    </row>
    <row r="94" spans="1:9" ht="40.15" hidden="1" customHeight="1">
      <c r="A94" s="124" t="s">
        <v>1503</v>
      </c>
      <c r="B94" s="992" t="s">
        <v>132</v>
      </c>
      <c r="C94" s="1001"/>
      <c r="D94" s="1001"/>
      <c r="E94" s="1001"/>
      <c r="F94" s="1001"/>
      <c r="G94" s="1002"/>
      <c r="H94" s="99">
        <f>SUM(D95:D96)</f>
        <v>0</v>
      </c>
      <c r="I94" s="99">
        <f>COUNT(D95:D96)*2</f>
        <v>0</v>
      </c>
    </row>
    <row r="95" spans="1:9" ht="62" hidden="1">
      <c r="A95" s="27" t="s">
        <v>1504</v>
      </c>
      <c r="B95" s="19" t="s">
        <v>329</v>
      </c>
      <c r="C95" s="26"/>
      <c r="D95" s="523"/>
      <c r="E95" s="28"/>
      <c r="F95" s="26"/>
      <c r="G95" s="26"/>
      <c r="H95" s="99"/>
      <c r="I95" s="99"/>
    </row>
    <row r="96" spans="1:9" ht="62" hidden="1">
      <c r="A96" s="27" t="s">
        <v>332</v>
      </c>
      <c r="B96" s="19" t="s">
        <v>333</v>
      </c>
      <c r="C96" s="26"/>
      <c r="D96" s="523"/>
      <c r="E96" s="28"/>
      <c r="F96" s="26"/>
      <c r="G96" s="26"/>
      <c r="H96" s="99"/>
      <c r="I96" s="99"/>
    </row>
    <row r="97" spans="1:9" ht="18.5">
      <c r="A97" s="98"/>
      <c r="B97" s="1375" t="s">
        <v>335</v>
      </c>
      <c r="C97" s="1375"/>
      <c r="D97" s="1375"/>
      <c r="E97" s="1375"/>
      <c r="F97" s="1375"/>
      <c r="G97" s="1375"/>
      <c r="H97" s="29">
        <f>H98+H113+H118+H124+H107+H131</f>
        <v>16</v>
      </c>
      <c r="I97" s="29">
        <f>I98+I113+I118+I124+I107+I131</f>
        <v>16</v>
      </c>
    </row>
    <row r="98" spans="1:9" ht="40.15" customHeight="1">
      <c r="A98" s="135" t="s">
        <v>1505</v>
      </c>
      <c r="B98" s="1078" t="s">
        <v>130</v>
      </c>
      <c r="C98" s="1091"/>
      <c r="D98" s="1091"/>
      <c r="E98" s="1091"/>
      <c r="F98" s="1091"/>
      <c r="G98" s="1092"/>
      <c r="H98" s="29">
        <f>SUM(D99:D106)</f>
        <v>6</v>
      </c>
      <c r="I98" s="29">
        <f>COUNT(D99:D106)*2</f>
        <v>6</v>
      </c>
    </row>
    <row r="99" spans="1:9" ht="43.5">
      <c r="A99" s="18" t="s">
        <v>1507</v>
      </c>
      <c r="B99" s="36" t="s">
        <v>337</v>
      </c>
      <c r="C99" s="30" t="s">
        <v>4826</v>
      </c>
      <c r="D99" s="601">
        <v>2</v>
      </c>
      <c r="E99" s="28" t="s">
        <v>339</v>
      </c>
      <c r="F99" s="26"/>
      <c r="G99" s="53"/>
    </row>
    <row r="100" spans="1:9" ht="46.5" hidden="1">
      <c r="A100" s="27" t="s">
        <v>1510</v>
      </c>
      <c r="B100" s="36" t="s">
        <v>345</v>
      </c>
      <c r="C100" s="26"/>
      <c r="D100" s="523"/>
      <c r="E100" s="28"/>
      <c r="F100" s="26"/>
      <c r="G100" s="26"/>
      <c r="H100" s="99"/>
      <c r="I100" s="99"/>
    </row>
    <row r="101" spans="1:9" ht="31" hidden="1">
      <c r="A101" s="27" t="s">
        <v>350</v>
      </c>
      <c r="B101" s="36" t="s">
        <v>351</v>
      </c>
      <c r="C101" s="26"/>
      <c r="D101" s="523"/>
      <c r="E101" s="28"/>
      <c r="F101" s="26"/>
      <c r="G101" s="26"/>
      <c r="H101" s="99"/>
      <c r="I101" s="99"/>
    </row>
    <row r="102" spans="1:9" ht="31" hidden="1">
      <c r="A102" s="27" t="s">
        <v>1513</v>
      </c>
      <c r="B102" s="36" t="s">
        <v>353</v>
      </c>
      <c r="C102" s="26"/>
      <c r="D102" s="523"/>
      <c r="E102" s="28"/>
      <c r="F102" s="26"/>
      <c r="G102" s="26"/>
      <c r="H102" s="99"/>
      <c r="I102" s="99"/>
    </row>
    <row r="103" spans="1:9" ht="46.5" hidden="1">
      <c r="A103" s="27" t="s">
        <v>354</v>
      </c>
      <c r="B103" s="36" t="s">
        <v>355</v>
      </c>
      <c r="C103" s="26"/>
      <c r="D103" s="523"/>
      <c r="E103" s="28"/>
      <c r="F103" s="26"/>
      <c r="G103" s="26"/>
      <c r="H103" s="99"/>
      <c r="I103" s="99"/>
    </row>
    <row r="104" spans="1:9" ht="31">
      <c r="A104" s="18" t="s">
        <v>1515</v>
      </c>
      <c r="B104" s="36" t="s">
        <v>358</v>
      </c>
      <c r="C104" s="40" t="s">
        <v>359</v>
      </c>
      <c r="D104" s="601">
        <v>2</v>
      </c>
      <c r="E104" s="28" t="s">
        <v>339</v>
      </c>
      <c r="F104" s="26"/>
      <c r="G104" s="53"/>
    </row>
    <row r="105" spans="1:9" ht="46.5" hidden="1">
      <c r="A105" s="27" t="s">
        <v>1517</v>
      </c>
      <c r="B105" s="36" t="s">
        <v>361</v>
      </c>
      <c r="C105" s="26"/>
      <c r="D105" s="523"/>
      <c r="E105" s="28"/>
      <c r="F105" s="26"/>
      <c r="G105" s="26"/>
      <c r="H105" s="99"/>
      <c r="I105" s="99"/>
    </row>
    <row r="106" spans="1:9" ht="46.5">
      <c r="A106" s="18" t="s">
        <v>364</v>
      </c>
      <c r="B106" s="44" t="s">
        <v>365</v>
      </c>
      <c r="C106" s="219" t="s">
        <v>4827</v>
      </c>
      <c r="D106" s="601">
        <v>2</v>
      </c>
      <c r="E106" s="28" t="s">
        <v>367</v>
      </c>
      <c r="F106" s="26"/>
      <c r="G106" s="53"/>
    </row>
    <row r="107" spans="1:9" ht="40.15" hidden="1" customHeight="1">
      <c r="A107" s="162" t="s">
        <v>1518</v>
      </c>
      <c r="B107" s="992" t="s">
        <v>2843</v>
      </c>
      <c r="C107" s="1001"/>
      <c r="D107" s="1001"/>
      <c r="E107" s="1001"/>
      <c r="F107" s="1001"/>
      <c r="G107" s="1002"/>
      <c r="H107" s="99">
        <f>SUM(D108:D112)</f>
        <v>0</v>
      </c>
      <c r="I107" s="99">
        <f>COUNT(D108:D112)*2</f>
        <v>0</v>
      </c>
    </row>
    <row r="108" spans="1:9" ht="31" hidden="1">
      <c r="A108" s="27" t="s">
        <v>1520</v>
      </c>
      <c r="B108" s="44" t="s">
        <v>369</v>
      </c>
      <c r="C108" s="26"/>
      <c r="D108" s="523"/>
      <c r="E108" s="28"/>
      <c r="F108" s="26"/>
      <c r="G108" s="26"/>
      <c r="H108" s="99"/>
      <c r="I108" s="99"/>
    </row>
    <row r="109" spans="1:9" ht="46.5" hidden="1">
      <c r="A109" s="27" t="s">
        <v>380</v>
      </c>
      <c r="B109" s="44" t="s">
        <v>381</v>
      </c>
      <c r="C109" s="26"/>
      <c r="D109" s="523"/>
      <c r="E109" s="28"/>
      <c r="F109" s="26"/>
      <c r="G109" s="26"/>
      <c r="H109" s="99"/>
      <c r="I109" s="99"/>
    </row>
    <row r="110" spans="1:9" ht="46.5" hidden="1">
      <c r="A110" s="27" t="s">
        <v>1523</v>
      </c>
      <c r="B110" s="225" t="s">
        <v>383</v>
      </c>
      <c r="C110" s="26"/>
      <c r="D110" s="523"/>
      <c r="E110" s="28"/>
      <c r="F110" s="26"/>
      <c r="G110" s="26"/>
      <c r="H110" s="99"/>
      <c r="I110" s="99"/>
    </row>
    <row r="111" spans="1:9" ht="46.5" hidden="1">
      <c r="A111" s="27" t="s">
        <v>1528</v>
      </c>
      <c r="B111" s="44" t="s">
        <v>391</v>
      </c>
      <c r="C111" s="26"/>
      <c r="D111" s="523"/>
      <c r="E111" s="28"/>
      <c r="F111" s="26"/>
      <c r="G111" s="26"/>
      <c r="H111" s="99"/>
      <c r="I111" s="99"/>
    </row>
    <row r="112" spans="1:9" ht="46.5" hidden="1">
      <c r="A112" s="27" t="s">
        <v>392</v>
      </c>
      <c r="B112" s="47" t="s">
        <v>393</v>
      </c>
      <c r="C112" s="26"/>
      <c r="D112" s="523"/>
      <c r="E112" s="28"/>
      <c r="F112" s="26"/>
      <c r="G112" s="26"/>
      <c r="H112" s="99"/>
      <c r="I112" s="99"/>
    </row>
    <row r="113" spans="1:9" ht="40.15" customHeight="1">
      <c r="A113" s="135" t="s">
        <v>1531</v>
      </c>
      <c r="B113" s="1078" t="s">
        <v>126</v>
      </c>
      <c r="C113" s="1091"/>
      <c r="D113" s="1091"/>
      <c r="E113" s="1091"/>
      <c r="F113" s="1091"/>
      <c r="G113" s="1092"/>
      <c r="H113" s="29">
        <f>SUM(D114:D117)</f>
        <v>4</v>
      </c>
      <c r="I113" s="29">
        <f>COUNT(D114:D117)*2</f>
        <v>4</v>
      </c>
    </row>
    <row r="114" spans="1:9" ht="31" hidden="1">
      <c r="A114" s="27" t="s">
        <v>1533</v>
      </c>
      <c r="B114" s="44" t="s">
        <v>395</v>
      </c>
      <c r="C114" s="26"/>
      <c r="D114" s="523"/>
      <c r="E114" s="28"/>
      <c r="F114" s="26"/>
      <c r="G114" s="26"/>
      <c r="H114" s="99"/>
      <c r="I114" s="99"/>
    </row>
    <row r="115" spans="1:9" ht="43.5">
      <c r="A115" s="18" t="s">
        <v>1540</v>
      </c>
      <c r="B115" s="44" t="s">
        <v>399</v>
      </c>
      <c r="C115" s="50" t="s">
        <v>4828</v>
      </c>
      <c r="D115" s="605">
        <v>2</v>
      </c>
      <c r="E115" s="22" t="s">
        <v>538</v>
      </c>
      <c r="F115" s="91" t="s">
        <v>4829</v>
      </c>
      <c r="G115" s="53"/>
    </row>
    <row r="116" spans="1:9" ht="46.5">
      <c r="A116" s="18" t="s">
        <v>1543</v>
      </c>
      <c r="B116" s="44" t="s">
        <v>403</v>
      </c>
      <c r="C116" s="23" t="s">
        <v>404</v>
      </c>
      <c r="D116" s="601">
        <v>2</v>
      </c>
      <c r="E116" s="28" t="s">
        <v>422</v>
      </c>
      <c r="F116" s="26"/>
      <c r="G116" s="53"/>
    </row>
    <row r="117" spans="1:9" ht="77.5" hidden="1">
      <c r="A117" s="27" t="s">
        <v>1554</v>
      </c>
      <c r="B117" s="44" t="s">
        <v>407</v>
      </c>
      <c r="C117" s="26"/>
      <c r="D117" s="523"/>
      <c r="E117" s="28"/>
      <c r="F117" s="26"/>
      <c r="G117" s="26"/>
      <c r="H117" s="99"/>
      <c r="I117" s="99"/>
    </row>
    <row r="118" spans="1:9" ht="40.15" customHeight="1">
      <c r="A118" s="117" t="s">
        <v>1557</v>
      </c>
      <c r="B118" s="1078" t="s">
        <v>124</v>
      </c>
      <c r="C118" s="1091"/>
      <c r="D118" s="1091"/>
      <c r="E118" s="1091"/>
      <c r="F118" s="1091"/>
      <c r="G118" s="1092"/>
      <c r="H118" s="29">
        <f>SUM(D119:D123)</f>
        <v>2</v>
      </c>
      <c r="I118" s="29">
        <f>COUNT(D119:D123)*2</f>
        <v>2</v>
      </c>
    </row>
    <row r="119" spans="1:9" ht="46.5" hidden="1">
      <c r="A119" s="27" t="s">
        <v>1559</v>
      </c>
      <c r="B119" s="224" t="s">
        <v>410</v>
      </c>
      <c r="C119" s="26"/>
      <c r="D119" s="523"/>
      <c r="E119" s="28"/>
      <c r="F119" s="26"/>
      <c r="G119" s="26"/>
      <c r="H119" s="99"/>
      <c r="I119" s="99"/>
    </row>
    <row r="120" spans="1:9" ht="31" hidden="1">
      <c r="A120" s="27" t="s">
        <v>1563</v>
      </c>
      <c r="B120" s="224" t="s">
        <v>413</v>
      </c>
      <c r="C120" s="26"/>
      <c r="D120" s="523"/>
      <c r="E120" s="28"/>
      <c r="F120" s="26"/>
      <c r="G120" s="26"/>
      <c r="H120" s="99"/>
      <c r="I120" s="99"/>
    </row>
    <row r="121" spans="1:9" ht="31" hidden="1">
      <c r="A121" s="27" t="s">
        <v>1564</v>
      </c>
      <c r="B121" s="224" t="s">
        <v>416</v>
      </c>
      <c r="C121" s="26"/>
      <c r="D121" s="523"/>
      <c r="E121" s="28"/>
      <c r="F121" s="26"/>
      <c r="G121" s="26"/>
      <c r="H121" s="99"/>
      <c r="I121" s="99"/>
    </row>
    <row r="122" spans="1:9" ht="46.5" hidden="1">
      <c r="A122" s="27" t="s">
        <v>1565</v>
      </c>
      <c r="B122" s="224" t="s">
        <v>420</v>
      </c>
      <c r="C122" s="26"/>
      <c r="D122" s="523"/>
      <c r="E122" s="28"/>
      <c r="F122" s="26"/>
      <c r="G122" s="26"/>
      <c r="H122" s="99"/>
      <c r="I122" s="99"/>
    </row>
    <row r="123" spans="1:9" ht="58">
      <c r="A123" s="18" t="s">
        <v>1568</v>
      </c>
      <c r="B123" s="114" t="s">
        <v>425</v>
      </c>
      <c r="C123" s="25" t="s">
        <v>2635</v>
      </c>
      <c r="D123" s="601">
        <v>2</v>
      </c>
      <c r="E123" s="28" t="s">
        <v>339</v>
      </c>
      <c r="F123" s="26"/>
      <c r="G123" s="53"/>
    </row>
    <row r="124" spans="1:9" ht="40.15" customHeight="1">
      <c r="A124" s="135" t="s">
        <v>1569</v>
      </c>
      <c r="B124" s="1078" t="s">
        <v>122</v>
      </c>
      <c r="C124" s="1091"/>
      <c r="D124" s="1091"/>
      <c r="E124" s="1091"/>
      <c r="F124" s="1091"/>
      <c r="G124" s="1092"/>
      <c r="H124" s="29">
        <f>SUM(D125:D130)</f>
        <v>4</v>
      </c>
      <c r="I124" s="29">
        <f>COUNT(D125:D130)*2</f>
        <v>4</v>
      </c>
    </row>
    <row r="125" spans="1:9" ht="62">
      <c r="A125" s="18" t="s">
        <v>427</v>
      </c>
      <c r="B125" s="44" t="s">
        <v>428</v>
      </c>
      <c r="C125" s="26" t="s">
        <v>4830</v>
      </c>
      <c r="D125" s="601">
        <v>2</v>
      </c>
      <c r="E125" s="28" t="s">
        <v>430</v>
      </c>
      <c r="F125" s="26"/>
      <c r="G125" s="53"/>
    </row>
    <row r="126" spans="1:9" ht="46.5" hidden="1">
      <c r="A126" s="27" t="s">
        <v>1573</v>
      </c>
      <c r="B126" s="44" t="s">
        <v>432</v>
      </c>
      <c r="C126" s="30"/>
      <c r="D126" s="523"/>
      <c r="E126" s="28"/>
      <c r="F126" s="26"/>
      <c r="G126" s="26"/>
      <c r="H126" s="99"/>
      <c r="I126" s="99"/>
    </row>
    <row r="127" spans="1:9" ht="46.5" hidden="1">
      <c r="A127" s="27" t="s">
        <v>1574</v>
      </c>
      <c r="B127" s="44" t="s">
        <v>435</v>
      </c>
      <c r="C127" s="26"/>
      <c r="D127" s="523"/>
      <c r="E127" s="28"/>
      <c r="F127" s="26"/>
      <c r="G127" s="26"/>
      <c r="H127" s="99"/>
      <c r="I127" s="99"/>
    </row>
    <row r="128" spans="1:9" ht="62">
      <c r="A128" s="18" t="s">
        <v>1575</v>
      </c>
      <c r="B128" s="44" t="s">
        <v>438</v>
      </c>
      <c r="C128" s="123" t="s">
        <v>4831</v>
      </c>
      <c r="D128" s="601">
        <v>2</v>
      </c>
      <c r="E128" s="28" t="s">
        <v>430</v>
      </c>
      <c r="F128" s="26"/>
      <c r="G128" s="53"/>
    </row>
    <row r="129" spans="1:9" ht="62" hidden="1">
      <c r="A129" s="27" t="s">
        <v>2381</v>
      </c>
      <c r="B129" s="44" t="s">
        <v>442</v>
      </c>
      <c r="C129" s="26"/>
      <c r="D129" s="523"/>
      <c r="E129" s="28"/>
      <c r="F129" s="26"/>
      <c r="G129" s="26"/>
      <c r="H129" s="99"/>
      <c r="I129" s="99"/>
    </row>
    <row r="130" spans="1:9" ht="46.5" hidden="1">
      <c r="A130" s="27" t="s">
        <v>443</v>
      </c>
      <c r="B130" s="160" t="s">
        <v>444</v>
      </c>
      <c r="C130" s="26"/>
      <c r="D130" s="523"/>
      <c r="E130" s="28"/>
      <c r="F130" s="26"/>
      <c r="G130" s="26"/>
      <c r="H130" s="99"/>
      <c r="I130" s="99"/>
    </row>
    <row r="131" spans="1:9" ht="15.5" hidden="1">
      <c r="A131" s="32" t="s">
        <v>5889</v>
      </c>
      <c r="B131" s="993" t="s">
        <v>2861</v>
      </c>
      <c r="C131" s="994"/>
      <c r="D131" s="994"/>
      <c r="E131" s="994"/>
      <c r="F131" s="994"/>
      <c r="G131" s="998"/>
      <c r="H131" s="99">
        <f>SUM(D132:D142)</f>
        <v>0</v>
      </c>
      <c r="I131" s="99">
        <f>COUNT(D132:D142)*2</f>
        <v>0</v>
      </c>
    </row>
    <row r="132" spans="1:9" ht="58" hidden="1">
      <c r="A132" s="32" t="s">
        <v>2862</v>
      </c>
      <c r="B132" s="50" t="s">
        <v>2863</v>
      </c>
      <c r="C132" s="50" t="s">
        <v>5843</v>
      </c>
      <c r="D132" s="524"/>
      <c r="E132" s="26"/>
      <c r="F132" s="50" t="s">
        <v>5844</v>
      </c>
      <c r="G132" s="468"/>
      <c r="H132" s="99"/>
      <c r="I132" s="99"/>
    </row>
    <row r="133" spans="1:9" ht="29" hidden="1">
      <c r="A133" s="32" t="s">
        <v>2864</v>
      </c>
      <c r="B133" s="50" t="s">
        <v>2865</v>
      </c>
      <c r="C133" s="50" t="s">
        <v>5845</v>
      </c>
      <c r="D133" s="524"/>
      <c r="E133" s="26"/>
      <c r="F133" s="50" t="s">
        <v>5846</v>
      </c>
      <c r="G133" s="468"/>
      <c r="H133" s="99"/>
      <c r="I133" s="99"/>
    </row>
    <row r="134" spans="1:9" ht="87" hidden="1">
      <c r="A134" s="32" t="s">
        <v>2866</v>
      </c>
      <c r="B134" s="50" t="s">
        <v>2867</v>
      </c>
      <c r="C134" s="50" t="s">
        <v>5847</v>
      </c>
      <c r="D134" s="524"/>
      <c r="E134" s="26"/>
      <c r="F134" s="50" t="s">
        <v>5848</v>
      </c>
      <c r="G134" s="468"/>
      <c r="H134" s="99"/>
      <c r="I134" s="99"/>
    </row>
    <row r="135" spans="1:9" ht="72.5" hidden="1">
      <c r="A135" s="32" t="s">
        <v>2868</v>
      </c>
      <c r="B135" s="50" t="s">
        <v>2869</v>
      </c>
      <c r="C135" s="50" t="s">
        <v>5849</v>
      </c>
      <c r="D135" s="524"/>
      <c r="E135" s="26"/>
      <c r="F135" s="50" t="s">
        <v>5850</v>
      </c>
      <c r="G135" s="468"/>
      <c r="H135" s="99"/>
      <c r="I135" s="99"/>
    </row>
    <row r="136" spans="1:9" ht="101.5" hidden="1">
      <c r="A136" s="32" t="s">
        <v>2870</v>
      </c>
      <c r="B136" s="50" t="s">
        <v>2871</v>
      </c>
      <c r="C136" s="50" t="s">
        <v>5851</v>
      </c>
      <c r="D136" s="524"/>
      <c r="E136" s="26"/>
      <c r="F136" s="50" t="s">
        <v>5852</v>
      </c>
      <c r="G136" s="468"/>
      <c r="H136" s="99"/>
      <c r="I136" s="99"/>
    </row>
    <row r="137" spans="1:9" ht="29" hidden="1">
      <c r="A137" s="32" t="s">
        <v>2872</v>
      </c>
      <c r="B137" s="50" t="s">
        <v>2873</v>
      </c>
      <c r="C137" s="55"/>
      <c r="D137" s="601"/>
      <c r="E137" s="59"/>
      <c r="F137" s="55"/>
      <c r="G137" s="468"/>
      <c r="H137" s="99"/>
      <c r="I137" s="99"/>
    </row>
    <row r="138" spans="1:9" ht="58" hidden="1">
      <c r="A138" s="32" t="s">
        <v>5890</v>
      </c>
      <c r="B138" s="50" t="s">
        <v>2875</v>
      </c>
      <c r="C138" s="50" t="s">
        <v>3793</v>
      </c>
      <c r="D138" s="601"/>
      <c r="E138" s="28"/>
      <c r="F138" s="26"/>
      <c r="G138" s="468"/>
      <c r="H138" s="99"/>
      <c r="I138" s="99"/>
    </row>
    <row r="139" spans="1:9" ht="72.5" hidden="1">
      <c r="A139" s="32" t="s">
        <v>2876</v>
      </c>
      <c r="B139" s="50" t="s">
        <v>2877</v>
      </c>
      <c r="C139" s="50" t="s">
        <v>5853</v>
      </c>
      <c r="D139" s="524"/>
      <c r="E139" s="26"/>
      <c r="F139" s="50" t="s">
        <v>5854</v>
      </c>
      <c r="G139" s="468"/>
      <c r="H139" s="99"/>
      <c r="I139" s="99"/>
    </row>
    <row r="140" spans="1:9" ht="101.5" hidden="1">
      <c r="A140" s="32" t="s">
        <v>2878</v>
      </c>
      <c r="B140" s="50" t="s">
        <v>2879</v>
      </c>
      <c r="C140" s="50" t="s">
        <v>5855</v>
      </c>
      <c r="D140" s="524"/>
      <c r="E140" s="26"/>
      <c r="F140" s="50" t="s">
        <v>5856</v>
      </c>
      <c r="G140" s="468"/>
      <c r="H140" s="99"/>
      <c r="I140" s="99"/>
    </row>
    <row r="141" spans="1:9" ht="87" hidden="1">
      <c r="A141" s="32" t="s">
        <v>2880</v>
      </c>
      <c r="B141" s="50" t="s">
        <v>2881</v>
      </c>
      <c r="C141" s="50" t="s">
        <v>5857</v>
      </c>
      <c r="D141" s="524"/>
      <c r="E141" s="26"/>
      <c r="F141" s="50" t="s">
        <v>5858</v>
      </c>
      <c r="G141" s="468"/>
      <c r="H141" s="99"/>
      <c r="I141" s="99"/>
    </row>
    <row r="142" spans="1:9" ht="43.5" hidden="1">
      <c r="A142" s="32" t="s">
        <v>2882</v>
      </c>
      <c r="B142" s="50" t="s">
        <v>2883</v>
      </c>
      <c r="C142" s="50" t="s">
        <v>5859</v>
      </c>
      <c r="D142" s="525"/>
      <c r="E142" s="7"/>
      <c r="F142" s="50" t="s">
        <v>5860</v>
      </c>
      <c r="G142" s="468"/>
      <c r="H142" s="99"/>
      <c r="I142" s="99"/>
    </row>
    <row r="143" spans="1:9" ht="18.5">
      <c r="A143" s="98"/>
      <c r="B143" s="1375" t="s">
        <v>445</v>
      </c>
      <c r="C143" s="1375"/>
      <c r="D143" s="1375"/>
      <c r="E143" s="1375"/>
      <c r="F143" s="1375"/>
      <c r="G143" s="1375"/>
      <c r="H143" s="29">
        <f>H144+H159+H165+H172+H181+H186+H199</f>
        <v>84</v>
      </c>
      <c r="I143" s="29">
        <f>I144+I159+I165+I172+I181+I186+I199</f>
        <v>84</v>
      </c>
    </row>
    <row r="144" spans="1:9" ht="40.15" customHeight="1">
      <c r="A144" s="117" t="s">
        <v>1576</v>
      </c>
      <c r="B144" s="992" t="s">
        <v>120</v>
      </c>
      <c r="C144" s="1001"/>
      <c r="D144" s="1001"/>
      <c r="E144" s="1001"/>
      <c r="F144" s="1001"/>
      <c r="G144" s="1002"/>
      <c r="H144" s="29">
        <f>SUM(D145:D157)</f>
        <v>24</v>
      </c>
      <c r="I144" s="29">
        <f>COUNT(D145:D158)*2</f>
        <v>24</v>
      </c>
    </row>
    <row r="145" spans="1:9" ht="43.5">
      <c r="A145" s="18" t="s">
        <v>1577</v>
      </c>
      <c r="B145" s="320" t="s">
        <v>447</v>
      </c>
      <c r="C145" s="50" t="s">
        <v>4832</v>
      </c>
      <c r="D145" s="601">
        <v>2</v>
      </c>
      <c r="E145" s="28" t="s">
        <v>339</v>
      </c>
      <c r="F145" s="50" t="s">
        <v>4833</v>
      </c>
      <c r="G145" s="53"/>
    </row>
    <row r="146" spans="1:9" ht="43.5">
      <c r="A146" s="18"/>
      <c r="B146" s="320"/>
      <c r="C146" s="50" t="s">
        <v>4834</v>
      </c>
      <c r="D146" s="601">
        <v>2</v>
      </c>
      <c r="E146" s="28" t="s">
        <v>339</v>
      </c>
      <c r="F146" s="50" t="s">
        <v>4835</v>
      </c>
      <c r="G146" s="53"/>
    </row>
    <row r="147" spans="1:9" ht="43.5">
      <c r="A147" s="18"/>
      <c r="B147" s="320"/>
      <c r="C147" s="50" t="s">
        <v>4836</v>
      </c>
      <c r="D147" s="601">
        <v>2</v>
      </c>
      <c r="E147" s="28" t="s">
        <v>339</v>
      </c>
      <c r="F147" s="50" t="s">
        <v>4837</v>
      </c>
      <c r="G147" s="53"/>
    </row>
    <row r="148" spans="1:9" ht="31" hidden="1">
      <c r="A148" s="27" t="s">
        <v>1580</v>
      </c>
      <c r="B148" s="54" t="s">
        <v>452</v>
      </c>
      <c r="C148" s="26"/>
      <c r="D148" s="523"/>
      <c r="E148" s="28"/>
      <c r="F148" s="26"/>
      <c r="G148" s="26"/>
      <c r="H148" s="99"/>
      <c r="I148" s="99"/>
    </row>
    <row r="149" spans="1:9" ht="72.5">
      <c r="A149" s="18" t="s">
        <v>1584</v>
      </c>
      <c r="B149" s="320" t="s">
        <v>457</v>
      </c>
      <c r="C149" s="50" t="s">
        <v>4838</v>
      </c>
      <c r="D149" s="601">
        <v>2</v>
      </c>
      <c r="E149" s="28" t="s">
        <v>339</v>
      </c>
      <c r="F149" s="50" t="s">
        <v>4839</v>
      </c>
      <c r="G149" s="53"/>
    </row>
    <row r="150" spans="1:9" ht="58">
      <c r="A150" s="18"/>
      <c r="B150" s="320"/>
      <c r="C150" s="50" t="s">
        <v>4840</v>
      </c>
      <c r="D150" s="601">
        <v>2</v>
      </c>
      <c r="E150" s="28" t="s">
        <v>339</v>
      </c>
      <c r="F150" s="50" t="s">
        <v>4841</v>
      </c>
      <c r="G150" s="53"/>
    </row>
    <row r="151" spans="1:9" ht="58">
      <c r="A151" s="18"/>
      <c r="B151" s="320"/>
      <c r="C151" s="25" t="s">
        <v>3890</v>
      </c>
      <c r="D151" s="601">
        <v>2</v>
      </c>
      <c r="E151" s="28" t="s">
        <v>339</v>
      </c>
      <c r="F151" s="50" t="s">
        <v>4842</v>
      </c>
      <c r="G151" s="53"/>
    </row>
    <row r="152" spans="1:9" ht="72.5">
      <c r="A152" s="18" t="s">
        <v>1599</v>
      </c>
      <c r="B152" s="320" t="s">
        <v>475</v>
      </c>
      <c r="C152" s="50" t="s">
        <v>4843</v>
      </c>
      <c r="D152" s="601">
        <v>2</v>
      </c>
      <c r="E152" s="28" t="s">
        <v>339</v>
      </c>
      <c r="F152" s="26"/>
      <c r="G152" s="53"/>
    </row>
    <row r="153" spans="1:9" ht="58">
      <c r="A153" s="18"/>
      <c r="B153" s="320"/>
      <c r="C153" s="50" t="s">
        <v>4844</v>
      </c>
      <c r="D153" s="601">
        <v>2</v>
      </c>
      <c r="E153" s="28" t="s">
        <v>339</v>
      </c>
      <c r="F153" s="26"/>
      <c r="G153" s="53"/>
    </row>
    <row r="154" spans="1:9" ht="29">
      <c r="A154" s="18"/>
      <c r="B154" s="320"/>
      <c r="C154" s="50" t="s">
        <v>4845</v>
      </c>
      <c r="D154" s="601">
        <v>2</v>
      </c>
      <c r="E154" s="28" t="s">
        <v>339</v>
      </c>
      <c r="F154" s="26"/>
      <c r="G154" s="53"/>
    </row>
    <row r="155" spans="1:9" ht="46.5">
      <c r="A155" s="18" t="s">
        <v>1602</v>
      </c>
      <c r="B155" s="320" t="s">
        <v>479</v>
      </c>
      <c r="C155" s="30" t="s">
        <v>4846</v>
      </c>
      <c r="D155" s="601">
        <v>2</v>
      </c>
      <c r="E155" s="28" t="s">
        <v>339</v>
      </c>
      <c r="F155" s="26"/>
      <c r="G155" s="53"/>
    </row>
    <row r="156" spans="1:9" ht="31">
      <c r="A156" s="18" t="s">
        <v>1605</v>
      </c>
      <c r="B156" s="320" t="s">
        <v>483</v>
      </c>
      <c r="C156" s="50" t="s">
        <v>4847</v>
      </c>
      <c r="D156" s="601">
        <v>2</v>
      </c>
      <c r="E156" s="28" t="s">
        <v>339</v>
      </c>
      <c r="F156" s="26"/>
      <c r="G156" s="53"/>
    </row>
    <row r="157" spans="1:9" ht="29">
      <c r="A157" s="18"/>
      <c r="B157" s="320"/>
      <c r="C157" s="50" t="s">
        <v>4848</v>
      </c>
      <c r="D157" s="601">
        <v>2</v>
      </c>
      <c r="E157" s="28" t="s">
        <v>339</v>
      </c>
      <c r="F157" s="26"/>
      <c r="G157" s="53"/>
    </row>
    <row r="158" spans="1:9" ht="77.5" hidden="1">
      <c r="A158" s="27" t="s">
        <v>1608</v>
      </c>
      <c r="B158" s="320" t="s">
        <v>488</v>
      </c>
      <c r="C158" s="26"/>
      <c r="D158" s="523"/>
      <c r="E158" s="28"/>
      <c r="F158" s="26"/>
      <c r="G158" s="26"/>
      <c r="H158" s="99"/>
      <c r="I158" s="99"/>
    </row>
    <row r="159" spans="1:9" ht="40.15" customHeight="1">
      <c r="A159" s="117" t="s">
        <v>1613</v>
      </c>
      <c r="B159" s="1078" t="s">
        <v>118</v>
      </c>
      <c r="C159" s="1091"/>
      <c r="D159" s="1091"/>
      <c r="E159" s="1091"/>
      <c r="F159" s="1091"/>
      <c r="G159" s="1092"/>
      <c r="H159" s="29">
        <f>SUM(D160:D164)</f>
        <v>8</v>
      </c>
      <c r="I159" s="29">
        <f>COUNT(D160:D164)*2</f>
        <v>8</v>
      </c>
    </row>
    <row r="160" spans="1:9" ht="58">
      <c r="A160" s="18" t="s">
        <v>495</v>
      </c>
      <c r="B160" s="296" t="s">
        <v>496</v>
      </c>
      <c r="C160" s="23" t="s">
        <v>497</v>
      </c>
      <c r="D160" s="520">
        <v>2</v>
      </c>
      <c r="E160" s="28" t="s">
        <v>339</v>
      </c>
      <c r="F160" s="23" t="s">
        <v>498</v>
      </c>
      <c r="G160" s="53"/>
    </row>
    <row r="161" spans="1:9" ht="46.5" hidden="1">
      <c r="A161" s="27" t="s">
        <v>499</v>
      </c>
      <c r="B161" s="54" t="s">
        <v>500</v>
      </c>
      <c r="C161" s="26"/>
      <c r="D161" s="523"/>
      <c r="E161" s="28"/>
      <c r="F161" s="26"/>
      <c r="G161" s="26"/>
      <c r="H161" s="99"/>
      <c r="I161" s="99"/>
    </row>
    <row r="162" spans="1:9" ht="58">
      <c r="A162" s="18" t="s">
        <v>1615</v>
      </c>
      <c r="B162" s="320" t="s">
        <v>502</v>
      </c>
      <c r="C162" s="219" t="s">
        <v>4849</v>
      </c>
      <c r="D162" s="601">
        <v>2</v>
      </c>
      <c r="E162" s="28" t="s">
        <v>339</v>
      </c>
      <c r="G162" s="53"/>
    </row>
    <row r="163" spans="1:9" ht="72.5">
      <c r="A163" s="18"/>
      <c r="B163" s="445"/>
      <c r="C163" s="50" t="s">
        <v>4850</v>
      </c>
      <c r="D163" s="601">
        <v>2</v>
      </c>
      <c r="E163" s="28" t="s">
        <v>339</v>
      </c>
      <c r="F163" s="50"/>
      <c r="G163" s="53"/>
    </row>
    <row r="164" spans="1:9" ht="31">
      <c r="A164" s="18" t="s">
        <v>1618</v>
      </c>
      <c r="B164" s="290" t="s">
        <v>505</v>
      </c>
      <c r="C164" s="229" t="s">
        <v>4851</v>
      </c>
      <c r="D164" s="601">
        <v>2</v>
      </c>
      <c r="E164" s="28" t="s">
        <v>339</v>
      </c>
      <c r="F164" s="26"/>
      <c r="G164" s="53"/>
    </row>
    <row r="165" spans="1:9" ht="40.15" customHeight="1">
      <c r="A165" s="117" t="s">
        <v>1621</v>
      </c>
      <c r="B165" s="1078" t="s">
        <v>116</v>
      </c>
      <c r="C165" s="1091"/>
      <c r="D165" s="1091"/>
      <c r="E165" s="1091"/>
      <c r="F165" s="1091"/>
      <c r="G165" s="1092"/>
      <c r="H165" s="29">
        <f>SUM(D166:D171)</f>
        <v>12</v>
      </c>
      <c r="I165" s="29">
        <f>COUNT(D166:D171)*2</f>
        <v>12</v>
      </c>
    </row>
    <row r="166" spans="1:9" ht="43.5">
      <c r="A166" s="18" t="s">
        <v>1622</v>
      </c>
      <c r="B166" s="227" t="s">
        <v>509</v>
      </c>
      <c r="C166" s="234" t="s">
        <v>4852</v>
      </c>
      <c r="D166" s="605">
        <v>2</v>
      </c>
      <c r="E166" s="28" t="s">
        <v>377</v>
      </c>
      <c r="F166" s="234" t="s">
        <v>4853</v>
      </c>
      <c r="G166" s="53"/>
    </row>
    <row r="167" spans="1:9" ht="43.5">
      <c r="A167" s="18"/>
      <c r="B167" s="361"/>
      <c r="C167" s="234" t="s">
        <v>511</v>
      </c>
      <c r="D167" s="605">
        <v>2</v>
      </c>
      <c r="E167" s="28" t="s">
        <v>339</v>
      </c>
      <c r="F167" s="234" t="s">
        <v>4853</v>
      </c>
      <c r="G167" s="53"/>
    </row>
    <row r="168" spans="1:9" ht="58">
      <c r="A168" s="18"/>
      <c r="B168" s="361"/>
      <c r="C168" s="354" t="s">
        <v>4854</v>
      </c>
      <c r="D168" s="605">
        <v>2</v>
      </c>
      <c r="E168" s="28" t="s">
        <v>339</v>
      </c>
      <c r="F168" s="234" t="s">
        <v>4855</v>
      </c>
      <c r="G168" s="53"/>
    </row>
    <row r="169" spans="1:9" ht="72.5">
      <c r="A169" s="18" t="s">
        <v>1624</v>
      </c>
      <c r="B169" s="361" t="s">
        <v>513</v>
      </c>
      <c r="C169" s="234" t="s">
        <v>4856</v>
      </c>
      <c r="D169" s="605">
        <v>2</v>
      </c>
      <c r="E169" s="28" t="s">
        <v>375</v>
      </c>
      <c r="F169" s="234" t="s">
        <v>4857</v>
      </c>
      <c r="G169" s="53"/>
    </row>
    <row r="170" spans="1:9" ht="72.5">
      <c r="A170" s="18"/>
      <c r="B170" s="361"/>
      <c r="C170" s="234" t="s">
        <v>515</v>
      </c>
      <c r="D170" s="605">
        <v>2</v>
      </c>
      <c r="E170" s="28" t="s">
        <v>375</v>
      </c>
      <c r="F170" s="234" t="s">
        <v>4857</v>
      </c>
      <c r="G170" s="53"/>
    </row>
    <row r="171" spans="1:9" ht="62">
      <c r="A171" s="18" t="s">
        <v>1627</v>
      </c>
      <c r="B171" s="227" t="s">
        <v>517</v>
      </c>
      <c r="C171" s="23" t="s">
        <v>518</v>
      </c>
      <c r="D171" s="601">
        <v>2</v>
      </c>
      <c r="E171" s="28" t="s">
        <v>253</v>
      </c>
      <c r="F171" s="26"/>
      <c r="G171" s="53"/>
    </row>
    <row r="172" spans="1:9" ht="40.15" customHeight="1">
      <c r="A172" s="117" t="s">
        <v>1629</v>
      </c>
      <c r="B172" s="992" t="s">
        <v>114</v>
      </c>
      <c r="C172" s="1001"/>
      <c r="D172" s="1001"/>
      <c r="E172" s="1001"/>
      <c r="F172" s="1001"/>
      <c r="G172" s="1002"/>
      <c r="H172" s="29">
        <f>SUM(D176:D180)</f>
        <v>10</v>
      </c>
      <c r="I172" s="29">
        <f>COUNT(D176:D180)*2</f>
        <v>10</v>
      </c>
    </row>
    <row r="173" spans="1:9" ht="31" hidden="1">
      <c r="A173" s="27" t="s">
        <v>1630</v>
      </c>
      <c r="B173" s="227" t="s">
        <v>520</v>
      </c>
      <c r="C173" s="26"/>
      <c r="D173" s="523"/>
      <c r="E173" s="28"/>
      <c r="F173" s="26"/>
      <c r="G173" s="26"/>
      <c r="H173" s="99"/>
      <c r="I173" s="99"/>
    </row>
    <row r="174" spans="1:9" ht="46.5" hidden="1">
      <c r="A174" s="27" t="s">
        <v>1635</v>
      </c>
      <c r="B174" s="227" t="s">
        <v>524</v>
      </c>
      <c r="C174" s="26"/>
      <c r="D174" s="523"/>
      <c r="E174" s="28"/>
      <c r="F174" s="26"/>
      <c r="G174" s="26"/>
      <c r="H174" s="99"/>
      <c r="I174" s="99"/>
    </row>
    <row r="175" spans="1:9" ht="31" hidden="1">
      <c r="A175" s="27" t="s">
        <v>1638</v>
      </c>
      <c r="B175" s="227" t="s">
        <v>527</v>
      </c>
      <c r="C175" s="26"/>
      <c r="D175" s="523"/>
      <c r="E175" s="28"/>
      <c r="F175" s="26"/>
      <c r="G175" s="26"/>
      <c r="H175" s="99"/>
      <c r="I175" s="99"/>
    </row>
    <row r="176" spans="1:9" ht="46.5">
      <c r="A176" s="18" t="s">
        <v>1641</v>
      </c>
      <c r="B176" s="227" t="s">
        <v>532</v>
      </c>
      <c r="C176" s="26" t="s">
        <v>4858</v>
      </c>
      <c r="D176" s="601">
        <v>2</v>
      </c>
      <c r="E176" s="28" t="s">
        <v>538</v>
      </c>
      <c r="F176" s="26"/>
      <c r="G176" s="53"/>
    </row>
    <row r="177" spans="1:9" ht="39.75" customHeight="1">
      <c r="A177" s="18"/>
      <c r="B177" s="227"/>
      <c r="C177" s="30" t="s">
        <v>4859</v>
      </c>
      <c r="D177" s="601">
        <v>2</v>
      </c>
      <c r="E177" s="28" t="s">
        <v>538</v>
      </c>
      <c r="F177" s="26"/>
      <c r="G177" s="53"/>
    </row>
    <row r="178" spans="1:9" ht="31">
      <c r="A178" s="18" t="s">
        <v>1642</v>
      </c>
      <c r="B178" s="227" t="s">
        <v>535</v>
      </c>
      <c r="C178" s="26" t="s">
        <v>4860</v>
      </c>
      <c r="D178" s="601">
        <v>2</v>
      </c>
      <c r="E178" s="28" t="s">
        <v>538</v>
      </c>
      <c r="F178" s="26"/>
      <c r="G178" s="53"/>
    </row>
    <row r="179" spans="1:9" ht="15.5">
      <c r="A179" s="18"/>
      <c r="B179" s="227"/>
      <c r="C179" s="26" t="s">
        <v>4861</v>
      </c>
      <c r="D179" s="601">
        <v>2</v>
      </c>
      <c r="E179" s="28" t="s">
        <v>538</v>
      </c>
      <c r="F179" s="26"/>
      <c r="G179" s="53"/>
    </row>
    <row r="180" spans="1:9" ht="29">
      <c r="A180" s="18"/>
      <c r="B180" s="227"/>
      <c r="C180" s="30" t="s">
        <v>4862</v>
      </c>
      <c r="D180" s="601">
        <v>2</v>
      </c>
      <c r="E180" s="28" t="s">
        <v>538</v>
      </c>
      <c r="F180" s="26"/>
      <c r="G180" s="53"/>
    </row>
    <row r="181" spans="1:9" ht="40.15" customHeight="1">
      <c r="A181" s="117" t="s">
        <v>1647</v>
      </c>
      <c r="B181" s="1078" t="s">
        <v>112</v>
      </c>
      <c r="C181" s="1091"/>
      <c r="D181" s="1091"/>
      <c r="E181" s="1091"/>
      <c r="F181" s="1091"/>
      <c r="G181" s="1092"/>
      <c r="H181" s="29">
        <f>SUM(D183:D184)</f>
        <v>4</v>
      </c>
      <c r="I181" s="29">
        <f>COUNT(D183:D184)*2</f>
        <v>4</v>
      </c>
    </row>
    <row r="182" spans="1:9" ht="31" hidden="1">
      <c r="A182" s="27" t="s">
        <v>1649</v>
      </c>
      <c r="B182" s="227" t="s">
        <v>550</v>
      </c>
      <c r="C182" s="26"/>
      <c r="D182" s="523"/>
      <c r="E182" s="28"/>
      <c r="F182" s="26"/>
      <c r="G182" s="26"/>
      <c r="H182" s="99"/>
      <c r="I182" s="99"/>
    </row>
    <row r="183" spans="1:9" ht="31">
      <c r="A183" s="18" t="s">
        <v>1660</v>
      </c>
      <c r="B183" s="227" t="s">
        <v>571</v>
      </c>
      <c r="C183" s="50" t="s">
        <v>4868</v>
      </c>
      <c r="D183" s="605">
        <v>2</v>
      </c>
      <c r="E183" s="22" t="s">
        <v>375</v>
      </c>
      <c r="F183" s="50" t="s">
        <v>4869</v>
      </c>
      <c r="G183" s="53"/>
    </row>
    <row r="184" spans="1:9" ht="29">
      <c r="A184" s="18"/>
      <c r="B184" s="227"/>
      <c r="C184" s="50" t="s">
        <v>4870</v>
      </c>
      <c r="D184" s="605">
        <v>2</v>
      </c>
      <c r="E184" s="22" t="s">
        <v>375</v>
      </c>
      <c r="F184" s="50" t="s">
        <v>4871</v>
      </c>
      <c r="G184" s="53"/>
    </row>
    <row r="185" spans="1:9" ht="46.5" hidden="1">
      <c r="A185" s="27" t="s">
        <v>1665</v>
      </c>
      <c r="B185" s="54" t="s">
        <v>578</v>
      </c>
      <c r="C185" s="26"/>
      <c r="D185" s="523"/>
      <c r="E185" s="28"/>
      <c r="F185" s="26"/>
      <c r="G185" s="26"/>
      <c r="H185" s="99"/>
      <c r="I185" s="99"/>
    </row>
    <row r="186" spans="1:9" ht="40.15" customHeight="1">
      <c r="A186" s="117" t="s">
        <v>1669</v>
      </c>
      <c r="B186" s="1078" t="s">
        <v>110</v>
      </c>
      <c r="C186" s="1091"/>
      <c r="D186" s="1091"/>
      <c r="E186" s="1091"/>
      <c r="F186" s="1091"/>
      <c r="G186" s="1092"/>
      <c r="H186" s="29">
        <f>SUM(D191:D198)</f>
        <v>16</v>
      </c>
      <c r="I186" s="29">
        <f>COUNT(D191:D198)*2</f>
        <v>16</v>
      </c>
    </row>
    <row r="187" spans="1:9" ht="46.5" hidden="1">
      <c r="A187" s="27" t="s">
        <v>1670</v>
      </c>
      <c r="B187" s="227" t="s">
        <v>581</v>
      </c>
      <c r="C187" s="26"/>
      <c r="D187" s="523"/>
      <c r="E187" s="28"/>
      <c r="F187" s="26"/>
      <c r="G187" s="26"/>
      <c r="H187" s="99"/>
      <c r="I187" s="99"/>
    </row>
    <row r="188" spans="1:9" ht="46.5" hidden="1">
      <c r="A188" s="27" t="s">
        <v>1672</v>
      </c>
      <c r="B188" s="227" t="s">
        <v>586</v>
      </c>
      <c r="C188" s="26"/>
      <c r="D188" s="523"/>
      <c r="E188" s="28"/>
      <c r="F188" s="26"/>
      <c r="G188" s="26"/>
      <c r="H188" s="99"/>
      <c r="I188" s="99"/>
    </row>
    <row r="189" spans="1:9" ht="46.5" hidden="1">
      <c r="A189" s="27" t="s">
        <v>1687</v>
      </c>
      <c r="B189" s="227" t="s">
        <v>591</v>
      </c>
      <c r="C189" s="26"/>
      <c r="D189" s="523"/>
      <c r="E189" s="28"/>
      <c r="F189" s="26"/>
      <c r="G189" s="26"/>
      <c r="H189" s="99"/>
      <c r="I189" s="99"/>
    </row>
    <row r="190" spans="1:9" ht="62" hidden="1">
      <c r="A190" s="27" t="s">
        <v>1690</v>
      </c>
      <c r="B190" s="227" t="s">
        <v>595</v>
      </c>
      <c r="C190" s="26"/>
      <c r="D190" s="523"/>
      <c r="E190" s="28"/>
      <c r="F190" s="26"/>
      <c r="G190" s="26"/>
      <c r="H190" s="99"/>
      <c r="I190" s="99"/>
    </row>
    <row r="191" spans="1:9" ht="31">
      <c r="A191" s="18" t="s">
        <v>1693</v>
      </c>
      <c r="B191" s="227" t="s">
        <v>600</v>
      </c>
      <c r="C191" s="19" t="s">
        <v>601</v>
      </c>
      <c r="D191" s="520">
        <v>2</v>
      </c>
      <c r="E191" s="28" t="s">
        <v>342</v>
      </c>
      <c r="F191" s="23" t="s">
        <v>4872</v>
      </c>
      <c r="G191" s="53"/>
    </row>
    <row r="192" spans="1:9" ht="31">
      <c r="A192" s="18" t="s">
        <v>603</v>
      </c>
      <c r="B192" s="227" t="s">
        <v>604</v>
      </c>
      <c r="C192" s="50" t="s">
        <v>4873</v>
      </c>
      <c r="D192" s="605">
        <v>2</v>
      </c>
      <c r="E192" s="28" t="s">
        <v>342</v>
      </c>
      <c r="F192" s="50" t="s">
        <v>4874</v>
      </c>
      <c r="G192" s="53"/>
    </row>
    <row r="193" spans="1:9" ht="31">
      <c r="A193" s="18"/>
      <c r="B193" s="227"/>
      <c r="C193" s="114" t="s">
        <v>4875</v>
      </c>
      <c r="D193" s="661">
        <v>2</v>
      </c>
      <c r="E193" s="28" t="s">
        <v>342</v>
      </c>
      <c r="F193" s="50" t="s">
        <v>4876</v>
      </c>
      <c r="G193" s="53"/>
    </row>
    <row r="194" spans="1:9" ht="46.5">
      <c r="A194" s="168"/>
      <c r="B194" s="438"/>
      <c r="C194" s="126" t="s">
        <v>4877</v>
      </c>
      <c r="D194" s="662">
        <v>2</v>
      </c>
      <c r="E194" s="28" t="s">
        <v>342</v>
      </c>
      <c r="F194" s="223" t="s">
        <v>4878</v>
      </c>
      <c r="G194" s="154"/>
    </row>
    <row r="195" spans="1:9" ht="31">
      <c r="A195" s="168"/>
      <c r="B195" s="438"/>
      <c r="C195" s="19" t="s">
        <v>605</v>
      </c>
      <c r="D195" s="662">
        <v>2</v>
      </c>
      <c r="E195" s="28" t="s">
        <v>342</v>
      </c>
      <c r="F195" s="23" t="s">
        <v>606</v>
      </c>
      <c r="G195" s="154"/>
    </row>
    <row r="196" spans="1:9" ht="46.5">
      <c r="A196" s="18" t="s">
        <v>1697</v>
      </c>
      <c r="B196" s="114" t="s">
        <v>610</v>
      </c>
      <c r="C196" s="50" t="s">
        <v>4879</v>
      </c>
      <c r="D196" s="605">
        <v>2</v>
      </c>
      <c r="E196" s="28" t="s">
        <v>342</v>
      </c>
      <c r="F196" s="50" t="s">
        <v>4880</v>
      </c>
      <c r="G196" s="53"/>
    </row>
    <row r="197" spans="1:9" ht="43.5">
      <c r="A197" s="98"/>
      <c r="B197" s="26"/>
      <c r="C197" s="50" t="s">
        <v>4881</v>
      </c>
      <c r="D197" s="605">
        <v>2</v>
      </c>
      <c r="E197" s="28" t="s">
        <v>342</v>
      </c>
      <c r="F197" s="50" t="s">
        <v>4882</v>
      </c>
      <c r="G197" s="53"/>
    </row>
    <row r="198" spans="1:9" ht="43.5">
      <c r="A198" s="98"/>
      <c r="B198" s="26"/>
      <c r="C198" s="50" t="s">
        <v>4883</v>
      </c>
      <c r="D198" s="605">
        <v>2</v>
      </c>
      <c r="E198" s="28" t="s">
        <v>342</v>
      </c>
      <c r="F198" s="50" t="s">
        <v>4884</v>
      </c>
      <c r="G198" s="53"/>
    </row>
    <row r="199" spans="1:9" ht="15.5">
      <c r="A199" s="60" t="s">
        <v>109</v>
      </c>
      <c r="B199" s="993" t="s">
        <v>5861</v>
      </c>
      <c r="C199" s="994"/>
      <c r="D199" s="994"/>
      <c r="E199" s="994"/>
      <c r="F199" s="994"/>
      <c r="G199" s="998"/>
      <c r="H199" s="29">
        <f>SUM(D200:D213)</f>
        <v>10</v>
      </c>
      <c r="I199" s="29">
        <f>COUNT(D200:D213)*2</f>
        <v>10</v>
      </c>
    </row>
    <row r="200" spans="1:9" ht="87" hidden="1">
      <c r="A200" s="469" t="s">
        <v>1702</v>
      </c>
      <c r="B200" s="50" t="s">
        <v>1703</v>
      </c>
      <c r="C200" s="50" t="s">
        <v>1704</v>
      </c>
      <c r="D200" s="526"/>
      <c r="E200" s="26"/>
      <c r="F200" s="50" t="s">
        <v>5862</v>
      </c>
      <c r="G200" s="468"/>
      <c r="H200" s="99"/>
      <c r="I200" s="99"/>
    </row>
    <row r="201" spans="1:9" ht="58" hidden="1">
      <c r="A201" s="469" t="s">
        <v>1706</v>
      </c>
      <c r="B201" s="50" t="s">
        <v>1707</v>
      </c>
      <c r="C201" s="50" t="s">
        <v>1708</v>
      </c>
      <c r="D201" s="524"/>
      <c r="E201" s="26"/>
      <c r="F201" s="50" t="s">
        <v>2975</v>
      </c>
      <c r="G201" s="468"/>
      <c r="H201" s="99"/>
      <c r="I201" s="99"/>
    </row>
    <row r="202" spans="1:9" ht="58" hidden="1">
      <c r="A202" s="469" t="s">
        <v>2976</v>
      </c>
      <c r="B202" s="50" t="s">
        <v>2977</v>
      </c>
      <c r="C202" s="50" t="s">
        <v>5863</v>
      </c>
      <c r="D202" s="524"/>
      <c r="E202" s="26"/>
      <c r="F202" s="50" t="s">
        <v>5864</v>
      </c>
      <c r="G202" s="468"/>
      <c r="H202" s="99"/>
      <c r="I202" s="99"/>
    </row>
    <row r="203" spans="1:9" ht="72.5" hidden="1">
      <c r="A203" s="469" t="s">
        <v>2978</v>
      </c>
      <c r="B203" s="50" t="s">
        <v>2979</v>
      </c>
      <c r="C203" s="50" t="s">
        <v>5865</v>
      </c>
      <c r="D203" s="524"/>
      <c r="E203" s="26"/>
      <c r="F203" s="50" t="s">
        <v>5866</v>
      </c>
      <c r="G203" s="468"/>
      <c r="H203" s="99"/>
      <c r="I203" s="99"/>
    </row>
    <row r="204" spans="1:9" ht="58" hidden="1">
      <c r="A204" s="469" t="s">
        <v>2980</v>
      </c>
      <c r="B204" s="487" t="s">
        <v>2981</v>
      </c>
      <c r="C204" s="487" t="s">
        <v>5867</v>
      </c>
      <c r="D204" s="524"/>
      <c r="E204" s="26"/>
      <c r="F204" s="50" t="s">
        <v>5868</v>
      </c>
      <c r="G204" s="468"/>
      <c r="H204" s="99"/>
      <c r="I204" s="99"/>
    </row>
    <row r="205" spans="1:9" ht="87" hidden="1">
      <c r="A205" s="469" t="s">
        <v>2982</v>
      </c>
      <c r="B205" s="50" t="s">
        <v>2983</v>
      </c>
      <c r="C205" s="50" t="s">
        <v>5869</v>
      </c>
      <c r="D205" s="524"/>
      <c r="E205" s="26"/>
      <c r="F205" s="50" t="s">
        <v>5870</v>
      </c>
      <c r="G205" s="468"/>
      <c r="H205" s="99"/>
      <c r="I205" s="99"/>
    </row>
    <row r="206" spans="1:9" ht="116" hidden="1">
      <c r="A206" s="469" t="s">
        <v>2984</v>
      </c>
      <c r="B206" s="50" t="s">
        <v>5871</v>
      </c>
      <c r="C206" s="50" t="s">
        <v>5872</v>
      </c>
      <c r="D206" s="524"/>
      <c r="E206" s="26"/>
      <c r="F206" s="50" t="s">
        <v>5873</v>
      </c>
      <c r="G206" s="468"/>
      <c r="H206" s="99"/>
      <c r="I206" s="99"/>
    </row>
    <row r="207" spans="1:9" ht="116" hidden="1">
      <c r="A207" s="469" t="s">
        <v>2986</v>
      </c>
      <c r="B207" s="50" t="s">
        <v>2987</v>
      </c>
      <c r="C207" s="50" t="s">
        <v>5874</v>
      </c>
      <c r="D207" s="524"/>
      <c r="E207" s="26"/>
      <c r="F207" s="50" t="s">
        <v>5875</v>
      </c>
      <c r="G207" s="465"/>
      <c r="H207" s="99"/>
      <c r="I207" s="99"/>
    </row>
    <row r="208" spans="1:9" ht="43.5">
      <c r="A208" s="18" t="s">
        <v>5879</v>
      </c>
      <c r="B208" s="50" t="s">
        <v>1711</v>
      </c>
      <c r="C208" s="90" t="s">
        <v>4863</v>
      </c>
      <c r="D208" s="601">
        <v>2</v>
      </c>
      <c r="E208" s="28" t="s">
        <v>538</v>
      </c>
      <c r="F208" s="50"/>
      <c r="G208" s="53"/>
    </row>
    <row r="209" spans="1:9">
      <c r="A209" s="98"/>
      <c r="B209" s="26"/>
      <c r="C209" s="123" t="s">
        <v>4864</v>
      </c>
      <c r="D209" s="601">
        <v>2</v>
      </c>
      <c r="E209" s="28" t="s">
        <v>538</v>
      </c>
      <c r="F209" s="50"/>
      <c r="G209" s="53"/>
    </row>
    <row r="210" spans="1:9" ht="29">
      <c r="A210" s="98"/>
      <c r="B210" s="26"/>
      <c r="C210" s="90" t="s">
        <v>4865</v>
      </c>
      <c r="D210" s="601">
        <v>2</v>
      </c>
      <c r="E210" s="28" t="s">
        <v>538</v>
      </c>
      <c r="F210" s="50"/>
      <c r="G210" s="53"/>
    </row>
    <row r="211" spans="1:9" ht="72.5">
      <c r="A211" s="60" t="s">
        <v>2993</v>
      </c>
      <c r="B211" s="50" t="s">
        <v>1719</v>
      </c>
      <c r="C211" s="90" t="s">
        <v>4866</v>
      </c>
      <c r="D211" s="601">
        <v>2</v>
      </c>
      <c r="E211" s="28" t="s">
        <v>538</v>
      </c>
      <c r="F211" s="50" t="s">
        <v>5876</v>
      </c>
      <c r="G211" s="53"/>
    </row>
    <row r="212" spans="1:9" ht="72.5">
      <c r="A212" s="98"/>
      <c r="B212" s="26"/>
      <c r="C212" s="30" t="s">
        <v>4867</v>
      </c>
      <c r="D212" s="601">
        <v>2</v>
      </c>
      <c r="E212" s="28" t="s">
        <v>538</v>
      </c>
      <c r="F212" s="50" t="s">
        <v>5876</v>
      </c>
      <c r="G212" s="53"/>
    </row>
    <row r="213" spans="1:9" ht="72.5" hidden="1">
      <c r="A213" s="469" t="s">
        <v>2994</v>
      </c>
      <c r="B213" s="50" t="s">
        <v>2995</v>
      </c>
      <c r="C213" s="50" t="s">
        <v>5877</v>
      </c>
      <c r="D213" s="524"/>
      <c r="E213" s="26"/>
      <c r="F213" s="50" t="s">
        <v>5878</v>
      </c>
      <c r="G213" s="53"/>
      <c r="H213" s="99"/>
      <c r="I213" s="99"/>
    </row>
    <row r="214" spans="1:9" ht="18.5">
      <c r="A214" s="98"/>
      <c r="B214" s="1375" t="s">
        <v>618</v>
      </c>
      <c r="C214" s="1375"/>
      <c r="D214" s="1375"/>
      <c r="E214" s="1375"/>
      <c r="F214" s="1375"/>
      <c r="G214" s="1375"/>
      <c r="H214" s="29">
        <f>H215+H229+H241+H254+H258+H274+H300+H307+H220+H290+H293+H296</f>
        <v>122</v>
      </c>
      <c r="I214" s="29">
        <f>I215+I229+I241+I254+I258+I274+I300+I307+I220+I290+I293+I296</f>
        <v>122</v>
      </c>
    </row>
    <row r="215" spans="1:9" ht="40.15" customHeight="1">
      <c r="A215" s="117" t="s">
        <v>1722</v>
      </c>
      <c r="B215" s="1078" t="s">
        <v>106</v>
      </c>
      <c r="C215" s="1091"/>
      <c r="D215" s="1091"/>
      <c r="E215" s="1091"/>
      <c r="F215" s="1091"/>
      <c r="G215" s="1092"/>
      <c r="H215" s="29">
        <f>SUM(D216:D219)</f>
        <v>6</v>
      </c>
      <c r="I215" s="29">
        <f>COUNT(D216:D219)*2</f>
        <v>6</v>
      </c>
    </row>
    <row r="216" spans="1:9" ht="43.5">
      <c r="A216" s="18" t="s">
        <v>1723</v>
      </c>
      <c r="B216" s="160" t="s">
        <v>620</v>
      </c>
      <c r="C216" s="23" t="s">
        <v>4885</v>
      </c>
      <c r="D216" s="601">
        <v>2</v>
      </c>
      <c r="E216" s="28" t="s">
        <v>538</v>
      </c>
      <c r="F216" s="26"/>
      <c r="G216" s="53"/>
    </row>
    <row r="217" spans="1:9" ht="58">
      <c r="A217" s="18"/>
      <c r="B217" s="160"/>
      <c r="C217" s="25" t="s">
        <v>622</v>
      </c>
      <c r="D217" s="601">
        <v>2</v>
      </c>
      <c r="E217" s="28" t="s">
        <v>538</v>
      </c>
      <c r="F217" s="26"/>
      <c r="G217" s="53"/>
    </row>
    <row r="218" spans="1:9" ht="46.5" hidden="1">
      <c r="A218" s="27" t="s">
        <v>1726</v>
      </c>
      <c r="B218" s="114" t="s">
        <v>625</v>
      </c>
      <c r="C218" s="26"/>
      <c r="D218" s="523"/>
      <c r="E218" s="28"/>
      <c r="F218" s="26"/>
      <c r="G218" s="26"/>
      <c r="H218" s="99"/>
      <c r="I218" s="99"/>
    </row>
    <row r="219" spans="1:9" ht="58">
      <c r="A219" s="18" t="s">
        <v>1728</v>
      </c>
      <c r="B219" s="114" t="s">
        <v>629</v>
      </c>
      <c r="C219" s="50" t="s">
        <v>3511</v>
      </c>
      <c r="D219" s="601">
        <v>2</v>
      </c>
      <c r="E219" s="28" t="s">
        <v>377</v>
      </c>
      <c r="F219" s="26"/>
      <c r="G219" s="53"/>
    </row>
    <row r="220" spans="1:9" ht="40.15" hidden="1" customHeight="1">
      <c r="A220" s="162" t="s">
        <v>1731</v>
      </c>
      <c r="B220" s="1078" t="s">
        <v>104</v>
      </c>
      <c r="C220" s="1091"/>
      <c r="D220" s="1091"/>
      <c r="E220" s="1091"/>
      <c r="F220" s="1091"/>
      <c r="G220" s="1092"/>
      <c r="H220" s="99">
        <f>SUM(D221:D228)</f>
        <v>0</v>
      </c>
      <c r="I220" s="99">
        <f>COUNT(D221:D228)*2</f>
        <v>0</v>
      </c>
    </row>
    <row r="221" spans="1:9" ht="46.5" hidden="1">
      <c r="A221" s="27" t="s">
        <v>631</v>
      </c>
      <c r="B221" s="114" t="s">
        <v>632</v>
      </c>
      <c r="C221" s="26"/>
      <c r="D221" s="523"/>
      <c r="E221" s="28"/>
      <c r="F221" s="26"/>
      <c r="G221" s="26"/>
      <c r="H221" s="99"/>
      <c r="I221" s="99"/>
    </row>
    <row r="222" spans="1:9" ht="31" hidden="1">
      <c r="A222" s="27" t="s">
        <v>635</v>
      </c>
      <c r="B222" s="160" t="s">
        <v>636</v>
      </c>
      <c r="C222" s="26"/>
      <c r="D222" s="523"/>
      <c r="E222" s="28"/>
      <c r="F222" s="26"/>
      <c r="G222" s="26"/>
      <c r="H222" s="99"/>
      <c r="I222" s="99"/>
    </row>
    <row r="223" spans="1:9" ht="31" hidden="1">
      <c r="A223" s="27" t="s">
        <v>1733</v>
      </c>
      <c r="B223" s="114" t="s">
        <v>638</v>
      </c>
      <c r="C223" s="26"/>
      <c r="D223" s="523"/>
      <c r="E223" s="28"/>
      <c r="F223" s="26"/>
      <c r="G223" s="26"/>
      <c r="H223" s="99"/>
      <c r="I223" s="99"/>
    </row>
    <row r="224" spans="1:9" ht="31" hidden="1">
      <c r="A224" s="27" t="s">
        <v>1737</v>
      </c>
      <c r="B224" s="114" t="s">
        <v>642</v>
      </c>
      <c r="D224" s="523"/>
      <c r="E224" s="28"/>
      <c r="F224" s="26"/>
      <c r="G224" s="26"/>
      <c r="H224" s="99"/>
      <c r="I224" s="99"/>
    </row>
    <row r="225" spans="1:9" ht="31" hidden="1">
      <c r="A225" s="27" t="s">
        <v>1740</v>
      </c>
      <c r="B225" s="160" t="s">
        <v>648</v>
      </c>
      <c r="C225" s="30"/>
      <c r="D225" s="523"/>
      <c r="E225" s="28"/>
      <c r="F225" s="26"/>
      <c r="G225" s="26"/>
      <c r="H225" s="99"/>
      <c r="I225" s="99"/>
    </row>
    <row r="226" spans="1:9" ht="43.5" hidden="1">
      <c r="A226" s="27" t="s">
        <v>1745</v>
      </c>
      <c r="B226" s="30" t="s">
        <v>655</v>
      </c>
      <c r="C226" s="30"/>
      <c r="D226" s="523"/>
      <c r="E226" s="28"/>
      <c r="F226" s="26"/>
      <c r="G226" s="26"/>
      <c r="H226" s="99"/>
      <c r="I226" s="99"/>
    </row>
    <row r="227" spans="1:9" ht="46.5" hidden="1">
      <c r="A227" s="27" t="s">
        <v>1748</v>
      </c>
      <c r="B227" s="114" t="s">
        <v>661</v>
      </c>
      <c r="C227" s="26"/>
      <c r="D227" s="523"/>
      <c r="E227" s="28"/>
      <c r="F227" s="26"/>
      <c r="G227" s="26"/>
      <c r="H227" s="99"/>
      <c r="I227" s="99"/>
    </row>
    <row r="228" spans="1:9" ht="31" hidden="1">
      <c r="A228" s="27" t="s">
        <v>1750</v>
      </c>
      <c r="B228" s="114" t="s">
        <v>665</v>
      </c>
      <c r="C228" s="26"/>
      <c r="D228" s="523"/>
      <c r="E228" s="28"/>
      <c r="F228" s="26"/>
      <c r="G228" s="26"/>
      <c r="H228" s="99"/>
      <c r="I228" s="99"/>
    </row>
    <row r="229" spans="1:9" ht="40.15" customHeight="1">
      <c r="A229" s="135" t="s">
        <v>1751</v>
      </c>
      <c r="B229" s="1078" t="s">
        <v>102</v>
      </c>
      <c r="C229" s="1091"/>
      <c r="D229" s="1091"/>
      <c r="E229" s="1091"/>
      <c r="F229" s="1091"/>
      <c r="G229" s="1092"/>
      <c r="H229" s="29">
        <f>SUM(D230:D240)</f>
        <v>20</v>
      </c>
      <c r="I229" s="29">
        <f>COUNT(D230:D240)*2</f>
        <v>20</v>
      </c>
    </row>
    <row r="230" spans="1:9" ht="31">
      <c r="A230" s="18" t="s">
        <v>1752</v>
      </c>
      <c r="B230" s="114" t="s">
        <v>668</v>
      </c>
      <c r="C230" s="134" t="s">
        <v>4886</v>
      </c>
      <c r="D230" s="606">
        <v>2</v>
      </c>
      <c r="E230" s="22" t="s">
        <v>339</v>
      </c>
      <c r="F230" s="229"/>
      <c r="G230" s="53"/>
    </row>
    <row r="231" spans="1:9" ht="29">
      <c r="A231" s="18"/>
      <c r="B231" s="114"/>
      <c r="C231" s="219" t="s">
        <v>4887</v>
      </c>
      <c r="D231" s="605">
        <v>2</v>
      </c>
      <c r="E231" s="22" t="s">
        <v>339</v>
      </c>
      <c r="F231" s="50"/>
      <c r="G231" s="53"/>
    </row>
    <row r="232" spans="1:9" ht="29">
      <c r="A232" s="18"/>
      <c r="B232" s="114"/>
      <c r="C232" s="219" t="s">
        <v>4888</v>
      </c>
      <c r="D232" s="605">
        <v>2</v>
      </c>
      <c r="E232" s="22" t="s">
        <v>339</v>
      </c>
      <c r="F232" s="50"/>
      <c r="G232" s="53"/>
    </row>
    <row r="233" spans="1:9" ht="43.5">
      <c r="A233" s="18" t="s">
        <v>1755</v>
      </c>
      <c r="B233" s="114" t="s">
        <v>673</v>
      </c>
      <c r="C233" s="50" t="s">
        <v>4889</v>
      </c>
      <c r="D233" s="605">
        <v>2</v>
      </c>
      <c r="E233" s="25" t="s">
        <v>377</v>
      </c>
      <c r="F233" s="50"/>
      <c r="G233" s="53"/>
    </row>
    <row r="234" spans="1:9" ht="43.5">
      <c r="A234" s="18"/>
      <c r="B234" s="114"/>
      <c r="C234" s="50" t="s">
        <v>4890</v>
      </c>
      <c r="D234" s="605">
        <v>2</v>
      </c>
      <c r="E234" s="25" t="s">
        <v>377</v>
      </c>
      <c r="F234" s="50"/>
      <c r="G234" s="53"/>
    </row>
    <row r="235" spans="1:9" ht="43.5">
      <c r="A235" s="18"/>
      <c r="B235" s="114"/>
      <c r="C235" s="50" t="s">
        <v>4891</v>
      </c>
      <c r="D235" s="605">
        <v>2</v>
      </c>
      <c r="E235" s="25" t="s">
        <v>377</v>
      </c>
      <c r="F235" s="50"/>
      <c r="G235" s="53"/>
    </row>
    <row r="236" spans="1:9" ht="58">
      <c r="A236" s="18" t="s">
        <v>675</v>
      </c>
      <c r="B236" s="114" t="s">
        <v>676</v>
      </c>
      <c r="C236" s="23" t="s">
        <v>4892</v>
      </c>
      <c r="D236" s="520">
        <v>2</v>
      </c>
      <c r="E236" s="22" t="s">
        <v>538</v>
      </c>
      <c r="F236" s="23" t="s">
        <v>679</v>
      </c>
      <c r="G236" s="53"/>
    </row>
    <row r="237" spans="1:9" ht="58">
      <c r="A237" s="18"/>
      <c r="B237" s="114"/>
      <c r="C237" s="23" t="s">
        <v>4893</v>
      </c>
      <c r="D237" s="520">
        <v>2</v>
      </c>
      <c r="E237" s="22" t="s">
        <v>538</v>
      </c>
      <c r="F237" s="23" t="s">
        <v>679</v>
      </c>
      <c r="G237" s="53"/>
    </row>
    <row r="238" spans="1:9" ht="58">
      <c r="A238" s="18"/>
      <c r="B238" s="114"/>
      <c r="C238" s="23" t="s">
        <v>4894</v>
      </c>
      <c r="D238" s="520">
        <v>2</v>
      </c>
      <c r="E238" s="22" t="s">
        <v>538</v>
      </c>
      <c r="F238" s="23" t="s">
        <v>679</v>
      </c>
      <c r="G238" s="53"/>
    </row>
    <row r="239" spans="1:9" ht="31" hidden="1">
      <c r="A239" s="27" t="s">
        <v>1759</v>
      </c>
      <c r="B239" s="114" t="s">
        <v>682</v>
      </c>
      <c r="C239" s="114"/>
      <c r="D239" s="523"/>
      <c r="E239" s="28"/>
      <c r="F239" s="26"/>
      <c r="G239" s="26"/>
      <c r="H239" s="99"/>
      <c r="I239" s="99"/>
    </row>
    <row r="240" spans="1:9" ht="29">
      <c r="A240" s="18" t="s">
        <v>686</v>
      </c>
      <c r="B240" s="161" t="s">
        <v>687</v>
      </c>
      <c r="C240" s="23" t="s">
        <v>2475</v>
      </c>
      <c r="D240" s="601">
        <v>2</v>
      </c>
      <c r="E240" s="28" t="s">
        <v>418</v>
      </c>
      <c r="F240" s="26"/>
      <c r="G240" s="53"/>
    </row>
    <row r="241" spans="1:9" ht="40.15" customHeight="1">
      <c r="A241" s="135" t="s">
        <v>1763</v>
      </c>
      <c r="B241" s="992" t="s">
        <v>100</v>
      </c>
      <c r="C241" s="1001"/>
      <c r="D241" s="1001"/>
      <c r="E241" s="1001"/>
      <c r="F241" s="1001"/>
      <c r="G241" s="1002"/>
      <c r="H241" s="29">
        <f>SUM(D242:D253)</f>
        <v>22</v>
      </c>
      <c r="I241" s="29">
        <f>COUNT(D242:D253)*2</f>
        <v>22</v>
      </c>
    </row>
    <row r="242" spans="1:9" ht="43.5">
      <c r="A242" s="18" t="s">
        <v>689</v>
      </c>
      <c r="B242" s="19" t="s">
        <v>690</v>
      </c>
      <c r="C242" s="50" t="s">
        <v>691</v>
      </c>
      <c r="D242" s="605">
        <v>2</v>
      </c>
      <c r="E242" s="446" t="s">
        <v>339</v>
      </c>
      <c r="F242" s="50" t="s">
        <v>4895</v>
      </c>
      <c r="G242" s="53"/>
    </row>
    <row r="243" spans="1:9" ht="29">
      <c r="A243" s="18"/>
      <c r="B243" s="19"/>
      <c r="C243" s="50" t="s">
        <v>692</v>
      </c>
      <c r="D243" s="605">
        <v>2</v>
      </c>
      <c r="E243" s="446" t="s">
        <v>339</v>
      </c>
      <c r="F243" s="50"/>
      <c r="G243" s="53"/>
    </row>
    <row r="244" spans="1:9" ht="43.5">
      <c r="A244" s="18" t="s">
        <v>1767</v>
      </c>
      <c r="B244" s="19" t="s">
        <v>694</v>
      </c>
      <c r="C244" s="50" t="s">
        <v>695</v>
      </c>
      <c r="D244" s="605">
        <v>2</v>
      </c>
      <c r="E244" s="446" t="s">
        <v>339</v>
      </c>
      <c r="F244" s="50" t="s">
        <v>696</v>
      </c>
      <c r="G244" s="53"/>
    </row>
    <row r="245" spans="1:9" ht="29">
      <c r="A245" s="18"/>
      <c r="B245" s="19"/>
      <c r="C245" s="23" t="s">
        <v>697</v>
      </c>
      <c r="D245" s="605">
        <v>2</v>
      </c>
      <c r="E245" s="446" t="s">
        <v>339</v>
      </c>
      <c r="F245" s="50"/>
      <c r="G245" s="53"/>
    </row>
    <row r="246" spans="1:9" ht="43.5">
      <c r="A246" s="18"/>
      <c r="B246" s="19"/>
      <c r="C246" s="30" t="s">
        <v>698</v>
      </c>
      <c r="D246" s="605">
        <v>2</v>
      </c>
      <c r="E246" s="446" t="s">
        <v>339</v>
      </c>
      <c r="F246" s="66"/>
      <c r="G246" s="53"/>
    </row>
    <row r="247" spans="1:9" ht="31">
      <c r="A247" s="18" t="s">
        <v>1770</v>
      </c>
      <c r="B247" s="19" t="s">
        <v>700</v>
      </c>
      <c r="C247" s="86" t="s">
        <v>701</v>
      </c>
      <c r="D247" s="605">
        <v>2</v>
      </c>
      <c r="E247" s="446" t="s">
        <v>339</v>
      </c>
      <c r="F247" s="50" t="s">
        <v>4895</v>
      </c>
      <c r="G247" s="53"/>
    </row>
    <row r="248" spans="1:9" ht="29">
      <c r="A248" s="18"/>
      <c r="B248" s="19"/>
      <c r="C248" s="50" t="s">
        <v>702</v>
      </c>
      <c r="D248" s="605">
        <v>2</v>
      </c>
      <c r="E248" s="446" t="s">
        <v>339</v>
      </c>
      <c r="F248" s="50" t="s">
        <v>4895</v>
      </c>
      <c r="G248" s="53"/>
    </row>
    <row r="249" spans="1:9" ht="31" hidden="1">
      <c r="A249" s="27" t="s">
        <v>705</v>
      </c>
      <c r="B249" s="19" t="s">
        <v>706</v>
      </c>
      <c r="C249" s="26"/>
      <c r="D249" s="523"/>
      <c r="E249" s="22"/>
      <c r="F249" s="26"/>
      <c r="G249" s="26"/>
      <c r="H249" s="99"/>
      <c r="I249" s="99"/>
    </row>
    <row r="250" spans="1:9" ht="31">
      <c r="A250" s="18" t="s">
        <v>1775</v>
      </c>
      <c r="B250" s="19" t="s">
        <v>708</v>
      </c>
      <c r="C250" s="50" t="s">
        <v>4896</v>
      </c>
      <c r="D250" s="605">
        <v>2</v>
      </c>
      <c r="E250" s="446" t="s">
        <v>339</v>
      </c>
      <c r="F250" s="50" t="s">
        <v>4895</v>
      </c>
      <c r="G250" s="53"/>
    </row>
    <row r="251" spans="1:9" ht="29">
      <c r="A251" s="18"/>
      <c r="B251" s="19"/>
      <c r="C251" s="50" t="s">
        <v>4897</v>
      </c>
      <c r="D251" s="605">
        <v>2</v>
      </c>
      <c r="E251" s="446" t="s">
        <v>339</v>
      </c>
      <c r="F251" s="50"/>
      <c r="G251" s="53"/>
    </row>
    <row r="252" spans="1:9" ht="29">
      <c r="A252" s="18"/>
      <c r="B252" s="19"/>
      <c r="C252" s="50" t="s">
        <v>4898</v>
      </c>
      <c r="D252" s="605">
        <v>2</v>
      </c>
      <c r="E252" s="446" t="s">
        <v>339</v>
      </c>
      <c r="F252" s="50"/>
      <c r="G252" s="53"/>
    </row>
    <row r="253" spans="1:9" ht="31">
      <c r="A253" s="18" t="s">
        <v>710</v>
      </c>
      <c r="B253" s="19" t="s">
        <v>711</v>
      </c>
      <c r="C253" s="25" t="s">
        <v>4899</v>
      </c>
      <c r="D253" s="605">
        <v>2</v>
      </c>
      <c r="E253" s="446" t="s">
        <v>339</v>
      </c>
      <c r="F253" s="50" t="s">
        <v>4895</v>
      </c>
      <c r="G253" s="53"/>
    </row>
    <row r="254" spans="1:9" ht="40.15" customHeight="1">
      <c r="A254" s="135" t="s">
        <v>1779</v>
      </c>
      <c r="B254" s="992" t="s">
        <v>98</v>
      </c>
      <c r="C254" s="1001"/>
      <c r="D254" s="1001"/>
      <c r="E254" s="1001"/>
      <c r="F254" s="1001"/>
      <c r="G254" s="1002"/>
      <c r="H254" s="29">
        <f>SUM(D255:D257)</f>
        <v>4</v>
      </c>
      <c r="I254" s="29">
        <f>COUNT(D255:D257)*2</f>
        <v>4</v>
      </c>
    </row>
    <row r="255" spans="1:9" ht="46.5">
      <c r="A255" s="18" t="s">
        <v>1780</v>
      </c>
      <c r="B255" s="19" t="s">
        <v>714</v>
      </c>
      <c r="C255" s="23" t="s">
        <v>715</v>
      </c>
      <c r="D255" s="605">
        <v>2</v>
      </c>
      <c r="E255" s="28" t="s">
        <v>377</v>
      </c>
      <c r="F255" s="50" t="s">
        <v>4900</v>
      </c>
      <c r="G255" s="299"/>
    </row>
    <row r="256" spans="1:9" ht="46.5">
      <c r="A256" s="18" t="s">
        <v>1783</v>
      </c>
      <c r="B256" s="19" t="s">
        <v>717</v>
      </c>
      <c r="C256" s="236" t="s">
        <v>4901</v>
      </c>
      <c r="D256" s="605">
        <v>2</v>
      </c>
      <c r="E256" s="28" t="s">
        <v>377</v>
      </c>
      <c r="F256" s="30" t="s">
        <v>4902</v>
      </c>
      <c r="G256" s="299"/>
    </row>
    <row r="257" spans="1:9" ht="43.5" hidden="1">
      <c r="A257" s="27" t="s">
        <v>2480</v>
      </c>
      <c r="B257" s="55" t="s">
        <v>722</v>
      </c>
      <c r="C257" s="26"/>
      <c r="D257" s="523"/>
      <c r="E257" s="28"/>
      <c r="F257" s="26"/>
      <c r="G257" s="26"/>
      <c r="H257" s="99"/>
      <c r="I257" s="99"/>
    </row>
    <row r="258" spans="1:9" ht="40.15" customHeight="1">
      <c r="A258" s="135" t="s">
        <v>97</v>
      </c>
      <c r="B258" s="1078" t="s">
        <v>96</v>
      </c>
      <c r="C258" s="1091"/>
      <c r="D258" s="1091"/>
      <c r="E258" s="1091"/>
      <c r="F258" s="1091"/>
      <c r="G258" s="1092"/>
      <c r="H258" s="29">
        <f>SUM(D259:D273)</f>
        <v>28</v>
      </c>
      <c r="I258" s="29">
        <f>COUNT(D259:D273)*2</f>
        <v>28</v>
      </c>
    </row>
    <row r="259" spans="1:9" ht="31" hidden="1">
      <c r="A259" s="68" t="s">
        <v>724</v>
      </c>
      <c r="B259" s="114" t="s">
        <v>725</v>
      </c>
      <c r="C259" s="26"/>
      <c r="D259" s="523"/>
      <c r="E259" s="28"/>
      <c r="F259" s="26"/>
      <c r="G259" s="26"/>
      <c r="H259" s="99"/>
      <c r="I259" s="99"/>
    </row>
    <row r="260" spans="1:9" ht="46.5">
      <c r="A260" s="43" t="s">
        <v>726</v>
      </c>
      <c r="B260" s="114" t="s">
        <v>727</v>
      </c>
      <c r="C260" s="191" t="s">
        <v>4903</v>
      </c>
      <c r="D260" s="601">
        <v>2</v>
      </c>
      <c r="E260" s="28" t="s">
        <v>651</v>
      </c>
      <c r="F260" s="161" t="s">
        <v>4904</v>
      </c>
      <c r="G260" s="447"/>
    </row>
    <row r="261" spans="1:9" ht="93">
      <c r="A261" s="43"/>
      <c r="B261" s="114"/>
      <c r="C261" s="191" t="s">
        <v>4905</v>
      </c>
      <c r="D261" s="601">
        <v>2</v>
      </c>
      <c r="E261" s="28" t="s">
        <v>651</v>
      </c>
      <c r="F261" s="310"/>
      <c r="G261" s="447"/>
    </row>
    <row r="262" spans="1:9" ht="58">
      <c r="A262" s="43" t="s">
        <v>728</v>
      </c>
      <c r="B262" s="23" t="s">
        <v>729</v>
      </c>
      <c r="C262" s="50" t="s">
        <v>4906</v>
      </c>
      <c r="D262" s="601">
        <v>2</v>
      </c>
      <c r="E262" s="28" t="s">
        <v>651</v>
      </c>
      <c r="F262" s="310"/>
      <c r="G262" s="447"/>
    </row>
    <row r="263" spans="1:9" ht="58">
      <c r="A263" s="43"/>
      <c r="B263" s="23"/>
      <c r="C263" s="50" t="s">
        <v>4907</v>
      </c>
      <c r="D263" s="601">
        <v>2</v>
      </c>
      <c r="E263" s="28" t="s">
        <v>1814</v>
      </c>
      <c r="F263" s="229" t="s">
        <v>4908</v>
      </c>
      <c r="G263" s="293"/>
    </row>
    <row r="264" spans="1:9" ht="29">
      <c r="A264" s="43"/>
      <c r="B264" s="23"/>
      <c r="C264" s="50" t="s">
        <v>4909</v>
      </c>
      <c r="D264" s="601">
        <v>2</v>
      </c>
      <c r="E264" s="28" t="s">
        <v>339</v>
      </c>
      <c r="F264" s="50" t="s">
        <v>4910</v>
      </c>
      <c r="G264" s="53"/>
    </row>
    <row r="265" spans="1:9" ht="58">
      <c r="A265" s="43"/>
      <c r="B265" s="23"/>
      <c r="C265" s="50" t="s">
        <v>4911</v>
      </c>
      <c r="D265" s="601">
        <v>2</v>
      </c>
      <c r="E265" s="28" t="s">
        <v>339</v>
      </c>
      <c r="F265" s="50" t="s">
        <v>4912</v>
      </c>
      <c r="G265" s="53"/>
    </row>
    <row r="266" spans="1:9" ht="43.5">
      <c r="A266" s="43"/>
      <c r="B266" s="23"/>
      <c r="C266" s="50" t="s">
        <v>4913</v>
      </c>
      <c r="D266" s="601">
        <v>2</v>
      </c>
      <c r="E266" s="28" t="s">
        <v>658</v>
      </c>
      <c r="F266" s="26"/>
      <c r="G266" s="53"/>
    </row>
    <row r="267" spans="1:9" ht="29">
      <c r="A267" s="43"/>
      <c r="B267" s="23"/>
      <c r="C267" s="50" t="s">
        <v>4914</v>
      </c>
      <c r="D267" s="601">
        <v>2</v>
      </c>
      <c r="E267" s="28" t="s">
        <v>538</v>
      </c>
      <c r="F267" s="50" t="s">
        <v>4915</v>
      </c>
      <c r="G267" s="53"/>
    </row>
    <row r="268" spans="1:9" ht="29">
      <c r="A268" s="43"/>
      <c r="B268" s="23"/>
      <c r="C268" s="50" t="s">
        <v>4916</v>
      </c>
      <c r="D268" s="601">
        <v>2</v>
      </c>
      <c r="E268" s="28" t="s">
        <v>339</v>
      </c>
      <c r="F268" s="26"/>
      <c r="G268" s="53"/>
    </row>
    <row r="269" spans="1:9" ht="43.5">
      <c r="A269" s="43"/>
      <c r="B269" s="23"/>
      <c r="C269" s="50" t="s">
        <v>4917</v>
      </c>
      <c r="D269" s="601">
        <v>2</v>
      </c>
      <c r="E269" s="28" t="s">
        <v>651</v>
      </c>
      <c r="F269" s="50" t="s">
        <v>4918</v>
      </c>
      <c r="G269" s="53"/>
    </row>
    <row r="270" spans="1:9" ht="58">
      <c r="A270" s="43"/>
      <c r="B270" s="23"/>
      <c r="C270" s="50" t="s">
        <v>4919</v>
      </c>
      <c r="D270" s="601">
        <v>2</v>
      </c>
      <c r="E270" s="28" t="s">
        <v>658</v>
      </c>
      <c r="F270" s="26"/>
      <c r="G270" s="53"/>
    </row>
    <row r="271" spans="1:9" ht="43.5">
      <c r="A271" s="43"/>
      <c r="B271" s="23"/>
      <c r="C271" s="161" t="s">
        <v>4920</v>
      </c>
      <c r="D271" s="601">
        <v>2</v>
      </c>
      <c r="E271" s="28" t="s">
        <v>538</v>
      </c>
      <c r="F271" s="26"/>
      <c r="G271" s="352"/>
    </row>
    <row r="272" spans="1:9" ht="43.5">
      <c r="A272" s="43"/>
      <c r="B272" s="23"/>
      <c r="C272" s="161" t="s">
        <v>4921</v>
      </c>
      <c r="D272" s="601">
        <v>2</v>
      </c>
      <c r="E272" s="28" t="s">
        <v>651</v>
      </c>
      <c r="F272" s="26"/>
      <c r="G272" s="352"/>
    </row>
    <row r="273" spans="1:9" ht="29">
      <c r="A273" s="43"/>
      <c r="B273" s="23"/>
      <c r="C273" s="161" t="s">
        <v>4922</v>
      </c>
      <c r="D273" s="601">
        <v>2</v>
      </c>
      <c r="E273" s="28" t="s">
        <v>651</v>
      </c>
      <c r="F273" s="26"/>
      <c r="G273" s="352"/>
    </row>
    <row r="274" spans="1:9" ht="40.15" customHeight="1">
      <c r="A274" s="135" t="s">
        <v>1786</v>
      </c>
      <c r="B274" s="1078" t="s">
        <v>94</v>
      </c>
      <c r="C274" s="1091"/>
      <c r="D274" s="1091"/>
      <c r="E274" s="1091"/>
      <c r="F274" s="1091"/>
      <c r="G274" s="1092"/>
      <c r="H274" s="29">
        <f>SUM(D275:D289)</f>
        <v>28</v>
      </c>
      <c r="I274" s="29">
        <f>COUNT(D275:D289)*2</f>
        <v>28</v>
      </c>
    </row>
    <row r="275" spans="1:9" ht="42.4" customHeight="1">
      <c r="A275" s="18" t="s">
        <v>1787</v>
      </c>
      <c r="B275" s="114" t="s">
        <v>731</v>
      </c>
      <c r="C275" s="50" t="s">
        <v>4923</v>
      </c>
      <c r="D275" s="601">
        <v>2</v>
      </c>
      <c r="E275" s="28" t="s">
        <v>651</v>
      </c>
      <c r="F275" s="30" t="s">
        <v>4924</v>
      </c>
      <c r="G275" s="53"/>
    </row>
    <row r="276" spans="1:9" ht="42.4" customHeight="1">
      <c r="A276" s="18"/>
      <c r="B276" s="114"/>
      <c r="C276" s="50" t="s">
        <v>4925</v>
      </c>
      <c r="D276" s="601">
        <v>2</v>
      </c>
      <c r="E276" s="28" t="s">
        <v>651</v>
      </c>
      <c r="F276" s="50" t="s">
        <v>4926</v>
      </c>
      <c r="G276" s="53"/>
    </row>
    <row r="277" spans="1:9" ht="46.5" hidden="1">
      <c r="A277" s="27" t="s">
        <v>1790</v>
      </c>
      <c r="B277" s="114" t="s">
        <v>734</v>
      </c>
      <c r="C277" s="26"/>
      <c r="D277" s="523"/>
      <c r="E277" s="28"/>
      <c r="F277" s="26"/>
      <c r="G277" s="26"/>
      <c r="H277" s="99"/>
      <c r="I277" s="99"/>
    </row>
    <row r="278" spans="1:9" ht="43.5">
      <c r="A278" s="18" t="s">
        <v>736</v>
      </c>
      <c r="B278" s="23" t="s">
        <v>737</v>
      </c>
      <c r="C278" s="50" t="s">
        <v>4927</v>
      </c>
      <c r="D278" s="601">
        <v>2</v>
      </c>
      <c r="E278" s="28" t="s">
        <v>651</v>
      </c>
      <c r="F278" s="50" t="s">
        <v>4928</v>
      </c>
      <c r="G278" s="53"/>
    </row>
    <row r="279" spans="1:9" ht="58">
      <c r="A279" s="18"/>
      <c r="B279" s="23"/>
      <c r="C279" s="50" t="s">
        <v>4929</v>
      </c>
      <c r="D279" s="601">
        <v>2</v>
      </c>
      <c r="E279" s="28" t="s">
        <v>339</v>
      </c>
      <c r="G279" s="53"/>
    </row>
    <row r="280" spans="1:9" ht="43.5">
      <c r="A280" s="18"/>
      <c r="B280" s="23"/>
      <c r="C280" s="50" t="s">
        <v>4930</v>
      </c>
      <c r="D280" s="601">
        <v>2</v>
      </c>
      <c r="E280" s="28" t="s">
        <v>339</v>
      </c>
      <c r="F280" s="26"/>
      <c r="G280" s="53"/>
    </row>
    <row r="281" spans="1:9" ht="43.5">
      <c r="A281" s="18"/>
      <c r="B281" s="23"/>
      <c r="C281" s="50" t="s">
        <v>4931</v>
      </c>
      <c r="D281" s="601">
        <v>2</v>
      </c>
      <c r="E281" s="28" t="s">
        <v>375</v>
      </c>
      <c r="F281" s="26"/>
      <c r="G281" s="53"/>
    </row>
    <row r="282" spans="1:9" ht="58">
      <c r="A282" s="18"/>
      <c r="B282" s="23"/>
      <c r="C282" s="50" t="s">
        <v>4932</v>
      </c>
      <c r="D282" s="601">
        <v>2</v>
      </c>
      <c r="E282" s="28" t="s">
        <v>375</v>
      </c>
      <c r="F282" s="50" t="s">
        <v>4933</v>
      </c>
      <c r="G282" s="53"/>
    </row>
    <row r="283" spans="1:9" ht="43.5">
      <c r="A283" s="18"/>
      <c r="B283" s="23"/>
      <c r="C283" s="50" t="s">
        <v>4934</v>
      </c>
      <c r="D283" s="601">
        <v>2</v>
      </c>
      <c r="E283" s="28" t="s">
        <v>375</v>
      </c>
      <c r="G283" s="53"/>
    </row>
    <row r="284" spans="1:9" ht="58">
      <c r="A284" s="18"/>
      <c r="B284" s="23"/>
      <c r="C284" s="50" t="s">
        <v>4935</v>
      </c>
      <c r="D284" s="601">
        <v>2</v>
      </c>
      <c r="E284" s="28" t="s">
        <v>646</v>
      </c>
      <c r="F284" s="26"/>
      <c r="G284" s="53"/>
    </row>
    <row r="285" spans="1:9" ht="43.5">
      <c r="A285" s="18"/>
      <c r="B285" s="23"/>
      <c r="C285" s="435" t="s">
        <v>4936</v>
      </c>
      <c r="D285" s="601">
        <v>2</v>
      </c>
      <c r="E285" s="28" t="s">
        <v>651</v>
      </c>
      <c r="F285" s="26"/>
      <c r="G285" s="53"/>
    </row>
    <row r="286" spans="1:9" ht="43.5">
      <c r="A286" s="18"/>
      <c r="B286" s="23"/>
      <c r="C286" s="90" t="s">
        <v>4937</v>
      </c>
      <c r="D286" s="601">
        <v>2</v>
      </c>
      <c r="E286" s="28" t="s">
        <v>651</v>
      </c>
      <c r="F286" s="26"/>
      <c r="G286" s="53"/>
    </row>
    <row r="287" spans="1:9" ht="29">
      <c r="A287" s="18"/>
      <c r="B287" s="23"/>
      <c r="C287" s="90" t="s">
        <v>4938</v>
      </c>
      <c r="D287" s="601">
        <v>2</v>
      </c>
      <c r="E287" s="28" t="s">
        <v>651</v>
      </c>
      <c r="F287" s="26"/>
      <c r="G287" s="53"/>
    </row>
    <row r="288" spans="1:9" ht="29">
      <c r="A288" s="18"/>
      <c r="B288" s="40"/>
      <c r="C288" s="30" t="s">
        <v>4939</v>
      </c>
      <c r="D288" s="601">
        <v>2</v>
      </c>
      <c r="E288" s="28" t="s">
        <v>651</v>
      </c>
      <c r="F288" s="26"/>
      <c r="G288" s="53"/>
    </row>
    <row r="289" spans="1:9" ht="29">
      <c r="A289" s="18"/>
      <c r="B289" s="40"/>
      <c r="C289" s="30" t="s">
        <v>4940</v>
      </c>
      <c r="D289" s="601">
        <v>2</v>
      </c>
      <c r="E289" s="28" t="s">
        <v>651</v>
      </c>
      <c r="F289" s="28" t="s">
        <v>4941</v>
      </c>
      <c r="G289" s="53"/>
    </row>
    <row r="290" spans="1:9" ht="40.15" hidden="1" customHeight="1">
      <c r="A290" s="162" t="s">
        <v>93</v>
      </c>
      <c r="B290" s="1078" t="s">
        <v>92</v>
      </c>
      <c r="C290" s="1091"/>
      <c r="D290" s="1091"/>
      <c r="E290" s="1091"/>
      <c r="F290" s="1091"/>
      <c r="G290" s="1092"/>
      <c r="H290" s="99">
        <f>SUM(D291:D292)</f>
        <v>0</v>
      </c>
      <c r="I290" s="99">
        <f>COUNT(D291:D292)*2</f>
        <v>0</v>
      </c>
    </row>
    <row r="291" spans="1:9" ht="46.5" hidden="1">
      <c r="A291" s="27" t="s">
        <v>739</v>
      </c>
      <c r="B291" s="114" t="s">
        <v>740</v>
      </c>
      <c r="C291" s="26"/>
      <c r="D291" s="523"/>
      <c r="E291" s="28"/>
      <c r="F291" s="26"/>
      <c r="G291" s="26"/>
      <c r="H291" s="99"/>
      <c r="I291" s="99"/>
    </row>
    <row r="292" spans="1:9" ht="46.5" hidden="1">
      <c r="A292" s="27" t="s">
        <v>741</v>
      </c>
      <c r="B292" s="19" t="s">
        <v>742</v>
      </c>
      <c r="C292" s="26"/>
      <c r="D292" s="523"/>
      <c r="E292" s="28"/>
      <c r="F292" s="26"/>
      <c r="G292" s="26"/>
      <c r="H292" s="99"/>
      <c r="I292" s="99"/>
    </row>
    <row r="293" spans="1:9" ht="40.15" hidden="1" customHeight="1">
      <c r="A293" s="163" t="s">
        <v>91</v>
      </c>
      <c r="B293" s="1078" t="s">
        <v>90</v>
      </c>
      <c r="C293" s="1091"/>
      <c r="D293" s="1091"/>
      <c r="E293" s="1091"/>
      <c r="F293" s="1091"/>
      <c r="G293" s="1092"/>
      <c r="H293" s="99">
        <f>SUM(D294:D295)</f>
        <v>0</v>
      </c>
      <c r="I293" s="99">
        <f>COUNT(D294:D295)*2</f>
        <v>0</v>
      </c>
    </row>
    <row r="294" spans="1:9" ht="31" hidden="1">
      <c r="A294" s="27" t="s">
        <v>743</v>
      </c>
      <c r="B294" s="114" t="s">
        <v>744</v>
      </c>
      <c r="C294" s="26"/>
      <c r="D294" s="523"/>
      <c r="E294" s="28"/>
      <c r="F294" s="26"/>
      <c r="G294" s="26"/>
      <c r="H294" s="99"/>
      <c r="I294" s="99"/>
    </row>
    <row r="295" spans="1:9" ht="46.5" hidden="1">
      <c r="A295" s="27" t="s">
        <v>745</v>
      </c>
      <c r="B295" s="114" t="s">
        <v>746</v>
      </c>
      <c r="C295" s="26"/>
      <c r="D295" s="523"/>
      <c r="E295" s="28"/>
      <c r="F295" s="26"/>
      <c r="G295" s="26"/>
      <c r="H295" s="99"/>
      <c r="I295" s="99"/>
    </row>
    <row r="296" spans="1:9" ht="40.15" hidden="1" customHeight="1">
      <c r="A296" s="162" t="s">
        <v>1793</v>
      </c>
      <c r="B296" s="1078" t="s">
        <v>88</v>
      </c>
      <c r="C296" s="1091"/>
      <c r="D296" s="1091"/>
      <c r="E296" s="1091"/>
      <c r="F296" s="1091"/>
      <c r="G296" s="1092"/>
      <c r="H296" s="99">
        <f>SUM(D297:D299)</f>
        <v>0</v>
      </c>
      <c r="I296" s="99">
        <f>COUNT(D297:D299)*2</f>
        <v>0</v>
      </c>
    </row>
    <row r="297" spans="1:9" ht="46.5" hidden="1">
      <c r="A297" s="27" t="s">
        <v>1795</v>
      </c>
      <c r="B297" s="114" t="s">
        <v>748</v>
      </c>
      <c r="C297" s="26"/>
      <c r="D297" s="523"/>
      <c r="E297" s="28"/>
      <c r="F297" s="26"/>
      <c r="G297" s="26"/>
      <c r="H297" s="99"/>
      <c r="I297" s="99"/>
    </row>
    <row r="298" spans="1:9" ht="46.5" hidden="1">
      <c r="A298" s="27" t="s">
        <v>750</v>
      </c>
      <c r="B298" s="114" t="s">
        <v>751</v>
      </c>
      <c r="C298" s="26"/>
      <c r="D298" s="523"/>
      <c r="E298" s="28"/>
      <c r="F298" s="26"/>
      <c r="G298" s="26"/>
      <c r="H298" s="99"/>
      <c r="I298" s="99"/>
    </row>
    <row r="299" spans="1:9" ht="46.5" hidden="1">
      <c r="A299" s="27" t="s">
        <v>1797</v>
      </c>
      <c r="B299" s="160" t="s">
        <v>753</v>
      </c>
      <c r="C299" s="26"/>
      <c r="D299" s="523"/>
      <c r="E299" s="28"/>
      <c r="F299" s="26"/>
      <c r="G299" s="26"/>
      <c r="H299" s="99"/>
      <c r="I299" s="99"/>
    </row>
    <row r="300" spans="1:9" ht="40.15" customHeight="1">
      <c r="A300" s="135" t="s">
        <v>1798</v>
      </c>
      <c r="B300" s="1078" t="s">
        <v>86</v>
      </c>
      <c r="C300" s="1091"/>
      <c r="D300" s="1091"/>
      <c r="E300" s="1091"/>
      <c r="F300" s="1091"/>
      <c r="G300" s="1092"/>
      <c r="H300" s="29">
        <f>SUM(D301:D306)</f>
        <v>12</v>
      </c>
      <c r="I300" s="29">
        <f>COUNT(D301:D306)*2</f>
        <v>12</v>
      </c>
    </row>
    <row r="301" spans="1:9" ht="46.5">
      <c r="A301" s="18" t="s">
        <v>1800</v>
      </c>
      <c r="B301" s="114" t="s">
        <v>756</v>
      </c>
      <c r="C301" s="114" t="s">
        <v>4346</v>
      </c>
      <c r="D301" s="601">
        <v>2</v>
      </c>
      <c r="E301" s="28" t="s">
        <v>418</v>
      </c>
      <c r="F301" s="26"/>
      <c r="G301" s="53"/>
    </row>
    <row r="302" spans="1:9" ht="46.5">
      <c r="A302" s="18" t="s">
        <v>1801</v>
      </c>
      <c r="B302" s="114" t="s">
        <v>759</v>
      </c>
      <c r="C302" s="23" t="s">
        <v>760</v>
      </c>
      <c r="D302" s="520">
        <v>2</v>
      </c>
      <c r="E302" s="28" t="s">
        <v>651</v>
      </c>
      <c r="F302" s="23" t="s">
        <v>761</v>
      </c>
      <c r="G302" s="53"/>
    </row>
    <row r="303" spans="1:9" ht="29">
      <c r="A303" s="18"/>
      <c r="B303" s="114"/>
      <c r="C303" s="23" t="s">
        <v>4942</v>
      </c>
      <c r="D303" s="520">
        <v>2</v>
      </c>
      <c r="E303" s="28" t="s">
        <v>651</v>
      </c>
      <c r="F303" s="28"/>
      <c r="G303" s="53"/>
    </row>
    <row r="304" spans="1:9" ht="29">
      <c r="A304" s="18"/>
      <c r="B304" s="114"/>
      <c r="C304" s="23" t="s">
        <v>4943</v>
      </c>
      <c r="D304" s="520">
        <v>2</v>
      </c>
      <c r="E304" s="28" t="s">
        <v>651</v>
      </c>
      <c r="F304" s="28"/>
      <c r="G304" s="53"/>
    </row>
    <row r="305" spans="1:9" ht="29">
      <c r="A305" s="18"/>
      <c r="B305" s="114"/>
      <c r="C305" s="23" t="s">
        <v>4944</v>
      </c>
      <c r="D305" s="520">
        <v>2</v>
      </c>
      <c r="E305" s="28" t="s">
        <v>651</v>
      </c>
      <c r="F305" s="28"/>
      <c r="G305" s="53"/>
    </row>
    <row r="306" spans="1:9" ht="62">
      <c r="A306" s="18" t="s">
        <v>1805</v>
      </c>
      <c r="B306" s="114" t="s">
        <v>764</v>
      </c>
      <c r="C306" s="50" t="s">
        <v>4945</v>
      </c>
      <c r="D306" s="601">
        <v>2</v>
      </c>
      <c r="E306" s="28" t="s">
        <v>339</v>
      </c>
      <c r="F306" s="26"/>
      <c r="G306" s="53"/>
    </row>
    <row r="307" spans="1:9" ht="40.15" customHeight="1">
      <c r="A307" s="117" t="s">
        <v>85</v>
      </c>
      <c r="B307" s="1078" t="s">
        <v>84</v>
      </c>
      <c r="C307" s="1091"/>
      <c r="D307" s="1091"/>
      <c r="E307" s="1091"/>
      <c r="F307" s="1091"/>
      <c r="G307" s="1092"/>
      <c r="H307" s="29">
        <f>SUM(D308:D309)</f>
        <v>2</v>
      </c>
      <c r="I307" s="29">
        <f>COUNT(D308:D309)*2</f>
        <v>2</v>
      </c>
    </row>
    <row r="308" spans="1:9" ht="72.5">
      <c r="A308" s="18" t="s">
        <v>766</v>
      </c>
      <c r="B308" s="236" t="s">
        <v>767</v>
      </c>
      <c r="C308" s="50" t="s">
        <v>768</v>
      </c>
      <c r="D308" s="601">
        <v>2</v>
      </c>
      <c r="E308" s="28" t="s">
        <v>538</v>
      </c>
      <c r="F308" s="30" t="s">
        <v>769</v>
      </c>
      <c r="G308" s="53"/>
    </row>
    <row r="309" spans="1:9" ht="29" hidden="1">
      <c r="A309" s="27" t="s">
        <v>770</v>
      </c>
      <c r="B309" s="236" t="s">
        <v>771</v>
      </c>
      <c r="C309" s="26"/>
      <c r="D309" s="523"/>
      <c r="E309" s="28"/>
      <c r="F309" s="26"/>
      <c r="G309" s="26"/>
      <c r="H309" s="99"/>
      <c r="I309" s="99"/>
    </row>
    <row r="310" spans="1:9" ht="18.5">
      <c r="A310" s="98"/>
      <c r="B310" s="1375" t="s">
        <v>772</v>
      </c>
      <c r="C310" s="1375"/>
      <c r="D310" s="1375"/>
      <c r="E310" s="1375"/>
      <c r="F310" s="1375"/>
      <c r="G310" s="1375"/>
      <c r="H310" s="29">
        <f>H342+H370+H311+H316+H319+H324+H330+H333+H336+H362+H366+H377+H381+H392+H396+H401+H406+H413+H425+H432+H443+H450+H456</f>
        <v>32</v>
      </c>
      <c r="I310" s="29">
        <f>I342+I370+I311+I316+I319+I324+I330+I333+I336+I362+I366+I377+I381+I392+I396+I401+I406+I413+I425+I432+I443+I450+I456</f>
        <v>32</v>
      </c>
    </row>
    <row r="311" spans="1:9" ht="40.15" hidden="1" customHeight="1">
      <c r="A311" s="162" t="s">
        <v>1807</v>
      </c>
      <c r="B311" s="992" t="s">
        <v>82</v>
      </c>
      <c r="C311" s="1001"/>
      <c r="D311" s="1001"/>
      <c r="E311" s="1001"/>
      <c r="F311" s="1001"/>
      <c r="G311" s="1002"/>
      <c r="H311" s="99">
        <f>SUM(D312:D315)</f>
        <v>0</v>
      </c>
      <c r="I311" s="99">
        <f>COUNT(D312:D315)*2</f>
        <v>0</v>
      </c>
    </row>
    <row r="312" spans="1:9" ht="31" hidden="1">
      <c r="A312" s="27" t="s">
        <v>1808</v>
      </c>
      <c r="B312" s="19" t="s">
        <v>774</v>
      </c>
      <c r="C312" s="30"/>
      <c r="D312" s="523"/>
      <c r="E312" s="28"/>
      <c r="F312" s="26"/>
      <c r="G312" s="26"/>
      <c r="H312" s="99"/>
      <c r="I312" s="99"/>
    </row>
    <row r="313" spans="1:9" ht="31" hidden="1">
      <c r="A313" s="27" t="s">
        <v>778</v>
      </c>
      <c r="B313" s="19" t="s">
        <v>779</v>
      </c>
      <c r="C313" s="114"/>
      <c r="D313" s="523"/>
      <c r="E313" s="28"/>
      <c r="F313" s="26"/>
      <c r="G313" s="26"/>
      <c r="H313" s="99"/>
      <c r="I313" s="99"/>
    </row>
    <row r="314" spans="1:9" ht="31" hidden="1">
      <c r="A314" s="27" t="s">
        <v>1811</v>
      </c>
      <c r="B314" s="19" t="s">
        <v>781</v>
      </c>
      <c r="C314" s="26"/>
      <c r="D314" s="523"/>
      <c r="E314" s="28"/>
      <c r="F314" s="26"/>
      <c r="G314" s="26"/>
      <c r="H314" s="99"/>
      <c r="I314" s="99"/>
    </row>
    <row r="315" spans="1:9" ht="46.5" hidden="1">
      <c r="A315" s="27" t="s">
        <v>1816</v>
      </c>
      <c r="B315" s="19" t="s">
        <v>793</v>
      </c>
      <c r="C315" s="26"/>
      <c r="D315" s="523"/>
      <c r="E315" s="28"/>
      <c r="F315" s="26"/>
      <c r="G315" s="26"/>
      <c r="H315" s="99"/>
      <c r="I315" s="99"/>
    </row>
    <row r="316" spans="1:9" ht="40.15" hidden="1" customHeight="1">
      <c r="A316" s="162" t="s">
        <v>1819</v>
      </c>
      <c r="B316" s="1078" t="s">
        <v>80</v>
      </c>
      <c r="C316" s="1091"/>
      <c r="D316" s="1091"/>
      <c r="E316" s="1091"/>
      <c r="F316" s="1091"/>
      <c r="G316" s="1092"/>
      <c r="H316" s="99">
        <f>SUM(D317:D318)</f>
        <v>0</v>
      </c>
      <c r="I316" s="99">
        <f>COUNT(D317:D318)*2</f>
        <v>0</v>
      </c>
    </row>
    <row r="317" spans="1:9" ht="31" hidden="1">
      <c r="A317" s="27" t="s">
        <v>1820</v>
      </c>
      <c r="B317" s="114" t="s">
        <v>796</v>
      </c>
      <c r="C317" s="26"/>
      <c r="D317" s="523"/>
      <c r="E317" s="28"/>
      <c r="F317" s="26"/>
      <c r="G317" s="26"/>
      <c r="H317" s="99"/>
      <c r="I317" s="99"/>
    </row>
    <row r="318" spans="1:9" ht="31" hidden="1">
      <c r="A318" s="27" t="s">
        <v>1830</v>
      </c>
      <c r="B318" s="114" t="s">
        <v>802</v>
      </c>
      <c r="C318" s="26"/>
      <c r="D318" s="523"/>
      <c r="E318" s="28"/>
      <c r="F318" s="26"/>
      <c r="G318" s="26"/>
      <c r="H318" s="99"/>
      <c r="I318" s="99"/>
    </row>
    <row r="319" spans="1:9" ht="40.15" hidden="1" customHeight="1">
      <c r="A319" s="162" t="s">
        <v>1833</v>
      </c>
      <c r="B319" s="1078" t="s">
        <v>78</v>
      </c>
      <c r="C319" s="1091"/>
      <c r="D319" s="1091"/>
      <c r="E319" s="1091"/>
      <c r="F319" s="1091"/>
      <c r="G319" s="1092"/>
      <c r="H319" s="99">
        <f>SUM(D320:D323)</f>
        <v>0</v>
      </c>
      <c r="I319" s="99">
        <f>COUNT(D320:D323)*2</f>
        <v>0</v>
      </c>
    </row>
    <row r="320" spans="1:9" ht="46.5" hidden="1">
      <c r="A320" s="27" t="s">
        <v>1835</v>
      </c>
      <c r="B320" s="114" t="s">
        <v>805</v>
      </c>
      <c r="C320" s="114"/>
      <c r="D320" s="523"/>
      <c r="E320" s="28"/>
      <c r="F320" s="26"/>
      <c r="G320" s="26"/>
      <c r="H320" s="99"/>
      <c r="I320" s="99"/>
    </row>
    <row r="321" spans="1:9" ht="58" hidden="1">
      <c r="A321" s="27" t="s">
        <v>1841</v>
      </c>
      <c r="B321" s="30" t="s">
        <v>810</v>
      </c>
      <c r="C321" s="114"/>
      <c r="D321" s="523"/>
      <c r="E321" s="28"/>
      <c r="F321" s="26"/>
      <c r="G321" s="26"/>
      <c r="H321" s="99"/>
      <c r="I321" s="99"/>
    </row>
    <row r="322" spans="1:9" ht="31" hidden="1">
      <c r="A322" s="27" t="s">
        <v>1856</v>
      </c>
      <c r="B322" s="114" t="s">
        <v>821</v>
      </c>
      <c r="C322" s="26"/>
      <c r="D322" s="523"/>
      <c r="E322" s="28"/>
      <c r="F322" s="26"/>
      <c r="G322" s="26"/>
      <c r="H322" s="99"/>
      <c r="I322" s="99"/>
    </row>
    <row r="323" spans="1:9" ht="31" hidden="1">
      <c r="A323" s="27" t="s">
        <v>823</v>
      </c>
      <c r="B323" s="114" t="s">
        <v>824</v>
      </c>
      <c r="C323" s="26"/>
      <c r="D323" s="523"/>
      <c r="E323" s="28"/>
      <c r="F323" s="26"/>
      <c r="G323" s="26"/>
      <c r="H323" s="99"/>
      <c r="I323" s="99"/>
    </row>
    <row r="324" spans="1:9" ht="40.15" hidden="1" customHeight="1">
      <c r="A324" s="162" t="s">
        <v>1860</v>
      </c>
      <c r="B324" s="992" t="s">
        <v>76</v>
      </c>
      <c r="C324" s="1001"/>
      <c r="D324" s="1001"/>
      <c r="E324" s="1001"/>
      <c r="F324" s="1001"/>
      <c r="G324" s="1002"/>
      <c r="H324" s="99">
        <f>SUM(D325:D329)</f>
        <v>0</v>
      </c>
      <c r="I324" s="99">
        <f>COUNT(D325:D329)*2</f>
        <v>0</v>
      </c>
    </row>
    <row r="325" spans="1:9" ht="31" hidden="1">
      <c r="A325" s="27" t="s">
        <v>1861</v>
      </c>
      <c r="B325" s="19" t="s">
        <v>826</v>
      </c>
      <c r="C325" s="26"/>
      <c r="D325" s="523"/>
      <c r="E325" s="28"/>
      <c r="F325" s="26"/>
      <c r="G325" s="26"/>
      <c r="H325" s="99"/>
      <c r="I325" s="99"/>
    </row>
    <row r="326" spans="1:9" ht="43.5" hidden="1">
      <c r="A326" s="27" t="s">
        <v>1863</v>
      </c>
      <c r="B326" s="23" t="s">
        <v>830</v>
      </c>
      <c r="C326" s="114"/>
      <c r="D326" s="523"/>
      <c r="E326" s="28"/>
      <c r="F326" s="26"/>
      <c r="G326" s="26"/>
      <c r="H326" s="99"/>
      <c r="I326" s="99"/>
    </row>
    <row r="327" spans="1:9" ht="46.5" hidden="1">
      <c r="A327" s="27" t="s">
        <v>1865</v>
      </c>
      <c r="B327" s="19" t="s">
        <v>836</v>
      </c>
      <c r="C327" s="26"/>
      <c r="D327" s="523"/>
      <c r="E327" s="28"/>
      <c r="F327" s="26"/>
      <c r="G327" s="26"/>
      <c r="H327" s="99"/>
      <c r="I327" s="99"/>
    </row>
    <row r="328" spans="1:9" ht="15.5" hidden="1">
      <c r="A328" s="27" t="s">
        <v>1867</v>
      </c>
      <c r="B328" s="19" t="s">
        <v>841</v>
      </c>
      <c r="C328" s="26"/>
      <c r="D328" s="523"/>
      <c r="E328" s="28"/>
      <c r="F328" s="26"/>
      <c r="G328" s="26"/>
      <c r="H328" s="99"/>
      <c r="I328" s="99"/>
    </row>
    <row r="329" spans="1:9" ht="31" hidden="1">
      <c r="A329" s="27" t="s">
        <v>1868</v>
      </c>
      <c r="B329" s="19" t="s">
        <v>845</v>
      </c>
      <c r="C329" s="26"/>
      <c r="D329" s="523"/>
      <c r="E329" s="28"/>
      <c r="F329" s="26"/>
      <c r="G329" s="26"/>
      <c r="H329" s="99"/>
      <c r="I329" s="99"/>
    </row>
    <row r="330" spans="1:9" ht="40.15" hidden="1" customHeight="1">
      <c r="A330" s="162" t="s">
        <v>1870</v>
      </c>
      <c r="B330" s="992" t="s">
        <v>74</v>
      </c>
      <c r="C330" s="1001"/>
      <c r="D330" s="1001"/>
      <c r="E330" s="1001"/>
      <c r="F330" s="1001"/>
      <c r="G330" s="1002"/>
      <c r="H330" s="99">
        <f>SUM(D331:D332)</f>
        <v>0</v>
      </c>
      <c r="I330" s="99">
        <f>COUNT(D331:D332)*2</f>
        <v>0</v>
      </c>
    </row>
    <row r="331" spans="1:9" ht="29" hidden="1">
      <c r="A331" s="27" t="s">
        <v>1872</v>
      </c>
      <c r="B331" s="23" t="s">
        <v>852</v>
      </c>
      <c r="C331" s="26"/>
      <c r="D331" s="523"/>
      <c r="E331" s="28"/>
      <c r="F331" s="26"/>
      <c r="G331" s="26"/>
      <c r="H331" s="99"/>
      <c r="I331" s="99"/>
    </row>
    <row r="332" spans="1:9" ht="29" hidden="1">
      <c r="A332" s="27" t="s">
        <v>1874</v>
      </c>
      <c r="B332" s="23" t="s">
        <v>856</v>
      </c>
      <c r="C332" s="26"/>
      <c r="D332" s="523"/>
      <c r="E332" s="28"/>
      <c r="F332" s="26"/>
      <c r="G332" s="26"/>
      <c r="H332" s="99"/>
      <c r="I332" s="99"/>
    </row>
    <row r="333" spans="1:9" ht="40.15" hidden="1" customHeight="1">
      <c r="A333" s="162" t="s">
        <v>1877</v>
      </c>
      <c r="B333" s="1078" t="s">
        <v>72</v>
      </c>
      <c r="C333" s="1091"/>
      <c r="D333" s="1091"/>
      <c r="E333" s="1091"/>
      <c r="F333" s="1091"/>
      <c r="G333" s="1092"/>
      <c r="H333" s="99">
        <f>SUM(D334:D335)</f>
        <v>0</v>
      </c>
      <c r="I333" s="99">
        <f>COUNT(D334:D335)*2</f>
        <v>0</v>
      </c>
    </row>
    <row r="334" spans="1:9" ht="29" hidden="1">
      <c r="A334" s="27" t="s">
        <v>1879</v>
      </c>
      <c r="B334" s="30" t="s">
        <v>859</v>
      </c>
      <c r="C334" s="114"/>
      <c r="D334" s="523"/>
      <c r="E334" s="28"/>
      <c r="F334" s="26"/>
      <c r="G334" s="26"/>
      <c r="H334" s="99"/>
      <c r="I334" s="99"/>
    </row>
    <row r="335" spans="1:9" hidden="1">
      <c r="A335" s="27" t="s">
        <v>1883</v>
      </c>
      <c r="B335" s="30" t="s">
        <v>862</v>
      </c>
      <c r="C335" s="26"/>
      <c r="D335" s="523"/>
      <c r="E335" s="28"/>
      <c r="F335" s="26"/>
      <c r="G335" s="26"/>
      <c r="H335" s="99"/>
      <c r="I335" s="99"/>
    </row>
    <row r="336" spans="1:9" ht="40.15" hidden="1" customHeight="1">
      <c r="A336" s="162" t="s">
        <v>1887</v>
      </c>
      <c r="B336" s="992" t="s">
        <v>70</v>
      </c>
      <c r="C336" s="1001"/>
      <c r="D336" s="1001"/>
      <c r="E336" s="1001"/>
      <c r="F336" s="1001"/>
      <c r="G336" s="1002"/>
      <c r="H336" s="99">
        <f>SUM(D337:D341)</f>
        <v>0</v>
      </c>
      <c r="I336" s="99">
        <f>COUNT(D337:D3408*2)</f>
        <v>0</v>
      </c>
    </row>
    <row r="337" spans="1:9" ht="46.5" hidden="1">
      <c r="A337" s="27" t="s">
        <v>1889</v>
      </c>
      <c r="B337" s="19" t="s">
        <v>2771</v>
      </c>
      <c r="C337" s="26"/>
      <c r="D337" s="523"/>
      <c r="E337" s="28"/>
      <c r="F337" s="26"/>
      <c r="G337" s="26"/>
      <c r="H337" s="99"/>
      <c r="I337" s="99"/>
    </row>
    <row r="338" spans="1:9" ht="31" hidden="1">
      <c r="A338" s="27" t="s">
        <v>1894</v>
      </c>
      <c r="B338" s="19" t="s">
        <v>876</v>
      </c>
      <c r="C338" s="114"/>
      <c r="D338" s="523"/>
      <c r="E338" s="28"/>
      <c r="F338" s="26"/>
      <c r="G338" s="26"/>
      <c r="H338" s="99"/>
      <c r="I338" s="99"/>
    </row>
    <row r="339" spans="1:9" ht="31" hidden="1">
      <c r="A339" s="27" t="s">
        <v>1896</v>
      </c>
      <c r="B339" s="19" t="s">
        <v>880</v>
      </c>
      <c r="C339" s="26"/>
      <c r="D339" s="523"/>
      <c r="E339" s="28"/>
      <c r="F339" s="26"/>
      <c r="G339" s="26"/>
      <c r="H339" s="99"/>
      <c r="I339" s="99"/>
    </row>
    <row r="340" spans="1:9" ht="31" hidden="1">
      <c r="A340" s="27" t="s">
        <v>1899</v>
      </c>
      <c r="B340" s="19" t="s">
        <v>888</v>
      </c>
      <c r="C340" s="26"/>
      <c r="D340" s="523"/>
      <c r="E340" s="28"/>
      <c r="F340" s="26"/>
      <c r="G340" s="26"/>
      <c r="H340" s="99"/>
      <c r="I340" s="99"/>
    </row>
    <row r="341" spans="1:9" ht="31" hidden="1">
      <c r="A341" s="27" t="s">
        <v>1902</v>
      </c>
      <c r="B341" s="19" t="s">
        <v>891</v>
      </c>
      <c r="C341" s="26"/>
      <c r="D341" s="523"/>
      <c r="E341" s="28"/>
      <c r="F341" s="26"/>
      <c r="G341" s="26"/>
      <c r="H341" s="99"/>
      <c r="I341" s="99"/>
    </row>
    <row r="342" spans="1:9" ht="40.15" customHeight="1">
      <c r="A342" s="135" t="s">
        <v>1903</v>
      </c>
      <c r="B342" s="1078" t="s">
        <v>68</v>
      </c>
      <c r="C342" s="1091"/>
      <c r="D342" s="1091"/>
      <c r="E342" s="1091"/>
      <c r="F342" s="1091"/>
      <c r="G342" s="1092"/>
      <c r="H342" s="29">
        <f>SUM(D343:D361)</f>
        <v>28</v>
      </c>
      <c r="I342" s="29">
        <f>COUNT(D348:D361)*2</f>
        <v>28</v>
      </c>
    </row>
    <row r="343" spans="1:9" ht="46.5" hidden="1">
      <c r="A343" s="27" t="s">
        <v>1905</v>
      </c>
      <c r="B343" s="19" t="s">
        <v>895</v>
      </c>
      <c r="C343" s="26"/>
      <c r="D343" s="523"/>
      <c r="E343" s="28"/>
      <c r="F343" s="26"/>
      <c r="G343" s="26"/>
      <c r="H343" s="99"/>
      <c r="I343" s="99"/>
    </row>
    <row r="344" spans="1:9" ht="31" hidden="1">
      <c r="A344" s="27" t="s">
        <v>1908</v>
      </c>
      <c r="B344" s="19" t="s">
        <v>899</v>
      </c>
      <c r="C344" s="26"/>
      <c r="D344" s="523"/>
      <c r="E344" s="28"/>
      <c r="F344" s="26"/>
      <c r="G344" s="26"/>
      <c r="H344" s="99"/>
      <c r="I344" s="99"/>
    </row>
    <row r="345" spans="1:9" ht="31" hidden="1">
      <c r="A345" s="27" t="s">
        <v>1910</v>
      </c>
      <c r="B345" s="19" t="s">
        <v>903</v>
      </c>
      <c r="C345" s="26"/>
      <c r="D345" s="523"/>
      <c r="E345" s="28"/>
      <c r="F345" s="26"/>
      <c r="G345" s="26"/>
      <c r="H345" s="99"/>
      <c r="I345" s="99"/>
    </row>
    <row r="346" spans="1:9" ht="31" hidden="1">
      <c r="A346" s="27" t="s">
        <v>1911</v>
      </c>
      <c r="B346" s="51" t="s">
        <v>907</v>
      </c>
      <c r="C346" s="26"/>
      <c r="D346" s="523"/>
      <c r="E346" s="28"/>
      <c r="F346" s="26"/>
      <c r="G346" s="26"/>
      <c r="H346" s="99"/>
      <c r="I346" s="99"/>
    </row>
    <row r="347" spans="1:9" ht="31" hidden="1">
      <c r="A347" s="27" t="s">
        <v>1916</v>
      </c>
      <c r="B347" s="19" t="s">
        <v>911</v>
      </c>
      <c r="C347" s="26"/>
      <c r="D347" s="523"/>
      <c r="E347" s="28"/>
      <c r="F347" s="26"/>
      <c r="G347" s="26"/>
      <c r="H347" s="99"/>
      <c r="I347" s="99"/>
    </row>
    <row r="348" spans="1:9" ht="31">
      <c r="A348" s="18" t="s">
        <v>1919</v>
      </c>
      <c r="B348" s="19" t="s">
        <v>915</v>
      </c>
      <c r="C348" s="30" t="s">
        <v>918</v>
      </c>
      <c r="D348" s="601">
        <v>2</v>
      </c>
      <c r="E348" s="28" t="s">
        <v>646</v>
      </c>
      <c r="F348" s="26"/>
      <c r="G348" s="53"/>
    </row>
    <row r="349" spans="1:9" ht="29">
      <c r="A349" s="18"/>
      <c r="B349" s="19"/>
      <c r="C349" s="30" t="s">
        <v>4946</v>
      </c>
      <c r="D349" s="601">
        <v>2</v>
      </c>
      <c r="E349" s="28" t="s">
        <v>646</v>
      </c>
      <c r="F349" s="26"/>
      <c r="G349" s="53"/>
    </row>
    <row r="350" spans="1:9" ht="29">
      <c r="A350" s="18"/>
      <c r="B350" s="19"/>
      <c r="C350" s="30" t="s">
        <v>4947</v>
      </c>
      <c r="D350" s="601">
        <v>2</v>
      </c>
      <c r="E350" s="28" t="s">
        <v>646</v>
      </c>
      <c r="F350" s="26"/>
      <c r="G350" s="53"/>
    </row>
    <row r="351" spans="1:9" ht="58">
      <c r="A351" s="18" t="s">
        <v>1923</v>
      </c>
      <c r="B351" s="19" t="s">
        <v>920</v>
      </c>
      <c r="C351" s="50" t="s">
        <v>4948</v>
      </c>
      <c r="D351" s="601">
        <v>2</v>
      </c>
      <c r="E351" s="28" t="s">
        <v>646</v>
      </c>
      <c r="F351" s="26"/>
      <c r="G351" s="53"/>
    </row>
    <row r="352" spans="1:9" ht="43.5">
      <c r="A352" s="18"/>
      <c r="B352" s="19"/>
      <c r="C352" s="50" t="s">
        <v>4949</v>
      </c>
      <c r="D352" s="601">
        <v>2</v>
      </c>
      <c r="E352" s="28" t="s">
        <v>646</v>
      </c>
      <c r="F352" s="50" t="s">
        <v>4950</v>
      </c>
      <c r="G352" s="53"/>
    </row>
    <row r="353" spans="1:9" ht="43.5">
      <c r="A353" s="18"/>
      <c r="B353" s="19"/>
      <c r="C353" s="50" t="s">
        <v>4951</v>
      </c>
      <c r="D353" s="601">
        <v>2</v>
      </c>
      <c r="E353" s="28" t="s">
        <v>646</v>
      </c>
      <c r="F353" s="50" t="s">
        <v>4952</v>
      </c>
      <c r="G353" s="53"/>
    </row>
    <row r="354" spans="1:9" ht="43.5">
      <c r="A354" s="18"/>
      <c r="B354" s="19"/>
      <c r="C354" s="50" t="s">
        <v>4953</v>
      </c>
      <c r="D354" s="601">
        <v>2</v>
      </c>
      <c r="E354" s="28" t="s">
        <v>646</v>
      </c>
      <c r="F354" s="50" t="s">
        <v>4954</v>
      </c>
      <c r="G354" s="53"/>
    </row>
    <row r="355" spans="1:9" ht="43.5">
      <c r="A355" s="18"/>
      <c r="B355" s="19"/>
      <c r="C355" s="50" t="s">
        <v>4955</v>
      </c>
      <c r="D355" s="601">
        <v>2</v>
      </c>
      <c r="E355" s="28" t="s">
        <v>646</v>
      </c>
      <c r="F355" s="50" t="s">
        <v>4956</v>
      </c>
      <c r="G355" s="53"/>
    </row>
    <row r="356" spans="1:9" ht="43.5">
      <c r="A356" s="18"/>
      <c r="B356" s="19"/>
      <c r="C356" s="50" t="s">
        <v>4957</v>
      </c>
      <c r="D356" s="601">
        <v>2</v>
      </c>
      <c r="E356" s="28" t="s">
        <v>646</v>
      </c>
      <c r="F356" s="26"/>
      <c r="G356" s="53"/>
    </row>
    <row r="357" spans="1:9" ht="58">
      <c r="A357" s="18"/>
      <c r="B357" s="19"/>
      <c r="C357" s="50" t="s">
        <v>4958</v>
      </c>
      <c r="D357" s="601">
        <v>2</v>
      </c>
      <c r="E357" s="28" t="s">
        <v>646</v>
      </c>
      <c r="F357" s="50" t="s">
        <v>4959</v>
      </c>
      <c r="G357" s="53"/>
    </row>
    <row r="358" spans="1:9" ht="43.5">
      <c r="A358" s="18"/>
      <c r="B358" s="19"/>
      <c r="C358" s="50" t="s">
        <v>4960</v>
      </c>
      <c r="D358" s="601">
        <v>2</v>
      </c>
      <c r="E358" s="28" t="s">
        <v>646</v>
      </c>
      <c r="F358" s="26"/>
      <c r="G358" s="53"/>
    </row>
    <row r="359" spans="1:9" ht="43.5">
      <c r="A359" s="18"/>
      <c r="B359" s="19"/>
      <c r="C359" s="50" t="s">
        <v>4961</v>
      </c>
      <c r="D359" s="601">
        <v>2</v>
      </c>
      <c r="E359" s="28" t="s">
        <v>651</v>
      </c>
      <c r="F359" s="26"/>
      <c r="G359" s="53"/>
    </row>
    <row r="360" spans="1:9" ht="58">
      <c r="A360" s="18"/>
      <c r="B360" s="19"/>
      <c r="C360" s="50" t="s">
        <v>4962</v>
      </c>
      <c r="D360" s="601">
        <v>2</v>
      </c>
      <c r="E360" s="28" t="s">
        <v>651</v>
      </c>
      <c r="F360" s="50" t="s">
        <v>4963</v>
      </c>
      <c r="G360" s="53"/>
    </row>
    <row r="361" spans="1:9" ht="29">
      <c r="A361" s="18"/>
      <c r="B361" s="19"/>
      <c r="C361" s="50" t="s">
        <v>4964</v>
      </c>
      <c r="D361" s="601">
        <v>2</v>
      </c>
      <c r="E361" s="28" t="s">
        <v>651</v>
      </c>
      <c r="F361" s="50" t="s">
        <v>4965</v>
      </c>
      <c r="G361" s="53"/>
    </row>
    <row r="362" spans="1:9" ht="40.15" hidden="1" customHeight="1">
      <c r="A362" s="162" t="s">
        <v>1924</v>
      </c>
      <c r="B362" s="992" t="s">
        <v>66</v>
      </c>
      <c r="C362" s="1001"/>
      <c r="D362" s="1001"/>
      <c r="E362" s="1001"/>
      <c r="F362" s="1001"/>
      <c r="G362" s="1002"/>
      <c r="H362" s="99">
        <f>SUM(D363:D365)</f>
        <v>0</v>
      </c>
      <c r="I362" s="99">
        <f>COUNT(D363:D365)*2</f>
        <v>0</v>
      </c>
    </row>
    <row r="363" spans="1:9" ht="31" hidden="1">
      <c r="A363" s="27" t="s">
        <v>1925</v>
      </c>
      <c r="B363" s="19" t="s">
        <v>923</v>
      </c>
      <c r="C363" s="26"/>
      <c r="D363" s="523"/>
      <c r="E363" s="28"/>
      <c r="F363" s="26"/>
      <c r="G363" s="26"/>
      <c r="H363" s="99"/>
      <c r="I363" s="99"/>
    </row>
    <row r="364" spans="1:9" ht="46.5" hidden="1">
      <c r="A364" s="27" t="s">
        <v>1926</v>
      </c>
      <c r="B364" s="19" t="s">
        <v>930</v>
      </c>
      <c r="C364" s="26"/>
      <c r="D364" s="523"/>
      <c r="E364" s="28"/>
      <c r="F364" s="26"/>
      <c r="G364" s="26"/>
      <c r="H364" s="99"/>
      <c r="I364" s="99"/>
    </row>
    <row r="365" spans="1:9" ht="31" hidden="1">
      <c r="A365" s="27" t="s">
        <v>1927</v>
      </c>
      <c r="B365" s="19" t="s">
        <v>937</v>
      </c>
      <c r="C365" s="26"/>
      <c r="D365" s="523"/>
      <c r="E365" s="28"/>
      <c r="F365" s="26"/>
      <c r="G365" s="26"/>
      <c r="H365" s="99"/>
      <c r="I365" s="99"/>
    </row>
    <row r="366" spans="1:9" ht="40.15" hidden="1" customHeight="1">
      <c r="A366" s="162" t="s">
        <v>1928</v>
      </c>
      <c r="B366" s="1078" t="s">
        <v>64</v>
      </c>
      <c r="C366" s="1091"/>
      <c r="D366" s="1091"/>
      <c r="E366" s="1091"/>
      <c r="F366" s="1091"/>
      <c r="G366" s="1092"/>
      <c r="H366" s="99">
        <f>SUM(D367:D369)</f>
        <v>0</v>
      </c>
      <c r="I366" s="99">
        <f>COUNT(D367:D369)*2</f>
        <v>0</v>
      </c>
    </row>
    <row r="367" spans="1:9" ht="43.5" hidden="1">
      <c r="A367" s="27" t="s">
        <v>1929</v>
      </c>
      <c r="B367" s="30" t="s">
        <v>941</v>
      </c>
      <c r="C367" s="26"/>
      <c r="D367" s="523"/>
      <c r="E367" s="28"/>
      <c r="F367" s="26"/>
      <c r="G367" s="26"/>
      <c r="H367" s="99"/>
      <c r="I367" s="99"/>
    </row>
    <row r="368" spans="1:9" ht="29" hidden="1">
      <c r="A368" s="27" t="s">
        <v>942</v>
      </c>
      <c r="B368" s="30" t="s">
        <v>943</v>
      </c>
      <c r="C368" s="26"/>
      <c r="D368" s="523"/>
      <c r="E368" s="28"/>
      <c r="F368" s="26"/>
      <c r="G368" s="26"/>
      <c r="H368" s="99"/>
      <c r="I368" s="99"/>
    </row>
    <row r="369" spans="1:9" ht="62" hidden="1">
      <c r="A369" s="27" t="s">
        <v>1930</v>
      </c>
      <c r="B369" s="114" t="s">
        <v>945</v>
      </c>
      <c r="C369" s="26"/>
      <c r="D369" s="523"/>
      <c r="E369" s="28"/>
      <c r="F369" s="26"/>
      <c r="G369" s="26"/>
      <c r="H369" s="99"/>
      <c r="I369" s="99"/>
    </row>
    <row r="370" spans="1:9" ht="40.15" customHeight="1">
      <c r="A370" s="117" t="s">
        <v>2529</v>
      </c>
      <c r="B370" s="992" t="s">
        <v>62</v>
      </c>
      <c r="C370" s="1001"/>
      <c r="D370" s="1001"/>
      <c r="E370" s="1001"/>
      <c r="F370" s="1001"/>
      <c r="G370" s="1002"/>
      <c r="H370" s="29">
        <f>SUM(D371:D376)</f>
        <v>4</v>
      </c>
      <c r="I370" s="29">
        <f>COUNT(D371:D376)*2</f>
        <v>4</v>
      </c>
    </row>
    <row r="371" spans="1:9" ht="31" hidden="1">
      <c r="A371" s="27" t="s">
        <v>1932</v>
      </c>
      <c r="B371" s="19" t="s">
        <v>947</v>
      </c>
      <c r="C371" s="26"/>
      <c r="D371" s="523"/>
      <c r="E371" s="28"/>
      <c r="F371" s="26"/>
      <c r="G371" s="26"/>
      <c r="H371" s="99"/>
      <c r="I371" s="99"/>
    </row>
    <row r="372" spans="1:9" ht="31" hidden="1">
      <c r="A372" s="27" t="s">
        <v>1933</v>
      </c>
      <c r="B372" s="19" t="s">
        <v>954</v>
      </c>
      <c r="C372" s="26"/>
      <c r="D372" s="523"/>
      <c r="E372" s="28"/>
      <c r="F372" s="26"/>
      <c r="G372" s="26"/>
      <c r="H372" s="99"/>
      <c r="I372" s="99"/>
    </row>
    <row r="373" spans="1:9" ht="31">
      <c r="A373" s="18" t="s">
        <v>2530</v>
      </c>
      <c r="B373" s="19" t="s">
        <v>960</v>
      </c>
      <c r="C373" s="23" t="s">
        <v>966</v>
      </c>
      <c r="D373" s="601">
        <v>2</v>
      </c>
      <c r="E373" s="37" t="s">
        <v>538</v>
      </c>
      <c r="F373" s="26"/>
      <c r="G373" s="53"/>
    </row>
    <row r="374" spans="1:9" ht="29">
      <c r="A374" s="18"/>
      <c r="B374" s="19"/>
      <c r="C374" s="23" t="s">
        <v>965</v>
      </c>
      <c r="D374" s="601">
        <v>2</v>
      </c>
      <c r="E374" s="28" t="s">
        <v>538</v>
      </c>
      <c r="F374" s="26"/>
      <c r="G374" s="53"/>
    </row>
    <row r="375" spans="1:9" ht="62" hidden="1">
      <c r="A375" s="27" t="s">
        <v>1934</v>
      </c>
      <c r="B375" s="51" t="s">
        <v>968</v>
      </c>
      <c r="C375" s="26"/>
      <c r="D375" s="523"/>
      <c r="E375" s="28"/>
      <c r="F375" s="26"/>
      <c r="G375" s="26"/>
      <c r="H375" s="99"/>
      <c r="I375" s="99"/>
    </row>
    <row r="376" spans="1:9" ht="31" hidden="1">
      <c r="A376" s="27" t="s">
        <v>1936</v>
      </c>
      <c r="B376" s="19" t="s">
        <v>979</v>
      </c>
      <c r="C376" s="26"/>
      <c r="D376" s="523"/>
      <c r="E376" s="28"/>
      <c r="F376" s="26"/>
      <c r="G376" s="26"/>
      <c r="H376" s="99"/>
      <c r="I376" s="99"/>
    </row>
    <row r="377" spans="1:9" ht="40.15" hidden="1" customHeight="1">
      <c r="A377" s="162" t="s">
        <v>1937</v>
      </c>
      <c r="B377" s="1078" t="s">
        <v>60</v>
      </c>
      <c r="C377" s="1091"/>
      <c r="D377" s="1091"/>
      <c r="E377" s="1091"/>
      <c r="F377" s="1091"/>
      <c r="G377" s="1092"/>
      <c r="H377" s="99">
        <f>SUM(D378:D380)</f>
        <v>0</v>
      </c>
      <c r="I377" s="99">
        <f>COUNT(D378:D380)*2</f>
        <v>0</v>
      </c>
    </row>
    <row r="378" spans="1:9" ht="31" hidden="1">
      <c r="A378" s="27" t="s">
        <v>1938</v>
      </c>
      <c r="B378" s="114" t="s">
        <v>988</v>
      </c>
      <c r="C378" s="26"/>
      <c r="D378" s="523"/>
      <c r="E378" s="28"/>
      <c r="F378" s="26"/>
      <c r="G378" s="26"/>
      <c r="H378" s="99"/>
      <c r="I378" s="99"/>
    </row>
    <row r="379" spans="1:9" ht="31" hidden="1">
      <c r="A379" s="27" t="s">
        <v>990</v>
      </c>
      <c r="B379" s="114" t="s">
        <v>991</v>
      </c>
      <c r="C379" s="26"/>
      <c r="D379" s="523"/>
      <c r="E379" s="28"/>
      <c r="F379" s="26"/>
      <c r="G379" s="26"/>
      <c r="H379" s="99"/>
      <c r="I379" s="99"/>
    </row>
    <row r="380" spans="1:9" ht="31" hidden="1">
      <c r="A380" s="27" t="s">
        <v>1939</v>
      </c>
      <c r="B380" s="114" t="s">
        <v>993</v>
      </c>
      <c r="C380" s="26"/>
      <c r="D380" s="523"/>
      <c r="E380" s="28"/>
      <c r="F380" s="26"/>
      <c r="G380" s="26"/>
      <c r="H380" s="99"/>
      <c r="I380" s="99"/>
    </row>
    <row r="381" spans="1:9" ht="40.15" hidden="1" customHeight="1">
      <c r="A381" s="162" t="s">
        <v>1942</v>
      </c>
      <c r="B381" s="1078" t="s">
        <v>58</v>
      </c>
      <c r="C381" s="1091"/>
      <c r="D381" s="1091"/>
      <c r="E381" s="1091"/>
      <c r="F381" s="1091"/>
      <c r="G381" s="1092"/>
      <c r="H381" s="99">
        <f>SUM(D382:D391)</f>
        <v>0</v>
      </c>
      <c r="I381" s="99">
        <f>COUNT(D382:D391)*2</f>
        <v>0</v>
      </c>
    </row>
    <row r="382" spans="1:9" ht="31" hidden="1">
      <c r="A382" s="27" t="s">
        <v>995</v>
      </c>
      <c r="B382" s="114" t="s">
        <v>996</v>
      </c>
      <c r="C382" s="26"/>
      <c r="D382" s="523"/>
      <c r="E382" s="28"/>
      <c r="F382" s="26"/>
      <c r="G382" s="26"/>
      <c r="H382" s="99"/>
      <c r="I382" s="99"/>
    </row>
    <row r="383" spans="1:9" ht="31" hidden="1">
      <c r="A383" s="27" t="s">
        <v>997</v>
      </c>
      <c r="B383" s="114" t="s">
        <v>998</v>
      </c>
      <c r="C383" s="26"/>
      <c r="D383" s="523"/>
      <c r="E383" s="28"/>
      <c r="F383" s="26"/>
      <c r="G383" s="26"/>
      <c r="H383" s="99"/>
      <c r="I383" s="99"/>
    </row>
    <row r="384" spans="1:9" ht="31" hidden="1">
      <c r="A384" s="27" t="s">
        <v>999</v>
      </c>
      <c r="B384" s="114" t="s">
        <v>1000</v>
      </c>
      <c r="C384" s="26"/>
      <c r="D384" s="523"/>
      <c r="E384" s="28"/>
      <c r="F384" s="26"/>
      <c r="G384" s="26"/>
      <c r="H384" s="99"/>
      <c r="I384" s="99"/>
    </row>
    <row r="385" spans="1:9" ht="31" hidden="1">
      <c r="A385" s="27" t="s">
        <v>1001</v>
      </c>
      <c r="B385" s="114" t="s">
        <v>1002</v>
      </c>
      <c r="C385" s="26"/>
      <c r="D385" s="523"/>
      <c r="E385" s="28"/>
      <c r="F385" s="26"/>
      <c r="G385" s="26"/>
      <c r="H385" s="99"/>
      <c r="I385" s="99"/>
    </row>
    <row r="386" spans="1:9" ht="46.5" hidden="1">
      <c r="A386" s="27" t="s">
        <v>1943</v>
      </c>
      <c r="B386" s="114" t="s">
        <v>1004</v>
      </c>
      <c r="C386" s="26"/>
      <c r="D386" s="523"/>
      <c r="E386" s="28"/>
      <c r="F386" s="26"/>
      <c r="G386" s="26"/>
      <c r="H386" s="99"/>
      <c r="I386" s="99"/>
    </row>
    <row r="387" spans="1:9" ht="31" hidden="1">
      <c r="A387" s="27" t="s">
        <v>1005</v>
      </c>
      <c r="B387" s="114" t="s">
        <v>1006</v>
      </c>
      <c r="C387" s="26"/>
      <c r="D387" s="523"/>
      <c r="E387" s="28"/>
      <c r="F387" s="26"/>
      <c r="G387" s="26"/>
      <c r="H387" s="99"/>
      <c r="I387" s="99"/>
    </row>
    <row r="388" spans="1:9" ht="31" hidden="1">
      <c r="A388" s="27" t="s">
        <v>1007</v>
      </c>
      <c r="B388" s="114" t="s">
        <v>1008</v>
      </c>
      <c r="C388" s="26"/>
      <c r="D388" s="523"/>
      <c r="E388" s="28"/>
      <c r="F388" s="26"/>
      <c r="G388" s="26"/>
      <c r="H388" s="99"/>
      <c r="I388" s="99"/>
    </row>
    <row r="389" spans="1:9" ht="31" hidden="1">
      <c r="A389" s="27" t="s">
        <v>1009</v>
      </c>
      <c r="B389" s="19" t="s">
        <v>1010</v>
      </c>
      <c r="C389" s="26"/>
      <c r="D389" s="523"/>
      <c r="E389" s="28"/>
      <c r="F389" s="26"/>
      <c r="G389" s="26"/>
      <c r="H389" s="99"/>
      <c r="I389" s="99"/>
    </row>
    <row r="390" spans="1:9" ht="31" hidden="1">
      <c r="A390" s="27" t="s">
        <v>1012</v>
      </c>
      <c r="B390" s="19" t="s">
        <v>1013</v>
      </c>
      <c r="C390" s="26"/>
      <c r="D390" s="523"/>
      <c r="E390" s="28"/>
      <c r="F390" s="26"/>
      <c r="G390" s="26"/>
      <c r="H390" s="99"/>
      <c r="I390" s="99"/>
    </row>
    <row r="391" spans="1:9" ht="46.5" hidden="1">
      <c r="A391" s="27" t="s">
        <v>1019</v>
      </c>
      <c r="B391" s="19" t="s">
        <v>1020</v>
      </c>
      <c r="C391" s="26"/>
      <c r="D391" s="523"/>
      <c r="E391" s="28"/>
      <c r="F391" s="26"/>
      <c r="G391" s="26"/>
      <c r="H391" s="99"/>
      <c r="I391" s="99"/>
    </row>
    <row r="392" spans="1:9" ht="40.15" hidden="1" customHeight="1">
      <c r="A392" s="162" t="s">
        <v>57</v>
      </c>
      <c r="B392" s="1078" t="s">
        <v>56</v>
      </c>
      <c r="C392" s="1091"/>
      <c r="D392" s="1091"/>
      <c r="E392" s="1091"/>
      <c r="F392" s="1091"/>
      <c r="G392" s="1092"/>
      <c r="H392" s="99">
        <f>SUM(D393:D395)</f>
        <v>0</v>
      </c>
      <c r="I392" s="99">
        <f>COUNT(D393:D395)*2</f>
        <v>0</v>
      </c>
    </row>
    <row r="393" spans="1:9" ht="31" hidden="1">
      <c r="A393" s="27" t="s">
        <v>1022</v>
      </c>
      <c r="B393" s="114" t="s">
        <v>1023</v>
      </c>
      <c r="C393" s="26"/>
      <c r="D393" s="523"/>
      <c r="E393" s="28"/>
      <c r="F393" s="26"/>
      <c r="G393" s="26"/>
      <c r="H393" s="99"/>
      <c r="I393" s="99"/>
    </row>
    <row r="394" spans="1:9" ht="31" hidden="1">
      <c r="A394" s="27" t="s">
        <v>1024</v>
      </c>
      <c r="B394" s="114" t="s">
        <v>1025</v>
      </c>
      <c r="C394" s="26"/>
      <c r="D394" s="523"/>
      <c r="E394" s="28"/>
      <c r="F394" s="26"/>
      <c r="G394" s="26"/>
      <c r="H394" s="99"/>
      <c r="I394" s="99"/>
    </row>
    <row r="395" spans="1:9" ht="31" hidden="1">
      <c r="A395" s="27" t="s">
        <v>1026</v>
      </c>
      <c r="B395" s="114" t="s">
        <v>1027</v>
      </c>
      <c r="C395" s="26"/>
      <c r="D395" s="523"/>
      <c r="E395" s="28"/>
      <c r="F395" s="26"/>
      <c r="G395" s="26"/>
      <c r="H395" s="99"/>
      <c r="I395" s="99"/>
    </row>
    <row r="396" spans="1:9" ht="40.15" hidden="1" customHeight="1">
      <c r="A396" s="162" t="s">
        <v>1950</v>
      </c>
      <c r="B396" s="1078" t="s">
        <v>54</v>
      </c>
      <c r="C396" s="1091"/>
      <c r="D396" s="1091"/>
      <c r="E396" s="1091"/>
      <c r="F396" s="1091"/>
      <c r="G396" s="1092"/>
      <c r="H396" s="99">
        <f>SUM(D397:D400)</f>
        <v>0</v>
      </c>
      <c r="I396" s="99">
        <f>COUNT(D397:D400)*2</f>
        <v>0</v>
      </c>
    </row>
    <row r="397" spans="1:9" ht="31" hidden="1">
      <c r="A397" s="27" t="s">
        <v>1952</v>
      </c>
      <c r="B397" s="114" t="s">
        <v>1029</v>
      </c>
      <c r="C397" s="26"/>
      <c r="D397" s="523"/>
      <c r="E397" s="28"/>
      <c r="F397" s="26"/>
      <c r="G397" s="26"/>
      <c r="H397" s="99"/>
      <c r="I397" s="99"/>
    </row>
    <row r="398" spans="1:9" ht="31" hidden="1">
      <c r="A398" s="27" t="s">
        <v>1034</v>
      </c>
      <c r="B398" s="114" t="s">
        <v>1035</v>
      </c>
      <c r="C398" s="26"/>
      <c r="D398" s="523"/>
      <c r="E398" s="28"/>
      <c r="F398" s="26"/>
      <c r="G398" s="26"/>
      <c r="H398" s="99"/>
      <c r="I398" s="99"/>
    </row>
    <row r="399" spans="1:9" ht="31" hidden="1">
      <c r="A399" s="27" t="s">
        <v>1036</v>
      </c>
      <c r="B399" s="114" t="s">
        <v>1037</v>
      </c>
      <c r="C399" s="26"/>
      <c r="D399" s="523"/>
      <c r="E399" s="28"/>
      <c r="F399" s="26"/>
      <c r="G399" s="26"/>
      <c r="H399" s="99"/>
      <c r="I399" s="99"/>
    </row>
    <row r="400" spans="1:9" ht="31" hidden="1">
      <c r="A400" s="27" t="s">
        <v>1038</v>
      </c>
      <c r="B400" s="114" t="s">
        <v>1039</v>
      </c>
      <c r="C400" s="26"/>
      <c r="D400" s="523"/>
      <c r="E400" s="28"/>
      <c r="F400" s="26"/>
      <c r="G400" s="26"/>
      <c r="H400" s="99"/>
      <c r="I400" s="99"/>
    </row>
    <row r="401" spans="1:9" ht="40.15" hidden="1" customHeight="1">
      <c r="A401" s="162" t="s">
        <v>1957</v>
      </c>
      <c r="B401" s="992" t="s">
        <v>52</v>
      </c>
      <c r="C401" s="1001"/>
      <c r="D401" s="1001"/>
      <c r="E401" s="1001"/>
      <c r="F401" s="1001"/>
      <c r="G401" s="1002"/>
      <c r="H401" s="99">
        <f>SUM(D402:D404)</f>
        <v>0</v>
      </c>
      <c r="I401" s="99">
        <f>COUNT(D402:D404)*2</f>
        <v>0</v>
      </c>
    </row>
    <row r="402" spans="1:9" ht="46.5" hidden="1">
      <c r="A402" s="27" t="s">
        <v>2538</v>
      </c>
      <c r="B402" s="19" t="s">
        <v>1041</v>
      </c>
      <c r="C402" s="114"/>
      <c r="D402" s="523"/>
      <c r="E402" s="28"/>
      <c r="F402" s="26"/>
      <c r="G402" s="26"/>
      <c r="H402" s="99"/>
      <c r="I402" s="99"/>
    </row>
    <row r="403" spans="1:9" ht="31" hidden="1">
      <c r="A403" s="27" t="s">
        <v>1958</v>
      </c>
      <c r="B403" s="19" t="s">
        <v>1045</v>
      </c>
      <c r="C403" s="26"/>
      <c r="D403" s="523"/>
      <c r="E403" s="28"/>
      <c r="F403" s="26"/>
      <c r="G403" s="26"/>
      <c r="H403" s="99"/>
      <c r="I403" s="99"/>
    </row>
    <row r="404" spans="1:9" ht="62" hidden="1">
      <c r="A404" s="27" t="s">
        <v>1052</v>
      </c>
      <c r="B404" s="19" t="s">
        <v>1057</v>
      </c>
      <c r="C404" s="26"/>
      <c r="D404" s="523"/>
      <c r="E404" s="28"/>
      <c r="F404" s="26"/>
      <c r="G404" s="26"/>
      <c r="H404" s="99"/>
      <c r="I404" s="99"/>
    </row>
    <row r="405" spans="1:9" ht="21" hidden="1">
      <c r="A405" s="423"/>
      <c r="B405" s="1195" t="s">
        <v>4376</v>
      </c>
      <c r="C405" s="1197"/>
      <c r="D405" s="1197"/>
      <c r="E405" s="1197"/>
      <c r="F405" s="1197"/>
      <c r="G405" s="1197"/>
      <c r="H405" s="99"/>
      <c r="I405" s="99"/>
    </row>
    <row r="406" spans="1:9" ht="40.15" hidden="1" customHeight="1">
      <c r="A406" s="162" t="s">
        <v>51</v>
      </c>
      <c r="B406" s="1078" t="s">
        <v>50</v>
      </c>
      <c r="C406" s="1091"/>
      <c r="D406" s="1091"/>
      <c r="E406" s="1091"/>
      <c r="F406" s="1091"/>
      <c r="G406" s="1092"/>
      <c r="H406" s="99">
        <f>SUM(D407:D412)</f>
        <v>0</v>
      </c>
      <c r="I406" s="99">
        <f>COUNT(D407:D412)*2</f>
        <v>0</v>
      </c>
    </row>
    <row r="407" spans="1:9" ht="46.5" hidden="1">
      <c r="A407" s="27" t="s">
        <v>1058</v>
      </c>
      <c r="B407" s="114" t="s">
        <v>1059</v>
      </c>
      <c r="C407" s="114"/>
      <c r="D407" s="523"/>
      <c r="E407" s="28"/>
      <c r="F407" s="26"/>
      <c r="G407" s="26"/>
      <c r="H407" s="99"/>
      <c r="I407" s="99"/>
    </row>
    <row r="408" spans="1:9" ht="62" hidden="1">
      <c r="A408" s="27" t="s">
        <v>1060</v>
      </c>
      <c r="B408" s="114" t="s">
        <v>1061</v>
      </c>
      <c r="C408" s="26"/>
      <c r="D408" s="523"/>
      <c r="E408" s="28"/>
      <c r="F408" s="26"/>
      <c r="G408" s="26"/>
      <c r="H408" s="99"/>
      <c r="I408" s="99"/>
    </row>
    <row r="409" spans="1:9" ht="46.5" hidden="1">
      <c r="A409" s="27" t="s">
        <v>1062</v>
      </c>
      <c r="B409" s="114" t="s">
        <v>1063</v>
      </c>
      <c r="C409" s="26"/>
      <c r="D409" s="523"/>
      <c r="E409" s="28"/>
      <c r="F409" s="26"/>
      <c r="G409" s="26"/>
      <c r="H409" s="99"/>
      <c r="I409" s="99"/>
    </row>
    <row r="410" spans="1:9" ht="62" hidden="1">
      <c r="A410" s="27" t="s">
        <v>1064</v>
      </c>
      <c r="B410" s="114" t="s">
        <v>1065</v>
      </c>
      <c r="C410" s="26"/>
      <c r="D410" s="523"/>
      <c r="E410" s="28"/>
      <c r="F410" s="26"/>
      <c r="G410" s="26"/>
      <c r="H410" s="99"/>
      <c r="I410" s="99"/>
    </row>
    <row r="411" spans="1:9" ht="46.5" hidden="1">
      <c r="A411" s="27" t="s">
        <v>1066</v>
      </c>
      <c r="B411" s="114" t="s">
        <v>1067</v>
      </c>
      <c r="C411" s="26"/>
      <c r="D411" s="523"/>
      <c r="E411" s="28"/>
      <c r="F411" s="26"/>
      <c r="G411" s="26"/>
      <c r="H411" s="99"/>
      <c r="I411" s="99"/>
    </row>
    <row r="412" spans="1:9" ht="29" hidden="1">
      <c r="A412" s="27" t="s">
        <v>1068</v>
      </c>
      <c r="B412" s="30" t="s">
        <v>1069</v>
      </c>
      <c r="C412" s="26"/>
      <c r="D412" s="523"/>
      <c r="E412" s="28"/>
      <c r="F412" s="26"/>
      <c r="G412" s="26"/>
      <c r="H412" s="99"/>
      <c r="I412" s="99"/>
    </row>
    <row r="413" spans="1:9" ht="40.15" hidden="1" customHeight="1">
      <c r="A413" s="162" t="s">
        <v>49</v>
      </c>
      <c r="B413" s="1078" t="s">
        <v>48</v>
      </c>
      <c r="C413" s="1091"/>
      <c r="D413" s="1091"/>
      <c r="E413" s="1091"/>
      <c r="F413" s="1091"/>
      <c r="G413" s="1092"/>
      <c r="H413" s="99">
        <f>SUM(D414:D424)</f>
        <v>0</v>
      </c>
      <c r="I413" s="99">
        <f>COUNT(D414:D424)*2</f>
        <v>0</v>
      </c>
    </row>
    <row r="414" spans="1:9" ht="40.15" hidden="1" customHeight="1">
      <c r="A414" s="27" t="s">
        <v>1070</v>
      </c>
      <c r="B414" s="23" t="s">
        <v>1967</v>
      </c>
      <c r="C414" s="28"/>
      <c r="D414" s="52"/>
      <c r="E414" s="28"/>
      <c r="F414" s="28"/>
      <c r="G414" s="465"/>
      <c r="H414" s="99"/>
      <c r="I414" s="99"/>
    </row>
    <row r="415" spans="1:9" ht="40.15" hidden="1" customHeight="1">
      <c r="A415" s="27" t="s">
        <v>1071</v>
      </c>
      <c r="B415" s="23" t="s">
        <v>1978</v>
      </c>
      <c r="C415" s="28"/>
      <c r="D415" s="52"/>
      <c r="E415" s="28"/>
      <c r="F415" s="28"/>
      <c r="G415" s="465"/>
      <c r="H415" s="99"/>
      <c r="I415" s="99"/>
    </row>
    <row r="416" spans="1:9" ht="40.15" hidden="1" customHeight="1">
      <c r="A416" s="27" t="s">
        <v>1073</v>
      </c>
      <c r="B416" s="172" t="s">
        <v>1988</v>
      </c>
      <c r="C416" s="28"/>
      <c r="D416" s="52"/>
      <c r="E416" s="28"/>
      <c r="F416" s="28"/>
      <c r="G416" s="465"/>
      <c r="H416" s="99"/>
      <c r="I416" s="99"/>
    </row>
    <row r="417" spans="1:9" ht="40.15" hidden="1" customHeight="1">
      <c r="A417" s="27" t="s">
        <v>1074</v>
      </c>
      <c r="B417" s="23" t="s">
        <v>1072</v>
      </c>
      <c r="C417" s="28"/>
      <c r="D417" s="52"/>
      <c r="E417" s="28"/>
      <c r="F417" s="28"/>
      <c r="G417" s="465"/>
      <c r="H417" s="99"/>
      <c r="I417" s="99"/>
    </row>
    <row r="418" spans="1:9" ht="40.15" hidden="1" customHeight="1">
      <c r="A418" s="27" t="s">
        <v>1998</v>
      </c>
      <c r="B418" s="23" t="s">
        <v>1999</v>
      </c>
      <c r="C418" s="28"/>
      <c r="D418" s="52"/>
      <c r="E418" s="28"/>
      <c r="F418" s="28"/>
      <c r="G418" s="465"/>
      <c r="H418" s="99"/>
      <c r="I418" s="99"/>
    </row>
    <row r="419" spans="1:9" ht="40.15" hidden="1" customHeight="1">
      <c r="A419" s="27" t="s">
        <v>2004</v>
      </c>
      <c r="B419" s="23" t="s">
        <v>2005</v>
      </c>
      <c r="C419" s="28"/>
      <c r="D419" s="52"/>
      <c r="E419" s="28"/>
      <c r="F419" s="28"/>
      <c r="G419" s="465"/>
      <c r="H419" s="99"/>
      <c r="I419" s="99"/>
    </row>
    <row r="420" spans="1:9" ht="40.15" hidden="1" customHeight="1">
      <c r="A420" s="27" t="s">
        <v>2016</v>
      </c>
      <c r="B420" s="23" t="s">
        <v>2017</v>
      </c>
      <c r="C420" s="28"/>
      <c r="D420" s="52"/>
      <c r="E420" s="28"/>
      <c r="F420" s="28"/>
      <c r="G420" s="465"/>
      <c r="H420" s="99"/>
      <c r="I420" s="99"/>
    </row>
    <row r="421" spans="1:9" ht="40.15" hidden="1" customHeight="1">
      <c r="A421" s="27" t="s">
        <v>2021</v>
      </c>
      <c r="B421" s="23" t="s">
        <v>2022</v>
      </c>
      <c r="C421" s="28"/>
      <c r="D421" s="52"/>
      <c r="E421" s="28"/>
      <c r="F421" s="28"/>
      <c r="G421" s="465"/>
      <c r="H421" s="99"/>
      <c r="I421" s="99"/>
    </row>
    <row r="422" spans="1:9" ht="29" hidden="1">
      <c r="A422" s="27" t="s">
        <v>2029</v>
      </c>
      <c r="B422" s="23" t="s">
        <v>2030</v>
      </c>
      <c r="C422" s="28"/>
      <c r="D422" s="52"/>
      <c r="E422" s="28"/>
      <c r="F422" s="28"/>
      <c r="G422" s="465"/>
      <c r="H422" s="99"/>
      <c r="I422" s="99"/>
    </row>
    <row r="423" spans="1:9" ht="29" hidden="1">
      <c r="A423" s="27" t="s">
        <v>2033</v>
      </c>
      <c r="B423" s="23" t="s">
        <v>2034</v>
      </c>
      <c r="C423" s="28"/>
      <c r="D423" s="52"/>
      <c r="E423" s="28"/>
      <c r="F423" s="28"/>
      <c r="G423" s="465"/>
      <c r="H423" s="99"/>
      <c r="I423" s="99"/>
    </row>
    <row r="424" spans="1:9" ht="43.5" hidden="1">
      <c r="A424" s="27" t="s">
        <v>2041</v>
      </c>
      <c r="B424" s="23" t="s">
        <v>2042</v>
      </c>
      <c r="C424" s="28"/>
      <c r="D424" s="52"/>
      <c r="E424" s="28"/>
      <c r="F424" s="28"/>
      <c r="G424" s="465"/>
      <c r="H424" s="99"/>
      <c r="I424" s="99"/>
    </row>
    <row r="425" spans="1:9" ht="40.15" hidden="1" customHeight="1">
      <c r="A425" s="162" t="s">
        <v>47</v>
      </c>
      <c r="B425" s="1078" t="s">
        <v>46</v>
      </c>
      <c r="C425" s="1091"/>
      <c r="D425" s="1091"/>
      <c r="E425" s="1091"/>
      <c r="F425" s="1091"/>
      <c r="G425" s="1092"/>
      <c r="H425" s="99">
        <f>SUM(D426:D431)</f>
        <v>0</v>
      </c>
      <c r="I425" s="99">
        <f>COUNT(D426:D431)*2</f>
        <v>0</v>
      </c>
    </row>
    <row r="426" spans="1:9" ht="58" hidden="1">
      <c r="A426" s="27" t="s">
        <v>1075</v>
      </c>
      <c r="B426" s="23" t="s">
        <v>2046</v>
      </c>
      <c r="C426" s="26"/>
      <c r="D426" s="523"/>
      <c r="E426" s="28"/>
      <c r="F426" s="26"/>
      <c r="G426" s="465"/>
      <c r="H426" s="99"/>
      <c r="I426" s="99"/>
    </row>
    <row r="427" spans="1:9" ht="58" hidden="1">
      <c r="A427" s="27" t="s">
        <v>1076</v>
      </c>
      <c r="B427" s="23" t="s">
        <v>2055</v>
      </c>
      <c r="C427" s="26"/>
      <c r="D427" s="523"/>
      <c r="E427" s="28"/>
      <c r="F427" s="26"/>
      <c r="G427" s="465"/>
      <c r="H427" s="99"/>
      <c r="I427" s="99"/>
    </row>
    <row r="428" spans="1:9" ht="43.5" hidden="1">
      <c r="A428" s="27" t="s">
        <v>1077</v>
      </c>
      <c r="B428" s="23" t="s">
        <v>2058</v>
      </c>
      <c r="C428" s="26"/>
      <c r="D428" s="523"/>
      <c r="E428" s="28"/>
      <c r="F428" s="26"/>
      <c r="G428" s="465"/>
      <c r="H428" s="99"/>
      <c r="I428" s="99"/>
    </row>
    <row r="429" spans="1:9" ht="43.5" hidden="1">
      <c r="A429" s="27" t="s">
        <v>1078</v>
      </c>
      <c r="B429" s="23" t="s">
        <v>2064</v>
      </c>
      <c r="C429" s="26"/>
      <c r="D429" s="523"/>
      <c r="E429" s="28"/>
      <c r="F429" s="26"/>
      <c r="G429" s="465"/>
      <c r="H429" s="99"/>
      <c r="I429" s="99"/>
    </row>
    <row r="430" spans="1:9" ht="43.5" hidden="1">
      <c r="A430" s="27" t="s">
        <v>1079</v>
      </c>
      <c r="B430" s="23" t="s">
        <v>5882</v>
      </c>
      <c r="C430" s="26"/>
      <c r="D430" s="523"/>
      <c r="E430" s="28"/>
      <c r="F430" s="26"/>
      <c r="G430" s="465"/>
      <c r="H430" s="99"/>
      <c r="I430" s="99"/>
    </row>
    <row r="431" spans="1:9" ht="46.5" hidden="1">
      <c r="A431" s="27" t="s">
        <v>5880</v>
      </c>
      <c r="B431" s="116" t="s">
        <v>1080</v>
      </c>
      <c r="C431" s="26"/>
      <c r="D431" s="523"/>
      <c r="E431" s="28"/>
      <c r="F431" s="26"/>
      <c r="G431" s="465"/>
      <c r="H431" s="99"/>
      <c r="I431" s="99"/>
    </row>
    <row r="432" spans="1:9" ht="40.15" hidden="1" customHeight="1">
      <c r="A432" s="162" t="s">
        <v>45</v>
      </c>
      <c r="B432" s="992" t="s">
        <v>44</v>
      </c>
      <c r="C432" s="1001"/>
      <c r="D432" s="1001"/>
      <c r="E432" s="1001"/>
      <c r="F432" s="1001"/>
      <c r="G432" s="1002"/>
      <c r="H432" s="99">
        <f>SUM(D433:D442)</f>
        <v>0</v>
      </c>
      <c r="I432" s="99">
        <f>COUNT(D433:D442)*2</f>
        <v>0</v>
      </c>
    </row>
    <row r="433" spans="1:9" ht="31" hidden="1">
      <c r="A433" s="27" t="s">
        <v>1081</v>
      </c>
      <c r="B433" s="114" t="s">
        <v>1082</v>
      </c>
      <c r="C433" s="26"/>
      <c r="D433" s="523"/>
      <c r="E433" s="28"/>
      <c r="F433" s="26"/>
      <c r="G433" s="26"/>
      <c r="H433" s="99"/>
      <c r="I433" s="99"/>
    </row>
    <row r="434" spans="1:9" ht="58" hidden="1">
      <c r="A434" s="27" t="s">
        <v>1083</v>
      </c>
      <c r="B434" s="30" t="s">
        <v>1084</v>
      </c>
      <c r="C434" s="26"/>
      <c r="D434" s="523"/>
      <c r="E434" s="28"/>
      <c r="F434" s="26"/>
      <c r="G434" s="26"/>
      <c r="H434" s="99"/>
      <c r="I434" s="99"/>
    </row>
    <row r="435" spans="1:9" ht="31" hidden="1">
      <c r="A435" s="27" t="s">
        <v>1085</v>
      </c>
      <c r="B435" s="114" t="s">
        <v>1086</v>
      </c>
      <c r="C435" s="26"/>
      <c r="D435" s="523"/>
      <c r="E435" s="28"/>
      <c r="F435" s="26"/>
      <c r="G435" s="26"/>
      <c r="H435" s="99"/>
      <c r="I435" s="99"/>
    </row>
    <row r="436" spans="1:9" ht="31" hidden="1">
      <c r="A436" s="27" t="s">
        <v>1087</v>
      </c>
      <c r="B436" s="114" t="s">
        <v>5883</v>
      </c>
      <c r="C436" s="26"/>
      <c r="D436" s="523"/>
      <c r="E436" s="28"/>
      <c r="F436" s="26"/>
      <c r="G436" s="26"/>
      <c r="H436" s="99"/>
      <c r="I436" s="99"/>
    </row>
    <row r="437" spans="1:9" ht="31" hidden="1">
      <c r="A437" s="27" t="s">
        <v>1088</v>
      </c>
      <c r="B437" s="114" t="s">
        <v>5884</v>
      </c>
      <c r="C437" s="26"/>
      <c r="D437" s="523"/>
      <c r="E437" s="28"/>
      <c r="F437" s="26"/>
      <c r="G437" s="26"/>
      <c r="H437" s="99"/>
      <c r="I437" s="99"/>
    </row>
    <row r="438" spans="1:9" ht="31" hidden="1">
      <c r="A438" s="27" t="s">
        <v>1090</v>
      </c>
      <c r="B438" s="19" t="s">
        <v>5885</v>
      </c>
      <c r="C438" s="26"/>
      <c r="D438" s="523"/>
      <c r="E438" s="28"/>
      <c r="F438" s="26"/>
      <c r="G438" s="26"/>
      <c r="H438" s="99"/>
      <c r="I438" s="99"/>
    </row>
    <row r="439" spans="1:9" ht="46.5" hidden="1">
      <c r="A439" s="27" t="s">
        <v>1092</v>
      </c>
      <c r="B439" s="114" t="s">
        <v>1089</v>
      </c>
      <c r="C439" s="26"/>
      <c r="D439" s="523"/>
      <c r="E439" s="28"/>
      <c r="F439" s="26"/>
      <c r="G439" s="26"/>
      <c r="H439" s="99"/>
      <c r="I439" s="99"/>
    </row>
    <row r="440" spans="1:9" ht="46.5" hidden="1">
      <c r="A440" s="27" t="s">
        <v>3190</v>
      </c>
      <c r="B440" s="114" t="s">
        <v>1091</v>
      </c>
      <c r="C440" s="26"/>
      <c r="D440" s="523"/>
      <c r="E440" s="28"/>
      <c r="F440" s="26"/>
      <c r="G440" s="26"/>
      <c r="H440" s="99"/>
      <c r="I440" s="99"/>
    </row>
    <row r="441" spans="1:9" ht="31" hidden="1">
      <c r="A441" s="27" t="s">
        <v>3191</v>
      </c>
      <c r="B441" s="114" t="s">
        <v>1093</v>
      </c>
      <c r="C441" s="26"/>
      <c r="D441" s="523"/>
      <c r="E441" s="28"/>
      <c r="F441" s="26"/>
      <c r="G441" s="26"/>
      <c r="H441" s="99"/>
      <c r="I441" s="99"/>
    </row>
    <row r="442" spans="1:9" ht="46.5" hidden="1">
      <c r="A442" s="27" t="s">
        <v>3192</v>
      </c>
      <c r="B442" s="19" t="s">
        <v>5888</v>
      </c>
      <c r="C442" s="26"/>
      <c r="D442" s="523"/>
      <c r="E442" s="28"/>
      <c r="F442" s="26"/>
      <c r="G442" s="26"/>
      <c r="H442" s="99"/>
      <c r="I442" s="99"/>
    </row>
    <row r="443" spans="1:9" ht="40.15" hidden="1" customHeight="1">
      <c r="A443" s="162" t="s">
        <v>43</v>
      </c>
      <c r="B443" s="1078" t="s">
        <v>42</v>
      </c>
      <c r="C443" s="1091"/>
      <c r="D443" s="1091"/>
      <c r="E443" s="1091"/>
      <c r="F443" s="1091"/>
      <c r="G443" s="1092"/>
      <c r="H443" s="99">
        <f>SUM(D444:D449)</f>
        <v>0</v>
      </c>
      <c r="I443" s="99">
        <f>COUNT(D444:D449)*2</f>
        <v>0</v>
      </c>
    </row>
    <row r="444" spans="1:9" ht="31" hidden="1">
      <c r="A444" s="27" t="s">
        <v>1094</v>
      </c>
      <c r="B444" s="114" t="s">
        <v>1095</v>
      </c>
      <c r="C444" s="26"/>
      <c r="D444" s="523"/>
      <c r="E444" s="28"/>
      <c r="F444" s="26"/>
      <c r="G444" s="26"/>
      <c r="H444" s="99"/>
      <c r="I444" s="99"/>
    </row>
    <row r="445" spans="1:9" ht="31" hidden="1">
      <c r="A445" s="27" t="s">
        <v>1096</v>
      </c>
      <c r="B445" s="114" t="s">
        <v>1097</v>
      </c>
      <c r="C445" s="26"/>
      <c r="D445" s="523"/>
      <c r="E445" s="28"/>
      <c r="F445" s="26"/>
      <c r="G445" s="26"/>
      <c r="H445" s="99"/>
      <c r="I445" s="99"/>
    </row>
    <row r="446" spans="1:9" ht="31" hidden="1">
      <c r="A446" s="27" t="s">
        <v>1098</v>
      </c>
      <c r="B446" s="114" t="s">
        <v>1099</v>
      </c>
      <c r="C446" s="26"/>
      <c r="D446" s="523"/>
      <c r="E446" s="28"/>
      <c r="F446" s="26"/>
      <c r="G446" s="26"/>
      <c r="H446" s="99"/>
      <c r="I446" s="99"/>
    </row>
    <row r="447" spans="1:9" ht="31" hidden="1">
      <c r="A447" s="27" t="s">
        <v>1100</v>
      </c>
      <c r="B447" s="114" t="s">
        <v>1101</v>
      </c>
      <c r="C447" s="26"/>
      <c r="D447" s="523"/>
      <c r="E447" s="28"/>
      <c r="F447" s="26"/>
      <c r="G447" s="26"/>
      <c r="H447" s="99"/>
      <c r="I447" s="99"/>
    </row>
    <row r="448" spans="1:9" ht="31" hidden="1">
      <c r="A448" s="27" t="s">
        <v>1102</v>
      </c>
      <c r="B448" s="114" t="s">
        <v>1103</v>
      </c>
      <c r="C448" s="26"/>
      <c r="D448" s="523"/>
      <c r="E448" s="28"/>
      <c r="F448" s="26"/>
      <c r="G448" s="26"/>
      <c r="H448" s="99"/>
      <c r="I448" s="99"/>
    </row>
    <row r="449" spans="1:9" ht="31" hidden="1">
      <c r="A449" s="27" t="s">
        <v>1104</v>
      </c>
      <c r="B449" s="114" t="s">
        <v>1105</v>
      </c>
      <c r="C449" s="26"/>
      <c r="D449" s="523"/>
      <c r="E449" s="28"/>
      <c r="F449" s="26"/>
      <c r="G449" s="26"/>
      <c r="H449" s="99"/>
      <c r="I449" s="99"/>
    </row>
    <row r="450" spans="1:9" ht="40.15" hidden="1" customHeight="1">
      <c r="A450" s="162" t="s">
        <v>41</v>
      </c>
      <c r="B450" s="1078" t="s">
        <v>40</v>
      </c>
      <c r="C450" s="1091"/>
      <c r="D450" s="1091"/>
      <c r="E450" s="1091"/>
      <c r="F450" s="1091"/>
      <c r="G450" s="1092"/>
      <c r="H450" s="99">
        <f>SUM(D451:D454)</f>
        <v>0</v>
      </c>
      <c r="I450" s="99">
        <f>COUNT(D451:D454)*2</f>
        <v>0</v>
      </c>
    </row>
    <row r="451" spans="1:9" ht="31" hidden="1">
      <c r="A451" s="27" t="s">
        <v>1106</v>
      </c>
      <c r="B451" s="114" t="s">
        <v>1107</v>
      </c>
      <c r="C451" s="26"/>
      <c r="D451" s="523"/>
      <c r="E451" s="28"/>
      <c r="F451" s="26"/>
      <c r="G451" s="26"/>
      <c r="H451" s="99"/>
      <c r="I451" s="99"/>
    </row>
    <row r="452" spans="1:9" ht="31" hidden="1">
      <c r="A452" s="27" t="s">
        <v>1108</v>
      </c>
      <c r="B452" s="114" t="s">
        <v>1109</v>
      </c>
      <c r="C452" s="26"/>
      <c r="D452" s="523"/>
      <c r="E452" s="28"/>
      <c r="F452" s="26"/>
      <c r="G452" s="26"/>
      <c r="H452" s="99"/>
      <c r="I452" s="99"/>
    </row>
    <row r="453" spans="1:9" ht="15.5" hidden="1">
      <c r="A453" s="27" t="s">
        <v>1110</v>
      </c>
      <c r="B453" s="114" t="s">
        <v>1111</v>
      </c>
      <c r="C453" s="26"/>
      <c r="D453" s="523"/>
      <c r="E453" s="28"/>
      <c r="F453" s="26"/>
      <c r="G453" s="26"/>
      <c r="H453" s="99"/>
      <c r="I453" s="99"/>
    </row>
    <row r="454" spans="1:9" ht="31" hidden="1">
      <c r="A454" s="27" t="s">
        <v>1112</v>
      </c>
      <c r="B454" s="114" t="s">
        <v>1113</v>
      </c>
      <c r="C454" s="26"/>
      <c r="D454" s="523"/>
      <c r="E454" s="28"/>
      <c r="F454" s="26"/>
      <c r="G454" s="26"/>
      <c r="H454" s="99"/>
      <c r="I454" s="99"/>
    </row>
    <row r="455" spans="1:9" ht="22.5" hidden="1" customHeight="1">
      <c r="A455" s="27"/>
      <c r="B455" s="1008" t="s">
        <v>6194</v>
      </c>
      <c r="C455" s="1009"/>
      <c r="D455" s="1009"/>
      <c r="E455" s="1009"/>
      <c r="F455" s="1009"/>
      <c r="G455" s="1009"/>
      <c r="H455" s="99"/>
      <c r="I455" s="99"/>
    </row>
    <row r="456" spans="1:9" ht="40.15" hidden="1" customHeight="1">
      <c r="A456" s="162" t="s">
        <v>39</v>
      </c>
      <c r="B456" s="1078" t="s">
        <v>38</v>
      </c>
      <c r="C456" s="1091"/>
      <c r="D456" s="1091"/>
      <c r="E456" s="1091"/>
      <c r="F456" s="1091"/>
      <c r="G456" s="1092"/>
      <c r="H456" s="99">
        <f>SUM(D457:D466)</f>
        <v>0</v>
      </c>
      <c r="I456" s="99">
        <f>COUNT(D457:D466)*2</f>
        <v>0</v>
      </c>
    </row>
    <row r="457" spans="1:9" ht="46.5" hidden="1">
      <c r="A457" s="27" t="s">
        <v>1114</v>
      </c>
      <c r="B457" s="114" t="s">
        <v>1115</v>
      </c>
      <c r="C457" s="26"/>
      <c r="D457" s="523"/>
      <c r="E457" s="28"/>
      <c r="F457" s="26"/>
      <c r="G457" s="26"/>
      <c r="H457" s="99"/>
      <c r="I457" s="99"/>
    </row>
    <row r="458" spans="1:9" ht="46.5" hidden="1">
      <c r="A458" s="27" t="s">
        <v>1116</v>
      </c>
      <c r="B458" s="114" t="s">
        <v>1117</v>
      </c>
      <c r="C458" s="26"/>
      <c r="D458" s="523"/>
      <c r="E458" s="28"/>
      <c r="F458" s="26"/>
      <c r="G458" s="26"/>
      <c r="H458" s="99"/>
      <c r="I458" s="99"/>
    </row>
    <row r="459" spans="1:9" ht="46.5" hidden="1">
      <c r="A459" s="27" t="s">
        <v>1118</v>
      </c>
      <c r="B459" s="114" t="s">
        <v>1119</v>
      </c>
      <c r="C459" s="26"/>
      <c r="D459" s="523"/>
      <c r="E459" s="28"/>
      <c r="F459" s="26"/>
      <c r="G459" s="26"/>
      <c r="H459" s="99"/>
      <c r="I459" s="99"/>
    </row>
    <row r="460" spans="1:9" ht="31" hidden="1">
      <c r="A460" s="27" t="s">
        <v>1120</v>
      </c>
      <c r="B460" s="114" t="s">
        <v>1121</v>
      </c>
      <c r="C460" s="26"/>
      <c r="D460" s="523"/>
      <c r="E460" s="28"/>
      <c r="F460" s="26"/>
      <c r="G460" s="26"/>
      <c r="H460" s="99"/>
      <c r="I460" s="99"/>
    </row>
    <row r="461" spans="1:9" ht="46.5" hidden="1">
      <c r="A461" s="27" t="s">
        <v>1122</v>
      </c>
      <c r="B461" s="114" t="s">
        <v>1123</v>
      </c>
      <c r="C461" s="26"/>
      <c r="D461" s="523"/>
      <c r="E461" s="28"/>
      <c r="F461" s="26"/>
      <c r="G461" s="26"/>
      <c r="H461" s="99"/>
      <c r="I461" s="99"/>
    </row>
    <row r="462" spans="1:9" ht="31" hidden="1">
      <c r="A462" s="27" t="s">
        <v>1124</v>
      </c>
      <c r="B462" s="114" t="s">
        <v>1125</v>
      </c>
      <c r="C462" s="26"/>
      <c r="D462" s="523"/>
      <c r="E462" s="28"/>
      <c r="F462" s="26"/>
      <c r="G462" s="26"/>
      <c r="H462" s="99"/>
      <c r="I462" s="99"/>
    </row>
    <row r="463" spans="1:9" ht="46.5" hidden="1">
      <c r="A463" s="27" t="s">
        <v>1126</v>
      </c>
      <c r="B463" s="114" t="s">
        <v>1127</v>
      </c>
      <c r="C463" s="26"/>
      <c r="D463" s="523"/>
      <c r="E463" s="28"/>
      <c r="F463" s="26"/>
      <c r="G463" s="26"/>
      <c r="H463" s="99"/>
      <c r="I463" s="99"/>
    </row>
    <row r="464" spans="1:9" ht="77.5" hidden="1">
      <c r="A464" s="27" t="s">
        <v>1128</v>
      </c>
      <c r="B464" s="114" t="s">
        <v>1129</v>
      </c>
      <c r="C464" s="26"/>
      <c r="D464" s="523"/>
      <c r="E464" s="28"/>
      <c r="F464" s="26"/>
      <c r="G464" s="26"/>
      <c r="H464" s="99"/>
      <c r="I464" s="99"/>
    </row>
    <row r="465" spans="1:9" ht="31" hidden="1">
      <c r="A465" s="27" t="s">
        <v>1130</v>
      </c>
      <c r="B465" s="114" t="s">
        <v>1131</v>
      </c>
      <c r="C465" s="26"/>
      <c r="D465" s="523"/>
      <c r="E465" s="28"/>
      <c r="F465" s="26"/>
      <c r="G465" s="26"/>
      <c r="H465" s="99"/>
      <c r="I465" s="99"/>
    </row>
    <row r="466" spans="1:9" ht="46.5" hidden="1">
      <c r="A466" s="27" t="s">
        <v>1132</v>
      </c>
      <c r="B466" s="114" t="s">
        <v>1133</v>
      </c>
      <c r="C466" s="26"/>
      <c r="D466" s="523"/>
      <c r="E466" s="28"/>
      <c r="F466" s="26"/>
      <c r="G466" s="26"/>
      <c r="H466" s="99"/>
      <c r="I466" s="99"/>
    </row>
    <row r="467" spans="1:9" ht="18.5">
      <c r="A467" s="304"/>
      <c r="B467" s="1375" t="s">
        <v>1134</v>
      </c>
      <c r="C467" s="1375"/>
      <c r="D467" s="1375"/>
      <c r="E467" s="1375"/>
      <c r="F467" s="1375"/>
      <c r="G467" s="1375"/>
      <c r="H467" s="29">
        <f>H468+H476+H484+H491+H497+H511</f>
        <v>80</v>
      </c>
      <c r="I467" s="29">
        <f>I468+I476+I484+I491+I497+I511</f>
        <v>80</v>
      </c>
    </row>
    <row r="468" spans="1:9" ht="40.15" customHeight="1">
      <c r="A468" s="135" t="s">
        <v>2083</v>
      </c>
      <c r="B468" s="1078" t="s">
        <v>36</v>
      </c>
      <c r="C468" s="1091"/>
      <c r="D468" s="1091"/>
      <c r="E468" s="1091"/>
      <c r="F468" s="1091"/>
      <c r="G468" s="1092"/>
      <c r="H468" s="29">
        <f>SUM(D469:D475)</f>
        <v>6</v>
      </c>
      <c r="I468" s="29">
        <f>COUNT(D469:D475)*2</f>
        <v>6</v>
      </c>
    </row>
    <row r="469" spans="1:9" ht="31" hidden="1">
      <c r="A469" s="79" t="s">
        <v>1135</v>
      </c>
      <c r="B469" s="114" t="s">
        <v>1136</v>
      </c>
      <c r="C469" s="66"/>
      <c r="D469" s="609"/>
      <c r="E469" s="22"/>
      <c r="F469" s="66"/>
      <c r="G469" s="66"/>
      <c r="H469" s="99"/>
      <c r="I469" s="99"/>
    </row>
    <row r="470" spans="1:9" ht="46.5" hidden="1">
      <c r="A470" s="79" t="s">
        <v>2086</v>
      </c>
      <c r="B470" s="114" t="s">
        <v>1138</v>
      </c>
      <c r="C470" s="66"/>
      <c r="D470" s="609"/>
      <c r="E470" s="22"/>
      <c r="F470" s="66"/>
      <c r="G470" s="66"/>
      <c r="H470" s="99"/>
      <c r="I470" s="99"/>
    </row>
    <row r="471" spans="1:9" ht="31" hidden="1">
      <c r="A471" s="79" t="s">
        <v>1141</v>
      </c>
      <c r="B471" s="114" t="s">
        <v>1142</v>
      </c>
      <c r="C471" s="66"/>
      <c r="D471" s="609"/>
      <c r="E471" s="22"/>
      <c r="F471" s="66"/>
      <c r="G471" s="66"/>
      <c r="H471" s="99"/>
      <c r="I471" s="99"/>
    </row>
    <row r="472" spans="1:9" ht="31">
      <c r="A472" s="182" t="s">
        <v>2091</v>
      </c>
      <c r="B472" s="114" t="s">
        <v>1144</v>
      </c>
      <c r="C472" s="23" t="s">
        <v>1145</v>
      </c>
      <c r="D472" s="610">
        <v>2</v>
      </c>
      <c r="E472" s="22" t="s">
        <v>538</v>
      </c>
      <c r="F472" s="25" t="s">
        <v>2567</v>
      </c>
      <c r="G472" s="183"/>
    </row>
    <row r="473" spans="1:9" ht="29">
      <c r="A473" s="182"/>
      <c r="B473" s="114"/>
      <c r="C473" s="23" t="s">
        <v>1147</v>
      </c>
      <c r="D473" s="610">
        <v>2</v>
      </c>
      <c r="E473" s="22" t="s">
        <v>538</v>
      </c>
      <c r="F473" s="22"/>
      <c r="G473" s="183"/>
    </row>
    <row r="474" spans="1:9" ht="46.5">
      <c r="A474" s="182" t="s">
        <v>2095</v>
      </c>
      <c r="B474" s="114" t="s">
        <v>1149</v>
      </c>
      <c r="C474" s="247" t="s">
        <v>1150</v>
      </c>
      <c r="D474" s="610">
        <v>2</v>
      </c>
      <c r="E474" s="22" t="s">
        <v>538</v>
      </c>
      <c r="F474" s="30" t="s">
        <v>1151</v>
      </c>
      <c r="G474" s="183"/>
    </row>
    <row r="475" spans="1:9" ht="31" hidden="1">
      <c r="A475" s="79" t="s">
        <v>1152</v>
      </c>
      <c r="B475" s="184" t="s">
        <v>1153</v>
      </c>
      <c r="C475" s="66"/>
      <c r="D475" s="609"/>
      <c r="E475" s="22"/>
      <c r="F475" s="66"/>
      <c r="G475" s="66"/>
      <c r="H475" s="99"/>
      <c r="I475" s="99"/>
    </row>
    <row r="476" spans="1:9" ht="40.15" customHeight="1">
      <c r="A476" s="135" t="s">
        <v>2098</v>
      </c>
      <c r="B476" s="1078" t="s">
        <v>34</v>
      </c>
      <c r="C476" s="1091"/>
      <c r="D476" s="1091"/>
      <c r="E476" s="1091"/>
      <c r="F476" s="1091"/>
      <c r="G476" s="1092"/>
      <c r="H476" s="29">
        <f>SUM(D477:D483)</f>
        <v>12</v>
      </c>
      <c r="I476" s="29">
        <f>COUNT(D477:D483)*2</f>
        <v>12</v>
      </c>
    </row>
    <row r="477" spans="1:9" ht="31">
      <c r="A477" s="182" t="s">
        <v>2100</v>
      </c>
      <c r="B477" s="114" t="s">
        <v>1156</v>
      </c>
      <c r="C477" s="372" t="s">
        <v>4966</v>
      </c>
      <c r="D477" s="605">
        <v>2</v>
      </c>
      <c r="E477" s="22" t="s">
        <v>339</v>
      </c>
      <c r="F477" s="50" t="s">
        <v>4967</v>
      </c>
      <c r="G477" s="183"/>
    </row>
    <row r="478" spans="1:9" ht="29">
      <c r="A478" s="182"/>
      <c r="B478" s="114"/>
      <c r="C478" s="372" t="s">
        <v>4968</v>
      </c>
      <c r="D478" s="605">
        <v>2</v>
      </c>
      <c r="E478" s="22" t="s">
        <v>377</v>
      </c>
      <c r="F478" s="50" t="s">
        <v>1160</v>
      </c>
      <c r="G478" s="183"/>
    </row>
    <row r="479" spans="1:9" ht="43.5">
      <c r="A479" s="182"/>
      <c r="B479" s="114"/>
      <c r="C479" s="316" t="s">
        <v>4969</v>
      </c>
      <c r="D479" s="605">
        <v>2</v>
      </c>
      <c r="E479" s="22" t="s">
        <v>377</v>
      </c>
      <c r="F479" s="50" t="s">
        <v>1162</v>
      </c>
      <c r="G479" s="183"/>
    </row>
    <row r="480" spans="1:9" ht="43.5">
      <c r="A480" s="182"/>
      <c r="B480" s="114"/>
      <c r="C480" s="316" t="s">
        <v>1165</v>
      </c>
      <c r="D480" s="605">
        <v>2</v>
      </c>
      <c r="E480" s="22" t="s">
        <v>339</v>
      </c>
      <c r="F480" s="50" t="s">
        <v>1166</v>
      </c>
      <c r="G480" s="183"/>
    </row>
    <row r="481" spans="1:9" ht="31">
      <c r="A481" s="182" t="s">
        <v>2106</v>
      </c>
      <c r="B481" s="114" t="s">
        <v>1168</v>
      </c>
      <c r="C481" s="23" t="s">
        <v>1169</v>
      </c>
      <c r="D481" s="610">
        <v>2</v>
      </c>
      <c r="E481" s="22" t="s">
        <v>339</v>
      </c>
      <c r="F481" s="50" t="s">
        <v>1170</v>
      </c>
      <c r="G481" s="183"/>
    </row>
    <row r="482" spans="1:9" ht="29">
      <c r="A482" s="182"/>
      <c r="B482" s="114"/>
      <c r="C482" s="23" t="s">
        <v>1171</v>
      </c>
      <c r="D482" s="610">
        <v>2</v>
      </c>
      <c r="E482" s="22" t="s">
        <v>418</v>
      </c>
      <c r="F482" s="22"/>
      <c r="G482" s="183"/>
    </row>
    <row r="483" spans="1:9" ht="31" hidden="1">
      <c r="A483" s="79" t="s">
        <v>2110</v>
      </c>
      <c r="B483" s="114" t="s">
        <v>1173</v>
      </c>
      <c r="C483" s="66"/>
      <c r="D483" s="609"/>
      <c r="E483" s="22"/>
      <c r="F483" s="66"/>
      <c r="G483" s="66"/>
      <c r="H483" s="99"/>
      <c r="I483" s="99"/>
    </row>
    <row r="484" spans="1:9" ht="40.15" customHeight="1">
      <c r="A484" s="135" t="s">
        <v>2116</v>
      </c>
      <c r="B484" s="1078" t="s">
        <v>32</v>
      </c>
      <c r="C484" s="1091"/>
      <c r="D484" s="1091"/>
      <c r="E484" s="1091"/>
      <c r="F484" s="1091"/>
      <c r="G484" s="1092"/>
      <c r="H484" s="29">
        <f>SUM(D485:D490)</f>
        <v>12</v>
      </c>
      <c r="I484" s="29">
        <f>COUNT(D485:D490)*2</f>
        <v>12</v>
      </c>
    </row>
    <row r="485" spans="1:9" ht="46.5">
      <c r="A485" s="182" t="s">
        <v>2118</v>
      </c>
      <c r="B485" s="191" t="s">
        <v>1178</v>
      </c>
      <c r="C485" s="50" t="s">
        <v>4970</v>
      </c>
      <c r="D485" s="605">
        <v>2</v>
      </c>
      <c r="E485" s="22" t="s">
        <v>377</v>
      </c>
      <c r="F485" s="66"/>
      <c r="G485" s="183"/>
    </row>
    <row r="486" spans="1:9" ht="15.5">
      <c r="A486" s="182"/>
      <c r="B486" s="191"/>
      <c r="C486" s="50" t="s">
        <v>4971</v>
      </c>
      <c r="D486" s="605">
        <v>2</v>
      </c>
      <c r="E486" s="22" t="s">
        <v>377</v>
      </c>
      <c r="F486" s="66"/>
      <c r="G486" s="183"/>
    </row>
    <row r="487" spans="1:9" ht="15.5">
      <c r="A487" s="182"/>
      <c r="B487" s="191"/>
      <c r="C487" s="50" t="s">
        <v>4972</v>
      </c>
      <c r="D487" s="605">
        <v>2</v>
      </c>
      <c r="E487" s="22" t="s">
        <v>377</v>
      </c>
      <c r="F487" s="66"/>
      <c r="G487" s="183"/>
    </row>
    <row r="488" spans="1:9" ht="29">
      <c r="A488" s="182"/>
      <c r="B488" s="191"/>
      <c r="C488" s="50" t="s">
        <v>4973</v>
      </c>
      <c r="D488" s="605">
        <v>2</v>
      </c>
      <c r="E488" s="22" t="s">
        <v>377</v>
      </c>
      <c r="F488" s="66"/>
      <c r="G488" s="183"/>
    </row>
    <row r="489" spans="1:9" ht="29">
      <c r="A489" s="182"/>
      <c r="B489" s="191"/>
      <c r="C489" s="50" t="s">
        <v>4974</v>
      </c>
      <c r="D489" s="605">
        <v>2</v>
      </c>
      <c r="E489" s="22" t="s">
        <v>377</v>
      </c>
      <c r="F489" s="66"/>
      <c r="G489" s="183"/>
    </row>
    <row r="490" spans="1:9" ht="31">
      <c r="A490" s="182" t="s">
        <v>2130</v>
      </c>
      <c r="B490" s="114" t="s">
        <v>1183</v>
      </c>
      <c r="C490" s="50" t="s">
        <v>4975</v>
      </c>
      <c r="D490" s="605">
        <v>2</v>
      </c>
      <c r="E490" s="22" t="s">
        <v>377</v>
      </c>
      <c r="F490" s="66"/>
      <c r="G490" s="183"/>
    </row>
    <row r="491" spans="1:9" ht="40.15" customHeight="1">
      <c r="A491" s="135" t="s">
        <v>2133</v>
      </c>
      <c r="B491" s="1078" t="s">
        <v>30</v>
      </c>
      <c r="C491" s="1091"/>
      <c r="D491" s="1091"/>
      <c r="E491" s="1091"/>
      <c r="F491" s="1091"/>
      <c r="G491" s="1092"/>
      <c r="H491" s="29">
        <f>SUM(D492:D496)</f>
        <v>10</v>
      </c>
      <c r="I491" s="29">
        <f>COUNT(D492:D496)*2</f>
        <v>10</v>
      </c>
    </row>
    <row r="492" spans="1:9" ht="43.5">
      <c r="A492" s="182" t="s">
        <v>2135</v>
      </c>
      <c r="B492" s="42" t="s">
        <v>1187</v>
      </c>
      <c r="C492" s="448" t="s">
        <v>4976</v>
      </c>
      <c r="D492" s="605">
        <v>2</v>
      </c>
      <c r="E492" s="22" t="s">
        <v>269</v>
      </c>
      <c r="F492" s="50" t="s">
        <v>4977</v>
      </c>
      <c r="G492" s="183"/>
    </row>
    <row r="493" spans="1:9" ht="29">
      <c r="A493" s="182"/>
      <c r="B493" s="42"/>
      <c r="C493" s="448" t="s">
        <v>4978</v>
      </c>
      <c r="D493" s="605">
        <v>2</v>
      </c>
      <c r="E493" s="22" t="s">
        <v>269</v>
      </c>
      <c r="F493" s="50" t="s">
        <v>4979</v>
      </c>
      <c r="G493" s="183"/>
    </row>
    <row r="494" spans="1:9" ht="29">
      <c r="A494" s="182"/>
      <c r="B494" s="42"/>
      <c r="C494" s="448" t="s">
        <v>4980</v>
      </c>
      <c r="D494" s="605">
        <v>2</v>
      </c>
      <c r="E494" s="22" t="s">
        <v>269</v>
      </c>
      <c r="F494" s="50"/>
      <c r="G494" s="183"/>
    </row>
    <row r="495" spans="1:9" ht="29">
      <c r="A495" s="182"/>
      <c r="B495" s="42"/>
      <c r="C495" s="448" t="s">
        <v>4981</v>
      </c>
      <c r="D495" s="605">
        <v>2</v>
      </c>
      <c r="E495" s="22" t="s">
        <v>269</v>
      </c>
      <c r="F495" s="50"/>
      <c r="G495" s="183"/>
    </row>
    <row r="496" spans="1:9" ht="43.5">
      <c r="A496" s="182" t="s">
        <v>2141</v>
      </c>
      <c r="B496" s="42" t="s">
        <v>1200</v>
      </c>
      <c r="C496" s="50" t="s">
        <v>4982</v>
      </c>
      <c r="D496" s="605">
        <v>2</v>
      </c>
      <c r="E496" s="22" t="s">
        <v>269</v>
      </c>
      <c r="F496" s="66"/>
      <c r="G496" s="183"/>
    </row>
    <row r="497" spans="1:9" ht="40.15" customHeight="1">
      <c r="A497" s="135" t="s">
        <v>2149</v>
      </c>
      <c r="B497" s="1078" t="s">
        <v>28</v>
      </c>
      <c r="C497" s="1091"/>
      <c r="D497" s="1091"/>
      <c r="E497" s="1091"/>
      <c r="F497" s="1091"/>
      <c r="G497" s="1092"/>
      <c r="H497" s="29">
        <f>SUM(D498:D508)</f>
        <v>22</v>
      </c>
      <c r="I497" s="29">
        <f>COUNT(D498:D508)*2</f>
        <v>22</v>
      </c>
    </row>
    <row r="498" spans="1:9" ht="43.5">
      <c r="A498" s="182" t="s">
        <v>2150</v>
      </c>
      <c r="B498" s="30" t="s">
        <v>1209</v>
      </c>
      <c r="C498" s="50" t="s">
        <v>4983</v>
      </c>
      <c r="D498" s="605">
        <v>2</v>
      </c>
      <c r="E498" s="22" t="s">
        <v>339</v>
      </c>
      <c r="F498" s="66"/>
      <c r="G498" s="183"/>
    </row>
    <row r="499" spans="1:9" ht="43.5">
      <c r="A499" s="182"/>
      <c r="B499" s="30"/>
      <c r="C499" s="50" t="s">
        <v>4984</v>
      </c>
      <c r="D499" s="605">
        <v>2</v>
      </c>
      <c r="E499" s="22" t="s">
        <v>339</v>
      </c>
      <c r="F499" s="66"/>
      <c r="G499" s="183"/>
    </row>
    <row r="500" spans="1:9" ht="43.5">
      <c r="A500" s="182" t="s">
        <v>2152</v>
      </c>
      <c r="B500" s="42" t="s">
        <v>1212</v>
      </c>
      <c r="C500" s="23" t="s">
        <v>1219</v>
      </c>
      <c r="D500" s="610">
        <v>2</v>
      </c>
      <c r="E500" s="22" t="s">
        <v>538</v>
      </c>
      <c r="F500" s="22"/>
      <c r="G500" s="183"/>
    </row>
    <row r="501" spans="1:9" ht="29">
      <c r="A501" s="182"/>
      <c r="B501" s="42"/>
      <c r="C501" s="23" t="s">
        <v>2160</v>
      </c>
      <c r="D501" s="610">
        <v>2</v>
      </c>
      <c r="E501" s="22" t="s">
        <v>538</v>
      </c>
      <c r="F501" s="22"/>
      <c r="G501" s="183"/>
    </row>
    <row r="502" spans="1:9" ht="43.5">
      <c r="A502" s="182"/>
      <c r="B502" s="42"/>
      <c r="C502" s="30" t="s">
        <v>1221</v>
      </c>
      <c r="D502" s="601">
        <v>2</v>
      </c>
      <c r="E502" s="22" t="s">
        <v>538</v>
      </c>
      <c r="F502" s="22"/>
      <c r="G502" s="183"/>
    </row>
    <row r="503" spans="1:9" ht="29">
      <c r="A503" s="182"/>
      <c r="B503" s="42"/>
      <c r="C503" s="23" t="s">
        <v>1222</v>
      </c>
      <c r="D503" s="610">
        <v>2</v>
      </c>
      <c r="E503" s="22" t="s">
        <v>377</v>
      </c>
      <c r="F503" s="25" t="s">
        <v>1223</v>
      </c>
      <c r="G503" s="183"/>
    </row>
    <row r="504" spans="1:9" ht="43.5">
      <c r="A504" s="182"/>
      <c r="B504" s="42"/>
      <c r="C504" s="23" t="s">
        <v>1224</v>
      </c>
      <c r="D504" s="610">
        <v>2</v>
      </c>
      <c r="E504" s="22" t="s">
        <v>377</v>
      </c>
      <c r="F504" s="25" t="s">
        <v>1225</v>
      </c>
      <c r="G504" s="183"/>
    </row>
    <row r="505" spans="1:9" ht="43.5">
      <c r="A505" s="182" t="s">
        <v>2156</v>
      </c>
      <c r="B505" s="42" t="s">
        <v>1218</v>
      </c>
      <c r="C505" s="50" t="s">
        <v>4985</v>
      </c>
      <c r="D505" s="605">
        <v>2</v>
      </c>
      <c r="E505" s="22" t="s">
        <v>339</v>
      </c>
      <c r="F505" s="66"/>
      <c r="G505" s="183"/>
    </row>
    <row r="506" spans="1:9" ht="29">
      <c r="A506" s="182"/>
      <c r="B506" s="42"/>
      <c r="C506" s="50" t="s">
        <v>1219</v>
      </c>
      <c r="D506" s="605">
        <v>2</v>
      </c>
      <c r="E506" s="22" t="s">
        <v>538</v>
      </c>
      <c r="F506" s="66"/>
      <c r="G506" s="183"/>
    </row>
    <row r="507" spans="1:9">
      <c r="A507" s="182"/>
      <c r="B507" s="42"/>
      <c r="C507" s="50" t="s">
        <v>4986</v>
      </c>
      <c r="D507" s="605">
        <v>2</v>
      </c>
      <c r="E507" s="22" t="s">
        <v>339</v>
      </c>
      <c r="F507" s="66"/>
      <c r="G507" s="183"/>
    </row>
    <row r="508" spans="1:9" ht="29">
      <c r="A508" s="182"/>
      <c r="B508" s="42"/>
      <c r="C508" s="50" t="s">
        <v>4987</v>
      </c>
      <c r="D508" s="605">
        <v>2</v>
      </c>
      <c r="E508" s="22" t="s">
        <v>339</v>
      </c>
      <c r="F508" s="66"/>
      <c r="G508" s="183"/>
    </row>
    <row r="509" spans="1:9" ht="29" hidden="1">
      <c r="A509" s="79" t="s">
        <v>2163</v>
      </c>
      <c r="B509" s="30" t="s">
        <v>1227</v>
      </c>
      <c r="C509" s="66"/>
      <c r="D509" s="609"/>
      <c r="E509" s="22"/>
      <c r="F509" s="66"/>
      <c r="G509" s="66"/>
      <c r="H509" s="99"/>
      <c r="I509" s="99"/>
    </row>
    <row r="510" spans="1:9" hidden="1">
      <c r="A510" s="79" t="s">
        <v>1230</v>
      </c>
      <c r="B510" s="30" t="s">
        <v>1231</v>
      </c>
      <c r="C510" s="66"/>
      <c r="D510" s="609"/>
      <c r="E510" s="22"/>
      <c r="F510" s="66"/>
      <c r="G510" s="66"/>
      <c r="H510" s="99"/>
      <c r="I510" s="99"/>
    </row>
    <row r="511" spans="1:9" ht="40.15" customHeight="1">
      <c r="A511" s="117" t="s">
        <v>2166</v>
      </c>
      <c r="B511" s="1078" t="s">
        <v>26</v>
      </c>
      <c r="C511" s="1091"/>
      <c r="D511" s="1091"/>
      <c r="E511" s="1091"/>
      <c r="F511" s="1091"/>
      <c r="G511" s="1092"/>
      <c r="H511" s="29">
        <f>SUM(D512:D520)</f>
        <v>18</v>
      </c>
      <c r="I511" s="29">
        <f>COUNT(D512:D520)*2</f>
        <v>18</v>
      </c>
    </row>
    <row r="512" spans="1:9" ht="43.5">
      <c r="A512" s="182" t="s">
        <v>2168</v>
      </c>
      <c r="B512" s="191" t="s">
        <v>1233</v>
      </c>
      <c r="C512" s="20" t="s">
        <v>2804</v>
      </c>
      <c r="D512" s="607">
        <v>2</v>
      </c>
      <c r="E512" s="71" t="s">
        <v>339</v>
      </c>
      <c r="F512" s="42" t="s">
        <v>3266</v>
      </c>
      <c r="G512" s="183"/>
    </row>
    <row r="513" spans="1:9" ht="29">
      <c r="A513" s="182"/>
      <c r="B513" s="191"/>
      <c r="C513" s="25" t="s">
        <v>6306</v>
      </c>
      <c r="D513" s="607">
        <v>2</v>
      </c>
      <c r="E513" s="71" t="s">
        <v>339</v>
      </c>
      <c r="F513" s="236"/>
      <c r="G513" s="183"/>
    </row>
    <row r="514" spans="1:9" ht="43.5">
      <c r="A514" s="182"/>
      <c r="B514" s="191"/>
      <c r="C514" s="23" t="s">
        <v>1234</v>
      </c>
      <c r="D514" s="605">
        <v>2</v>
      </c>
      <c r="E514" s="22" t="s">
        <v>377</v>
      </c>
      <c r="F514" s="66"/>
      <c r="G514" s="183"/>
    </row>
    <row r="515" spans="1:9" ht="43.5">
      <c r="A515" s="182"/>
      <c r="B515" s="191"/>
      <c r="C515" s="23" t="s">
        <v>1235</v>
      </c>
      <c r="D515" s="605">
        <v>2</v>
      </c>
      <c r="E515" s="22" t="s">
        <v>339</v>
      </c>
      <c r="F515" s="42" t="s">
        <v>3267</v>
      </c>
      <c r="G515" s="183"/>
    </row>
    <row r="516" spans="1:9" ht="29">
      <c r="A516" s="182"/>
      <c r="B516" s="191"/>
      <c r="C516" s="23" t="s">
        <v>1236</v>
      </c>
      <c r="D516" s="605">
        <v>2</v>
      </c>
      <c r="E516" s="22" t="s">
        <v>339</v>
      </c>
      <c r="F516" s="66"/>
      <c r="G516" s="183"/>
    </row>
    <row r="517" spans="1:9" ht="31">
      <c r="A517" s="182" t="s">
        <v>2173</v>
      </c>
      <c r="B517" s="191" t="s">
        <v>1238</v>
      </c>
      <c r="C517" s="23" t="s">
        <v>1241</v>
      </c>
      <c r="D517" s="610">
        <v>2</v>
      </c>
      <c r="E517" s="22" t="s">
        <v>377</v>
      </c>
      <c r="F517" s="50" t="s">
        <v>1242</v>
      </c>
      <c r="G517" s="183"/>
    </row>
    <row r="518" spans="1:9" ht="43.5">
      <c r="A518" s="182"/>
      <c r="B518" s="191"/>
      <c r="C518" s="23" t="s">
        <v>1243</v>
      </c>
      <c r="D518" s="610">
        <v>2</v>
      </c>
      <c r="E518" s="22" t="s">
        <v>418</v>
      </c>
      <c r="F518" s="50" t="s">
        <v>1244</v>
      </c>
      <c r="G518" s="183"/>
    </row>
    <row r="519" spans="1:9" ht="31">
      <c r="A519" s="182" t="s">
        <v>2178</v>
      </c>
      <c r="B519" s="191" t="s">
        <v>1246</v>
      </c>
      <c r="C519" s="30" t="s">
        <v>1248</v>
      </c>
      <c r="D519" s="605">
        <v>2</v>
      </c>
      <c r="E519" s="303" t="s">
        <v>269</v>
      </c>
      <c r="G519" s="183"/>
    </row>
    <row r="520" spans="1:9" ht="29">
      <c r="A520" s="182"/>
      <c r="B520" s="191"/>
      <c r="C520" s="50" t="s">
        <v>4988</v>
      </c>
      <c r="D520" s="605">
        <v>2</v>
      </c>
      <c r="E520" s="303" t="s">
        <v>269</v>
      </c>
      <c r="F520" s="66"/>
      <c r="G520" s="183"/>
    </row>
    <row r="521" spans="1:9" ht="18.5">
      <c r="A521" s="98"/>
      <c r="B521" s="1375" t="s">
        <v>2181</v>
      </c>
      <c r="C521" s="1375"/>
      <c r="D521" s="1375"/>
      <c r="E521" s="1375"/>
      <c r="F521" s="1375"/>
      <c r="G521" s="1375"/>
      <c r="H521" s="29">
        <f>H522+H525+H530+H534+H571+H575+H582+H590</f>
        <v>114</v>
      </c>
      <c r="I521" s="29">
        <f>I522+I525+I530+I534+I571+I575+I582+I590</f>
        <v>114</v>
      </c>
    </row>
    <row r="522" spans="1:9" ht="40.15" customHeight="1">
      <c r="A522" s="117" t="s">
        <v>25</v>
      </c>
      <c r="B522" s="1078" t="s">
        <v>24</v>
      </c>
      <c r="C522" s="1091"/>
      <c r="D522" s="1091"/>
      <c r="E522" s="1091"/>
      <c r="F522" s="1091"/>
      <c r="G522" s="1092"/>
      <c r="H522" s="29">
        <f>SUM(D523:D524)</f>
        <v>2</v>
      </c>
      <c r="I522" s="29">
        <f>COUNT(D523:D524)*2</f>
        <v>2</v>
      </c>
    </row>
    <row r="523" spans="1:9" ht="62">
      <c r="A523" s="43" t="s">
        <v>1252</v>
      </c>
      <c r="B523" s="114" t="s">
        <v>1253</v>
      </c>
      <c r="C523" s="74" t="s">
        <v>1254</v>
      </c>
      <c r="D523" s="601">
        <v>2</v>
      </c>
      <c r="E523" s="28" t="s">
        <v>538</v>
      </c>
      <c r="F523" s="26"/>
      <c r="G523" s="53"/>
    </row>
    <row r="524" spans="1:9" ht="29" hidden="1">
      <c r="A524" s="68" t="s">
        <v>1255</v>
      </c>
      <c r="B524" s="30" t="s">
        <v>1256</v>
      </c>
      <c r="C524" s="26"/>
      <c r="D524" s="523"/>
      <c r="E524" s="28"/>
      <c r="F524" s="26"/>
      <c r="G524" s="26"/>
      <c r="H524" s="99"/>
      <c r="I524" s="99"/>
    </row>
    <row r="525" spans="1:9" ht="40.15" customHeight="1">
      <c r="A525" s="135" t="s">
        <v>23</v>
      </c>
      <c r="B525" s="1078" t="s">
        <v>22</v>
      </c>
      <c r="C525" s="1091"/>
      <c r="D525" s="1091"/>
      <c r="E525" s="1091"/>
      <c r="F525" s="1091"/>
      <c r="G525" s="1092"/>
      <c r="H525" s="29">
        <f>SUM(D526:D529)</f>
        <v>4</v>
      </c>
      <c r="I525" s="29">
        <f>COUNT(D526:D527)*2</f>
        <v>4</v>
      </c>
    </row>
    <row r="526" spans="1:9" ht="43.5">
      <c r="A526" s="43" t="s">
        <v>1257</v>
      </c>
      <c r="B526" s="191" t="s">
        <v>1258</v>
      </c>
      <c r="C526" s="30" t="s">
        <v>4989</v>
      </c>
      <c r="D526" s="601">
        <v>2</v>
      </c>
      <c r="E526" s="28" t="s">
        <v>646</v>
      </c>
      <c r="F526" s="26"/>
      <c r="G526" s="53"/>
    </row>
    <row r="527" spans="1:9" ht="43.5">
      <c r="A527" s="43"/>
      <c r="B527" s="191"/>
      <c r="C527" s="30" t="s">
        <v>4990</v>
      </c>
      <c r="D527" s="601">
        <v>2</v>
      </c>
      <c r="E527" s="28" t="s">
        <v>646</v>
      </c>
      <c r="F527" s="26"/>
      <c r="G527" s="53"/>
    </row>
    <row r="528" spans="1:9" ht="31" hidden="1">
      <c r="A528" s="68" t="s">
        <v>1259</v>
      </c>
      <c r="B528" s="191" t="s">
        <v>1260</v>
      </c>
      <c r="C528" s="26"/>
      <c r="D528" s="523"/>
      <c r="E528" s="28"/>
      <c r="F528" s="26"/>
      <c r="G528" s="26"/>
      <c r="H528" s="99"/>
      <c r="I528" s="99"/>
    </row>
    <row r="529" spans="1:9" ht="31" hidden="1">
      <c r="A529" s="68" t="s">
        <v>1261</v>
      </c>
      <c r="B529" s="191" t="s">
        <v>1262</v>
      </c>
      <c r="C529" s="26"/>
      <c r="D529" s="523"/>
      <c r="E529" s="28"/>
      <c r="F529" s="26"/>
      <c r="G529" s="26"/>
      <c r="H529" s="99"/>
      <c r="I529" s="99"/>
    </row>
    <row r="530" spans="1:9" ht="40.15" customHeight="1">
      <c r="A530" s="135" t="s">
        <v>2191</v>
      </c>
      <c r="B530" s="1078" t="s">
        <v>20</v>
      </c>
      <c r="C530" s="1091"/>
      <c r="D530" s="1091"/>
      <c r="E530" s="1091"/>
      <c r="F530" s="1091"/>
      <c r="G530" s="1092"/>
      <c r="H530" s="29">
        <f>SUM(D531:D533)</f>
        <v>6</v>
      </c>
      <c r="I530" s="29">
        <f>COUNT(D531:D533)*2</f>
        <v>6</v>
      </c>
    </row>
    <row r="531" spans="1:9" ht="87">
      <c r="A531" s="18" t="s">
        <v>2193</v>
      </c>
      <c r="B531" s="191" t="s">
        <v>1264</v>
      </c>
      <c r="C531" s="25" t="s">
        <v>2581</v>
      </c>
      <c r="D531" s="601">
        <v>2</v>
      </c>
      <c r="E531" s="28" t="s">
        <v>538</v>
      </c>
      <c r="F531" s="26"/>
      <c r="G531" s="53"/>
    </row>
    <row r="532" spans="1:9" ht="46.5">
      <c r="A532" s="18" t="s">
        <v>2197</v>
      </c>
      <c r="B532" s="191" t="s">
        <v>1268</v>
      </c>
      <c r="C532" s="30" t="s">
        <v>4991</v>
      </c>
      <c r="D532" s="601">
        <v>2</v>
      </c>
      <c r="E532" s="28" t="s">
        <v>538</v>
      </c>
      <c r="F532" s="26"/>
      <c r="G532" s="53"/>
    </row>
    <row r="533" spans="1:9" ht="46.5">
      <c r="A533" s="18" t="s">
        <v>2199</v>
      </c>
      <c r="B533" s="114" t="s">
        <v>1271</v>
      </c>
      <c r="C533" s="191" t="s">
        <v>1272</v>
      </c>
      <c r="D533" s="601">
        <v>2</v>
      </c>
      <c r="E533" s="28" t="s">
        <v>538</v>
      </c>
      <c r="F533" s="191" t="s">
        <v>1273</v>
      </c>
      <c r="G533" s="53"/>
    </row>
    <row r="534" spans="1:9" ht="40.15" customHeight="1">
      <c r="A534" s="135" t="s">
        <v>2202</v>
      </c>
      <c r="B534" s="1078" t="s">
        <v>18</v>
      </c>
      <c r="C534" s="1091"/>
      <c r="D534" s="1091"/>
      <c r="E534" s="1091"/>
      <c r="F534" s="1091"/>
      <c r="G534" s="1092"/>
      <c r="H534" s="29">
        <f>SUM(D535:D570)</f>
        <v>72</v>
      </c>
      <c r="I534" s="29">
        <f>COUNT(D535:D570)*2</f>
        <v>72</v>
      </c>
    </row>
    <row r="535" spans="1:9" ht="43.5">
      <c r="A535" s="18" t="s">
        <v>2204</v>
      </c>
      <c r="B535" s="191" t="s">
        <v>1275</v>
      </c>
      <c r="C535" s="123" t="s">
        <v>4992</v>
      </c>
      <c r="D535" s="601">
        <v>2</v>
      </c>
      <c r="E535" s="28" t="s">
        <v>646</v>
      </c>
      <c r="F535" s="50"/>
      <c r="G535" s="53"/>
    </row>
    <row r="536" spans="1:9" ht="29">
      <c r="A536" s="18"/>
      <c r="B536" s="191"/>
      <c r="C536" s="23" t="s">
        <v>1277</v>
      </c>
      <c r="D536" s="520">
        <v>2</v>
      </c>
      <c r="E536" s="28" t="s">
        <v>375</v>
      </c>
      <c r="F536" s="50"/>
      <c r="G536" s="53"/>
    </row>
    <row r="537" spans="1:9" ht="43.5">
      <c r="A537" s="18"/>
      <c r="B537" s="191"/>
      <c r="C537" s="123" t="s">
        <v>4993</v>
      </c>
      <c r="D537" s="601">
        <v>2</v>
      </c>
      <c r="E537" s="28" t="s">
        <v>646</v>
      </c>
      <c r="F537" s="50"/>
      <c r="G537" s="53"/>
    </row>
    <row r="538" spans="1:9" ht="29">
      <c r="A538" s="18"/>
      <c r="B538" s="191"/>
      <c r="C538" s="23" t="s">
        <v>1277</v>
      </c>
      <c r="D538" s="520">
        <v>2</v>
      </c>
      <c r="E538" s="28" t="s">
        <v>375</v>
      </c>
      <c r="F538" s="50"/>
      <c r="G538" s="53"/>
    </row>
    <row r="539" spans="1:9" ht="58">
      <c r="A539" s="18"/>
      <c r="B539" s="191"/>
      <c r="C539" s="123" t="s">
        <v>4994</v>
      </c>
      <c r="D539" s="601">
        <v>2</v>
      </c>
      <c r="E539" s="28" t="s">
        <v>646</v>
      </c>
      <c r="F539" s="50"/>
      <c r="G539" s="53"/>
    </row>
    <row r="540" spans="1:9" ht="29">
      <c r="A540" s="18"/>
      <c r="B540" s="191"/>
      <c r="C540" s="23" t="s">
        <v>1277</v>
      </c>
      <c r="D540" s="520">
        <v>2</v>
      </c>
      <c r="E540" s="28" t="s">
        <v>375</v>
      </c>
      <c r="F540" s="50"/>
      <c r="G540" s="53"/>
    </row>
    <row r="541" spans="1:9" ht="46.5">
      <c r="A541" s="18" t="s">
        <v>2207</v>
      </c>
      <c r="B541" s="191" t="s">
        <v>1279</v>
      </c>
      <c r="C541" s="50" t="s">
        <v>4995</v>
      </c>
      <c r="D541" s="605">
        <v>2</v>
      </c>
      <c r="E541" s="28" t="s">
        <v>646</v>
      </c>
      <c r="F541" s="50"/>
      <c r="G541" s="53"/>
    </row>
    <row r="542" spans="1:9" ht="58">
      <c r="A542" s="18"/>
      <c r="B542" s="191"/>
      <c r="C542" s="50" t="s">
        <v>4996</v>
      </c>
      <c r="D542" s="605">
        <v>2</v>
      </c>
      <c r="E542" s="28" t="s">
        <v>646</v>
      </c>
      <c r="F542" s="50"/>
      <c r="G542" s="53"/>
    </row>
    <row r="543" spans="1:9" ht="43.5">
      <c r="A543" s="18"/>
      <c r="B543" s="191"/>
      <c r="C543" s="50" t="s">
        <v>4997</v>
      </c>
      <c r="D543" s="605">
        <v>2</v>
      </c>
      <c r="E543" s="28" t="s">
        <v>646</v>
      </c>
      <c r="F543" s="50"/>
      <c r="G543" s="53"/>
    </row>
    <row r="544" spans="1:9" ht="43.5">
      <c r="A544" s="18"/>
      <c r="B544" s="191"/>
      <c r="C544" s="50" t="s">
        <v>4998</v>
      </c>
      <c r="D544" s="605">
        <v>2</v>
      </c>
      <c r="E544" s="28" t="s">
        <v>646</v>
      </c>
      <c r="F544" s="50"/>
      <c r="G544" s="53"/>
    </row>
    <row r="545" spans="1:7" ht="43.5">
      <c r="A545" s="18"/>
      <c r="B545" s="191"/>
      <c r="C545" s="50" t="s">
        <v>4999</v>
      </c>
      <c r="D545" s="605">
        <v>2</v>
      </c>
      <c r="E545" s="28" t="s">
        <v>646</v>
      </c>
      <c r="F545" s="50"/>
      <c r="G545" s="53"/>
    </row>
    <row r="546" spans="1:7" ht="43.5">
      <c r="A546" s="18"/>
      <c r="B546" s="191"/>
      <c r="C546" s="50" t="s">
        <v>5000</v>
      </c>
      <c r="D546" s="605">
        <v>2</v>
      </c>
      <c r="E546" s="28" t="s">
        <v>646</v>
      </c>
      <c r="F546" s="50"/>
      <c r="G546" s="53"/>
    </row>
    <row r="547" spans="1:7" ht="58">
      <c r="A547" s="18"/>
      <c r="B547" s="191"/>
      <c r="C547" s="50" t="s">
        <v>5001</v>
      </c>
      <c r="D547" s="605">
        <v>2</v>
      </c>
      <c r="E547" s="28" t="s">
        <v>646</v>
      </c>
      <c r="F547" s="50"/>
      <c r="G547" s="53"/>
    </row>
    <row r="548" spans="1:7" ht="43.5">
      <c r="A548" s="18"/>
      <c r="B548" s="191"/>
      <c r="C548" s="50" t="s">
        <v>5002</v>
      </c>
      <c r="D548" s="605">
        <v>2</v>
      </c>
      <c r="E548" s="28" t="s">
        <v>646</v>
      </c>
      <c r="F548" s="50"/>
      <c r="G548" s="53"/>
    </row>
    <row r="549" spans="1:7" ht="58">
      <c r="A549" s="18"/>
      <c r="B549" s="191"/>
      <c r="C549" s="50" t="s">
        <v>5003</v>
      </c>
      <c r="D549" s="605">
        <v>2</v>
      </c>
      <c r="E549" s="28" t="s">
        <v>646</v>
      </c>
      <c r="F549" s="50"/>
      <c r="G549" s="53"/>
    </row>
    <row r="550" spans="1:7" ht="58">
      <c r="A550" s="18"/>
      <c r="B550" s="191"/>
      <c r="C550" s="50" t="s">
        <v>5004</v>
      </c>
      <c r="D550" s="605">
        <v>2</v>
      </c>
      <c r="E550" s="28" t="s">
        <v>646</v>
      </c>
      <c r="F550" s="50"/>
      <c r="G550" s="53"/>
    </row>
    <row r="551" spans="1:7" ht="43.5">
      <c r="A551" s="18"/>
      <c r="B551" s="191"/>
      <c r="C551" s="50" t="s">
        <v>5005</v>
      </c>
      <c r="D551" s="605">
        <v>2</v>
      </c>
      <c r="E551" s="28" t="s">
        <v>646</v>
      </c>
      <c r="F551" s="50"/>
      <c r="G551" s="53"/>
    </row>
    <row r="552" spans="1:7" ht="43.5">
      <c r="A552" s="18"/>
      <c r="B552" s="191"/>
      <c r="C552" s="50" t="s">
        <v>5006</v>
      </c>
      <c r="D552" s="605">
        <v>2</v>
      </c>
      <c r="E552" s="28" t="s">
        <v>646</v>
      </c>
      <c r="F552" s="50"/>
      <c r="G552" s="53"/>
    </row>
    <row r="553" spans="1:7" ht="58">
      <c r="A553" s="18"/>
      <c r="B553" s="191"/>
      <c r="C553" s="50" t="s">
        <v>5007</v>
      </c>
      <c r="D553" s="605">
        <v>2</v>
      </c>
      <c r="E553" s="28" t="s">
        <v>646</v>
      </c>
      <c r="F553" s="50"/>
      <c r="G553" s="53"/>
    </row>
    <row r="554" spans="1:7" ht="58">
      <c r="A554" s="18"/>
      <c r="B554" s="191"/>
      <c r="C554" s="50" t="s">
        <v>5008</v>
      </c>
      <c r="D554" s="605">
        <v>2</v>
      </c>
      <c r="E554" s="28" t="s">
        <v>646</v>
      </c>
      <c r="F554" s="50"/>
      <c r="G554" s="53"/>
    </row>
    <row r="555" spans="1:7" ht="58">
      <c r="A555" s="18"/>
      <c r="B555" s="191"/>
      <c r="C555" s="50" t="s">
        <v>5009</v>
      </c>
      <c r="D555" s="605">
        <v>2</v>
      </c>
      <c r="E555" s="28" t="s">
        <v>646</v>
      </c>
      <c r="F555" s="50"/>
      <c r="G555" s="53"/>
    </row>
    <row r="556" spans="1:7" ht="58">
      <c r="A556" s="18"/>
      <c r="B556" s="191"/>
      <c r="C556" s="50" t="s">
        <v>5010</v>
      </c>
      <c r="D556" s="605">
        <v>2</v>
      </c>
      <c r="E556" s="28" t="s">
        <v>646</v>
      </c>
      <c r="F556" s="50"/>
      <c r="G556" s="53"/>
    </row>
    <row r="557" spans="1:7" ht="58">
      <c r="A557" s="18"/>
      <c r="B557" s="191"/>
      <c r="C557" s="50" t="s">
        <v>5011</v>
      </c>
      <c r="D557" s="605">
        <v>2</v>
      </c>
      <c r="E557" s="28" t="s">
        <v>646</v>
      </c>
      <c r="F557" s="50"/>
      <c r="G557" s="53"/>
    </row>
    <row r="558" spans="1:7" ht="43.5">
      <c r="A558" s="18"/>
      <c r="B558" s="191"/>
      <c r="C558" s="50" t="s">
        <v>5012</v>
      </c>
      <c r="D558" s="605">
        <v>2</v>
      </c>
      <c r="E558" s="28" t="s">
        <v>646</v>
      </c>
      <c r="F558" s="50"/>
      <c r="G558" s="53"/>
    </row>
    <row r="559" spans="1:7" ht="72.5">
      <c r="A559" s="18"/>
      <c r="B559" s="191"/>
      <c r="C559" s="50" t="s">
        <v>5013</v>
      </c>
      <c r="D559" s="605">
        <v>2</v>
      </c>
      <c r="E559" s="28" t="s">
        <v>646</v>
      </c>
      <c r="F559" s="50"/>
      <c r="G559" s="53"/>
    </row>
    <row r="560" spans="1:7" ht="43.5">
      <c r="A560" s="18"/>
      <c r="B560" s="191"/>
      <c r="C560" s="50" t="s">
        <v>5014</v>
      </c>
      <c r="D560" s="605">
        <v>2</v>
      </c>
      <c r="E560" s="28" t="s">
        <v>646</v>
      </c>
      <c r="F560" s="50"/>
      <c r="G560" s="53"/>
    </row>
    <row r="561" spans="1:9" ht="58">
      <c r="A561" s="18"/>
      <c r="B561" s="191"/>
      <c r="C561" s="50" t="s">
        <v>5015</v>
      </c>
      <c r="D561" s="605">
        <v>2</v>
      </c>
      <c r="E561" s="28" t="s">
        <v>646</v>
      </c>
      <c r="F561" s="50"/>
      <c r="G561" s="53"/>
    </row>
    <row r="562" spans="1:9" ht="58">
      <c r="A562" s="18"/>
      <c r="B562" s="191"/>
      <c r="C562" s="50" t="s">
        <v>5016</v>
      </c>
      <c r="D562" s="605">
        <v>2</v>
      </c>
      <c r="E562" s="28" t="s">
        <v>646</v>
      </c>
      <c r="F562" s="50"/>
      <c r="G562" s="53"/>
    </row>
    <row r="563" spans="1:9" ht="43.5">
      <c r="A563" s="18"/>
      <c r="B563" s="191"/>
      <c r="C563" s="50" t="s">
        <v>5017</v>
      </c>
      <c r="D563" s="605">
        <v>2</v>
      </c>
      <c r="E563" s="28" t="s">
        <v>646</v>
      </c>
      <c r="F563" s="50"/>
      <c r="G563" s="53"/>
    </row>
    <row r="564" spans="1:9" ht="43.5">
      <c r="A564" s="18"/>
      <c r="B564" s="191"/>
      <c r="C564" s="50" t="s">
        <v>5018</v>
      </c>
      <c r="D564" s="605">
        <v>2</v>
      </c>
      <c r="E564" s="28" t="s">
        <v>646</v>
      </c>
      <c r="F564" s="50"/>
      <c r="G564" s="53"/>
    </row>
    <row r="565" spans="1:9" ht="63" customHeight="1">
      <c r="A565" s="18"/>
      <c r="B565" s="191"/>
      <c r="C565" s="50" t="s">
        <v>5019</v>
      </c>
      <c r="D565" s="605">
        <v>2</v>
      </c>
      <c r="E565" s="28" t="s">
        <v>646</v>
      </c>
      <c r="F565" s="50"/>
      <c r="G565" s="53"/>
    </row>
    <row r="566" spans="1:9" ht="31">
      <c r="A566" s="18" t="s">
        <v>2224</v>
      </c>
      <c r="B566" s="191" t="s">
        <v>1294</v>
      </c>
      <c r="C566" s="50" t="s">
        <v>2600</v>
      </c>
      <c r="D566" s="605">
        <v>2</v>
      </c>
      <c r="E566" s="28" t="s">
        <v>538</v>
      </c>
      <c r="F566" s="66"/>
      <c r="G566" s="53"/>
    </row>
    <row r="567" spans="1:9" ht="43.5">
      <c r="A567" s="18" t="s">
        <v>2228</v>
      </c>
      <c r="B567" s="191" t="s">
        <v>1297</v>
      </c>
      <c r="C567" s="50" t="s">
        <v>5020</v>
      </c>
      <c r="D567" s="605">
        <v>2</v>
      </c>
      <c r="E567" s="28" t="s">
        <v>339</v>
      </c>
      <c r="F567" s="50"/>
      <c r="G567" s="53"/>
    </row>
    <row r="568" spans="1:9" ht="43.5">
      <c r="A568" s="18"/>
      <c r="C568" s="50" t="s">
        <v>5021</v>
      </c>
      <c r="D568" s="605">
        <v>2</v>
      </c>
      <c r="E568" s="28" t="s">
        <v>339</v>
      </c>
      <c r="F568" s="50"/>
      <c r="G568" s="352"/>
    </row>
    <row r="569" spans="1:9" ht="43.5">
      <c r="A569" s="18"/>
      <c r="B569" s="191"/>
      <c r="C569" s="50" t="s">
        <v>5022</v>
      </c>
      <c r="D569" s="605">
        <v>2</v>
      </c>
      <c r="E569" s="28" t="s">
        <v>339</v>
      </c>
      <c r="F569" s="50"/>
      <c r="G569" s="352"/>
    </row>
    <row r="570" spans="1:9" ht="29">
      <c r="A570" s="18"/>
      <c r="B570" s="191"/>
      <c r="C570" s="50" t="s">
        <v>5023</v>
      </c>
      <c r="D570" s="605">
        <v>2</v>
      </c>
      <c r="E570" s="28" t="s">
        <v>339</v>
      </c>
      <c r="F570" s="50"/>
      <c r="G570" s="352"/>
    </row>
    <row r="571" spans="1:9" ht="40.15" customHeight="1">
      <c r="A571" s="135" t="s">
        <v>2235</v>
      </c>
      <c r="B571" s="1078" t="s">
        <v>16</v>
      </c>
      <c r="C571" s="1091"/>
      <c r="D571" s="1091"/>
      <c r="E571" s="1091"/>
      <c r="F571" s="1091"/>
      <c r="G571" s="1092"/>
      <c r="H571" s="29">
        <f>SUM(D572:D574)</f>
        <v>6</v>
      </c>
      <c r="I571" s="29">
        <f>COUNT(D572:D574)*2</f>
        <v>6</v>
      </c>
    </row>
    <row r="572" spans="1:9" ht="29">
      <c r="A572" s="18" t="s">
        <v>2237</v>
      </c>
      <c r="B572" s="191" t="s">
        <v>1302</v>
      </c>
      <c r="C572" s="50" t="s">
        <v>1303</v>
      </c>
      <c r="D572" s="601">
        <v>2</v>
      </c>
      <c r="E572" s="28" t="s">
        <v>538</v>
      </c>
      <c r="F572" s="26"/>
      <c r="G572" s="53"/>
    </row>
    <row r="573" spans="1:9" ht="31">
      <c r="A573" s="18" t="s">
        <v>2240</v>
      </c>
      <c r="B573" s="191" t="s">
        <v>1305</v>
      </c>
      <c r="C573" s="25" t="s">
        <v>1306</v>
      </c>
      <c r="D573" s="601">
        <v>2</v>
      </c>
      <c r="E573" s="28" t="s">
        <v>538</v>
      </c>
      <c r="F573" s="26"/>
      <c r="G573" s="53"/>
    </row>
    <row r="574" spans="1:9" ht="31">
      <c r="A574" s="18" t="s">
        <v>1307</v>
      </c>
      <c r="B574" s="191" t="s">
        <v>1308</v>
      </c>
      <c r="C574" s="23" t="s">
        <v>1309</v>
      </c>
      <c r="D574" s="601">
        <v>2</v>
      </c>
      <c r="E574" s="28" t="s">
        <v>538</v>
      </c>
      <c r="F574" s="26"/>
      <c r="G574" s="53"/>
    </row>
    <row r="575" spans="1:9" ht="40.15" customHeight="1">
      <c r="A575" s="135" t="s">
        <v>2244</v>
      </c>
      <c r="B575" s="992" t="s">
        <v>14</v>
      </c>
      <c r="C575" s="1001"/>
      <c r="D575" s="1001"/>
      <c r="E575" s="1001"/>
      <c r="F575" s="1001"/>
      <c r="G575" s="1002"/>
      <c r="H575" s="29">
        <f>SUM(D576:D581)</f>
        <v>12</v>
      </c>
      <c r="I575" s="29">
        <f>COUNT(D576:D581)*2</f>
        <v>12</v>
      </c>
    </row>
    <row r="576" spans="1:9" ht="31">
      <c r="A576" s="18" t="s">
        <v>2245</v>
      </c>
      <c r="B576" s="19" t="s">
        <v>1311</v>
      </c>
      <c r="C576" s="25" t="s">
        <v>1312</v>
      </c>
      <c r="D576" s="605">
        <v>2</v>
      </c>
      <c r="E576" s="28" t="s">
        <v>651</v>
      </c>
      <c r="F576" s="50" t="s">
        <v>4895</v>
      </c>
      <c r="G576" s="53"/>
    </row>
    <row r="577" spans="1:9" ht="31">
      <c r="A577" s="18" t="s">
        <v>1313</v>
      </c>
      <c r="B577" s="19" t="s">
        <v>1314</v>
      </c>
      <c r="C577" s="30" t="s">
        <v>5024</v>
      </c>
      <c r="D577" s="605">
        <v>2</v>
      </c>
      <c r="E577" s="28" t="s">
        <v>651</v>
      </c>
      <c r="F577" s="66"/>
      <c r="G577" s="53"/>
    </row>
    <row r="578" spans="1:9" ht="29">
      <c r="A578" s="18"/>
      <c r="B578" s="19"/>
      <c r="C578" s="30" t="s">
        <v>5025</v>
      </c>
      <c r="D578" s="605">
        <v>2</v>
      </c>
      <c r="E578" s="28" t="s">
        <v>651</v>
      </c>
      <c r="F578" s="66"/>
      <c r="G578" s="53"/>
    </row>
    <row r="579" spans="1:9" ht="46.5">
      <c r="A579" s="18" t="s">
        <v>1318</v>
      </c>
      <c r="B579" s="51" t="s">
        <v>1319</v>
      </c>
      <c r="C579" s="123" t="s">
        <v>1320</v>
      </c>
      <c r="D579" s="601">
        <v>2</v>
      </c>
      <c r="E579" s="28" t="s">
        <v>651</v>
      </c>
      <c r="F579" s="26"/>
      <c r="G579" s="53"/>
    </row>
    <row r="580" spans="1:9" ht="31">
      <c r="A580" s="18" t="s">
        <v>2255</v>
      </c>
      <c r="B580" s="19" t="s">
        <v>1322</v>
      </c>
      <c r="C580" s="66" t="s">
        <v>1323</v>
      </c>
      <c r="D580" s="605">
        <v>2</v>
      </c>
      <c r="E580" s="28" t="s">
        <v>651</v>
      </c>
      <c r="F580" s="66"/>
      <c r="G580" s="53"/>
    </row>
    <row r="581" spans="1:9" ht="46.5">
      <c r="A581" s="18" t="s">
        <v>2257</v>
      </c>
      <c r="B581" s="19" t="s">
        <v>2807</v>
      </c>
      <c r="C581" s="25" t="s">
        <v>1326</v>
      </c>
      <c r="D581" s="605">
        <v>2</v>
      </c>
      <c r="E581" s="28" t="s">
        <v>651</v>
      </c>
      <c r="F581" s="66"/>
      <c r="G581" s="53"/>
    </row>
    <row r="582" spans="1:9" ht="40.15" customHeight="1">
      <c r="A582" s="135" t="s">
        <v>2261</v>
      </c>
      <c r="B582" s="996" t="s">
        <v>1327</v>
      </c>
      <c r="C582" s="997"/>
      <c r="D582" s="997"/>
      <c r="E582" s="997"/>
      <c r="F582" s="997"/>
      <c r="G582" s="1079"/>
      <c r="H582" s="29">
        <f>SUM(D583:D589)</f>
        <v>6</v>
      </c>
      <c r="I582" s="29">
        <f>COUNT(D583:D589)*2</f>
        <v>6</v>
      </c>
    </row>
    <row r="583" spans="1:9" ht="153.75" hidden="1" customHeight="1">
      <c r="A583" s="27" t="s">
        <v>1328</v>
      </c>
      <c r="B583" s="50" t="s">
        <v>1329</v>
      </c>
      <c r="C583" s="50" t="s">
        <v>1330</v>
      </c>
      <c r="D583" s="530"/>
      <c r="E583" s="26" t="s">
        <v>538</v>
      </c>
      <c r="F583" s="91" t="s">
        <v>1331</v>
      </c>
      <c r="G583" s="26"/>
      <c r="H583" s="99"/>
      <c r="I583" s="99"/>
    </row>
    <row r="584" spans="1:9" ht="102.75" hidden="1" customHeight="1">
      <c r="A584" s="27" t="s">
        <v>1332</v>
      </c>
      <c r="B584" s="50" t="s">
        <v>1333</v>
      </c>
      <c r="C584" s="50" t="s">
        <v>1334</v>
      </c>
      <c r="D584" s="530"/>
      <c r="E584" s="26" t="s">
        <v>538</v>
      </c>
      <c r="F584" s="91" t="s">
        <v>1335</v>
      </c>
      <c r="G584" s="53"/>
      <c r="H584" s="99"/>
      <c r="I584" s="99"/>
    </row>
    <row r="585" spans="1:9" ht="119.25" hidden="1" customHeight="1">
      <c r="A585" s="27" t="s">
        <v>1336</v>
      </c>
      <c r="B585" s="50" t="s">
        <v>1337</v>
      </c>
      <c r="C585" s="50" t="s">
        <v>1338</v>
      </c>
      <c r="D585" s="530"/>
      <c r="E585" s="26" t="s">
        <v>538</v>
      </c>
      <c r="F585" s="91" t="s">
        <v>1339</v>
      </c>
      <c r="G585" s="53"/>
      <c r="H585" s="99"/>
      <c r="I585" s="99"/>
    </row>
    <row r="586" spans="1:9" ht="136.5" customHeight="1">
      <c r="A586" s="63" t="s">
        <v>1340</v>
      </c>
      <c r="B586" s="50" t="s">
        <v>1341</v>
      </c>
      <c r="C586" s="50" t="s">
        <v>1342</v>
      </c>
      <c r="D586" s="530">
        <v>2</v>
      </c>
      <c r="E586" s="26" t="s">
        <v>538</v>
      </c>
      <c r="F586" s="91" t="s">
        <v>1343</v>
      </c>
      <c r="G586" s="53"/>
    </row>
    <row r="587" spans="1:9" ht="95.25" customHeight="1">
      <c r="A587" s="63" t="s">
        <v>1344</v>
      </c>
      <c r="B587" s="50" t="s">
        <v>1345</v>
      </c>
      <c r="C587" s="50" t="s">
        <v>1346</v>
      </c>
      <c r="D587" s="530">
        <v>2</v>
      </c>
      <c r="E587" s="26" t="s">
        <v>538</v>
      </c>
      <c r="F587" s="91" t="s">
        <v>1347</v>
      </c>
      <c r="G587" s="53"/>
    </row>
    <row r="588" spans="1:9" ht="110.25" hidden="1" customHeight="1">
      <c r="A588" s="27" t="s">
        <v>1348</v>
      </c>
      <c r="B588" s="50" t="s">
        <v>1349</v>
      </c>
      <c r="C588" s="50" t="s">
        <v>1350</v>
      </c>
      <c r="D588" s="530"/>
      <c r="E588" s="26" t="s">
        <v>538</v>
      </c>
      <c r="F588" s="91" t="s">
        <v>1351</v>
      </c>
      <c r="G588" s="53"/>
      <c r="H588" s="99"/>
      <c r="I588" s="99"/>
    </row>
    <row r="589" spans="1:9" ht="124.5" customHeight="1">
      <c r="A589" s="63" t="s">
        <v>1352</v>
      </c>
      <c r="B589" s="50" t="s">
        <v>1353</v>
      </c>
      <c r="C589" s="50" t="s">
        <v>1354</v>
      </c>
      <c r="D589" s="530">
        <v>2</v>
      </c>
      <c r="E589" s="26" t="s">
        <v>538</v>
      </c>
      <c r="F589" s="91" t="s">
        <v>1355</v>
      </c>
      <c r="G589" s="53"/>
    </row>
    <row r="590" spans="1:9" ht="40.15" customHeight="1">
      <c r="A590" s="135" t="s">
        <v>2264</v>
      </c>
      <c r="B590" s="1078" t="s">
        <v>11</v>
      </c>
      <c r="C590" s="1091"/>
      <c r="D590" s="1091"/>
      <c r="E590" s="1091"/>
      <c r="F590" s="1091"/>
      <c r="G590" s="1092"/>
      <c r="H590" s="29">
        <f>SUM(D591:D593)</f>
        <v>6</v>
      </c>
      <c r="I590" s="29">
        <f>COUNT(D591:D593)*2</f>
        <v>6</v>
      </c>
    </row>
    <row r="591" spans="1:9" ht="31">
      <c r="A591" s="43" t="s">
        <v>2266</v>
      </c>
      <c r="B591" s="191" t="s">
        <v>1357</v>
      </c>
      <c r="C591" s="23" t="s">
        <v>1358</v>
      </c>
      <c r="D591" s="520">
        <v>2</v>
      </c>
      <c r="E591" s="28" t="s">
        <v>269</v>
      </c>
      <c r="F591" s="28" t="s">
        <v>1359</v>
      </c>
      <c r="G591" s="156"/>
    </row>
    <row r="592" spans="1:9" ht="29">
      <c r="A592" s="43"/>
      <c r="B592" s="191"/>
      <c r="C592" s="55" t="s">
        <v>1360</v>
      </c>
      <c r="D592" s="627">
        <v>2</v>
      </c>
      <c r="E592" s="59" t="s">
        <v>269</v>
      </c>
      <c r="F592" s="59" t="s">
        <v>1361</v>
      </c>
      <c r="G592" s="156"/>
    </row>
    <row r="593" spans="1:9" ht="31">
      <c r="A593" s="43" t="s">
        <v>2268</v>
      </c>
      <c r="B593" s="191" t="s">
        <v>1363</v>
      </c>
      <c r="C593" s="28" t="s">
        <v>2270</v>
      </c>
      <c r="D593" s="520">
        <v>2</v>
      </c>
      <c r="E593" s="34" t="s">
        <v>538</v>
      </c>
      <c r="F593" s="23" t="s">
        <v>1364</v>
      </c>
      <c r="G593" s="156"/>
    </row>
    <row r="594" spans="1:9" ht="15.5" hidden="1">
      <c r="A594" s="92" t="s">
        <v>10</v>
      </c>
      <c r="B594" s="993" t="s">
        <v>1365</v>
      </c>
      <c r="C594" s="994"/>
      <c r="D594" s="994"/>
      <c r="E594" s="994"/>
      <c r="F594" s="994"/>
      <c r="G594" s="998"/>
      <c r="H594" s="99">
        <f>SUM(D595:D600)</f>
        <v>0</v>
      </c>
      <c r="I594" s="99">
        <f>COUNT(D595:D600)*2</f>
        <v>0</v>
      </c>
    </row>
    <row r="595" spans="1:9" ht="43.5" hidden="1">
      <c r="A595" s="92" t="s">
        <v>1366</v>
      </c>
      <c r="B595" s="50" t="s">
        <v>1367</v>
      </c>
      <c r="C595" s="50"/>
      <c r="D595" s="531"/>
      <c r="E595" s="50"/>
      <c r="F595" s="50"/>
      <c r="G595" s="50"/>
      <c r="H595" s="99"/>
      <c r="I595" s="99"/>
    </row>
    <row r="596" spans="1:9" ht="43.5" hidden="1">
      <c r="A596" s="92" t="s">
        <v>1368</v>
      </c>
      <c r="B596" s="50" t="s">
        <v>1369</v>
      </c>
      <c r="C596" s="50"/>
      <c r="D596" s="531"/>
      <c r="E596" s="50"/>
      <c r="F596" s="50"/>
      <c r="G596" s="50"/>
      <c r="H596" s="99"/>
      <c r="I596" s="99"/>
    </row>
    <row r="597" spans="1:9" ht="43.5" hidden="1">
      <c r="A597" s="92" t="s">
        <v>1370</v>
      </c>
      <c r="B597" s="50" t="s">
        <v>1371</v>
      </c>
      <c r="C597" s="50"/>
      <c r="D597" s="531"/>
      <c r="E597" s="50"/>
      <c r="F597" s="50"/>
      <c r="G597" s="50"/>
      <c r="H597" s="99"/>
      <c r="I597" s="99"/>
    </row>
    <row r="598" spans="1:9" ht="58" hidden="1">
      <c r="A598" s="92" t="s">
        <v>1372</v>
      </c>
      <c r="B598" s="50" t="s">
        <v>1373</v>
      </c>
      <c r="C598" s="50"/>
      <c r="D598" s="531"/>
      <c r="E598" s="50"/>
      <c r="F598" s="50"/>
      <c r="G598" s="50"/>
      <c r="H598" s="99"/>
      <c r="I598" s="99"/>
    </row>
    <row r="599" spans="1:9" ht="29" hidden="1">
      <c r="A599" s="92" t="s">
        <v>1374</v>
      </c>
      <c r="B599" s="50" t="s">
        <v>1375</v>
      </c>
      <c r="C599" s="50"/>
      <c r="D599" s="531"/>
      <c r="E599" s="50"/>
      <c r="F599" s="50"/>
      <c r="G599" s="50"/>
      <c r="H599" s="99"/>
      <c r="I599" s="99"/>
    </row>
    <row r="600" spans="1:9" ht="29" hidden="1">
      <c r="A600" s="92" t="s">
        <v>1376</v>
      </c>
      <c r="B600" s="50" t="s">
        <v>1377</v>
      </c>
      <c r="C600" s="50"/>
      <c r="D600" s="531"/>
      <c r="E600" s="50"/>
      <c r="F600" s="50"/>
      <c r="G600" s="50"/>
      <c r="H600" s="99"/>
      <c r="I600" s="99"/>
    </row>
    <row r="601" spans="1:9" ht="15.5" hidden="1">
      <c r="A601" s="758" t="s">
        <v>1378</v>
      </c>
      <c r="B601" s="993" t="s">
        <v>8</v>
      </c>
      <c r="C601" s="994"/>
      <c r="D601" s="994"/>
      <c r="E601" s="994"/>
      <c r="F601" s="994"/>
      <c r="G601" s="998"/>
      <c r="H601" s="29">
        <f>SUM(D602:D611)</f>
        <v>0</v>
      </c>
      <c r="I601" s="29">
        <f>COUNT(D602:D611)*2</f>
        <v>0</v>
      </c>
    </row>
    <row r="602" spans="1:9" ht="58" hidden="1">
      <c r="A602" s="92" t="s">
        <v>1379</v>
      </c>
      <c r="B602" s="50" t="s">
        <v>1380</v>
      </c>
      <c r="C602" s="50"/>
      <c r="D602" s="531"/>
      <c r="E602" s="50"/>
      <c r="F602" s="50"/>
      <c r="G602" s="50"/>
      <c r="H602" s="99"/>
      <c r="I602" s="99"/>
    </row>
    <row r="603" spans="1:9" ht="58" hidden="1">
      <c r="A603" s="92" t="s">
        <v>1381</v>
      </c>
      <c r="B603" s="50" t="s">
        <v>1382</v>
      </c>
      <c r="C603" s="50"/>
      <c r="D603" s="531"/>
      <c r="E603" s="50"/>
      <c r="F603" s="50"/>
      <c r="G603" s="50"/>
      <c r="H603" s="99"/>
      <c r="I603" s="99"/>
    </row>
    <row r="604" spans="1:9" ht="43.5" hidden="1">
      <c r="A604" s="92" t="s">
        <v>1383</v>
      </c>
      <c r="B604" s="50" t="s">
        <v>1384</v>
      </c>
      <c r="C604" s="50"/>
      <c r="D604" s="531"/>
      <c r="E604" s="50"/>
      <c r="F604" s="50"/>
      <c r="G604" s="50"/>
      <c r="H604" s="99"/>
      <c r="I604" s="99"/>
    </row>
    <row r="605" spans="1:9" ht="43.5" hidden="1">
      <c r="A605" s="92" t="s">
        <v>1385</v>
      </c>
      <c r="B605" s="50" t="s">
        <v>1386</v>
      </c>
      <c r="C605" s="50"/>
      <c r="D605" s="531"/>
      <c r="E605" s="50"/>
      <c r="F605" s="50"/>
      <c r="G605" s="50"/>
      <c r="H605" s="99"/>
      <c r="I605" s="99"/>
    </row>
    <row r="606" spans="1:9" ht="43.5" hidden="1">
      <c r="A606" s="92" t="s">
        <v>1387</v>
      </c>
      <c r="B606" s="50" t="s">
        <v>1388</v>
      </c>
      <c r="C606" s="50"/>
      <c r="D606" s="531"/>
      <c r="E606" s="50"/>
      <c r="F606" s="50"/>
      <c r="G606" s="50"/>
      <c r="H606" s="99"/>
      <c r="I606" s="99"/>
    </row>
    <row r="607" spans="1:9" ht="58" hidden="1">
      <c r="A607" s="92" t="s">
        <v>1389</v>
      </c>
      <c r="B607" s="50" t="s">
        <v>1390</v>
      </c>
      <c r="C607" s="50" t="s">
        <v>1391</v>
      </c>
      <c r="D607" s="613"/>
      <c r="E607" s="34" t="s">
        <v>538</v>
      </c>
      <c r="F607" s="50" t="s">
        <v>1392</v>
      </c>
      <c r="G607" s="95"/>
    </row>
    <row r="608" spans="1:9" ht="58" hidden="1">
      <c r="A608" s="27" t="s">
        <v>1393</v>
      </c>
      <c r="B608" s="50" t="s">
        <v>1394</v>
      </c>
      <c r="C608" s="50"/>
      <c r="D608" s="531"/>
      <c r="E608" s="50"/>
      <c r="F608" s="50"/>
      <c r="G608" s="50"/>
      <c r="H608" s="99"/>
      <c r="I608" s="99"/>
    </row>
    <row r="609" spans="1:9" ht="29" hidden="1">
      <c r="A609" s="27" t="s">
        <v>1395</v>
      </c>
      <c r="B609" s="50" t="s">
        <v>1396</v>
      </c>
      <c r="C609" s="50"/>
      <c r="D609" s="531"/>
      <c r="E609" s="50"/>
      <c r="F609" s="50"/>
      <c r="G609" s="50"/>
      <c r="H609" s="99"/>
      <c r="I609" s="99"/>
    </row>
    <row r="610" spans="1:9" ht="29" hidden="1">
      <c r="A610" s="27" t="s">
        <v>1397</v>
      </c>
      <c r="B610" s="50" t="s">
        <v>1398</v>
      </c>
      <c r="C610" s="50"/>
      <c r="D610" s="531"/>
      <c r="E610" s="50"/>
      <c r="F610" s="50"/>
      <c r="G610" s="50"/>
      <c r="H610" s="99"/>
      <c r="I610" s="99"/>
    </row>
    <row r="611" spans="1:9" ht="43.5" hidden="1">
      <c r="A611" s="27" t="s">
        <v>1399</v>
      </c>
      <c r="B611" s="50" t="s">
        <v>1400</v>
      </c>
      <c r="C611" s="50"/>
      <c r="D611" s="531"/>
      <c r="E611" s="50"/>
      <c r="F611" s="50"/>
      <c r="G611" s="50"/>
      <c r="H611" s="99"/>
      <c r="I611" s="99"/>
    </row>
    <row r="612" spans="1:9" ht="18.5">
      <c r="A612" s="18"/>
      <c r="B612" s="1375" t="s">
        <v>1401</v>
      </c>
      <c r="C612" s="1375"/>
      <c r="D612" s="1375"/>
      <c r="E612" s="1375"/>
      <c r="F612" s="1375"/>
      <c r="G612" s="1375"/>
      <c r="H612" s="29">
        <f>H613+H619+H625+H629</f>
        <v>28</v>
      </c>
      <c r="I612" s="29">
        <f>I613+I619+I625+I629</f>
        <v>28</v>
      </c>
    </row>
    <row r="613" spans="1:9" ht="40.15" customHeight="1">
      <c r="A613" s="117" t="s">
        <v>2274</v>
      </c>
      <c r="B613" s="1078" t="s">
        <v>6</v>
      </c>
      <c r="C613" s="1091"/>
      <c r="D613" s="1091"/>
      <c r="E613" s="1091"/>
      <c r="F613" s="1091"/>
      <c r="G613" s="1092"/>
      <c r="H613" s="29">
        <f>SUM(D614:D618)</f>
        <v>8</v>
      </c>
      <c r="I613" s="29">
        <f>COUNT(D614:D618)*2</f>
        <v>8</v>
      </c>
    </row>
    <row r="614" spans="1:9" ht="29">
      <c r="A614" s="18" t="s">
        <v>2275</v>
      </c>
      <c r="B614" s="30" t="s">
        <v>1403</v>
      </c>
      <c r="C614" s="50" t="s">
        <v>5026</v>
      </c>
      <c r="D614" s="605">
        <v>2</v>
      </c>
      <c r="E614" s="22" t="s">
        <v>646</v>
      </c>
      <c r="F614" s="66"/>
      <c r="G614" s="183"/>
    </row>
    <row r="615" spans="1:9" ht="29">
      <c r="A615" s="18"/>
      <c r="B615" s="30"/>
      <c r="C615" s="50" t="s">
        <v>5027</v>
      </c>
      <c r="D615" s="605">
        <v>2</v>
      </c>
      <c r="E615" s="22" t="s">
        <v>646</v>
      </c>
      <c r="F615" s="66"/>
      <c r="G615" s="183"/>
    </row>
    <row r="616" spans="1:9" ht="29">
      <c r="A616" s="18"/>
      <c r="B616" s="30"/>
      <c r="C616" s="66" t="s">
        <v>5028</v>
      </c>
      <c r="D616" s="605">
        <v>2</v>
      </c>
      <c r="E616" s="22" t="s">
        <v>646</v>
      </c>
      <c r="F616" s="50" t="s">
        <v>5029</v>
      </c>
      <c r="G616" s="183"/>
    </row>
    <row r="617" spans="1:9" ht="29">
      <c r="A617" s="18"/>
      <c r="B617" s="30"/>
      <c r="C617" s="22" t="s">
        <v>5030</v>
      </c>
      <c r="D617" s="605">
        <v>2</v>
      </c>
      <c r="E617" s="22" t="s">
        <v>646</v>
      </c>
      <c r="F617" s="50" t="s">
        <v>5031</v>
      </c>
      <c r="G617" s="183"/>
    </row>
    <row r="618" spans="1:9" ht="47.25" hidden="1" customHeight="1">
      <c r="A618" s="27" t="s">
        <v>2279</v>
      </c>
      <c r="B618" s="86" t="s">
        <v>1415</v>
      </c>
      <c r="C618" s="66"/>
      <c r="D618" s="609"/>
      <c r="E618" s="22"/>
      <c r="F618" s="66"/>
      <c r="G618" s="66"/>
      <c r="H618" s="99"/>
      <c r="I618" s="99"/>
    </row>
    <row r="619" spans="1:9" ht="40.15" customHeight="1">
      <c r="A619" s="117" t="s">
        <v>2281</v>
      </c>
      <c r="B619" s="1078" t="s">
        <v>4</v>
      </c>
      <c r="C619" s="1091"/>
      <c r="D619" s="1091"/>
      <c r="E619" s="1091"/>
      <c r="F619" s="1091"/>
      <c r="G619" s="1092"/>
      <c r="H619" s="29">
        <f>SUM(D620:D624)</f>
        <v>8</v>
      </c>
      <c r="I619" s="29">
        <f>COUNT(D620:D624)*2</f>
        <v>8</v>
      </c>
    </row>
    <row r="620" spans="1:9" ht="29">
      <c r="A620" s="18" t="s">
        <v>2282</v>
      </c>
      <c r="B620" s="30" t="s">
        <v>1417</v>
      </c>
      <c r="C620" s="50" t="s">
        <v>5032</v>
      </c>
      <c r="D620" s="605">
        <v>2</v>
      </c>
      <c r="E620" s="22" t="s">
        <v>646</v>
      </c>
      <c r="F620" s="66"/>
      <c r="G620" s="183"/>
    </row>
    <row r="621" spans="1:9" ht="29">
      <c r="A621" s="18"/>
      <c r="B621" s="30"/>
      <c r="C621" s="50" t="s">
        <v>5033</v>
      </c>
      <c r="D621" s="605">
        <v>2</v>
      </c>
      <c r="E621" s="22" t="s">
        <v>646</v>
      </c>
      <c r="F621" s="66"/>
      <c r="G621" s="183"/>
    </row>
    <row r="622" spans="1:9" ht="29">
      <c r="A622" s="18"/>
      <c r="B622" s="30"/>
      <c r="C622" s="50" t="s">
        <v>5034</v>
      </c>
      <c r="D622" s="605">
        <v>2</v>
      </c>
      <c r="E622" s="22" t="s">
        <v>646</v>
      </c>
      <c r="F622" s="50" t="s">
        <v>5035</v>
      </c>
      <c r="G622" s="183"/>
    </row>
    <row r="623" spans="1:9" ht="58">
      <c r="A623" s="18"/>
      <c r="B623" s="30"/>
      <c r="C623" s="50" t="s">
        <v>5036</v>
      </c>
      <c r="D623" s="605">
        <v>2</v>
      </c>
      <c r="E623" s="22" t="s">
        <v>646</v>
      </c>
      <c r="F623" s="50" t="s">
        <v>5037</v>
      </c>
      <c r="G623" s="183"/>
    </row>
    <row r="624" spans="1:9" ht="54.75" hidden="1" customHeight="1">
      <c r="A624" s="27" t="s">
        <v>1425</v>
      </c>
      <c r="B624" s="86" t="s">
        <v>1426</v>
      </c>
      <c r="C624" s="66"/>
      <c r="D624" s="609"/>
      <c r="E624" s="22"/>
      <c r="F624" s="66"/>
      <c r="G624" s="66"/>
      <c r="H624" s="99"/>
      <c r="I624" s="99"/>
    </row>
    <row r="625" spans="1:9" ht="40.15" customHeight="1">
      <c r="A625" s="117" t="s">
        <v>2288</v>
      </c>
      <c r="B625" s="1078" t="s">
        <v>2</v>
      </c>
      <c r="C625" s="1091"/>
      <c r="D625" s="1091"/>
      <c r="E625" s="1091"/>
      <c r="F625" s="1091"/>
      <c r="G625" s="1092"/>
      <c r="H625" s="29">
        <f>SUM(D626:D628)</f>
        <v>4</v>
      </c>
      <c r="I625" s="29">
        <f>COUNT(D626:D628)*2</f>
        <v>4</v>
      </c>
    </row>
    <row r="626" spans="1:9" ht="29">
      <c r="A626" s="18" t="s">
        <v>2289</v>
      </c>
      <c r="B626" s="30" t="s">
        <v>1428</v>
      </c>
      <c r="C626" s="66" t="s">
        <v>3634</v>
      </c>
      <c r="D626" s="605">
        <v>2</v>
      </c>
      <c r="E626" s="22" t="s">
        <v>646</v>
      </c>
      <c r="F626" s="66"/>
      <c r="G626" s="183"/>
    </row>
    <row r="627" spans="1:9">
      <c r="A627" s="18"/>
      <c r="B627" s="30"/>
      <c r="C627" s="66" t="s">
        <v>5038</v>
      </c>
      <c r="D627" s="605">
        <v>2</v>
      </c>
      <c r="E627" s="22" t="s">
        <v>646</v>
      </c>
      <c r="F627" s="66"/>
      <c r="G627" s="183"/>
    </row>
    <row r="628" spans="1:9" ht="69.75" hidden="1" customHeight="1">
      <c r="A628" s="27" t="s">
        <v>1432</v>
      </c>
      <c r="B628" s="23" t="s">
        <v>1433</v>
      </c>
      <c r="C628" s="66"/>
      <c r="D628" s="609"/>
      <c r="E628" s="22"/>
      <c r="F628" s="66"/>
      <c r="G628" s="66"/>
      <c r="H628" s="99"/>
      <c r="I628" s="99"/>
    </row>
    <row r="629" spans="1:9" ht="40.15" customHeight="1">
      <c r="A629" s="117" t="s">
        <v>2305</v>
      </c>
      <c r="B629" s="1078" t="s">
        <v>0</v>
      </c>
      <c r="C629" s="1091"/>
      <c r="D629" s="1091"/>
      <c r="E629" s="1091"/>
      <c r="F629" s="1091"/>
      <c r="G629" s="1092"/>
      <c r="H629" s="29">
        <f>SUM(D630:D634)</f>
        <v>8</v>
      </c>
      <c r="I629" s="29">
        <f>COUNT(D630:D634)*2</f>
        <v>8</v>
      </c>
    </row>
    <row r="630" spans="1:9" ht="29">
      <c r="A630" s="18" t="s">
        <v>2307</v>
      </c>
      <c r="B630" s="30" t="s">
        <v>1435</v>
      </c>
      <c r="C630" s="50" t="s">
        <v>5039</v>
      </c>
      <c r="D630" s="605">
        <v>2</v>
      </c>
      <c r="E630" s="22" t="s">
        <v>646</v>
      </c>
      <c r="F630" s="66"/>
      <c r="G630" s="183"/>
    </row>
    <row r="631" spans="1:9" ht="29">
      <c r="A631" s="18"/>
      <c r="B631" s="30"/>
      <c r="C631" s="50" t="s">
        <v>5040</v>
      </c>
      <c r="D631" s="605">
        <v>2</v>
      </c>
      <c r="E631" s="22" t="s">
        <v>646</v>
      </c>
      <c r="F631" s="66"/>
      <c r="G631" s="183"/>
    </row>
    <row r="632" spans="1:9" ht="29">
      <c r="A632" s="18"/>
      <c r="B632" s="30"/>
      <c r="C632" s="50" t="s">
        <v>5041</v>
      </c>
      <c r="D632" s="605">
        <v>2</v>
      </c>
      <c r="E632" s="22" t="s">
        <v>646</v>
      </c>
      <c r="F632" s="66"/>
      <c r="G632" s="183"/>
    </row>
    <row r="633" spans="1:9" ht="29">
      <c r="A633" s="18"/>
      <c r="B633" s="30"/>
      <c r="C633" s="50" t="s">
        <v>5042</v>
      </c>
      <c r="D633" s="605">
        <v>2</v>
      </c>
      <c r="E633" s="22" t="s">
        <v>646</v>
      </c>
      <c r="F633" s="66"/>
      <c r="G633" s="183"/>
    </row>
    <row r="634" spans="1:9" ht="45" hidden="1" customHeight="1">
      <c r="A634" s="27" t="s">
        <v>1440</v>
      </c>
      <c r="B634" s="23" t="s">
        <v>4616</v>
      </c>
      <c r="C634" s="66"/>
      <c r="D634" s="609"/>
      <c r="E634" s="22"/>
      <c r="F634" s="66"/>
      <c r="G634" s="66"/>
      <c r="H634" s="99"/>
      <c r="I634" s="99"/>
    </row>
    <row r="636" spans="1:9">
      <c r="B636" s="29"/>
      <c r="C636" s="29"/>
      <c r="D636" s="623"/>
      <c r="E636" s="29"/>
      <c r="F636" s="29"/>
      <c r="G636" s="99"/>
    </row>
    <row r="637" spans="1:9">
      <c r="A637" s="911"/>
      <c r="B637" s="101"/>
      <c r="C637" s="101"/>
      <c r="D637" s="896"/>
      <c r="E637" s="101"/>
      <c r="F637" s="101"/>
      <c r="G637" s="100"/>
    </row>
    <row r="638" spans="1:9">
      <c r="A638" s="911"/>
      <c r="B638" s="101" t="s">
        <v>1443</v>
      </c>
      <c r="C638" s="101" t="s">
        <v>2313</v>
      </c>
      <c r="D638" s="896" t="s">
        <v>2683</v>
      </c>
      <c r="E638" s="101">
        <f>H2</f>
        <v>18</v>
      </c>
      <c r="F638" s="101"/>
      <c r="G638" s="100"/>
    </row>
    <row r="639" spans="1:9">
      <c r="A639" s="911" t="s">
        <v>174</v>
      </c>
      <c r="B639" s="101">
        <f>IF(E638=0,0,H42)</f>
        <v>14</v>
      </c>
      <c r="C639" s="101">
        <f>IF(E638=0,0,I42)</f>
        <v>14</v>
      </c>
      <c r="D639" s="917">
        <f>IF(D647=0,0,B639/C639)</f>
        <v>1</v>
      </c>
      <c r="E639" s="101"/>
      <c r="F639" s="101"/>
      <c r="G639" s="100"/>
    </row>
    <row r="640" spans="1:9">
      <c r="A640" s="911" t="s">
        <v>176</v>
      </c>
      <c r="B640" s="101">
        <f>IF(E638=0,0,H97)</f>
        <v>16</v>
      </c>
      <c r="C640" s="101">
        <f>IF(E638=0,0,I97)</f>
        <v>16</v>
      </c>
      <c r="D640" s="917">
        <f>IF(D647=0,0,B640/C640)</f>
        <v>1</v>
      </c>
      <c r="E640" s="101"/>
      <c r="F640" s="101"/>
      <c r="G640" s="100"/>
    </row>
    <row r="641" spans="1:7">
      <c r="A641" s="911" t="s">
        <v>178</v>
      </c>
      <c r="B641" s="101">
        <f>IF(E638=0,0,H143)</f>
        <v>84</v>
      </c>
      <c r="C641" s="101">
        <f>IF(E638=0,0,I143)</f>
        <v>84</v>
      </c>
      <c r="D641" s="917">
        <f>IF(D647=0,0,B641/C641)</f>
        <v>1</v>
      </c>
      <c r="E641" s="101"/>
      <c r="F641" s="101"/>
      <c r="G641" s="100"/>
    </row>
    <row r="642" spans="1:7">
      <c r="A642" s="911" t="s">
        <v>180</v>
      </c>
      <c r="B642" s="883">
        <f>IF(E638=0,0,H214)</f>
        <v>122</v>
      </c>
      <c r="C642" s="883">
        <f>IF(E638=0,0,I214)</f>
        <v>122</v>
      </c>
      <c r="D642" s="917">
        <f>IF(D647=0,0,B642/C642)</f>
        <v>1</v>
      </c>
      <c r="E642" s="101"/>
      <c r="F642" s="101"/>
      <c r="G642" s="100"/>
    </row>
    <row r="643" spans="1:7">
      <c r="A643" s="911" t="s">
        <v>182</v>
      </c>
      <c r="B643" s="883">
        <f>IF(E638=0,0,H310)</f>
        <v>32</v>
      </c>
      <c r="C643" s="883">
        <f>IF(E638=0,0,I310)</f>
        <v>32</v>
      </c>
      <c r="D643" s="917">
        <f>IF(D647=0,0,B643/C643)</f>
        <v>1</v>
      </c>
      <c r="E643" s="101"/>
      <c r="F643" s="101"/>
      <c r="G643" s="100"/>
    </row>
    <row r="644" spans="1:7">
      <c r="A644" s="911" t="s">
        <v>184</v>
      </c>
      <c r="B644" s="883">
        <f>IF(E638=0,0,H467)</f>
        <v>80</v>
      </c>
      <c r="C644" s="883">
        <f>IF(E638=0,0,I467)</f>
        <v>80</v>
      </c>
      <c r="D644" s="917">
        <f>IF(D647=0,0,B644/C644)</f>
        <v>1</v>
      </c>
      <c r="E644" s="101"/>
      <c r="F644" s="101"/>
      <c r="G644" s="100"/>
    </row>
    <row r="645" spans="1:7">
      <c r="A645" s="911" t="s">
        <v>185</v>
      </c>
      <c r="B645" s="883">
        <f>IF(E638=0,0,H521)</f>
        <v>114</v>
      </c>
      <c r="C645" s="883">
        <f>IF(E638=0,0,I521)</f>
        <v>114</v>
      </c>
      <c r="D645" s="917">
        <f>IF(D647=0,0,B645/C645)</f>
        <v>1</v>
      </c>
      <c r="E645" s="101"/>
      <c r="F645" s="101"/>
      <c r="G645" s="100"/>
    </row>
    <row r="646" spans="1:7">
      <c r="A646" s="911" t="s">
        <v>187</v>
      </c>
      <c r="B646" s="883">
        <f>IF(E638=0,0,H612)</f>
        <v>28</v>
      </c>
      <c r="C646" s="883">
        <f>IF(E638=0,0,I612)</f>
        <v>28</v>
      </c>
      <c r="D646" s="917">
        <f>IF(D647=0,0,B646/C646)</f>
        <v>1</v>
      </c>
      <c r="E646" s="101"/>
      <c r="F646" s="101"/>
      <c r="G646" s="100"/>
    </row>
    <row r="647" spans="1:7">
      <c r="A647" s="911" t="s">
        <v>1446</v>
      </c>
      <c r="B647" s="101">
        <f>IF(E638=0,0,SUM(B639:B646))</f>
        <v>490</v>
      </c>
      <c r="C647" s="101">
        <f>IF(E638=0,0,SUM(C639:C646))</f>
        <v>490</v>
      </c>
      <c r="D647" s="917">
        <f>IF(E638=0,0,B647/C647)</f>
        <v>1</v>
      </c>
      <c r="E647" s="101"/>
      <c r="F647" s="101"/>
      <c r="G647" s="100"/>
    </row>
    <row r="648" spans="1:7">
      <c r="A648" s="911"/>
      <c r="B648" s="101"/>
      <c r="C648" s="101"/>
      <c r="D648" s="896"/>
      <c r="E648" s="101"/>
      <c r="F648" s="101"/>
      <c r="G648" s="100"/>
    </row>
    <row r="649" spans="1:7">
      <c r="A649" s="911">
        <v>0</v>
      </c>
      <c r="B649" s="101"/>
      <c r="C649" s="101"/>
      <c r="D649" s="896"/>
      <c r="E649" s="101"/>
      <c r="F649" s="101"/>
      <c r="G649" s="100"/>
    </row>
    <row r="650" spans="1:7">
      <c r="A650" s="911">
        <v>1</v>
      </c>
      <c r="B650" s="101"/>
      <c r="C650" s="101"/>
      <c r="D650" s="896"/>
      <c r="E650" s="101"/>
      <c r="F650" s="101"/>
      <c r="G650" s="100"/>
    </row>
    <row r="651" spans="1:7">
      <c r="A651" s="911">
        <v>2</v>
      </c>
      <c r="B651" s="101"/>
      <c r="C651" s="101"/>
      <c r="D651" s="896"/>
      <c r="E651" s="101"/>
      <c r="F651" s="101"/>
      <c r="G651" s="100"/>
    </row>
    <row r="652" spans="1:7">
      <c r="A652" s="911"/>
      <c r="B652" s="101"/>
      <c r="C652" s="101"/>
      <c r="D652" s="896"/>
      <c r="E652" s="101"/>
      <c r="F652" s="101"/>
      <c r="G652" s="100"/>
    </row>
    <row r="653" spans="1:7">
      <c r="A653" s="911"/>
      <c r="B653" s="101"/>
      <c r="C653" s="101"/>
      <c r="D653" s="896"/>
      <c r="E653" s="101"/>
      <c r="F653" s="101"/>
      <c r="G653" s="100"/>
    </row>
    <row r="654" spans="1:7">
      <c r="A654" s="911"/>
      <c r="B654" s="101"/>
      <c r="C654" s="101"/>
      <c r="D654" s="896"/>
      <c r="E654" s="101"/>
      <c r="F654" s="101"/>
      <c r="G654" s="100"/>
    </row>
    <row r="655" spans="1:7">
      <c r="A655" s="911"/>
      <c r="B655" s="101"/>
      <c r="C655" s="101"/>
      <c r="D655" s="896"/>
      <c r="E655" s="101"/>
      <c r="F655" s="101"/>
      <c r="G655" s="100"/>
    </row>
    <row r="656" spans="1:7">
      <c r="B656" s="29"/>
      <c r="C656" s="29"/>
      <c r="D656" s="623"/>
      <c r="E656" s="29"/>
      <c r="F656" s="29"/>
      <c r="G656" s="99"/>
    </row>
    <row r="657" spans="1:7">
      <c r="B657" s="29"/>
      <c r="C657" s="29"/>
      <c r="D657" s="623"/>
      <c r="E657" s="29"/>
      <c r="F657" s="29"/>
      <c r="G657" s="99"/>
    </row>
    <row r="658" spans="1:7">
      <c r="B658" s="29"/>
      <c r="C658" s="29"/>
      <c r="D658" s="623"/>
      <c r="E658" s="29"/>
      <c r="F658" s="29"/>
      <c r="G658" s="99"/>
    </row>
    <row r="659" spans="1:7">
      <c r="B659" s="29"/>
      <c r="C659" s="29"/>
      <c r="D659" s="623"/>
      <c r="E659" s="29"/>
      <c r="F659" s="29"/>
      <c r="G659" s="99"/>
    </row>
    <row r="660" spans="1:7">
      <c r="B660" s="29"/>
      <c r="C660" s="29"/>
      <c r="D660" s="623"/>
      <c r="E660" s="29"/>
      <c r="F660" s="29"/>
      <c r="G660" s="99"/>
    </row>
    <row r="661" spans="1:7">
      <c r="A661" s="314"/>
      <c r="B661" s="99"/>
      <c r="C661" s="99"/>
      <c r="D661" s="614"/>
      <c r="E661" s="99"/>
      <c r="F661" s="99"/>
      <c r="G661" s="99"/>
    </row>
    <row r="662" spans="1:7">
      <c r="A662" s="205"/>
      <c r="B662" s="37"/>
      <c r="C662" s="37"/>
      <c r="D662" s="620"/>
      <c r="F662" s="37"/>
      <c r="G662" s="37"/>
    </row>
    <row r="663" spans="1:7">
      <c r="A663" s="205"/>
      <c r="B663" s="37"/>
      <c r="C663" s="37"/>
      <c r="D663" s="620"/>
      <c r="F663" s="37"/>
      <c r="G663" s="37"/>
    </row>
    <row r="664" spans="1:7">
      <c r="A664" s="205"/>
      <c r="B664" s="37"/>
      <c r="C664" s="37"/>
      <c r="D664" s="620"/>
      <c r="F664" s="37"/>
      <c r="G664" s="37"/>
    </row>
    <row r="665" spans="1:7">
      <c r="A665" s="205"/>
      <c r="B665" s="37"/>
      <c r="C665" s="37"/>
      <c r="D665" s="620"/>
      <c r="F665" s="37"/>
      <c r="G665" s="37"/>
    </row>
    <row r="666" spans="1:7">
      <c r="A666" s="205"/>
      <c r="B666" s="37"/>
      <c r="C666" s="37"/>
      <c r="D666" s="620"/>
      <c r="F666" s="37"/>
      <c r="G666" s="37"/>
    </row>
    <row r="667" spans="1:7">
      <c r="A667" s="205"/>
      <c r="B667" s="37"/>
      <c r="C667" s="37"/>
      <c r="D667" s="620"/>
      <c r="F667" s="37"/>
      <c r="G667" s="37"/>
    </row>
    <row r="668" spans="1:7">
      <c r="A668" s="205"/>
      <c r="B668" s="37"/>
      <c r="C668" s="37"/>
      <c r="D668" s="620"/>
      <c r="F668" s="37"/>
      <c r="G668" s="37"/>
    </row>
    <row r="669" spans="1:7">
      <c r="A669" s="205"/>
      <c r="B669" s="37"/>
      <c r="C669" s="37"/>
      <c r="D669" s="620"/>
      <c r="F669" s="37"/>
      <c r="G669" s="37"/>
    </row>
    <row r="670" spans="1:7">
      <c r="A670" s="205"/>
      <c r="B670" s="37"/>
      <c r="C670" s="37"/>
      <c r="D670" s="620"/>
      <c r="F670" s="37"/>
      <c r="G670" s="37"/>
    </row>
    <row r="671" spans="1:7">
      <c r="A671" s="205"/>
      <c r="B671" s="37"/>
      <c r="C671" s="37"/>
      <c r="D671" s="620"/>
      <c r="F671" s="37"/>
      <c r="G671" s="37"/>
    </row>
    <row r="672" spans="1:7">
      <c r="A672" s="205"/>
      <c r="B672" s="37"/>
      <c r="C672" s="37"/>
      <c r="D672" s="620"/>
      <c r="F672" s="37"/>
      <c r="G672" s="37"/>
    </row>
    <row r="673" spans="1:7">
      <c r="A673" s="205"/>
      <c r="B673" s="37"/>
      <c r="C673" s="37"/>
      <c r="D673" s="620"/>
      <c r="F673" s="37"/>
      <c r="G673" s="37"/>
    </row>
    <row r="674" spans="1:7">
      <c r="A674" s="205"/>
      <c r="B674" s="37"/>
      <c r="C674" s="37"/>
      <c r="D674" s="620"/>
      <c r="F674" s="37"/>
      <c r="G674" s="37"/>
    </row>
    <row r="675" spans="1:7">
      <c r="A675" s="205"/>
      <c r="B675" s="37"/>
      <c r="C675" s="37"/>
      <c r="D675" s="620"/>
      <c r="F675" s="37"/>
      <c r="G675" s="37"/>
    </row>
    <row r="676" spans="1:7">
      <c r="A676" s="205"/>
      <c r="B676" s="37"/>
      <c r="C676" s="37"/>
      <c r="D676" s="620"/>
      <c r="F676" s="37"/>
      <c r="G676" s="37"/>
    </row>
    <row r="677" spans="1:7">
      <c r="A677" s="205"/>
      <c r="B677" s="37"/>
      <c r="C677" s="37"/>
      <c r="D677" s="620"/>
      <c r="F677" s="37"/>
      <c r="G677" s="37"/>
    </row>
    <row r="678" spans="1:7">
      <c r="A678" s="205"/>
      <c r="B678" s="37"/>
      <c r="C678" s="37"/>
      <c r="D678" s="620"/>
      <c r="F678" s="37"/>
      <c r="G678" s="37"/>
    </row>
    <row r="679" spans="1:7">
      <c r="A679" s="205"/>
      <c r="B679" s="37"/>
      <c r="C679" s="37"/>
      <c r="D679" s="620"/>
      <c r="F679" s="37"/>
      <c r="G679" s="37"/>
    </row>
    <row r="680" spans="1:7">
      <c r="A680" s="205"/>
      <c r="B680" s="37"/>
      <c r="C680" s="37"/>
      <c r="D680" s="620"/>
      <c r="F680" s="37"/>
      <c r="G680" s="37"/>
    </row>
    <row r="681" spans="1:7">
      <c r="A681" s="205"/>
      <c r="B681" s="37"/>
      <c r="C681" s="37"/>
      <c r="D681" s="620"/>
      <c r="F681" s="37"/>
      <c r="G681" s="37"/>
    </row>
    <row r="682" spans="1:7">
      <c r="A682" s="205"/>
      <c r="B682" s="37"/>
      <c r="C682" s="37"/>
      <c r="D682" s="620"/>
      <c r="F682" s="37"/>
      <c r="G682" s="37"/>
    </row>
    <row r="683" spans="1:7">
      <c r="A683" s="205"/>
      <c r="B683" s="37"/>
      <c r="C683" s="37"/>
      <c r="D683" s="620"/>
      <c r="F683" s="37"/>
      <c r="G683" s="37"/>
    </row>
    <row r="684" spans="1:7">
      <c r="A684" s="205"/>
      <c r="B684" s="37"/>
      <c r="C684" s="37"/>
      <c r="D684" s="620"/>
      <c r="F684" s="37"/>
      <c r="G684" s="37"/>
    </row>
    <row r="685" spans="1:7">
      <c r="A685" s="205"/>
      <c r="B685" s="37"/>
      <c r="C685" s="37"/>
      <c r="D685" s="620"/>
      <c r="F685" s="37"/>
      <c r="G685" s="37"/>
    </row>
    <row r="686" spans="1:7">
      <c r="A686" s="205"/>
      <c r="B686" s="37"/>
      <c r="C686" s="37"/>
      <c r="D686" s="620"/>
      <c r="F686" s="37"/>
      <c r="G686" s="37"/>
    </row>
    <row r="687" spans="1:7">
      <c r="A687" s="205"/>
      <c r="B687" s="37"/>
      <c r="C687" s="37"/>
      <c r="D687" s="620"/>
      <c r="F687" s="37"/>
      <c r="G687" s="37"/>
    </row>
    <row r="688" spans="1:7">
      <c r="A688" s="205"/>
      <c r="B688" s="37"/>
      <c r="C688" s="37"/>
      <c r="D688" s="620"/>
      <c r="F688" s="37"/>
      <c r="G688" s="37"/>
    </row>
    <row r="689" spans="1:7">
      <c r="A689" s="205"/>
      <c r="B689" s="37"/>
      <c r="C689" s="37"/>
      <c r="D689" s="620"/>
      <c r="F689" s="37"/>
      <c r="G689" s="37"/>
    </row>
    <row r="690" spans="1:7">
      <c r="A690" s="205"/>
      <c r="B690" s="37"/>
      <c r="C690" s="37"/>
      <c r="D690" s="620"/>
      <c r="F690" s="37"/>
      <c r="G690" s="37"/>
    </row>
    <row r="691" spans="1:7">
      <c r="A691" s="205"/>
      <c r="B691" s="37"/>
      <c r="C691" s="37"/>
      <c r="D691" s="620"/>
      <c r="F691" s="37"/>
      <c r="G691" s="37"/>
    </row>
    <row r="692" spans="1:7">
      <c r="A692" s="205"/>
      <c r="B692" s="37"/>
      <c r="C692" s="37"/>
      <c r="D692" s="620"/>
      <c r="F692" s="37"/>
      <c r="G692" s="37"/>
    </row>
    <row r="693" spans="1:7">
      <c r="A693" s="205"/>
      <c r="B693" s="37"/>
      <c r="C693" s="37"/>
      <c r="D693" s="620"/>
      <c r="F693" s="37"/>
      <c r="G693" s="37"/>
    </row>
    <row r="694" spans="1:7">
      <c r="A694" s="205"/>
      <c r="B694" s="37"/>
      <c r="C694" s="37"/>
      <c r="D694" s="620"/>
      <c r="F694" s="37"/>
      <c r="G694" s="37"/>
    </row>
    <row r="695" spans="1:7">
      <c r="A695" s="205"/>
      <c r="B695" s="37"/>
      <c r="C695" s="37"/>
      <c r="D695" s="620"/>
      <c r="F695" s="37"/>
      <c r="G695" s="37"/>
    </row>
    <row r="696" spans="1:7">
      <c r="A696" s="205"/>
      <c r="B696" s="37"/>
      <c r="C696" s="37"/>
      <c r="D696" s="620"/>
      <c r="F696" s="37"/>
      <c r="G696" s="37"/>
    </row>
    <row r="697" spans="1:7">
      <c r="A697" s="205"/>
      <c r="B697" s="37"/>
      <c r="C697" s="37"/>
      <c r="D697" s="620"/>
      <c r="F697" s="37"/>
      <c r="G697" s="37"/>
    </row>
    <row r="698" spans="1:7">
      <c r="A698" s="205"/>
      <c r="B698" s="37"/>
      <c r="C698" s="37"/>
      <c r="D698" s="620"/>
      <c r="F698" s="37"/>
      <c r="G698" s="37"/>
    </row>
    <row r="699" spans="1:7">
      <c r="A699" s="205"/>
      <c r="B699" s="37"/>
      <c r="C699" s="37"/>
      <c r="D699" s="620"/>
      <c r="F699" s="37"/>
      <c r="G699" s="37"/>
    </row>
    <row r="700" spans="1:7">
      <c r="A700" s="205"/>
      <c r="B700" s="37"/>
      <c r="C700" s="37"/>
      <c r="D700" s="620"/>
      <c r="F700" s="37"/>
      <c r="G700" s="37"/>
    </row>
    <row r="701" spans="1:7">
      <c r="A701" s="205"/>
      <c r="B701" s="37"/>
      <c r="C701" s="37"/>
      <c r="D701" s="620"/>
      <c r="F701" s="37"/>
      <c r="G701" s="37"/>
    </row>
    <row r="702" spans="1:7">
      <c r="A702" s="205"/>
      <c r="B702" s="37"/>
      <c r="C702" s="37"/>
      <c r="D702" s="620"/>
      <c r="F702" s="37"/>
      <c r="G702" s="37"/>
    </row>
    <row r="703" spans="1:7">
      <c r="A703" s="205"/>
      <c r="B703" s="37"/>
      <c r="C703" s="37"/>
      <c r="D703" s="620"/>
      <c r="F703" s="37"/>
      <c r="G703" s="37"/>
    </row>
    <row r="704" spans="1:7">
      <c r="A704" s="205"/>
      <c r="B704" s="37"/>
      <c r="C704" s="37"/>
      <c r="D704" s="620"/>
      <c r="F704" s="37"/>
      <c r="G704" s="37"/>
    </row>
    <row r="705" spans="1:7">
      <c r="A705" s="205"/>
      <c r="B705" s="37"/>
      <c r="C705" s="37"/>
      <c r="D705" s="620"/>
      <c r="F705" s="37"/>
      <c r="G705" s="37"/>
    </row>
    <row r="706" spans="1:7">
      <c r="A706" s="205"/>
      <c r="B706" s="37"/>
      <c r="C706" s="37"/>
      <c r="D706" s="620"/>
      <c r="F706" s="37"/>
      <c r="G706" s="37"/>
    </row>
    <row r="707" spans="1:7">
      <c r="A707" s="205"/>
      <c r="B707" s="37"/>
      <c r="C707" s="37"/>
      <c r="D707" s="620"/>
      <c r="F707" s="37"/>
      <c r="G707" s="37"/>
    </row>
    <row r="708" spans="1:7">
      <c r="A708" s="205"/>
      <c r="B708" s="37"/>
      <c r="C708" s="37"/>
      <c r="D708" s="620"/>
      <c r="F708" s="37"/>
      <c r="G708" s="37"/>
    </row>
    <row r="709" spans="1:7">
      <c r="A709" s="205"/>
      <c r="B709" s="37"/>
      <c r="C709" s="37"/>
      <c r="D709" s="620"/>
      <c r="F709" s="37"/>
      <c r="G709" s="37"/>
    </row>
    <row r="710" spans="1:7">
      <c r="A710" s="205"/>
      <c r="B710" s="37"/>
      <c r="C710" s="37"/>
      <c r="D710" s="620"/>
      <c r="F710" s="37"/>
      <c r="G710" s="37"/>
    </row>
    <row r="711" spans="1:7">
      <c r="A711" s="205"/>
      <c r="B711" s="37"/>
      <c r="C711" s="37"/>
      <c r="D711" s="620"/>
      <c r="F711" s="37"/>
      <c r="G711" s="37"/>
    </row>
    <row r="712" spans="1:7">
      <c r="A712" s="205"/>
      <c r="B712" s="37"/>
      <c r="C712" s="37"/>
      <c r="D712" s="620"/>
      <c r="F712" s="37"/>
      <c r="G712" s="37"/>
    </row>
    <row r="713" spans="1:7">
      <c r="A713" s="205"/>
      <c r="B713" s="37"/>
      <c r="C713" s="37"/>
      <c r="D713" s="620"/>
      <c r="F713" s="37"/>
      <c r="G713" s="37"/>
    </row>
    <row r="714" spans="1:7">
      <c r="A714" s="205"/>
      <c r="B714" s="37"/>
      <c r="C714" s="37"/>
      <c r="D714" s="620"/>
      <c r="F714" s="37"/>
      <c r="G714" s="37"/>
    </row>
    <row r="715" spans="1:7">
      <c r="A715" s="205"/>
      <c r="B715" s="37"/>
      <c r="C715" s="37"/>
      <c r="D715" s="620"/>
      <c r="F715" s="37"/>
      <c r="G715" s="37"/>
    </row>
    <row r="716" spans="1:7">
      <c r="A716" s="205"/>
      <c r="B716" s="37"/>
      <c r="C716" s="37"/>
      <c r="D716" s="620"/>
      <c r="F716" s="37"/>
      <c r="G716" s="37"/>
    </row>
    <row r="717" spans="1:7">
      <c r="A717" s="205"/>
      <c r="B717" s="37"/>
      <c r="C717" s="37"/>
      <c r="D717" s="620"/>
      <c r="F717" s="37"/>
      <c r="G717" s="37"/>
    </row>
    <row r="718" spans="1:7">
      <c r="A718" s="205"/>
      <c r="B718" s="37"/>
      <c r="C718" s="37"/>
      <c r="D718" s="620"/>
      <c r="F718" s="37"/>
      <c r="G718" s="37"/>
    </row>
    <row r="719" spans="1:7">
      <c r="A719" s="205"/>
      <c r="B719" s="37"/>
      <c r="C719" s="37"/>
      <c r="D719" s="620"/>
      <c r="F719" s="37"/>
      <c r="G719" s="37"/>
    </row>
    <row r="720" spans="1:7">
      <c r="A720" s="205"/>
      <c r="B720" s="37"/>
      <c r="C720" s="37"/>
      <c r="D720" s="620"/>
      <c r="F720" s="37"/>
      <c r="G720" s="37"/>
    </row>
    <row r="721" spans="1:7">
      <c r="A721" s="205"/>
      <c r="B721" s="37"/>
      <c r="C721" s="37"/>
      <c r="D721" s="620"/>
      <c r="F721" s="37"/>
      <c r="G721" s="37"/>
    </row>
    <row r="722" spans="1:7">
      <c r="A722" s="205"/>
      <c r="B722" s="37"/>
      <c r="C722" s="37"/>
      <c r="D722" s="620"/>
      <c r="F722" s="37"/>
      <c r="G722" s="37"/>
    </row>
    <row r="723" spans="1:7">
      <c r="A723" s="205"/>
      <c r="B723" s="37"/>
      <c r="C723" s="37"/>
      <c r="D723" s="620"/>
      <c r="F723" s="37"/>
      <c r="G723" s="37"/>
    </row>
    <row r="724" spans="1:7">
      <c r="A724" s="205"/>
      <c r="B724" s="37"/>
      <c r="C724" s="37"/>
      <c r="D724" s="620"/>
      <c r="F724" s="37"/>
      <c r="G724" s="37"/>
    </row>
    <row r="725" spans="1:7">
      <c r="A725" s="205"/>
      <c r="B725" s="37"/>
      <c r="C725" s="37"/>
      <c r="D725" s="620"/>
      <c r="F725" s="37"/>
      <c r="G725" s="37"/>
    </row>
    <row r="726" spans="1:7">
      <c r="A726" s="205"/>
      <c r="B726" s="37"/>
      <c r="C726" s="37"/>
      <c r="D726" s="620"/>
      <c r="F726" s="37"/>
      <c r="G726" s="37"/>
    </row>
    <row r="727" spans="1:7">
      <c r="A727" s="205"/>
      <c r="B727" s="37"/>
      <c r="C727" s="37"/>
      <c r="D727" s="620"/>
      <c r="F727" s="37"/>
      <c r="G727" s="37"/>
    </row>
    <row r="728" spans="1:7">
      <c r="A728" s="205"/>
      <c r="B728" s="37"/>
      <c r="C728" s="37"/>
      <c r="D728" s="620"/>
      <c r="F728" s="37"/>
      <c r="G728" s="37"/>
    </row>
    <row r="729" spans="1:7">
      <c r="A729" s="205"/>
      <c r="B729" s="37"/>
      <c r="C729" s="37"/>
      <c r="D729" s="620"/>
      <c r="F729" s="37"/>
      <c r="G729" s="37"/>
    </row>
    <row r="730" spans="1:7">
      <c r="A730" s="205"/>
      <c r="B730" s="37"/>
      <c r="C730" s="37"/>
      <c r="D730" s="620"/>
      <c r="F730" s="37"/>
      <c r="G730" s="37"/>
    </row>
    <row r="731" spans="1:7">
      <c r="A731" s="205"/>
      <c r="B731" s="37"/>
      <c r="C731" s="37"/>
      <c r="D731" s="620"/>
      <c r="F731" s="37"/>
      <c r="G731" s="37"/>
    </row>
    <row r="732" spans="1:7">
      <c r="A732" s="205"/>
      <c r="B732" s="37"/>
      <c r="C732" s="37"/>
      <c r="D732" s="620"/>
      <c r="F732" s="37"/>
      <c r="G732" s="37"/>
    </row>
    <row r="733" spans="1:7">
      <c r="A733" s="205"/>
      <c r="B733" s="37"/>
      <c r="C733" s="37"/>
      <c r="D733" s="620"/>
      <c r="F733" s="37"/>
      <c r="G733" s="37"/>
    </row>
    <row r="734" spans="1:7">
      <c r="A734" s="205"/>
      <c r="B734" s="37"/>
      <c r="C734" s="37"/>
      <c r="D734" s="620"/>
      <c r="F734" s="37"/>
      <c r="G734" s="37"/>
    </row>
    <row r="735" spans="1:7">
      <c r="A735" s="205"/>
      <c r="B735" s="37"/>
      <c r="C735" s="37"/>
      <c r="D735" s="620"/>
      <c r="F735" s="37"/>
      <c r="G735" s="37"/>
    </row>
    <row r="736" spans="1:7">
      <c r="A736" s="205"/>
      <c r="B736" s="37"/>
      <c r="C736" s="37"/>
      <c r="D736" s="620"/>
      <c r="F736" s="37"/>
      <c r="G736" s="37"/>
    </row>
    <row r="737" spans="1:7">
      <c r="A737" s="205"/>
      <c r="B737" s="37"/>
      <c r="C737" s="37"/>
      <c r="D737" s="620"/>
      <c r="F737" s="37"/>
      <c r="G737" s="37"/>
    </row>
    <row r="738" spans="1:7">
      <c r="A738" s="205"/>
      <c r="B738" s="37"/>
      <c r="C738" s="37"/>
      <c r="D738" s="620"/>
      <c r="F738" s="37"/>
      <c r="G738" s="37"/>
    </row>
    <row r="739" spans="1:7">
      <c r="A739" s="205"/>
      <c r="B739" s="37"/>
      <c r="C739" s="37"/>
      <c r="D739" s="620"/>
      <c r="F739" s="37"/>
      <c r="G739" s="37"/>
    </row>
    <row r="740" spans="1:7">
      <c r="A740" s="205"/>
      <c r="B740" s="37"/>
      <c r="C740" s="37"/>
      <c r="D740" s="620"/>
      <c r="F740" s="37"/>
      <c r="G740" s="37"/>
    </row>
    <row r="741" spans="1:7">
      <c r="A741" s="205"/>
      <c r="B741" s="37"/>
      <c r="C741" s="37"/>
      <c r="D741" s="620"/>
      <c r="F741" s="37"/>
      <c r="G741" s="37"/>
    </row>
    <row r="742" spans="1:7">
      <c r="A742" s="205"/>
      <c r="B742" s="37"/>
      <c r="C742" s="37"/>
      <c r="D742" s="620"/>
      <c r="F742" s="37"/>
      <c r="G742" s="37"/>
    </row>
    <row r="743" spans="1:7">
      <c r="A743" s="205"/>
      <c r="B743" s="37"/>
      <c r="C743" s="37"/>
      <c r="D743" s="620"/>
      <c r="F743" s="37"/>
      <c r="G743" s="37"/>
    </row>
    <row r="744" spans="1:7">
      <c r="A744" s="205"/>
      <c r="B744" s="37"/>
      <c r="C744" s="37"/>
      <c r="D744" s="620"/>
      <c r="F744" s="37"/>
      <c r="G744" s="37"/>
    </row>
    <row r="745" spans="1:7">
      <c r="A745" s="205"/>
      <c r="B745" s="37"/>
      <c r="C745" s="37"/>
      <c r="D745" s="620"/>
      <c r="F745" s="37"/>
      <c r="G745" s="37"/>
    </row>
    <row r="746" spans="1:7">
      <c r="A746" s="205"/>
      <c r="B746" s="37"/>
      <c r="C746" s="37"/>
      <c r="D746" s="620"/>
      <c r="F746" s="37"/>
      <c r="G746" s="37"/>
    </row>
    <row r="747" spans="1:7">
      <c r="A747" s="205"/>
      <c r="B747" s="37"/>
      <c r="C747" s="37"/>
      <c r="D747" s="620"/>
      <c r="F747" s="37"/>
      <c r="G747" s="37"/>
    </row>
    <row r="748" spans="1:7">
      <c r="A748" s="205"/>
      <c r="B748" s="37"/>
      <c r="C748" s="37"/>
      <c r="D748" s="620"/>
      <c r="F748" s="37"/>
      <c r="G748" s="37"/>
    </row>
    <row r="749" spans="1:7">
      <c r="A749" s="205"/>
      <c r="B749" s="37"/>
      <c r="C749" s="37"/>
      <c r="D749" s="620"/>
      <c r="F749" s="37"/>
      <c r="G749" s="37"/>
    </row>
    <row r="750" spans="1:7">
      <c r="A750" s="205"/>
      <c r="B750" s="37"/>
      <c r="C750" s="37"/>
      <c r="D750" s="620"/>
      <c r="F750" s="37"/>
      <c r="G750" s="37"/>
    </row>
    <row r="751" spans="1:7">
      <c r="A751" s="205"/>
      <c r="B751" s="37"/>
      <c r="C751" s="37"/>
      <c r="D751" s="620"/>
      <c r="F751" s="37"/>
      <c r="G751" s="37"/>
    </row>
    <row r="752" spans="1:7">
      <c r="A752" s="205"/>
      <c r="B752" s="37"/>
      <c r="C752" s="37"/>
      <c r="D752" s="620"/>
      <c r="F752" s="37"/>
      <c r="G752" s="37"/>
    </row>
    <row r="753" spans="1:7">
      <c r="A753" s="205"/>
      <c r="B753" s="37"/>
      <c r="C753" s="37"/>
      <c r="D753" s="620"/>
      <c r="F753" s="37"/>
      <c r="G753" s="37"/>
    </row>
    <row r="754" spans="1:7">
      <c r="A754" s="205"/>
      <c r="B754" s="37"/>
      <c r="C754" s="37"/>
      <c r="D754" s="620"/>
      <c r="F754" s="37"/>
      <c r="G754" s="37"/>
    </row>
    <row r="755" spans="1:7">
      <c r="A755" s="205"/>
      <c r="B755" s="37"/>
      <c r="C755" s="37"/>
      <c r="D755" s="620"/>
      <c r="F755" s="37"/>
      <c r="G755" s="37"/>
    </row>
    <row r="756" spans="1:7">
      <c r="A756" s="205"/>
      <c r="B756" s="37"/>
      <c r="C756" s="37"/>
      <c r="D756" s="620"/>
      <c r="F756" s="37"/>
      <c r="G756" s="37"/>
    </row>
    <row r="757" spans="1:7">
      <c r="A757" s="205"/>
      <c r="B757" s="37"/>
      <c r="C757" s="37"/>
      <c r="D757" s="620"/>
      <c r="F757" s="37"/>
      <c r="G757" s="37"/>
    </row>
    <row r="758" spans="1:7">
      <c r="A758" s="205"/>
      <c r="B758" s="37"/>
      <c r="C758" s="37"/>
      <c r="D758" s="620"/>
      <c r="F758" s="37"/>
      <c r="G758" s="37"/>
    </row>
    <row r="759" spans="1:7">
      <c r="A759" s="205"/>
      <c r="B759" s="37"/>
      <c r="C759" s="37"/>
      <c r="D759" s="620"/>
      <c r="F759" s="37"/>
      <c r="G759" s="37"/>
    </row>
    <row r="760" spans="1:7">
      <c r="A760" s="205"/>
      <c r="B760" s="37"/>
      <c r="C760" s="37"/>
      <c r="D760" s="620"/>
      <c r="F760" s="37"/>
      <c r="G760" s="37"/>
    </row>
    <row r="761" spans="1:7">
      <c r="A761" s="205"/>
      <c r="B761" s="37"/>
      <c r="C761" s="37"/>
      <c r="D761" s="620"/>
      <c r="F761" s="37"/>
      <c r="G761" s="37"/>
    </row>
    <row r="762" spans="1:7">
      <c r="A762" s="205"/>
      <c r="B762" s="37"/>
      <c r="C762" s="37"/>
      <c r="D762" s="620"/>
      <c r="F762" s="37"/>
      <c r="G762" s="37"/>
    </row>
    <row r="763" spans="1:7">
      <c r="A763" s="205"/>
      <c r="B763" s="37"/>
      <c r="C763" s="37"/>
      <c r="D763" s="620"/>
      <c r="F763" s="37"/>
      <c r="G763" s="37"/>
    </row>
    <row r="764" spans="1:7">
      <c r="A764" s="205"/>
      <c r="B764" s="37"/>
      <c r="C764" s="37"/>
      <c r="D764" s="620"/>
      <c r="F764" s="37"/>
      <c r="G764" s="37"/>
    </row>
    <row r="765" spans="1:7">
      <c r="A765" s="205"/>
      <c r="B765" s="37"/>
      <c r="C765" s="37"/>
      <c r="D765" s="620"/>
      <c r="F765" s="37"/>
      <c r="G765" s="37"/>
    </row>
    <row r="766" spans="1:7">
      <c r="A766" s="205"/>
      <c r="B766" s="37"/>
      <c r="C766" s="37"/>
      <c r="D766" s="620"/>
      <c r="F766" s="37"/>
      <c r="G766" s="37"/>
    </row>
    <row r="767" spans="1:7">
      <c r="A767" s="205"/>
      <c r="B767" s="37"/>
      <c r="C767" s="37"/>
      <c r="D767" s="620"/>
      <c r="F767" s="37"/>
      <c r="G767" s="37"/>
    </row>
    <row r="768" spans="1:7">
      <c r="A768" s="205"/>
      <c r="B768" s="37"/>
      <c r="C768" s="37"/>
      <c r="D768" s="620"/>
      <c r="F768" s="37"/>
      <c r="G768" s="37"/>
    </row>
    <row r="769" spans="1:7">
      <c r="A769" s="205"/>
      <c r="B769" s="37"/>
      <c r="C769" s="37"/>
      <c r="D769" s="620"/>
      <c r="F769" s="37"/>
      <c r="G769" s="37"/>
    </row>
    <row r="770" spans="1:7">
      <c r="A770" s="205"/>
      <c r="B770" s="37"/>
      <c r="C770" s="37"/>
      <c r="D770" s="620"/>
      <c r="F770" s="37"/>
      <c r="G770" s="37"/>
    </row>
    <row r="771" spans="1:7">
      <c r="A771" s="205"/>
      <c r="B771" s="37"/>
      <c r="C771" s="37"/>
      <c r="D771" s="620"/>
      <c r="F771" s="37"/>
      <c r="G771" s="37"/>
    </row>
    <row r="772" spans="1:7">
      <c r="A772" s="205"/>
      <c r="B772" s="37"/>
      <c r="C772" s="37"/>
      <c r="D772" s="620"/>
      <c r="F772" s="37"/>
      <c r="G772" s="37"/>
    </row>
    <row r="773" spans="1:7">
      <c r="A773" s="205"/>
      <c r="B773" s="37"/>
      <c r="C773" s="37"/>
      <c r="D773" s="620"/>
      <c r="F773" s="37"/>
      <c r="G773" s="37"/>
    </row>
    <row r="774" spans="1:7">
      <c r="A774" s="205"/>
      <c r="B774" s="37"/>
      <c r="C774" s="37"/>
      <c r="D774" s="620"/>
      <c r="F774" s="37"/>
      <c r="G774" s="37"/>
    </row>
    <row r="775" spans="1:7">
      <c r="A775" s="205"/>
      <c r="B775" s="37"/>
      <c r="C775" s="37"/>
      <c r="D775" s="620"/>
      <c r="F775" s="37"/>
      <c r="G775" s="37"/>
    </row>
    <row r="776" spans="1:7">
      <c r="A776" s="205"/>
      <c r="B776" s="37"/>
      <c r="C776" s="37"/>
      <c r="D776" s="620"/>
      <c r="F776" s="37"/>
      <c r="G776" s="37"/>
    </row>
    <row r="777" spans="1:7">
      <c r="A777" s="205"/>
      <c r="B777" s="37"/>
      <c r="C777" s="37"/>
      <c r="D777" s="620"/>
      <c r="F777" s="37"/>
      <c r="G777" s="37"/>
    </row>
    <row r="778" spans="1:7">
      <c r="A778" s="205"/>
      <c r="B778" s="37"/>
      <c r="C778" s="37"/>
      <c r="D778" s="620"/>
      <c r="F778" s="37"/>
      <c r="G778" s="37"/>
    </row>
    <row r="779" spans="1:7">
      <c r="A779" s="205"/>
      <c r="B779" s="37"/>
      <c r="C779" s="37"/>
      <c r="D779" s="620"/>
      <c r="F779" s="37"/>
      <c r="G779" s="37"/>
    </row>
    <row r="780" spans="1:7">
      <c r="A780" s="205"/>
      <c r="B780" s="37"/>
      <c r="C780" s="37"/>
      <c r="D780" s="620"/>
      <c r="F780" s="37"/>
      <c r="G780" s="37"/>
    </row>
    <row r="781" spans="1:7">
      <c r="A781" s="205"/>
      <c r="B781" s="37"/>
      <c r="C781" s="37"/>
      <c r="D781" s="620"/>
      <c r="F781" s="37"/>
      <c r="G781" s="37"/>
    </row>
    <row r="782" spans="1:7">
      <c r="A782" s="205"/>
      <c r="B782" s="37"/>
      <c r="C782" s="37"/>
      <c r="D782" s="620"/>
      <c r="F782" s="37"/>
      <c r="G782" s="37"/>
    </row>
    <row r="783" spans="1:7">
      <c r="A783" s="205"/>
      <c r="B783" s="37"/>
      <c r="C783" s="37"/>
      <c r="D783" s="620"/>
      <c r="F783" s="37"/>
      <c r="G783" s="37"/>
    </row>
    <row r="784" spans="1:7">
      <c r="A784" s="205"/>
      <c r="B784" s="37"/>
      <c r="C784" s="37"/>
      <c r="D784" s="620"/>
      <c r="F784" s="37"/>
      <c r="G784" s="37"/>
    </row>
  </sheetData>
  <protectedRanges>
    <protectedRange sqref="D586:D589" name="Range3"/>
    <protectedRange sqref="D208:D212" name="Range1"/>
    <protectedRange sqref="G208:G212" name="Range2"/>
  </protectedRanges>
  <autoFilter ref="A41:G634">
    <filterColumn colId="0">
      <colorFilter dxfId="5"/>
    </filterColumn>
  </autoFilter>
  <mergeCells count="124">
    <mergeCell ref="C4:E4"/>
    <mergeCell ref="G4:I4"/>
    <mergeCell ref="G1:I1"/>
    <mergeCell ref="A1:F1"/>
    <mergeCell ref="B19:I19"/>
    <mergeCell ref="B20:I20"/>
    <mergeCell ref="B21:I21"/>
    <mergeCell ref="B22:I22"/>
    <mergeCell ref="B23:I23"/>
    <mergeCell ref="A2:G2"/>
    <mergeCell ref="H2:I2"/>
    <mergeCell ref="A3:I3"/>
    <mergeCell ref="A4:B4"/>
    <mergeCell ref="B24:I24"/>
    <mergeCell ref="A7:I7"/>
    <mergeCell ref="B8:C8"/>
    <mergeCell ref="D8:I8"/>
    <mergeCell ref="D9:I16"/>
    <mergeCell ref="A17:I17"/>
    <mergeCell ref="B18:I18"/>
    <mergeCell ref="A5:B5"/>
    <mergeCell ref="C5:E5"/>
    <mergeCell ref="G5:I5"/>
    <mergeCell ref="A6:B6"/>
    <mergeCell ref="C6:E6"/>
    <mergeCell ref="G6:I6"/>
    <mergeCell ref="B31:I31"/>
    <mergeCell ref="B32:I32"/>
    <mergeCell ref="B33:I33"/>
    <mergeCell ref="B34:I34"/>
    <mergeCell ref="B35:I35"/>
    <mergeCell ref="B36:I36"/>
    <mergeCell ref="B25:I25"/>
    <mergeCell ref="B26:I26"/>
    <mergeCell ref="B27:I27"/>
    <mergeCell ref="B28:I28"/>
    <mergeCell ref="B29:I29"/>
    <mergeCell ref="B30:I30"/>
    <mergeCell ref="B72:G72"/>
    <mergeCell ref="B85:G85"/>
    <mergeCell ref="B94:G94"/>
    <mergeCell ref="B97:G97"/>
    <mergeCell ref="B98:G98"/>
    <mergeCell ref="B107:G107"/>
    <mergeCell ref="B37:I37"/>
    <mergeCell ref="A38:I40"/>
    <mergeCell ref="B42:G42"/>
    <mergeCell ref="B43:G43"/>
    <mergeCell ref="B62:G62"/>
    <mergeCell ref="B68:G68"/>
    <mergeCell ref="B165:G165"/>
    <mergeCell ref="B172:G172"/>
    <mergeCell ref="B181:G181"/>
    <mergeCell ref="B186:G186"/>
    <mergeCell ref="B214:G214"/>
    <mergeCell ref="B215:G215"/>
    <mergeCell ref="B113:G113"/>
    <mergeCell ref="B118:G118"/>
    <mergeCell ref="B124:G124"/>
    <mergeCell ref="B143:G143"/>
    <mergeCell ref="B144:G144"/>
    <mergeCell ref="B159:G159"/>
    <mergeCell ref="B131:G131"/>
    <mergeCell ref="B199:G199"/>
    <mergeCell ref="B290:G290"/>
    <mergeCell ref="B293:G293"/>
    <mergeCell ref="B296:G296"/>
    <mergeCell ref="B300:G300"/>
    <mergeCell ref="B307:G307"/>
    <mergeCell ref="B310:G310"/>
    <mergeCell ref="B220:G220"/>
    <mergeCell ref="B229:G229"/>
    <mergeCell ref="B241:G241"/>
    <mergeCell ref="B254:G254"/>
    <mergeCell ref="B258:G258"/>
    <mergeCell ref="B274:G274"/>
    <mergeCell ref="B336:G336"/>
    <mergeCell ref="B342:G342"/>
    <mergeCell ref="B362:G362"/>
    <mergeCell ref="B366:G366"/>
    <mergeCell ref="B370:G370"/>
    <mergeCell ref="B377:G377"/>
    <mergeCell ref="B311:G311"/>
    <mergeCell ref="B316:G316"/>
    <mergeCell ref="B319:G319"/>
    <mergeCell ref="B324:G324"/>
    <mergeCell ref="B330:G330"/>
    <mergeCell ref="B333:G333"/>
    <mergeCell ref="B425:G425"/>
    <mergeCell ref="B432:G432"/>
    <mergeCell ref="B443:G443"/>
    <mergeCell ref="B450:G450"/>
    <mergeCell ref="B456:G456"/>
    <mergeCell ref="B467:G467"/>
    <mergeCell ref="B381:G381"/>
    <mergeCell ref="B392:G392"/>
    <mergeCell ref="B396:G396"/>
    <mergeCell ref="B401:G401"/>
    <mergeCell ref="B406:G406"/>
    <mergeCell ref="B413:G413"/>
    <mergeCell ref="B405:G405"/>
    <mergeCell ref="B455:G455"/>
    <mergeCell ref="B521:G521"/>
    <mergeCell ref="B522:G522"/>
    <mergeCell ref="B525:G525"/>
    <mergeCell ref="B530:G530"/>
    <mergeCell ref="B534:G534"/>
    <mergeCell ref="B571:G571"/>
    <mergeCell ref="B468:G468"/>
    <mergeCell ref="B476:G476"/>
    <mergeCell ref="B484:G484"/>
    <mergeCell ref="B491:G491"/>
    <mergeCell ref="B497:G497"/>
    <mergeCell ref="B511:G511"/>
    <mergeCell ref="B613:G613"/>
    <mergeCell ref="B619:G619"/>
    <mergeCell ref="B625:G625"/>
    <mergeCell ref="B629:G629"/>
    <mergeCell ref="B575:G575"/>
    <mergeCell ref="B582:G582"/>
    <mergeCell ref="B590:G590"/>
    <mergeCell ref="B594:G594"/>
    <mergeCell ref="B601:G601"/>
    <mergeCell ref="B612:G612"/>
  </mergeCells>
  <conditionalFormatting sqref="C155:C157">
    <cfRule type="duplicateValues" dxfId="4" priority="1"/>
  </conditionalFormatting>
  <dataValidations count="7">
    <dataValidation type="list" allowBlank="1" showInputMessage="1" showErrorMessage="1" sqref="D595:D600">
      <formula1>$A$649:$A$652</formula1>
    </dataValidation>
    <dataValidation type="list" allowBlank="1" showInputMessage="1" showErrorMessage="1" sqref="D595:D600">
      <formula1>$A$718:$A$720</formula1>
    </dataValidation>
    <dataValidation type="list" allowBlank="1" showInputMessage="1" showErrorMessage="1" sqref="D582">
      <formula1>$A$778:$A$780</formula1>
    </dataValidation>
    <dataValidation type="list" allowBlank="1" showInputMessage="1" showErrorMessage="1" sqref="D649:D1048576 D583:D593 D132:D198 D41:D83 D85:D130 D602:D638 D200:D454 D456:D581">
      <formula1>$A$649:$A$651</formula1>
    </dataValidation>
    <dataValidation type="list" allowBlank="1" showInputMessage="1" showErrorMessage="1" sqref="D405">
      <formula1>$A$770:$A$772</formula1>
    </dataValidation>
    <dataValidation type="list" allowBlank="1" showInputMessage="1" showErrorMessage="1" sqref="D455">
      <formula1>$A$916:$A$918</formula1>
    </dataValidation>
    <dataValidation type="list" allowBlank="1" showInputMessage="1" showErrorMessage="1" sqref="D84">
      <formula1>$A$1200:$A$1202</formula1>
    </dataValidation>
  </dataValidations>
  <pageMargins left="0.70866141732283472" right="0.70866141732283472" top="0.74803149606299213" bottom="0.74803149606299213" header="0.31496062992125984" footer="0.31496062992125984"/>
  <pageSetup paperSize="9" scale="47" orientation="portrait" r:id="rId1"/>
  <headerFooter>
    <oddHeader>&amp;LChecklist No. 16&amp;CSupport Services &amp;RVersion- NHSRC/3.0</oddHeader>
    <oddFooter>Page &amp;P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I620"/>
  <sheetViews>
    <sheetView topLeftCell="A534" zoomScale="77" zoomScaleNormal="77" zoomScalePageLayoutView="60" workbookViewId="0">
      <selection activeCell="A42" sqref="A42:G577"/>
    </sheetView>
  </sheetViews>
  <sheetFormatPr defaultColWidth="8.7265625" defaultRowHeight="14.5"/>
  <cols>
    <col min="1" max="1" width="15" style="203" customWidth="1"/>
    <col min="2" max="2" width="40.7265625" style="277" customWidth="1"/>
    <col min="3" max="3" width="28.453125" style="277" customWidth="1"/>
    <col min="4" max="4" width="14.81640625" style="666" customWidth="1"/>
    <col min="5" max="5" width="10.453125" style="295" customWidth="1"/>
    <col min="6" max="6" width="26.54296875" style="739" customWidth="1"/>
    <col min="7" max="7" width="25.26953125" customWidth="1"/>
    <col min="8" max="8" width="4.81640625" style="695" customWidth="1"/>
    <col min="9" max="9" width="3.81640625" style="695" customWidth="1"/>
  </cols>
  <sheetData>
    <row r="1" spans="1:9" ht="56.25" customHeight="1">
      <c r="A1" s="1118" t="s">
        <v>160</v>
      </c>
      <c r="B1" s="1568"/>
      <c r="C1" s="1568"/>
      <c r="D1" s="1118"/>
      <c r="E1" s="1118"/>
      <c r="F1" s="1568"/>
      <c r="G1" s="1115" t="s">
        <v>8497</v>
      </c>
      <c r="H1" s="1116"/>
      <c r="I1" s="1117"/>
    </row>
    <row r="2" spans="1:9" ht="33.5">
      <c r="A2" s="1040" t="s">
        <v>5043</v>
      </c>
      <c r="B2" s="1569"/>
      <c r="C2" s="1569"/>
      <c r="D2" s="1041"/>
      <c r="E2" s="1041"/>
      <c r="F2" s="1569"/>
      <c r="G2" s="1041"/>
      <c r="H2" s="1139">
        <v>19</v>
      </c>
      <c r="I2" s="1140"/>
    </row>
    <row r="3" spans="1:9" ht="28.5">
      <c r="A3" s="1074" t="s">
        <v>164</v>
      </c>
      <c r="B3" s="1570"/>
      <c r="C3" s="1570"/>
      <c r="D3" s="1074"/>
      <c r="E3" s="1074"/>
      <c r="F3" s="1570"/>
      <c r="G3" s="1074"/>
      <c r="H3" s="1076"/>
      <c r="I3" s="1076"/>
    </row>
    <row r="4" spans="1:9" ht="28.5">
      <c r="A4" s="1142" t="s">
        <v>165</v>
      </c>
      <c r="B4" s="1142"/>
      <c r="C4" s="1247"/>
      <c r="D4" s="1018"/>
      <c r="E4" s="1018"/>
      <c r="F4" s="8" t="s">
        <v>166</v>
      </c>
      <c r="G4" s="1018"/>
      <c r="H4" s="1019"/>
      <c r="I4" s="1019"/>
    </row>
    <row r="5" spans="1:9" ht="28.5">
      <c r="A5" s="1062" t="s">
        <v>167</v>
      </c>
      <c r="B5" s="1063"/>
      <c r="C5" s="1200"/>
      <c r="D5" s="1064"/>
      <c r="E5" s="1064"/>
      <c r="F5" s="716" t="s">
        <v>168</v>
      </c>
      <c r="G5" s="1018"/>
      <c r="H5" s="1019"/>
      <c r="I5" s="1019"/>
    </row>
    <row r="6" spans="1:9" ht="42">
      <c r="A6" s="1066" t="s">
        <v>169</v>
      </c>
      <c r="B6" s="1066"/>
      <c r="C6" s="1552"/>
      <c r="D6" s="1067"/>
      <c r="E6" s="1067"/>
      <c r="F6" s="716" t="s">
        <v>170</v>
      </c>
      <c r="G6" s="1018"/>
      <c r="H6" s="1019"/>
      <c r="I6" s="1019"/>
    </row>
    <row r="7" spans="1:9" ht="33.5">
      <c r="A7" s="1285" t="s">
        <v>5044</v>
      </c>
      <c r="B7" s="1553"/>
      <c r="C7" s="1553"/>
      <c r="D7" s="1286"/>
      <c r="E7" s="1286"/>
      <c r="F7" s="1553"/>
      <c r="G7" s="1286"/>
      <c r="H7" s="1526"/>
      <c r="I7" s="1526"/>
    </row>
    <row r="8" spans="1:9" ht="33.5">
      <c r="A8" s="1232" t="s">
        <v>172</v>
      </c>
      <c r="B8" s="1554"/>
      <c r="C8" s="1554"/>
      <c r="D8" s="1124" t="s">
        <v>5045</v>
      </c>
      <c r="E8" s="1124"/>
      <c r="F8" s="1555"/>
      <c r="G8" s="1124"/>
      <c r="H8" s="1125"/>
      <c r="I8" s="1125"/>
    </row>
    <row r="9" spans="1:9" ht="33.65" customHeight="1">
      <c r="A9" s="436" t="s">
        <v>174</v>
      </c>
      <c r="B9" s="400" t="s">
        <v>175</v>
      </c>
      <c r="C9" s="730">
        <f>'Mortuary '!D582</f>
        <v>1</v>
      </c>
      <c r="D9" s="1126">
        <f>D590</f>
        <v>1</v>
      </c>
      <c r="E9" s="1127"/>
      <c r="F9" s="1556"/>
      <c r="G9" s="1127"/>
      <c r="H9" s="1557"/>
      <c r="I9" s="1558"/>
    </row>
    <row r="10" spans="1:9" ht="33.65" customHeight="1">
      <c r="A10" s="436" t="s">
        <v>176</v>
      </c>
      <c r="B10" s="400" t="s">
        <v>177</v>
      </c>
      <c r="C10" s="730">
        <f>'Mortuary '!D583</f>
        <v>1</v>
      </c>
      <c r="D10" s="1130"/>
      <c r="E10" s="1131"/>
      <c r="F10" s="1559"/>
      <c r="G10" s="1131"/>
      <c r="H10" s="1560"/>
      <c r="I10" s="1561"/>
    </row>
    <row r="11" spans="1:9" ht="33.65" customHeight="1">
      <c r="A11" s="436" t="s">
        <v>178</v>
      </c>
      <c r="B11" s="400" t="s">
        <v>179</v>
      </c>
      <c r="C11" s="730">
        <f>'Mortuary '!D584</f>
        <v>1</v>
      </c>
      <c r="D11" s="1130"/>
      <c r="E11" s="1131"/>
      <c r="F11" s="1559"/>
      <c r="G11" s="1131"/>
      <c r="H11" s="1560"/>
      <c r="I11" s="1561"/>
    </row>
    <row r="12" spans="1:9" ht="33.65" customHeight="1">
      <c r="A12" s="436" t="s">
        <v>180</v>
      </c>
      <c r="B12" s="400" t="s">
        <v>181</v>
      </c>
      <c r="C12" s="730">
        <f>'Mortuary '!D585</f>
        <v>1</v>
      </c>
      <c r="D12" s="1130"/>
      <c r="E12" s="1131"/>
      <c r="F12" s="1559"/>
      <c r="G12" s="1131"/>
      <c r="H12" s="1560"/>
      <c r="I12" s="1561"/>
    </row>
    <row r="13" spans="1:9" ht="33.65" customHeight="1">
      <c r="A13" s="436" t="s">
        <v>182</v>
      </c>
      <c r="B13" s="400" t="s">
        <v>183</v>
      </c>
      <c r="C13" s="730">
        <f>'Mortuary '!D586</f>
        <v>1</v>
      </c>
      <c r="D13" s="1130"/>
      <c r="E13" s="1131"/>
      <c r="F13" s="1559"/>
      <c r="G13" s="1131"/>
      <c r="H13" s="1560"/>
      <c r="I13" s="1561"/>
    </row>
    <row r="14" spans="1:9" ht="33.65" customHeight="1">
      <c r="A14" s="436" t="s">
        <v>184</v>
      </c>
      <c r="B14" s="400" t="s">
        <v>146</v>
      </c>
      <c r="C14" s="730">
        <f>'Mortuary '!D587</f>
        <v>1</v>
      </c>
      <c r="D14" s="1130"/>
      <c r="E14" s="1131"/>
      <c r="F14" s="1559"/>
      <c r="G14" s="1131"/>
      <c r="H14" s="1560"/>
      <c r="I14" s="1561"/>
    </row>
    <row r="15" spans="1:9" ht="33.65" customHeight="1">
      <c r="A15" s="436" t="s">
        <v>185</v>
      </c>
      <c r="B15" s="400" t="s">
        <v>1451</v>
      </c>
      <c r="C15" s="730">
        <f>'Mortuary '!D588</f>
        <v>1</v>
      </c>
      <c r="D15" s="1130"/>
      <c r="E15" s="1131"/>
      <c r="F15" s="1559"/>
      <c r="G15" s="1131"/>
      <c r="H15" s="1560"/>
      <c r="I15" s="1561"/>
    </row>
    <row r="16" spans="1:9" ht="33.65" customHeight="1">
      <c r="A16" s="436" t="s">
        <v>187</v>
      </c>
      <c r="B16" s="400" t="s">
        <v>188</v>
      </c>
      <c r="C16" s="730">
        <f>'Mortuary '!D589</f>
        <v>1</v>
      </c>
      <c r="D16" s="1134"/>
      <c r="E16" s="1135"/>
      <c r="F16" s="1562"/>
      <c r="G16" s="1135"/>
      <c r="H16" s="1563"/>
      <c r="I16" s="1564"/>
    </row>
    <row r="17" spans="1:9" ht="33.65" customHeight="1">
      <c r="A17" s="1111"/>
      <c r="B17" s="1565"/>
      <c r="C17" s="1565"/>
      <c r="D17" s="1112"/>
      <c r="E17" s="1112"/>
      <c r="F17" s="1565"/>
      <c r="G17" s="1112"/>
      <c r="H17" s="1566"/>
      <c r="I17" s="1567"/>
    </row>
    <row r="18" spans="1:9" ht="33.65" customHeight="1">
      <c r="A18" s="12"/>
      <c r="B18" s="1030" t="s">
        <v>189</v>
      </c>
      <c r="C18" s="1030"/>
      <c r="D18" s="1030"/>
      <c r="E18" s="1030"/>
      <c r="F18" s="1030"/>
      <c r="G18" s="1030"/>
      <c r="H18" s="1032"/>
      <c r="I18" s="1032"/>
    </row>
    <row r="19" spans="1:9" ht="33.65" customHeight="1">
      <c r="A19" s="13">
        <v>1</v>
      </c>
      <c r="B19" s="1024"/>
      <c r="C19" s="1024"/>
      <c r="D19" s="1010"/>
      <c r="E19" s="1010"/>
      <c r="F19" s="1024"/>
      <c r="G19" s="1010"/>
      <c r="H19" s="1012"/>
      <c r="I19" s="1012"/>
    </row>
    <row r="20" spans="1:9" ht="33.65" customHeight="1">
      <c r="A20" s="13">
        <v>2</v>
      </c>
      <c r="B20" s="1024"/>
      <c r="C20" s="1024"/>
      <c r="D20" s="1010"/>
      <c r="E20" s="1010"/>
      <c r="F20" s="1024"/>
      <c r="G20" s="1010"/>
      <c r="H20" s="1012"/>
      <c r="I20" s="1012"/>
    </row>
    <row r="21" spans="1:9" ht="33.65" customHeight="1">
      <c r="A21" s="13">
        <v>3</v>
      </c>
      <c r="B21" s="1024"/>
      <c r="C21" s="1024"/>
      <c r="D21" s="1010"/>
      <c r="E21" s="1010"/>
      <c r="F21" s="1024"/>
      <c r="G21" s="1010"/>
      <c r="H21" s="1012"/>
      <c r="I21" s="1012"/>
    </row>
    <row r="22" spans="1:9" ht="33.65" customHeight="1">
      <c r="A22" s="13">
        <v>4</v>
      </c>
      <c r="B22" s="1024"/>
      <c r="C22" s="1024"/>
      <c r="D22" s="1010"/>
      <c r="E22" s="1010"/>
      <c r="F22" s="1024"/>
      <c r="G22" s="1010"/>
      <c r="H22" s="1012"/>
      <c r="I22" s="1012"/>
    </row>
    <row r="23" spans="1:9" ht="33.65" customHeight="1">
      <c r="A23" s="13">
        <v>5</v>
      </c>
      <c r="B23" s="1024"/>
      <c r="C23" s="1024"/>
      <c r="D23" s="1010"/>
      <c r="E23" s="1010"/>
      <c r="F23" s="1024"/>
      <c r="G23" s="1010"/>
      <c r="H23" s="1012"/>
      <c r="I23" s="1012"/>
    </row>
    <row r="24" spans="1:9" ht="33.65" customHeight="1">
      <c r="A24" s="12"/>
      <c r="B24" s="1106" t="s">
        <v>190</v>
      </c>
      <c r="C24" s="1107"/>
      <c r="D24" s="1107"/>
      <c r="E24" s="1107"/>
      <c r="F24" s="1107"/>
      <c r="G24" s="1107"/>
      <c r="H24" s="1550"/>
      <c r="I24" s="1551"/>
    </row>
    <row r="25" spans="1:9" ht="33.65" customHeight="1">
      <c r="A25" s="13">
        <v>1</v>
      </c>
      <c r="B25" s="1024"/>
      <c r="C25" s="1024"/>
      <c r="D25" s="1010"/>
      <c r="E25" s="1010"/>
      <c r="F25" s="1024"/>
      <c r="G25" s="1010"/>
      <c r="H25" s="1012"/>
      <c r="I25" s="1012"/>
    </row>
    <row r="26" spans="1:9" ht="33.65" customHeight="1">
      <c r="A26" s="13">
        <v>2</v>
      </c>
      <c r="B26" s="1024"/>
      <c r="C26" s="1024"/>
      <c r="D26" s="1010"/>
      <c r="E26" s="1010"/>
      <c r="F26" s="1024"/>
      <c r="G26" s="1010"/>
      <c r="H26" s="1012"/>
      <c r="I26" s="1012"/>
    </row>
    <row r="27" spans="1:9" ht="33.65" customHeight="1">
      <c r="A27" s="13">
        <v>3</v>
      </c>
      <c r="B27" s="1024"/>
      <c r="C27" s="1024"/>
      <c r="D27" s="1010"/>
      <c r="E27" s="1010"/>
      <c r="F27" s="1024"/>
      <c r="G27" s="1010"/>
      <c r="H27" s="1012"/>
      <c r="I27" s="1012"/>
    </row>
    <row r="28" spans="1:9" ht="33.65" customHeight="1">
      <c r="A28" s="13">
        <v>4</v>
      </c>
      <c r="B28" s="1101"/>
      <c r="C28" s="1102"/>
      <c r="D28" s="1094"/>
      <c r="E28" s="1094"/>
      <c r="F28" s="1102"/>
      <c r="G28" s="1094"/>
      <c r="H28" s="1545"/>
      <c r="I28" s="1546"/>
    </row>
    <row r="29" spans="1:9" ht="33.65" customHeight="1">
      <c r="A29" s="13">
        <v>5</v>
      </c>
      <c r="B29" s="1101"/>
      <c r="C29" s="1102"/>
      <c r="D29" s="1094"/>
      <c r="E29" s="1094"/>
      <c r="F29" s="1102"/>
      <c r="G29" s="1094"/>
      <c r="H29" s="1545"/>
      <c r="I29" s="1546"/>
    </row>
    <row r="30" spans="1:9" ht="33.65" customHeight="1">
      <c r="A30" s="12"/>
      <c r="B30" s="1030" t="s">
        <v>191</v>
      </c>
      <c r="C30" s="1030"/>
      <c r="D30" s="1030"/>
      <c r="E30" s="1030"/>
      <c r="F30" s="1030"/>
      <c r="G30" s="1030"/>
      <c r="H30" s="1032"/>
      <c r="I30" s="1032"/>
    </row>
    <row r="31" spans="1:9" ht="33.65" customHeight="1">
      <c r="A31" s="13">
        <v>1</v>
      </c>
      <c r="B31" s="1024"/>
      <c r="C31" s="1024"/>
      <c r="D31" s="1010"/>
      <c r="E31" s="1010"/>
      <c r="F31" s="1024"/>
      <c r="G31" s="1010"/>
      <c r="H31" s="1012"/>
      <c r="I31" s="1012"/>
    </row>
    <row r="32" spans="1:9" ht="33.65" customHeight="1">
      <c r="A32" s="13">
        <v>2</v>
      </c>
      <c r="B32" s="1024"/>
      <c r="C32" s="1024"/>
      <c r="D32" s="1010"/>
      <c r="E32" s="1010"/>
      <c r="F32" s="1024"/>
      <c r="G32" s="1010"/>
      <c r="H32" s="1012"/>
      <c r="I32" s="1012"/>
    </row>
    <row r="33" spans="1:9" ht="33.65" customHeight="1">
      <c r="A33" s="13">
        <v>3</v>
      </c>
      <c r="B33" s="1024"/>
      <c r="C33" s="1024"/>
      <c r="D33" s="1010"/>
      <c r="E33" s="1010"/>
      <c r="F33" s="1024"/>
      <c r="G33" s="1010"/>
      <c r="H33" s="1012"/>
      <c r="I33" s="1012"/>
    </row>
    <row r="34" spans="1:9" ht="33.65" customHeight="1">
      <c r="A34" s="13">
        <v>4</v>
      </c>
      <c r="B34" s="1024"/>
      <c r="C34" s="1024"/>
      <c r="D34" s="1010"/>
      <c r="E34" s="1010"/>
      <c r="F34" s="1024"/>
      <c r="G34" s="1010"/>
      <c r="H34" s="1012"/>
      <c r="I34" s="1012"/>
    </row>
    <row r="35" spans="1:9" ht="33.65" customHeight="1">
      <c r="A35" s="13">
        <v>5</v>
      </c>
      <c r="B35" s="1101"/>
      <c r="C35" s="1102"/>
      <c r="D35" s="1094"/>
      <c r="E35" s="1094"/>
      <c r="F35" s="1102"/>
      <c r="G35" s="1094"/>
      <c r="H35" s="1545"/>
      <c r="I35" s="1546"/>
    </row>
    <row r="36" spans="1:9" ht="33.65" customHeight="1">
      <c r="A36" s="12"/>
      <c r="B36" s="1097" t="s">
        <v>192</v>
      </c>
      <c r="C36" s="1098"/>
      <c r="D36" s="1098"/>
      <c r="E36" s="1098"/>
      <c r="F36" s="1098"/>
      <c r="G36" s="1098"/>
      <c r="H36" s="1547"/>
      <c r="I36" s="1548"/>
    </row>
    <row r="37" spans="1:9" ht="33.65" customHeight="1">
      <c r="A37" s="12"/>
      <c r="B37" s="1024" t="s">
        <v>193</v>
      </c>
      <c r="C37" s="1024"/>
      <c r="D37" s="1024"/>
      <c r="E37" s="1024"/>
      <c r="F37" s="1024"/>
      <c r="G37" s="1024"/>
      <c r="H37" s="1026"/>
      <c r="I37" s="1026"/>
    </row>
    <row r="38" spans="1:9" ht="33.65" customHeight="1">
      <c r="A38" s="1027" t="s">
        <v>5046</v>
      </c>
      <c r="B38" s="1549"/>
      <c r="C38" s="1549"/>
      <c r="D38" s="1027"/>
      <c r="E38" s="1027"/>
      <c r="F38" s="1549"/>
      <c r="G38" s="1027"/>
      <c r="H38" s="1028"/>
      <c r="I38" s="1028"/>
    </row>
    <row r="39" spans="1:9" ht="9" customHeight="1">
      <c r="A39" s="1027"/>
      <c r="B39" s="1549"/>
      <c r="C39" s="1549"/>
      <c r="D39" s="1027"/>
      <c r="E39" s="1027"/>
      <c r="F39" s="1549"/>
      <c r="G39" s="1027"/>
      <c r="H39" s="1028"/>
      <c r="I39" s="1028"/>
    </row>
    <row r="40" spans="1:9" hidden="1">
      <c r="A40" s="1027"/>
      <c r="B40" s="1027"/>
      <c r="C40" s="1027"/>
      <c r="D40" s="1027"/>
      <c r="E40" s="1027"/>
      <c r="F40" s="1027"/>
      <c r="G40" s="1027"/>
      <c r="H40" s="1027"/>
      <c r="I40" s="1027"/>
    </row>
    <row r="41" spans="1:9" ht="29">
      <c r="A41" s="210" t="s">
        <v>195</v>
      </c>
      <c r="B41" s="708" t="s">
        <v>2686</v>
      </c>
      <c r="C41" s="708" t="s">
        <v>5047</v>
      </c>
      <c r="D41" s="285" t="s">
        <v>2321</v>
      </c>
      <c r="E41" s="211" t="s">
        <v>2322</v>
      </c>
      <c r="F41" s="733" t="s">
        <v>5048</v>
      </c>
      <c r="G41" s="285" t="s">
        <v>5049</v>
      </c>
    </row>
    <row r="42" spans="1:9" ht="21" customHeight="1">
      <c r="A42" s="178"/>
      <c r="B42" s="1538" t="s">
        <v>202</v>
      </c>
      <c r="C42" s="1253"/>
      <c r="D42" s="1253"/>
      <c r="E42" s="1253"/>
      <c r="F42" s="1253"/>
      <c r="G42" s="1260"/>
      <c r="H42" s="695">
        <f>H43+H85+H62+H68+H72+H97</f>
        <v>10</v>
      </c>
      <c r="I42" s="695">
        <f>I43+I85+I62+I68+I72+I97</f>
        <v>10</v>
      </c>
    </row>
    <row r="43" spans="1:9" ht="18.5">
      <c r="A43" s="18" t="s">
        <v>1456</v>
      </c>
      <c r="B43" s="1353" t="s">
        <v>1457</v>
      </c>
      <c r="C43" s="1144"/>
      <c r="D43" s="1144"/>
      <c r="E43" s="1144"/>
      <c r="F43" s="1144"/>
      <c r="G43" s="1354"/>
      <c r="H43" s="695">
        <f>SUM(D44:D61)</f>
        <v>2</v>
      </c>
      <c r="I43" s="695">
        <f>COUNT(D57)*2</f>
        <v>2</v>
      </c>
    </row>
    <row r="44" spans="1:9" ht="15.4" hidden="1" customHeight="1">
      <c r="A44" s="27" t="s">
        <v>1458</v>
      </c>
      <c r="B44" s="667" t="s">
        <v>204</v>
      </c>
      <c r="C44" s="50"/>
      <c r="D44" s="609"/>
      <c r="E44" s="22"/>
      <c r="F44" s="66"/>
      <c r="G44" s="66"/>
      <c r="H44" s="313"/>
      <c r="I44" s="313"/>
    </row>
    <row r="45" spans="1:9" ht="15.4" hidden="1" customHeight="1">
      <c r="A45" s="27" t="s">
        <v>1459</v>
      </c>
      <c r="B45" s="667" t="s">
        <v>209</v>
      </c>
      <c r="C45" s="50"/>
      <c r="D45" s="609"/>
      <c r="E45" s="22"/>
      <c r="F45" s="66"/>
      <c r="G45" s="66"/>
      <c r="H45" s="313"/>
      <c r="I45" s="313"/>
    </row>
    <row r="46" spans="1:9" ht="15.4" hidden="1" customHeight="1">
      <c r="A46" s="27" t="s">
        <v>1460</v>
      </c>
      <c r="B46" s="667" t="s">
        <v>213</v>
      </c>
      <c r="C46" s="50"/>
      <c r="D46" s="609"/>
      <c r="E46" s="22"/>
      <c r="F46" s="66"/>
      <c r="G46" s="66"/>
      <c r="H46" s="313"/>
      <c r="I46" s="313"/>
    </row>
    <row r="47" spans="1:9" ht="15.4" hidden="1" customHeight="1">
      <c r="A47" s="27" t="s">
        <v>1461</v>
      </c>
      <c r="B47" s="667" t="s">
        <v>1462</v>
      </c>
      <c r="C47" s="50"/>
      <c r="D47" s="609"/>
      <c r="E47" s="22"/>
      <c r="F47" s="66"/>
      <c r="G47" s="66"/>
      <c r="H47" s="313"/>
      <c r="I47" s="313"/>
    </row>
    <row r="48" spans="1:9" ht="15.4" hidden="1" customHeight="1">
      <c r="A48" s="27" t="s">
        <v>1463</v>
      </c>
      <c r="B48" s="667" t="s">
        <v>221</v>
      </c>
      <c r="C48" s="50"/>
      <c r="D48" s="609"/>
      <c r="E48" s="22"/>
      <c r="F48" s="66"/>
      <c r="G48" s="66"/>
      <c r="H48" s="313"/>
      <c r="I48" s="313"/>
    </row>
    <row r="49" spans="1:9" ht="15.4" hidden="1" customHeight="1">
      <c r="A49" s="27" t="s">
        <v>1464</v>
      </c>
      <c r="B49" s="667" t="s">
        <v>225</v>
      </c>
      <c r="C49" s="50"/>
      <c r="D49" s="609"/>
      <c r="E49" s="22"/>
      <c r="F49" s="66"/>
      <c r="G49" s="66"/>
      <c r="H49" s="313"/>
      <c r="I49" s="313"/>
    </row>
    <row r="50" spans="1:9" ht="15.4" hidden="1" customHeight="1">
      <c r="A50" s="27" t="s">
        <v>1465</v>
      </c>
      <c r="B50" s="667" t="s">
        <v>229</v>
      </c>
      <c r="C50" s="50"/>
      <c r="D50" s="609"/>
      <c r="E50" s="22"/>
      <c r="F50" s="66"/>
      <c r="G50" s="66"/>
      <c r="H50" s="313"/>
      <c r="I50" s="313"/>
    </row>
    <row r="51" spans="1:9" ht="15.4" hidden="1" customHeight="1">
      <c r="A51" s="27" t="s">
        <v>232</v>
      </c>
      <c r="B51" s="667" t="s">
        <v>233</v>
      </c>
      <c r="C51" s="50"/>
      <c r="D51" s="609"/>
      <c r="E51" s="22"/>
      <c r="F51" s="66"/>
      <c r="G51" s="66"/>
      <c r="H51" s="313"/>
      <c r="I51" s="313"/>
    </row>
    <row r="52" spans="1:9" ht="15.4" hidden="1" customHeight="1">
      <c r="A52" s="27" t="s">
        <v>1466</v>
      </c>
      <c r="B52" s="667" t="s">
        <v>235</v>
      </c>
      <c r="C52" s="50"/>
      <c r="D52" s="609"/>
      <c r="E52" s="22"/>
      <c r="F52" s="66"/>
      <c r="G52" s="66"/>
      <c r="H52" s="313"/>
      <c r="I52" s="313"/>
    </row>
    <row r="53" spans="1:9" ht="15.4" hidden="1" customHeight="1">
      <c r="A53" s="27" t="s">
        <v>238</v>
      </c>
      <c r="B53" s="667" t="s">
        <v>239</v>
      </c>
      <c r="C53" s="50"/>
      <c r="D53" s="609"/>
      <c r="E53" s="22"/>
      <c r="F53" s="66"/>
      <c r="G53" s="66"/>
      <c r="H53" s="313"/>
      <c r="I53" s="313"/>
    </row>
    <row r="54" spans="1:9" ht="15.4" hidden="1" customHeight="1">
      <c r="A54" s="27" t="s">
        <v>240</v>
      </c>
      <c r="B54" s="667" t="s">
        <v>241</v>
      </c>
      <c r="C54" s="50"/>
      <c r="D54" s="609"/>
      <c r="E54" s="22"/>
      <c r="F54" s="66"/>
      <c r="G54" s="66"/>
      <c r="H54" s="313"/>
      <c r="I54" s="313"/>
    </row>
    <row r="55" spans="1:9" ht="15.4" hidden="1" customHeight="1">
      <c r="A55" s="27" t="s">
        <v>242</v>
      </c>
      <c r="B55" s="667" t="s">
        <v>243</v>
      </c>
      <c r="C55" s="50"/>
      <c r="D55" s="609"/>
      <c r="E55" s="22"/>
      <c r="F55" s="66"/>
      <c r="G55" s="66"/>
      <c r="H55" s="313"/>
      <c r="I55" s="313"/>
    </row>
    <row r="56" spans="1:9" ht="15.4" hidden="1" customHeight="1">
      <c r="A56" s="27" t="s">
        <v>1467</v>
      </c>
      <c r="B56" s="667" t="s">
        <v>245</v>
      </c>
      <c r="C56" s="223"/>
      <c r="D56" s="609"/>
      <c r="E56" s="22"/>
      <c r="F56" s="66"/>
      <c r="G56" s="66"/>
      <c r="H56" s="313"/>
      <c r="I56" s="313"/>
    </row>
    <row r="57" spans="1:9" ht="36.4" customHeight="1">
      <c r="A57" s="18" t="s">
        <v>1468</v>
      </c>
      <c r="B57" s="114" t="s">
        <v>251</v>
      </c>
      <c r="C57" s="236" t="s">
        <v>5050</v>
      </c>
      <c r="D57" s="605">
        <v>2</v>
      </c>
      <c r="E57" s="615" t="s">
        <v>538</v>
      </c>
      <c r="F57" s="373"/>
      <c r="G57" s="605"/>
    </row>
    <row r="58" spans="1:9" ht="15.4" hidden="1" customHeight="1">
      <c r="A58" s="27" t="s">
        <v>254</v>
      </c>
      <c r="B58" s="667" t="s">
        <v>255</v>
      </c>
      <c r="C58" s="50"/>
      <c r="D58" s="609"/>
      <c r="E58" s="22"/>
      <c r="F58" s="66"/>
      <c r="G58" s="66"/>
      <c r="H58" s="313"/>
      <c r="I58" s="313"/>
    </row>
    <row r="59" spans="1:9" ht="15.4" hidden="1" customHeight="1">
      <c r="A59" s="27" t="s">
        <v>1471</v>
      </c>
      <c r="B59" s="667" t="s">
        <v>257</v>
      </c>
      <c r="C59" s="50"/>
      <c r="D59" s="609"/>
      <c r="E59" s="22"/>
      <c r="F59" s="66"/>
      <c r="G59" s="66"/>
      <c r="H59" s="313"/>
      <c r="I59" s="313"/>
    </row>
    <row r="60" spans="1:9" ht="15.4" hidden="1" customHeight="1">
      <c r="A60" s="27" t="s">
        <v>260</v>
      </c>
      <c r="B60" s="667" t="s">
        <v>261</v>
      </c>
      <c r="C60" s="50"/>
      <c r="D60" s="609"/>
      <c r="E60" s="22"/>
      <c r="F60" s="66"/>
      <c r="G60" s="66"/>
      <c r="H60" s="313"/>
      <c r="I60" s="313"/>
    </row>
    <row r="61" spans="1:9" ht="15.4" hidden="1" customHeight="1">
      <c r="A61" s="27" t="s">
        <v>262</v>
      </c>
      <c r="B61" s="667" t="s">
        <v>263</v>
      </c>
      <c r="C61" s="50"/>
      <c r="D61" s="609"/>
      <c r="E61" s="22"/>
      <c r="F61" s="66"/>
      <c r="G61" s="66"/>
      <c r="H61" s="313"/>
      <c r="I61" s="313"/>
    </row>
    <row r="62" spans="1:9" ht="15.5" hidden="1">
      <c r="A62" s="27" t="s">
        <v>141</v>
      </c>
      <c r="B62" s="1366" t="s">
        <v>1472</v>
      </c>
      <c r="C62" s="1367"/>
      <c r="D62" s="1367"/>
      <c r="E62" s="1367"/>
      <c r="F62" s="1367"/>
      <c r="G62" s="1368"/>
      <c r="H62" s="313">
        <f>SUM(D63:D67)</f>
        <v>0</v>
      </c>
      <c r="I62" s="313">
        <f>COUNT(D63:D67)*2</f>
        <v>0</v>
      </c>
    </row>
    <row r="63" spans="1:9" ht="15.4" hidden="1" customHeight="1">
      <c r="A63" s="27" t="s">
        <v>264</v>
      </c>
      <c r="B63" s="667" t="s">
        <v>265</v>
      </c>
      <c r="C63" s="50"/>
      <c r="D63" s="609"/>
      <c r="E63" s="22"/>
      <c r="F63" s="66"/>
      <c r="G63" s="66"/>
      <c r="H63" s="313"/>
      <c r="I63" s="313"/>
    </row>
    <row r="64" spans="1:9" ht="15.4" hidden="1" customHeight="1">
      <c r="A64" s="27" t="s">
        <v>266</v>
      </c>
      <c r="B64" s="667" t="s">
        <v>267</v>
      </c>
      <c r="C64" s="50"/>
      <c r="D64" s="609"/>
      <c r="E64" s="22"/>
      <c r="F64" s="66"/>
      <c r="G64" s="66"/>
      <c r="H64" s="313"/>
      <c r="I64" s="313"/>
    </row>
    <row r="65" spans="1:9" ht="15.4" hidden="1" customHeight="1">
      <c r="A65" s="27" t="s">
        <v>270</v>
      </c>
      <c r="B65" s="667" t="s">
        <v>271</v>
      </c>
      <c r="C65" s="50"/>
      <c r="D65" s="609"/>
      <c r="E65" s="22"/>
      <c r="F65" s="66"/>
      <c r="G65" s="66"/>
      <c r="H65" s="313"/>
      <c r="I65" s="313"/>
    </row>
    <row r="66" spans="1:9" ht="15.4" hidden="1" customHeight="1">
      <c r="A66" s="27" t="s">
        <v>272</v>
      </c>
      <c r="B66" s="667" t="s">
        <v>273</v>
      </c>
      <c r="C66" s="50"/>
      <c r="D66" s="609"/>
      <c r="E66" s="22"/>
      <c r="F66" s="66"/>
      <c r="G66" s="66"/>
      <c r="H66" s="313"/>
      <c r="I66" s="313"/>
    </row>
    <row r="67" spans="1:9" ht="15.4" hidden="1" customHeight="1">
      <c r="A67" s="27" t="s">
        <v>275</v>
      </c>
      <c r="B67" s="667" t="s">
        <v>276</v>
      </c>
      <c r="C67" s="50"/>
      <c r="D67" s="609"/>
      <c r="E67" s="22"/>
      <c r="F67" s="66"/>
      <c r="G67" s="66"/>
      <c r="H67" s="313"/>
      <c r="I67" s="313"/>
    </row>
    <row r="68" spans="1:9" ht="15.5" hidden="1">
      <c r="A68" s="27" t="s">
        <v>277</v>
      </c>
      <c r="B68" s="1366" t="s">
        <v>1491</v>
      </c>
      <c r="C68" s="1367"/>
      <c r="D68" s="1367"/>
      <c r="E68" s="1367"/>
      <c r="F68" s="1367"/>
      <c r="G68" s="1368"/>
      <c r="H68" s="313">
        <f>SUM(D69:D71)</f>
        <v>0</v>
      </c>
      <c r="I68" s="313">
        <f>COUNT(D69:D71)*2</f>
        <v>0</v>
      </c>
    </row>
    <row r="69" spans="1:9" ht="15.4" hidden="1" customHeight="1">
      <c r="A69" s="27" t="s">
        <v>1492</v>
      </c>
      <c r="B69" s="667" t="s">
        <v>279</v>
      </c>
      <c r="C69" s="50"/>
      <c r="D69" s="609"/>
      <c r="E69" s="22"/>
      <c r="F69" s="66"/>
      <c r="G69" s="66"/>
      <c r="H69" s="313"/>
      <c r="I69" s="313"/>
    </row>
    <row r="70" spans="1:9" ht="15.4" hidden="1" customHeight="1">
      <c r="A70" s="27" t="s">
        <v>1493</v>
      </c>
      <c r="B70" s="667" t="s">
        <v>284</v>
      </c>
      <c r="C70" s="50"/>
      <c r="D70" s="609"/>
      <c r="E70" s="22"/>
      <c r="F70" s="66"/>
      <c r="G70" s="66"/>
      <c r="H70" s="313"/>
      <c r="I70" s="313"/>
    </row>
    <row r="71" spans="1:9" ht="15.4" hidden="1" customHeight="1">
      <c r="A71" s="27" t="s">
        <v>1496</v>
      </c>
      <c r="B71" s="667" t="s">
        <v>288</v>
      </c>
      <c r="C71" s="50"/>
      <c r="D71" s="609"/>
      <c r="E71" s="22"/>
      <c r="F71" s="66"/>
      <c r="G71" s="66"/>
      <c r="H71" s="313"/>
      <c r="I71" s="313"/>
    </row>
    <row r="72" spans="1:9" ht="31.5" hidden="1" customHeight="1">
      <c r="A72" s="27" t="s">
        <v>137</v>
      </c>
      <c r="B72" s="1366" t="s">
        <v>1497</v>
      </c>
      <c r="C72" s="1367"/>
      <c r="D72" s="1367"/>
      <c r="E72" s="1367"/>
      <c r="F72" s="1367"/>
      <c r="G72" s="1368"/>
      <c r="H72" s="313">
        <f>SUM(D73:D84)</f>
        <v>0</v>
      </c>
      <c r="I72" s="313">
        <f>COUNT(D73:D84)*2</f>
        <v>0</v>
      </c>
    </row>
    <row r="73" spans="1:9" ht="31.15" hidden="1" customHeight="1">
      <c r="A73" s="27" t="s">
        <v>290</v>
      </c>
      <c r="B73" s="667" t="s">
        <v>291</v>
      </c>
      <c r="C73" s="50"/>
      <c r="D73" s="609"/>
      <c r="E73" s="22"/>
      <c r="F73" s="66"/>
      <c r="G73" s="66"/>
      <c r="H73" s="313"/>
      <c r="I73" s="313"/>
    </row>
    <row r="74" spans="1:9" ht="31.15" hidden="1" customHeight="1">
      <c r="A74" s="27" t="s">
        <v>292</v>
      </c>
      <c r="B74" s="667" t="s">
        <v>293</v>
      </c>
      <c r="C74" s="50"/>
      <c r="D74" s="609"/>
      <c r="E74" s="22"/>
      <c r="F74" s="66"/>
      <c r="G74" s="66"/>
      <c r="H74" s="313"/>
      <c r="I74" s="313"/>
    </row>
    <row r="75" spans="1:9" ht="31.15" hidden="1" customHeight="1">
      <c r="A75" s="27" t="s">
        <v>294</v>
      </c>
      <c r="B75" s="667" t="s">
        <v>295</v>
      </c>
      <c r="C75" s="50"/>
      <c r="D75" s="609"/>
      <c r="E75" s="22"/>
      <c r="F75" s="66"/>
      <c r="G75" s="66"/>
      <c r="H75" s="313"/>
      <c r="I75" s="313"/>
    </row>
    <row r="76" spans="1:9" ht="31.15" hidden="1" customHeight="1">
      <c r="A76" s="27" t="s">
        <v>296</v>
      </c>
      <c r="B76" s="667" t="s">
        <v>297</v>
      </c>
      <c r="C76" s="50"/>
      <c r="D76" s="609"/>
      <c r="E76" s="22"/>
      <c r="F76" s="66"/>
      <c r="G76" s="66"/>
      <c r="H76" s="313"/>
      <c r="I76" s="313"/>
    </row>
    <row r="77" spans="1:9" ht="31.15" hidden="1" customHeight="1">
      <c r="A77" s="27" t="s">
        <v>298</v>
      </c>
      <c r="B77" s="667" t="s">
        <v>1498</v>
      </c>
      <c r="C77" s="50"/>
      <c r="D77" s="609"/>
      <c r="E77" s="22"/>
      <c r="F77" s="66"/>
      <c r="G77" s="66"/>
      <c r="H77" s="313"/>
      <c r="I77" s="313"/>
    </row>
    <row r="78" spans="1:9" ht="31.15" hidden="1" customHeight="1">
      <c r="A78" s="27" t="s">
        <v>300</v>
      </c>
      <c r="B78" s="667" t="s">
        <v>301</v>
      </c>
      <c r="C78" s="50"/>
      <c r="D78" s="609"/>
      <c r="E78" s="22"/>
      <c r="F78" s="66"/>
      <c r="G78" s="66"/>
      <c r="H78" s="313"/>
      <c r="I78" s="313"/>
    </row>
    <row r="79" spans="1:9" ht="31.15" hidden="1" customHeight="1">
      <c r="A79" s="27" t="s">
        <v>302</v>
      </c>
      <c r="B79" s="667" t="s">
        <v>303</v>
      </c>
      <c r="C79" s="50"/>
      <c r="D79" s="609"/>
      <c r="E79" s="22"/>
      <c r="F79" s="66"/>
      <c r="G79" s="66"/>
      <c r="H79" s="313"/>
      <c r="I79" s="313"/>
    </row>
    <row r="80" spans="1:9" ht="46.9" hidden="1" customHeight="1">
      <c r="A80" s="27" t="s">
        <v>304</v>
      </c>
      <c r="B80" s="667" t="s">
        <v>305</v>
      </c>
      <c r="C80" s="50"/>
      <c r="D80" s="609"/>
      <c r="E80" s="22"/>
      <c r="F80" s="66"/>
      <c r="G80" s="66"/>
      <c r="H80" s="313"/>
      <c r="I80" s="313"/>
    </row>
    <row r="81" spans="1:9" ht="31.15" hidden="1" customHeight="1">
      <c r="A81" s="27" t="s">
        <v>306</v>
      </c>
      <c r="B81" s="667" t="s">
        <v>307</v>
      </c>
      <c r="C81" s="50"/>
      <c r="D81" s="609"/>
      <c r="E81" s="22"/>
      <c r="F81" s="66"/>
      <c r="G81" s="66"/>
      <c r="H81" s="313"/>
      <c r="I81" s="313"/>
    </row>
    <row r="82" spans="1:9" ht="31.15" hidden="1" customHeight="1">
      <c r="A82" s="27" t="s">
        <v>308</v>
      </c>
      <c r="B82" s="667" t="s">
        <v>309</v>
      </c>
      <c r="C82" s="50"/>
      <c r="D82" s="609"/>
      <c r="E82" s="22"/>
      <c r="F82" s="66"/>
      <c r="G82" s="66"/>
      <c r="H82" s="313"/>
      <c r="I82" s="313"/>
    </row>
    <row r="83" spans="1:9" ht="14.65" hidden="1" customHeight="1">
      <c r="A83" s="27" t="s">
        <v>310</v>
      </c>
      <c r="B83" s="602" t="s">
        <v>311</v>
      </c>
      <c r="C83" s="50"/>
      <c r="D83" s="609"/>
      <c r="E83" s="22"/>
      <c r="F83" s="66"/>
      <c r="G83" s="66"/>
      <c r="H83" s="313"/>
      <c r="I83" s="313"/>
    </row>
    <row r="84" spans="1:9" ht="14.65" hidden="1" customHeight="1">
      <c r="A84" s="412" t="s">
        <v>2836</v>
      </c>
      <c r="B84" s="619" t="s">
        <v>5842</v>
      </c>
      <c r="C84" s="30"/>
      <c r="D84" s="52"/>
      <c r="E84" s="28"/>
      <c r="F84" s="26"/>
      <c r="G84" s="465"/>
      <c r="H84" s="313"/>
      <c r="I84" s="313"/>
    </row>
    <row r="85" spans="1:9" ht="18.5">
      <c r="A85" s="18" t="s">
        <v>1499</v>
      </c>
      <c r="B85" s="1353" t="s">
        <v>1500</v>
      </c>
      <c r="C85" s="1144"/>
      <c r="D85" s="1144"/>
      <c r="E85" s="1144"/>
      <c r="F85" s="1144"/>
      <c r="G85" s="1354"/>
      <c r="H85" s="695">
        <f>SUM(D86:D96)</f>
        <v>8</v>
      </c>
      <c r="I85" s="695">
        <f>COUNT(D86:D96)*2</f>
        <v>8</v>
      </c>
    </row>
    <row r="86" spans="1:9" ht="15.4" hidden="1" customHeight="1">
      <c r="A86" s="27" t="s">
        <v>312</v>
      </c>
      <c r="B86" s="667" t="s">
        <v>313</v>
      </c>
      <c r="C86" s="50"/>
      <c r="D86" s="609"/>
      <c r="E86" s="22"/>
      <c r="F86" s="66"/>
      <c r="G86" s="66"/>
      <c r="H86" s="313"/>
      <c r="I86" s="313"/>
    </row>
    <row r="87" spans="1:9" ht="15.4" hidden="1" customHeight="1">
      <c r="A87" s="27" t="s">
        <v>314</v>
      </c>
      <c r="B87" s="667" t="s">
        <v>315</v>
      </c>
      <c r="C87" s="50"/>
      <c r="D87" s="609"/>
      <c r="E87" s="22"/>
      <c r="F87" s="66"/>
      <c r="G87" s="66"/>
      <c r="H87" s="313"/>
      <c r="I87" s="313"/>
    </row>
    <row r="88" spans="1:9" ht="15.4" hidden="1" customHeight="1">
      <c r="A88" s="27" t="s">
        <v>1501</v>
      </c>
      <c r="B88" s="667" t="s">
        <v>317</v>
      </c>
      <c r="C88" s="50"/>
      <c r="D88" s="609"/>
      <c r="E88" s="22"/>
      <c r="F88" s="66"/>
      <c r="G88" s="66"/>
      <c r="H88" s="313"/>
      <c r="I88" s="313"/>
    </row>
    <row r="89" spans="1:9" ht="15.4" hidden="1" customHeight="1">
      <c r="A89" s="27" t="s">
        <v>319</v>
      </c>
      <c r="B89" s="667" t="s">
        <v>320</v>
      </c>
      <c r="C89" s="50"/>
      <c r="D89" s="609"/>
      <c r="E89" s="22"/>
      <c r="F89" s="66"/>
      <c r="G89" s="66"/>
      <c r="H89" s="313"/>
      <c r="I89" s="313"/>
    </row>
    <row r="90" spans="1:9" ht="15.4" hidden="1" customHeight="1">
      <c r="A90" s="27" t="s">
        <v>321</v>
      </c>
      <c r="B90" s="667" t="s">
        <v>322</v>
      </c>
      <c r="C90" s="50"/>
      <c r="D90" s="609"/>
      <c r="E90" s="22"/>
      <c r="F90" s="66"/>
      <c r="G90" s="66"/>
      <c r="H90" s="313"/>
      <c r="I90" s="313"/>
    </row>
    <row r="91" spans="1:9" ht="15.4" hidden="1" customHeight="1">
      <c r="A91" s="27" t="s">
        <v>323</v>
      </c>
      <c r="B91" s="667" t="s">
        <v>324</v>
      </c>
      <c r="C91" s="50"/>
      <c r="D91" s="609"/>
      <c r="E91" s="22"/>
      <c r="F91" s="66"/>
      <c r="G91" s="66"/>
      <c r="H91" s="313"/>
      <c r="I91" s="313"/>
    </row>
    <row r="92" spans="1:9" ht="15.4" hidden="1" customHeight="1">
      <c r="A92" s="27" t="s">
        <v>1502</v>
      </c>
      <c r="B92" s="667" t="s">
        <v>326</v>
      </c>
      <c r="C92" s="50"/>
      <c r="D92" s="609"/>
      <c r="E92" s="22"/>
      <c r="F92" s="66"/>
      <c r="G92" s="66"/>
      <c r="H92" s="313"/>
      <c r="I92" s="313"/>
    </row>
    <row r="93" spans="1:9" ht="63.4" customHeight="1">
      <c r="A93" s="18" t="s">
        <v>2838</v>
      </c>
      <c r="B93" s="114" t="s">
        <v>2839</v>
      </c>
      <c r="C93" s="236" t="s">
        <v>5051</v>
      </c>
      <c r="D93" s="605">
        <v>2</v>
      </c>
      <c r="E93" s="615" t="s">
        <v>538</v>
      </c>
      <c r="F93" s="373"/>
      <c r="G93" s="605"/>
    </row>
    <row r="94" spans="1:9" ht="43.15" customHeight="1">
      <c r="A94" s="18"/>
      <c r="B94" s="236"/>
      <c r="C94" s="236" t="s">
        <v>5052</v>
      </c>
      <c r="D94" s="605">
        <v>2</v>
      </c>
      <c r="E94" s="615" t="s">
        <v>538</v>
      </c>
      <c r="F94" s="373"/>
      <c r="G94" s="605"/>
    </row>
    <row r="95" spans="1:9" ht="28.9" customHeight="1">
      <c r="A95" s="18"/>
      <c r="C95" s="236" t="s">
        <v>5053</v>
      </c>
      <c r="D95" s="605">
        <v>2</v>
      </c>
      <c r="E95" s="615" t="s">
        <v>538</v>
      </c>
      <c r="F95" s="373"/>
      <c r="G95" s="605"/>
    </row>
    <row r="96" spans="1:9" ht="28.9" customHeight="1">
      <c r="A96" s="18"/>
      <c r="B96" s="114"/>
      <c r="C96" s="236" t="s">
        <v>5054</v>
      </c>
      <c r="D96" s="605">
        <v>2</v>
      </c>
      <c r="E96" s="615" t="s">
        <v>538</v>
      </c>
      <c r="F96" s="373"/>
      <c r="G96" s="605"/>
    </row>
    <row r="97" spans="1:9" ht="31.5" hidden="1" customHeight="1">
      <c r="A97" s="27" t="s">
        <v>1503</v>
      </c>
      <c r="B97" s="1366" t="s">
        <v>132</v>
      </c>
      <c r="C97" s="1367"/>
      <c r="D97" s="1367"/>
      <c r="E97" s="1367"/>
      <c r="F97" s="1367"/>
      <c r="G97" s="1368"/>
      <c r="H97" s="313">
        <f>SUM(D98:D99)</f>
        <v>0</v>
      </c>
      <c r="I97" s="313">
        <f>COUNT(D98:D99)*2</f>
        <v>0</v>
      </c>
    </row>
    <row r="98" spans="1:9" ht="31.15" hidden="1" customHeight="1">
      <c r="A98" s="27" t="s">
        <v>1504</v>
      </c>
      <c r="B98" s="667" t="s">
        <v>329</v>
      </c>
      <c r="C98" s="50"/>
      <c r="D98" s="609"/>
      <c r="E98" s="22"/>
      <c r="F98" s="66"/>
      <c r="G98" s="66"/>
      <c r="H98" s="313"/>
      <c r="I98" s="313"/>
    </row>
    <row r="99" spans="1:9" ht="46.9" hidden="1" customHeight="1">
      <c r="A99" s="27" t="s">
        <v>332</v>
      </c>
      <c r="B99" s="667" t="s">
        <v>333</v>
      </c>
      <c r="C99" s="50"/>
      <c r="D99" s="609"/>
      <c r="E99" s="22"/>
      <c r="F99" s="66"/>
      <c r="G99" s="66"/>
      <c r="H99" s="313"/>
      <c r="I99" s="313"/>
    </row>
    <row r="100" spans="1:9" ht="21" customHeight="1">
      <c r="A100" s="178"/>
      <c r="B100" s="1538" t="s">
        <v>335</v>
      </c>
      <c r="C100" s="1253"/>
      <c r="D100" s="1253"/>
      <c r="E100" s="1253"/>
      <c r="F100" s="1253"/>
      <c r="G100" s="1260"/>
      <c r="H100" s="695">
        <f>H101+H111+H117+H122+H128+H135</f>
        <v>22</v>
      </c>
      <c r="I100" s="695">
        <f>I101+I111+I117+I122+I128+I135</f>
        <v>22</v>
      </c>
    </row>
    <row r="101" spans="1:9" ht="18.5">
      <c r="A101" s="450" t="s">
        <v>1505</v>
      </c>
      <c r="B101" s="1078" t="s">
        <v>1506</v>
      </c>
      <c r="C101" s="1091"/>
      <c r="D101" s="1091"/>
      <c r="E101" s="1091"/>
      <c r="F101" s="1091"/>
      <c r="G101" s="1092"/>
      <c r="H101" s="695">
        <f>SUM(D102:D110)</f>
        <v>8</v>
      </c>
      <c r="I101" s="695">
        <f>COUNT(D102:D110)*2</f>
        <v>8</v>
      </c>
    </row>
    <row r="102" spans="1:9" ht="28.9" customHeight="1">
      <c r="A102" s="43" t="s">
        <v>1507</v>
      </c>
      <c r="B102" s="218" t="s">
        <v>337</v>
      </c>
      <c r="C102" s="30" t="s">
        <v>5055</v>
      </c>
      <c r="D102" s="605">
        <v>2</v>
      </c>
      <c r="E102" s="615" t="s">
        <v>339</v>
      </c>
      <c r="F102" s="373"/>
      <c r="G102" s="605"/>
    </row>
    <row r="103" spans="1:9" ht="31.15" customHeight="1">
      <c r="A103" s="43"/>
      <c r="B103" s="218"/>
      <c r="C103" s="218" t="s">
        <v>3430</v>
      </c>
      <c r="D103" s="605">
        <v>2</v>
      </c>
      <c r="E103" s="615" t="s">
        <v>339</v>
      </c>
      <c r="F103" s="373"/>
      <c r="G103" s="605"/>
    </row>
    <row r="104" spans="1:9" ht="31.15" hidden="1" customHeight="1">
      <c r="A104" s="68" t="s">
        <v>1510</v>
      </c>
      <c r="B104" s="289" t="s">
        <v>345</v>
      </c>
      <c r="C104" s="50"/>
      <c r="D104" s="609"/>
      <c r="E104" s="22"/>
      <c r="F104" s="66"/>
      <c r="G104" s="66"/>
      <c r="H104" s="313"/>
      <c r="I104" s="313"/>
    </row>
    <row r="105" spans="1:9" ht="31.15" hidden="1" customHeight="1">
      <c r="A105" s="68" t="s">
        <v>350</v>
      </c>
      <c r="B105" s="289" t="s">
        <v>351</v>
      </c>
      <c r="C105" s="50"/>
      <c r="D105" s="609"/>
      <c r="E105" s="22"/>
      <c r="F105" s="66"/>
      <c r="G105" s="66"/>
      <c r="H105" s="313"/>
      <c r="I105" s="313"/>
    </row>
    <row r="106" spans="1:9" ht="31.15" hidden="1" customHeight="1">
      <c r="A106" s="68" t="s">
        <v>1513</v>
      </c>
      <c r="B106" s="289" t="s">
        <v>353</v>
      </c>
      <c r="C106" s="50"/>
      <c r="D106" s="609"/>
      <c r="E106" s="22"/>
      <c r="F106" s="66"/>
      <c r="G106" s="66"/>
      <c r="H106" s="313"/>
      <c r="I106" s="313"/>
    </row>
    <row r="107" spans="1:9" ht="31.15" hidden="1" customHeight="1">
      <c r="A107" s="68" t="s">
        <v>354</v>
      </c>
      <c r="B107" s="289" t="s">
        <v>355</v>
      </c>
      <c r="C107" s="50"/>
      <c r="D107" s="609"/>
      <c r="E107" s="22"/>
      <c r="F107" s="66"/>
      <c r="G107" s="66"/>
      <c r="H107" s="313"/>
      <c r="I107" s="313"/>
    </row>
    <row r="108" spans="1:9" ht="31.15" customHeight="1">
      <c r="A108" s="43" t="s">
        <v>1515</v>
      </c>
      <c r="B108" s="218" t="s">
        <v>358</v>
      </c>
      <c r="C108" s="90" t="s">
        <v>5056</v>
      </c>
      <c r="D108" s="605">
        <v>2</v>
      </c>
      <c r="E108" s="615" t="s">
        <v>339</v>
      </c>
      <c r="F108" s="373"/>
      <c r="G108" s="605"/>
    </row>
    <row r="109" spans="1:9" ht="31.15" hidden="1" customHeight="1">
      <c r="A109" s="68" t="s">
        <v>1517</v>
      </c>
      <c r="B109" s="289" t="s">
        <v>361</v>
      </c>
      <c r="C109" s="451"/>
      <c r="D109" s="609"/>
      <c r="E109" s="22"/>
      <c r="F109" s="66"/>
      <c r="G109" s="66"/>
      <c r="H109" s="313"/>
      <c r="I109" s="313"/>
    </row>
    <row r="110" spans="1:9" ht="43.15" customHeight="1">
      <c r="A110" s="43" t="s">
        <v>364</v>
      </c>
      <c r="B110" s="218" t="s">
        <v>365</v>
      </c>
      <c r="C110" s="236" t="s">
        <v>5057</v>
      </c>
      <c r="D110" s="605">
        <v>2</v>
      </c>
      <c r="E110" s="615" t="s">
        <v>339</v>
      </c>
      <c r="F110" s="373"/>
      <c r="G110" s="605"/>
    </row>
    <row r="111" spans="1:9" ht="18.5">
      <c r="A111" s="43" t="s">
        <v>1518</v>
      </c>
      <c r="B111" s="1078" t="s">
        <v>5058</v>
      </c>
      <c r="C111" s="1091"/>
      <c r="D111" s="1091"/>
      <c r="E111" s="1091"/>
      <c r="F111" s="1091"/>
      <c r="G111" s="1092"/>
      <c r="H111" s="695">
        <f>SUM(D112:D116)</f>
        <v>4</v>
      </c>
      <c r="I111" s="695">
        <f>COUNT(D112:D116)*2</f>
        <v>4</v>
      </c>
    </row>
    <row r="112" spans="1:9" ht="15.4" hidden="1" customHeight="1">
      <c r="A112" s="68" t="s">
        <v>1520</v>
      </c>
      <c r="B112" s="221" t="s">
        <v>369</v>
      </c>
      <c r="C112" s="90"/>
      <c r="D112" s="609"/>
      <c r="E112" s="22"/>
      <c r="F112" s="66"/>
      <c r="G112" s="66"/>
      <c r="H112" s="313"/>
      <c r="I112" s="313"/>
    </row>
    <row r="113" spans="1:9" ht="57.4" customHeight="1">
      <c r="A113" s="43" t="s">
        <v>380</v>
      </c>
      <c r="B113" s="224" t="s">
        <v>381</v>
      </c>
      <c r="C113" s="236" t="s">
        <v>5059</v>
      </c>
      <c r="D113" s="605">
        <v>2</v>
      </c>
      <c r="E113" s="615" t="s">
        <v>658</v>
      </c>
      <c r="F113" s="373"/>
      <c r="G113" s="605"/>
    </row>
    <row r="114" spans="1:9" ht="43.15" customHeight="1">
      <c r="A114" s="43" t="s">
        <v>1523</v>
      </c>
      <c r="B114" s="709" t="s">
        <v>383</v>
      </c>
      <c r="C114" s="90" t="s">
        <v>5060</v>
      </c>
      <c r="D114" s="605">
        <v>2</v>
      </c>
      <c r="E114" s="615" t="s">
        <v>339</v>
      </c>
      <c r="F114" s="373"/>
      <c r="G114" s="605"/>
    </row>
    <row r="115" spans="1:9" ht="31.15" hidden="1" customHeight="1">
      <c r="A115" s="68" t="s">
        <v>1528</v>
      </c>
      <c r="B115" s="221" t="s">
        <v>391</v>
      </c>
      <c r="C115" s="50"/>
      <c r="D115" s="609"/>
      <c r="E115" s="22"/>
      <c r="F115" s="66"/>
      <c r="G115" s="66"/>
      <c r="H115" s="313"/>
      <c r="I115" s="313"/>
    </row>
    <row r="116" spans="1:9" ht="31.15" hidden="1" customHeight="1">
      <c r="A116" s="68" t="s">
        <v>392</v>
      </c>
      <c r="B116" s="668" t="s">
        <v>393</v>
      </c>
      <c r="C116" s="50"/>
      <c r="D116" s="609"/>
      <c r="E116" s="22"/>
      <c r="F116" s="66"/>
      <c r="G116" s="66"/>
      <c r="H116" s="313"/>
      <c r="I116" s="313"/>
    </row>
    <row r="117" spans="1:9" ht="18.5">
      <c r="A117" s="43" t="s">
        <v>1531</v>
      </c>
      <c r="B117" s="1078" t="s">
        <v>1532</v>
      </c>
      <c r="C117" s="1091"/>
      <c r="D117" s="1091"/>
      <c r="E117" s="1091"/>
      <c r="F117" s="1091"/>
      <c r="G117" s="1092"/>
      <c r="H117" s="695">
        <f>SUM(D118:D121)</f>
        <v>8</v>
      </c>
      <c r="I117" s="695">
        <f>COUNT(D118:D121)*2</f>
        <v>8</v>
      </c>
    </row>
    <row r="118" spans="1:9" ht="72" customHeight="1">
      <c r="A118" s="43" t="s">
        <v>1533</v>
      </c>
      <c r="B118" s="224" t="s">
        <v>395</v>
      </c>
      <c r="C118" s="236" t="s">
        <v>5061</v>
      </c>
      <c r="D118" s="605">
        <v>2</v>
      </c>
      <c r="E118" s="615" t="s">
        <v>339</v>
      </c>
      <c r="F118" s="236" t="s">
        <v>5062</v>
      </c>
      <c r="G118" s="605"/>
    </row>
    <row r="119" spans="1:9" ht="31.15" customHeight="1">
      <c r="A119" s="43" t="s">
        <v>1540</v>
      </c>
      <c r="B119" s="224" t="s">
        <v>399</v>
      </c>
      <c r="C119" s="90" t="s">
        <v>5063</v>
      </c>
      <c r="D119" s="605">
        <v>2</v>
      </c>
      <c r="E119" s="615" t="s">
        <v>651</v>
      </c>
      <c r="F119" s="373"/>
      <c r="G119" s="605"/>
    </row>
    <row r="120" spans="1:9" ht="31.15" customHeight="1">
      <c r="A120" s="43" t="s">
        <v>1543</v>
      </c>
      <c r="B120" s="224" t="s">
        <v>403</v>
      </c>
      <c r="C120" s="23" t="s">
        <v>5064</v>
      </c>
      <c r="D120" s="605">
        <v>2</v>
      </c>
      <c r="E120" s="615" t="s">
        <v>678</v>
      </c>
      <c r="F120" s="373"/>
      <c r="G120" s="605"/>
    </row>
    <row r="121" spans="1:9" ht="46.9" customHeight="1">
      <c r="A121" s="43" t="s">
        <v>1554</v>
      </c>
      <c r="B121" s="224" t="s">
        <v>407</v>
      </c>
      <c r="C121" s="90" t="s">
        <v>5065</v>
      </c>
      <c r="D121" s="605">
        <v>2</v>
      </c>
      <c r="E121" s="615" t="s">
        <v>651</v>
      </c>
      <c r="F121" s="373"/>
      <c r="G121" s="605"/>
    </row>
    <row r="122" spans="1:9" ht="31.9" customHeight="1">
      <c r="A122" s="43" t="s">
        <v>1557</v>
      </c>
      <c r="B122" s="1078" t="s">
        <v>1558</v>
      </c>
      <c r="C122" s="1091"/>
      <c r="D122" s="1091"/>
      <c r="E122" s="1091"/>
      <c r="F122" s="1091"/>
      <c r="G122" s="1092"/>
      <c r="H122" s="695">
        <f>SUM(D123:D127)</f>
        <v>2</v>
      </c>
      <c r="I122" s="695">
        <f>COUNT(D123:D127)*2</f>
        <v>2</v>
      </c>
    </row>
    <row r="123" spans="1:9" ht="31.15" hidden="1" customHeight="1">
      <c r="A123" s="68" t="s">
        <v>1559</v>
      </c>
      <c r="B123" s="221" t="s">
        <v>410</v>
      </c>
      <c r="C123" s="50"/>
      <c r="D123" s="609"/>
      <c r="E123" s="22"/>
      <c r="F123" s="66"/>
      <c r="G123" s="66"/>
      <c r="H123" s="313"/>
      <c r="I123" s="313"/>
    </row>
    <row r="124" spans="1:9" ht="15.4" hidden="1" customHeight="1">
      <c r="A124" s="68" t="s">
        <v>1563</v>
      </c>
      <c r="B124" s="221" t="s">
        <v>413</v>
      </c>
      <c r="C124" s="90"/>
      <c r="D124" s="609"/>
      <c r="E124" s="22"/>
      <c r="F124" s="66"/>
      <c r="G124" s="66"/>
      <c r="H124" s="313"/>
      <c r="I124" s="313"/>
    </row>
    <row r="125" spans="1:9" ht="15.4" hidden="1" customHeight="1">
      <c r="A125" s="68" t="s">
        <v>1564</v>
      </c>
      <c r="B125" s="221" t="s">
        <v>416</v>
      </c>
      <c r="C125" s="90"/>
      <c r="D125" s="609"/>
      <c r="E125" s="22"/>
      <c r="F125" s="66"/>
      <c r="G125" s="66"/>
      <c r="H125" s="313"/>
      <c r="I125" s="313"/>
    </row>
    <row r="126" spans="1:9" ht="31.15" hidden="1" customHeight="1">
      <c r="A126" s="68" t="s">
        <v>1565</v>
      </c>
      <c r="B126" s="221" t="s">
        <v>420</v>
      </c>
      <c r="C126" s="50"/>
      <c r="D126" s="609"/>
      <c r="E126" s="22"/>
      <c r="F126" s="66"/>
      <c r="G126" s="66"/>
      <c r="H126" s="313"/>
      <c r="I126" s="313"/>
    </row>
    <row r="127" spans="1:9" ht="57.4" customHeight="1">
      <c r="A127" s="43" t="s">
        <v>1568</v>
      </c>
      <c r="B127" s="114" t="s">
        <v>5066</v>
      </c>
      <c r="C127" s="71" t="s">
        <v>5067</v>
      </c>
      <c r="D127" s="605">
        <v>2</v>
      </c>
      <c r="E127" s="615" t="s">
        <v>339</v>
      </c>
      <c r="F127" s="373"/>
      <c r="G127" s="605"/>
    </row>
    <row r="128" spans="1:9" ht="33.75" hidden="1" customHeight="1">
      <c r="A128" s="68" t="s">
        <v>1569</v>
      </c>
      <c r="B128" s="1251" t="s">
        <v>1570</v>
      </c>
      <c r="C128" s="995"/>
      <c r="D128" s="995"/>
      <c r="E128" s="995"/>
      <c r="F128" s="995"/>
      <c r="G128" s="1261"/>
      <c r="H128" s="313">
        <f>SUM(D129:D134)</f>
        <v>0</v>
      </c>
      <c r="I128" s="313">
        <f>COUNT(D129:D134)*2</f>
        <v>0</v>
      </c>
    </row>
    <row r="129" spans="1:9" ht="31.15" hidden="1" customHeight="1">
      <c r="A129" s="68" t="s">
        <v>427</v>
      </c>
      <c r="B129" s="221" t="s">
        <v>428</v>
      </c>
      <c r="C129" s="50"/>
      <c r="D129" s="609"/>
      <c r="E129" s="22"/>
      <c r="F129" s="66"/>
      <c r="G129" s="66"/>
      <c r="H129" s="313"/>
      <c r="I129" s="313"/>
    </row>
    <row r="130" spans="1:9" ht="31.15" hidden="1" customHeight="1">
      <c r="A130" s="68" t="s">
        <v>1573</v>
      </c>
      <c r="B130" s="221" t="s">
        <v>432</v>
      </c>
      <c r="C130" s="50"/>
      <c r="D130" s="609"/>
      <c r="E130" s="22"/>
      <c r="F130" s="66"/>
      <c r="G130" s="66"/>
      <c r="H130" s="313"/>
      <c r="I130" s="313"/>
    </row>
    <row r="131" spans="1:9" ht="31.15" hidden="1" customHeight="1">
      <c r="A131" s="68" t="s">
        <v>1574</v>
      </c>
      <c r="B131" s="221" t="s">
        <v>435</v>
      </c>
      <c r="C131" s="50"/>
      <c r="D131" s="609"/>
      <c r="E131" s="22"/>
      <c r="F131" s="66"/>
      <c r="G131" s="66"/>
      <c r="H131" s="313"/>
      <c r="I131" s="313"/>
    </row>
    <row r="132" spans="1:9" ht="31.15" hidden="1" customHeight="1">
      <c r="A132" s="68" t="s">
        <v>1575</v>
      </c>
      <c r="B132" s="221" t="s">
        <v>438</v>
      </c>
      <c r="C132" s="50"/>
      <c r="D132" s="609"/>
      <c r="E132" s="22"/>
      <c r="F132" s="66"/>
      <c r="G132" s="66"/>
      <c r="H132" s="313"/>
      <c r="I132" s="313"/>
    </row>
    <row r="133" spans="1:9" ht="31.15" hidden="1" customHeight="1">
      <c r="A133" s="68" t="s">
        <v>2381</v>
      </c>
      <c r="B133" s="221" t="s">
        <v>442</v>
      </c>
      <c r="C133" s="50"/>
      <c r="D133" s="609"/>
      <c r="E133" s="22"/>
      <c r="F133" s="66"/>
      <c r="G133" s="66"/>
      <c r="H133" s="313"/>
      <c r="I133" s="313"/>
    </row>
    <row r="134" spans="1:9" ht="31.15" hidden="1" customHeight="1">
      <c r="A134" s="68" t="s">
        <v>443</v>
      </c>
      <c r="B134" s="669" t="s">
        <v>444</v>
      </c>
      <c r="C134" s="50"/>
      <c r="D134" s="609"/>
      <c r="E134" s="22"/>
      <c r="F134" s="66"/>
      <c r="G134" s="66"/>
      <c r="H134" s="313"/>
      <c r="I134" s="313"/>
    </row>
    <row r="135" spans="1:9" ht="31.15" hidden="1" customHeight="1">
      <c r="A135" s="32" t="s">
        <v>5889</v>
      </c>
      <c r="B135" s="993" t="s">
        <v>2861</v>
      </c>
      <c r="C135" s="994"/>
      <c r="D135" s="994"/>
      <c r="E135" s="994"/>
      <c r="F135" s="994"/>
      <c r="G135" s="998"/>
      <c r="H135" s="313">
        <f>SUM(D136:D146)</f>
        <v>0</v>
      </c>
      <c r="I135" s="313">
        <f>COUNT(D136:D146)*2</f>
        <v>0</v>
      </c>
    </row>
    <row r="136" spans="1:9" ht="31.15" hidden="1" customHeight="1">
      <c r="A136" s="32" t="s">
        <v>2862</v>
      </c>
      <c r="B136" s="531" t="s">
        <v>2863</v>
      </c>
      <c r="C136" s="50" t="s">
        <v>5843</v>
      </c>
      <c r="D136" s="524"/>
      <c r="E136" s="26"/>
      <c r="F136" s="50" t="s">
        <v>5844</v>
      </c>
      <c r="G136" s="468"/>
      <c r="H136" s="313"/>
      <c r="I136" s="313"/>
    </row>
    <row r="137" spans="1:9" ht="31.15" hidden="1" customHeight="1">
      <c r="A137" s="32" t="s">
        <v>2864</v>
      </c>
      <c r="B137" s="531" t="s">
        <v>2865</v>
      </c>
      <c r="C137" s="50" t="s">
        <v>5845</v>
      </c>
      <c r="D137" s="524"/>
      <c r="E137" s="26"/>
      <c r="F137" s="50" t="s">
        <v>5846</v>
      </c>
      <c r="G137" s="468"/>
      <c r="H137" s="313"/>
      <c r="I137" s="313"/>
    </row>
    <row r="138" spans="1:9" ht="31.15" hidden="1" customHeight="1">
      <c r="A138" s="32" t="s">
        <v>2866</v>
      </c>
      <c r="B138" s="531" t="s">
        <v>2867</v>
      </c>
      <c r="C138" s="50" t="s">
        <v>5847</v>
      </c>
      <c r="D138" s="524"/>
      <c r="E138" s="26"/>
      <c r="F138" s="50" t="s">
        <v>5848</v>
      </c>
      <c r="G138" s="468"/>
      <c r="H138" s="313"/>
      <c r="I138" s="313"/>
    </row>
    <row r="139" spans="1:9" ht="31.15" hidden="1" customHeight="1">
      <c r="A139" s="32" t="s">
        <v>2868</v>
      </c>
      <c r="B139" s="531" t="s">
        <v>2869</v>
      </c>
      <c r="C139" s="50" t="s">
        <v>5849</v>
      </c>
      <c r="D139" s="524"/>
      <c r="E139" s="26"/>
      <c r="F139" s="50" t="s">
        <v>5850</v>
      </c>
      <c r="G139" s="468"/>
      <c r="H139" s="313"/>
      <c r="I139" s="313"/>
    </row>
    <row r="140" spans="1:9" ht="31.15" hidden="1" customHeight="1">
      <c r="A140" s="32" t="s">
        <v>2870</v>
      </c>
      <c r="B140" s="531" t="s">
        <v>2871</v>
      </c>
      <c r="C140" s="50" t="s">
        <v>5851</v>
      </c>
      <c r="D140" s="524"/>
      <c r="E140" s="26"/>
      <c r="F140" s="50" t="s">
        <v>5852</v>
      </c>
      <c r="G140" s="468"/>
      <c r="H140" s="313"/>
      <c r="I140" s="313"/>
    </row>
    <row r="141" spans="1:9" ht="31.15" hidden="1" customHeight="1">
      <c r="A141" s="32" t="s">
        <v>2872</v>
      </c>
      <c r="B141" s="531" t="s">
        <v>2873</v>
      </c>
      <c r="C141" s="55"/>
      <c r="D141" s="601"/>
      <c r="E141" s="59"/>
      <c r="F141" s="55"/>
      <c r="G141" s="468"/>
      <c r="H141" s="313"/>
      <c r="I141" s="313"/>
    </row>
    <row r="142" spans="1:9" ht="31.15" hidden="1" customHeight="1">
      <c r="A142" s="32" t="s">
        <v>5890</v>
      </c>
      <c r="B142" s="531" t="s">
        <v>2875</v>
      </c>
      <c r="C142" s="50" t="s">
        <v>3793</v>
      </c>
      <c r="D142" s="601"/>
      <c r="E142" s="28"/>
      <c r="F142" s="26"/>
      <c r="G142" s="468"/>
      <c r="H142" s="313"/>
      <c r="I142" s="313"/>
    </row>
    <row r="143" spans="1:9" ht="31.15" hidden="1" customHeight="1">
      <c r="A143" s="32" t="s">
        <v>2876</v>
      </c>
      <c r="B143" s="531" t="s">
        <v>2877</v>
      </c>
      <c r="C143" s="50" t="s">
        <v>5853</v>
      </c>
      <c r="D143" s="524"/>
      <c r="E143" s="26"/>
      <c r="F143" s="50" t="s">
        <v>5854</v>
      </c>
      <c r="G143" s="468"/>
      <c r="H143" s="313"/>
      <c r="I143" s="313"/>
    </row>
    <row r="144" spans="1:9" ht="31.15" hidden="1" customHeight="1">
      <c r="A144" s="32" t="s">
        <v>2878</v>
      </c>
      <c r="B144" s="531" t="s">
        <v>2879</v>
      </c>
      <c r="C144" s="50" t="s">
        <v>5855</v>
      </c>
      <c r="D144" s="524"/>
      <c r="E144" s="26"/>
      <c r="F144" s="50" t="s">
        <v>5856</v>
      </c>
      <c r="G144" s="468"/>
      <c r="H144" s="313"/>
      <c r="I144" s="313"/>
    </row>
    <row r="145" spans="1:9" ht="31.15" hidden="1" customHeight="1">
      <c r="A145" s="32" t="s">
        <v>2880</v>
      </c>
      <c r="B145" s="531" t="s">
        <v>2881</v>
      </c>
      <c r="C145" s="50" t="s">
        <v>5857</v>
      </c>
      <c r="D145" s="524"/>
      <c r="E145" s="26"/>
      <c r="F145" s="50" t="s">
        <v>5858</v>
      </c>
      <c r="G145" s="468"/>
      <c r="H145" s="313"/>
      <c r="I145" s="313"/>
    </row>
    <row r="146" spans="1:9" ht="31.15" hidden="1" customHeight="1">
      <c r="A146" s="32" t="s">
        <v>2882</v>
      </c>
      <c r="B146" s="531" t="s">
        <v>2883</v>
      </c>
      <c r="C146" s="50" t="s">
        <v>5859</v>
      </c>
      <c r="D146" s="525"/>
      <c r="E146" s="7"/>
      <c r="F146" s="50" t="s">
        <v>5860</v>
      </c>
      <c r="G146" s="468"/>
      <c r="H146" s="313"/>
      <c r="I146" s="313"/>
    </row>
    <row r="147" spans="1:9" ht="21" customHeight="1">
      <c r="A147" s="178"/>
      <c r="B147" s="1538" t="s">
        <v>445</v>
      </c>
      <c r="C147" s="1253"/>
      <c r="D147" s="1253"/>
      <c r="E147" s="1253"/>
      <c r="F147" s="1253"/>
      <c r="G147" s="1260"/>
      <c r="H147" s="695">
        <f>H148+H165+H172+H177+H184+H189+H200</f>
        <v>84</v>
      </c>
      <c r="I147" s="695">
        <f>I148+I165+I172+I177+I184+I189+I200</f>
        <v>84</v>
      </c>
    </row>
    <row r="148" spans="1:9" ht="18.5">
      <c r="A148" s="43" t="s">
        <v>1576</v>
      </c>
      <c r="B148" s="1353" t="s">
        <v>120</v>
      </c>
      <c r="C148" s="1144"/>
      <c r="D148" s="1144"/>
      <c r="E148" s="1144"/>
      <c r="F148" s="1144"/>
      <c r="G148" s="1354"/>
      <c r="H148" s="695">
        <f>SUM(D149:D164)</f>
        <v>32</v>
      </c>
      <c r="I148" s="695">
        <f>COUNT(D149:D164)*2</f>
        <v>32</v>
      </c>
    </row>
    <row r="149" spans="1:9" ht="59.25" customHeight="1">
      <c r="A149" s="43" t="s">
        <v>1577</v>
      </c>
      <c r="B149" s="227" t="s">
        <v>447</v>
      </c>
      <c r="C149" s="236" t="s">
        <v>5068</v>
      </c>
      <c r="D149" s="605">
        <v>2</v>
      </c>
      <c r="E149" s="615" t="s">
        <v>339</v>
      </c>
      <c r="F149" s="373"/>
      <c r="G149" s="605"/>
    </row>
    <row r="150" spans="1:9" ht="59.25" customHeight="1">
      <c r="A150" s="43"/>
      <c r="B150" s="227"/>
      <c r="C150" s="236"/>
      <c r="D150" s="605">
        <v>2</v>
      </c>
      <c r="E150" s="615" t="s">
        <v>339</v>
      </c>
      <c r="F150" s="373"/>
      <c r="G150" s="605"/>
    </row>
    <row r="151" spans="1:9" ht="59.25" customHeight="1">
      <c r="A151" s="43" t="s">
        <v>1580</v>
      </c>
      <c r="B151" s="296" t="s">
        <v>452</v>
      </c>
      <c r="C151" s="236" t="s">
        <v>450</v>
      </c>
      <c r="D151" s="605">
        <v>2</v>
      </c>
      <c r="E151" s="615" t="s">
        <v>339</v>
      </c>
      <c r="F151" s="373"/>
      <c r="G151" s="605"/>
    </row>
    <row r="152" spans="1:9" ht="15.4" customHeight="1">
      <c r="A152" s="43"/>
      <c r="B152" s="296"/>
      <c r="C152" s="236" t="s">
        <v>3458</v>
      </c>
      <c r="D152" s="605">
        <v>2</v>
      </c>
      <c r="E152" s="615" t="s">
        <v>339</v>
      </c>
      <c r="F152" s="373"/>
      <c r="G152" s="605"/>
    </row>
    <row r="153" spans="1:9" ht="15.4" customHeight="1">
      <c r="A153" s="43"/>
      <c r="B153" s="296"/>
      <c r="C153" s="236" t="s">
        <v>5069</v>
      </c>
      <c r="D153" s="605">
        <v>2</v>
      </c>
      <c r="E153" s="615" t="s">
        <v>339</v>
      </c>
      <c r="F153" s="373"/>
      <c r="G153" s="605"/>
    </row>
    <row r="154" spans="1:9" ht="15.4" customHeight="1">
      <c r="A154" s="43"/>
      <c r="B154" s="296"/>
      <c r="C154" s="236" t="s">
        <v>455</v>
      </c>
      <c r="D154" s="605">
        <v>2</v>
      </c>
      <c r="E154" s="615"/>
      <c r="F154" s="373"/>
      <c r="G154" s="605"/>
    </row>
    <row r="155" spans="1:9" ht="72" customHeight="1">
      <c r="A155" s="43" t="s">
        <v>1584</v>
      </c>
      <c r="B155" s="227" t="s">
        <v>457</v>
      </c>
      <c r="C155" s="236" t="s">
        <v>5070</v>
      </c>
      <c r="D155" s="605">
        <v>2</v>
      </c>
      <c r="E155" s="615" t="s">
        <v>339</v>
      </c>
      <c r="F155" s="236" t="s">
        <v>5071</v>
      </c>
      <c r="G155" s="605"/>
    </row>
    <row r="156" spans="1:9" ht="86.65" customHeight="1">
      <c r="A156" s="43"/>
      <c r="B156" s="227"/>
      <c r="C156" s="236" t="s">
        <v>5072</v>
      </c>
      <c r="D156" s="605">
        <v>2</v>
      </c>
      <c r="E156" s="615" t="s">
        <v>339</v>
      </c>
      <c r="F156" s="236" t="s">
        <v>5073</v>
      </c>
      <c r="G156" s="605"/>
    </row>
    <row r="157" spans="1:9" ht="72" customHeight="1">
      <c r="A157" s="43"/>
      <c r="B157" s="227"/>
      <c r="C157" s="236" t="s">
        <v>5074</v>
      </c>
      <c r="D157" s="605">
        <v>2</v>
      </c>
      <c r="E157" s="615" t="s">
        <v>339</v>
      </c>
      <c r="F157" s="236" t="s">
        <v>5075</v>
      </c>
      <c r="G157" s="605"/>
    </row>
    <row r="158" spans="1:9" ht="86.65" customHeight="1">
      <c r="A158" s="43"/>
      <c r="B158" s="227"/>
      <c r="C158" s="236" t="s">
        <v>5076</v>
      </c>
      <c r="D158" s="605">
        <v>2</v>
      </c>
      <c r="E158" s="615" t="s">
        <v>339</v>
      </c>
      <c r="F158" s="236" t="s">
        <v>5077</v>
      </c>
      <c r="G158" s="605"/>
    </row>
    <row r="159" spans="1:9" ht="57.4" customHeight="1">
      <c r="A159" s="43"/>
      <c r="B159" s="227"/>
      <c r="C159" s="236" t="s">
        <v>5078</v>
      </c>
      <c r="D159" s="605">
        <v>2</v>
      </c>
      <c r="E159" s="615" t="s">
        <v>339</v>
      </c>
      <c r="F159" s="236" t="s">
        <v>5079</v>
      </c>
      <c r="G159" s="605"/>
    </row>
    <row r="160" spans="1:9" ht="57.4" customHeight="1">
      <c r="A160" s="43"/>
      <c r="B160" s="227"/>
      <c r="C160" s="236" t="s">
        <v>5080</v>
      </c>
      <c r="D160" s="605">
        <v>2</v>
      </c>
      <c r="E160" s="615" t="s">
        <v>339</v>
      </c>
      <c r="F160" s="236" t="s">
        <v>5081</v>
      </c>
      <c r="G160" s="605"/>
    </row>
    <row r="161" spans="1:9" ht="43.15" customHeight="1">
      <c r="A161" s="43" t="s">
        <v>1599</v>
      </c>
      <c r="B161" s="227" t="s">
        <v>475</v>
      </c>
      <c r="C161" s="731" t="s">
        <v>5082</v>
      </c>
      <c r="D161" s="605">
        <v>2</v>
      </c>
      <c r="E161" s="615" t="s">
        <v>339</v>
      </c>
      <c r="F161" s="373" t="s">
        <v>5083</v>
      </c>
      <c r="G161" s="605"/>
    </row>
    <row r="162" spans="1:9" ht="31.15" customHeight="1">
      <c r="A162" s="43" t="s">
        <v>1602</v>
      </c>
      <c r="B162" s="227" t="s">
        <v>479</v>
      </c>
      <c r="C162" s="236" t="s">
        <v>5084</v>
      </c>
      <c r="D162" s="605">
        <v>2</v>
      </c>
      <c r="E162" s="615" t="s">
        <v>339</v>
      </c>
      <c r="F162" s="373"/>
      <c r="G162" s="605"/>
    </row>
    <row r="163" spans="1:9" ht="28.9" customHeight="1">
      <c r="A163" s="43" t="s">
        <v>1605</v>
      </c>
      <c r="B163" s="227" t="s">
        <v>483</v>
      </c>
      <c r="C163" s="236" t="s">
        <v>5085</v>
      </c>
      <c r="D163" s="605">
        <v>2</v>
      </c>
      <c r="E163" s="615" t="s">
        <v>339</v>
      </c>
      <c r="F163" s="373"/>
      <c r="G163" s="605"/>
    </row>
    <row r="164" spans="1:9" ht="46.9" customHeight="1">
      <c r="A164" s="43" t="s">
        <v>1608</v>
      </c>
      <c r="B164" s="227" t="s">
        <v>488</v>
      </c>
      <c r="C164" s="236" t="s">
        <v>5086</v>
      </c>
      <c r="D164" s="605">
        <v>2</v>
      </c>
      <c r="E164" s="615" t="s">
        <v>339</v>
      </c>
      <c r="F164" s="373"/>
      <c r="G164" s="605"/>
    </row>
    <row r="165" spans="1:9" ht="18.5">
      <c r="A165" s="43" t="s">
        <v>1613</v>
      </c>
      <c r="B165" s="1353" t="s">
        <v>118</v>
      </c>
      <c r="C165" s="1144"/>
      <c r="D165" s="1144"/>
      <c r="E165" s="1144"/>
      <c r="F165" s="1144"/>
      <c r="G165" s="1354"/>
      <c r="H165" s="695">
        <f>SUM(D166:D171)</f>
        <v>10</v>
      </c>
      <c r="I165" s="695">
        <f>COUNT(D166:D171)*2</f>
        <v>10</v>
      </c>
    </row>
    <row r="166" spans="1:9" ht="129.4" customHeight="1">
      <c r="A166" s="43" t="s">
        <v>495</v>
      </c>
      <c r="B166" s="296" t="s">
        <v>496</v>
      </c>
      <c r="C166" s="23" t="s">
        <v>497</v>
      </c>
      <c r="D166" s="605">
        <v>2</v>
      </c>
      <c r="E166" s="52" t="s">
        <v>339</v>
      </c>
      <c r="F166" s="23" t="s">
        <v>498</v>
      </c>
      <c r="G166" s="605"/>
    </row>
    <row r="167" spans="1:9" ht="31.15" hidden="1" customHeight="1">
      <c r="A167" s="68" t="s">
        <v>499</v>
      </c>
      <c r="B167" s="671" t="s">
        <v>500</v>
      </c>
      <c r="C167" s="50"/>
      <c r="D167" s="609"/>
      <c r="E167" s="22"/>
      <c r="F167" s="66"/>
      <c r="G167" s="66"/>
      <c r="H167" s="313"/>
      <c r="I167" s="313"/>
    </row>
    <row r="168" spans="1:9" ht="43.15" customHeight="1">
      <c r="A168" s="43" t="s">
        <v>1615</v>
      </c>
      <c r="B168" s="296" t="s">
        <v>502</v>
      </c>
      <c r="C168" s="90" t="s">
        <v>5087</v>
      </c>
      <c r="D168" s="605">
        <v>2</v>
      </c>
      <c r="E168" s="615" t="s">
        <v>339</v>
      </c>
      <c r="F168" s="373"/>
      <c r="G168" s="605"/>
    </row>
    <row r="169" spans="1:9" ht="31.15" customHeight="1">
      <c r="A169" s="43" t="s">
        <v>1618</v>
      </c>
      <c r="B169" s="290" t="s">
        <v>505</v>
      </c>
      <c r="C169" s="30" t="s">
        <v>5088</v>
      </c>
      <c r="D169" s="605">
        <v>2</v>
      </c>
      <c r="E169" s="615" t="s">
        <v>339</v>
      </c>
      <c r="F169" s="373"/>
      <c r="G169" s="605"/>
    </row>
    <row r="170" spans="1:9" ht="28.9" customHeight="1">
      <c r="A170" s="43"/>
      <c r="B170" s="290"/>
      <c r="C170" s="236" t="s">
        <v>5089</v>
      </c>
      <c r="D170" s="605">
        <v>2</v>
      </c>
      <c r="E170" s="615" t="s">
        <v>339</v>
      </c>
      <c r="F170" s="373"/>
      <c r="G170" s="605"/>
    </row>
    <row r="171" spans="1:9" ht="28.9" customHeight="1">
      <c r="A171" s="43"/>
      <c r="B171" s="290"/>
      <c r="C171" s="272" t="s">
        <v>5090</v>
      </c>
      <c r="D171" s="605">
        <v>2</v>
      </c>
      <c r="E171" s="615" t="s">
        <v>339</v>
      </c>
      <c r="F171" s="373"/>
      <c r="G171" s="605"/>
    </row>
    <row r="172" spans="1:9" ht="18.5">
      <c r="A172" s="43" t="s">
        <v>1621</v>
      </c>
      <c r="B172" s="1353" t="s">
        <v>116</v>
      </c>
      <c r="C172" s="1144"/>
      <c r="D172" s="1144"/>
      <c r="E172" s="1144"/>
      <c r="F172" s="1144"/>
      <c r="G172" s="1354"/>
      <c r="H172" s="695">
        <f>SUM(D174:D176)</f>
        <v>6</v>
      </c>
      <c r="I172" s="695">
        <f>COUNT(D174:D176)*2</f>
        <v>6</v>
      </c>
    </row>
    <row r="173" spans="1:9" ht="15.4" hidden="1" customHeight="1">
      <c r="A173" s="68" t="s">
        <v>1622</v>
      </c>
      <c r="B173" s="671" t="s">
        <v>509</v>
      </c>
      <c r="C173" s="42"/>
      <c r="D173" s="609"/>
      <c r="E173" s="22"/>
      <c r="F173" s="66"/>
      <c r="G173" s="66"/>
      <c r="H173" s="313"/>
      <c r="I173" s="313"/>
    </row>
    <row r="174" spans="1:9" ht="43.15" customHeight="1">
      <c r="A174" s="43" t="s">
        <v>1624</v>
      </c>
      <c r="B174" s="322" t="s">
        <v>513</v>
      </c>
      <c r="C174" s="30" t="s">
        <v>5091</v>
      </c>
      <c r="D174" s="605">
        <v>2</v>
      </c>
      <c r="E174" s="52" t="s">
        <v>339</v>
      </c>
      <c r="F174" s="373"/>
      <c r="G174" s="605"/>
    </row>
    <row r="175" spans="1:9" ht="72" customHeight="1">
      <c r="A175" s="43"/>
      <c r="B175" s="322"/>
      <c r="C175" s="30" t="s">
        <v>515</v>
      </c>
      <c r="D175" s="605">
        <v>2</v>
      </c>
      <c r="E175" s="52" t="s">
        <v>375</v>
      </c>
      <c r="F175" s="373"/>
      <c r="G175" s="605"/>
    </row>
    <row r="176" spans="1:9" ht="46.9" customHeight="1">
      <c r="A176" s="43" t="s">
        <v>1627</v>
      </c>
      <c r="B176" s="296" t="s">
        <v>517</v>
      </c>
      <c r="C176" s="23" t="s">
        <v>518</v>
      </c>
      <c r="D176" s="605">
        <v>2</v>
      </c>
      <c r="E176" s="52" t="s">
        <v>253</v>
      </c>
      <c r="F176" s="373"/>
      <c r="G176" s="605"/>
    </row>
    <row r="177" spans="1:9" ht="18.5">
      <c r="A177" s="43" t="s">
        <v>1629</v>
      </c>
      <c r="B177" s="1353" t="s">
        <v>114</v>
      </c>
      <c r="C177" s="1144"/>
      <c r="D177" s="1144"/>
      <c r="E177" s="1144"/>
      <c r="F177" s="1144"/>
      <c r="G177" s="1354"/>
      <c r="H177" s="695">
        <f>SUM(D178:D183)</f>
        <v>8</v>
      </c>
      <c r="I177" s="695">
        <f>COUNT(D178:D183)*2</f>
        <v>8</v>
      </c>
    </row>
    <row r="178" spans="1:9" ht="43.15" customHeight="1">
      <c r="A178" s="43" t="s">
        <v>1630</v>
      </c>
      <c r="B178" s="227" t="s">
        <v>520</v>
      </c>
      <c r="C178" s="236" t="s">
        <v>5092</v>
      </c>
      <c r="D178" s="605">
        <v>2</v>
      </c>
      <c r="E178" s="615" t="s">
        <v>375</v>
      </c>
      <c r="F178" s="373"/>
      <c r="G178" s="605"/>
    </row>
    <row r="179" spans="1:9" ht="31.15" hidden="1" customHeight="1">
      <c r="A179" s="68" t="s">
        <v>1635</v>
      </c>
      <c r="B179" s="670" t="s">
        <v>524</v>
      </c>
      <c r="C179" s="50"/>
      <c r="D179" s="609"/>
      <c r="E179" s="22"/>
      <c r="F179" s="66"/>
      <c r="G179" s="66"/>
      <c r="H179" s="313"/>
      <c r="I179" s="313"/>
    </row>
    <row r="180" spans="1:9" ht="31.15" hidden="1" customHeight="1">
      <c r="A180" s="68" t="s">
        <v>1638</v>
      </c>
      <c r="B180" s="670" t="s">
        <v>527</v>
      </c>
      <c r="C180" s="50"/>
      <c r="D180" s="609"/>
      <c r="E180" s="22"/>
      <c r="F180" s="66"/>
      <c r="G180" s="66"/>
      <c r="H180" s="313"/>
      <c r="I180" s="313"/>
    </row>
    <row r="181" spans="1:9" ht="43.15" customHeight="1">
      <c r="A181" s="43" t="s">
        <v>1641</v>
      </c>
      <c r="B181" s="227" t="s">
        <v>532</v>
      </c>
      <c r="C181" s="236" t="s">
        <v>5093</v>
      </c>
      <c r="D181" s="605">
        <v>2</v>
      </c>
      <c r="E181" s="52" t="s">
        <v>253</v>
      </c>
      <c r="F181" s="373"/>
      <c r="G181" s="605"/>
    </row>
    <row r="182" spans="1:9" ht="28.9" customHeight="1">
      <c r="A182" s="43" t="s">
        <v>1642</v>
      </c>
      <c r="B182" s="227" t="s">
        <v>535</v>
      </c>
      <c r="C182" s="236" t="s">
        <v>5094</v>
      </c>
      <c r="D182" s="605">
        <v>2</v>
      </c>
      <c r="E182" s="52" t="s">
        <v>253</v>
      </c>
      <c r="F182" s="373"/>
      <c r="G182" s="605"/>
    </row>
    <row r="183" spans="1:9" ht="28.9" customHeight="1">
      <c r="A183" s="43"/>
      <c r="B183" s="227"/>
      <c r="C183" s="236" t="s">
        <v>5095</v>
      </c>
      <c r="D183" s="605">
        <v>2</v>
      </c>
      <c r="E183" s="52" t="s">
        <v>253</v>
      </c>
      <c r="F183" s="373"/>
      <c r="G183" s="605"/>
    </row>
    <row r="184" spans="1:9" ht="18.5">
      <c r="A184" s="43" t="s">
        <v>1647</v>
      </c>
      <c r="B184" s="1353" t="s">
        <v>1648</v>
      </c>
      <c r="C184" s="1144"/>
      <c r="D184" s="1144"/>
      <c r="E184" s="1144"/>
      <c r="F184" s="1144"/>
      <c r="G184" s="1354"/>
      <c r="H184" s="695">
        <f>SUM(D186:D188)</f>
        <v>4</v>
      </c>
      <c r="I184" s="695">
        <f>COUNT(D186:D188)*2</f>
        <v>4</v>
      </c>
    </row>
    <row r="185" spans="1:9" ht="31.15" hidden="1" customHeight="1">
      <c r="A185" s="68" t="s">
        <v>1649</v>
      </c>
      <c r="B185" s="670" t="s">
        <v>550</v>
      </c>
      <c r="C185" s="50"/>
      <c r="D185" s="609"/>
      <c r="E185" s="22"/>
      <c r="F185" s="66"/>
      <c r="G185" s="66"/>
      <c r="H185" s="313"/>
      <c r="I185" s="313"/>
    </row>
    <row r="186" spans="1:9" ht="100.9" customHeight="1">
      <c r="A186" s="43" t="s">
        <v>1660</v>
      </c>
      <c r="B186" s="227" t="s">
        <v>571</v>
      </c>
      <c r="C186" s="236" t="s">
        <v>5098</v>
      </c>
      <c r="D186" s="605">
        <v>2</v>
      </c>
      <c r="E186" s="52" t="s">
        <v>552</v>
      </c>
      <c r="F186" s="236" t="s">
        <v>5099</v>
      </c>
      <c r="G186" s="605"/>
    </row>
    <row r="187" spans="1:9" ht="28.9" customHeight="1">
      <c r="A187" s="43"/>
      <c r="B187" s="227"/>
      <c r="C187" s="236" t="s">
        <v>5100</v>
      </c>
      <c r="D187" s="605">
        <v>2</v>
      </c>
      <c r="E187" s="52" t="s">
        <v>552</v>
      </c>
      <c r="F187" s="236" t="s">
        <v>5101</v>
      </c>
      <c r="G187" s="605"/>
    </row>
    <row r="188" spans="1:9" ht="31.15" hidden="1" customHeight="1">
      <c r="A188" s="68" t="s">
        <v>1665</v>
      </c>
      <c r="B188" s="671" t="s">
        <v>578</v>
      </c>
      <c r="C188" s="50"/>
      <c r="D188" s="609"/>
      <c r="E188" s="22"/>
      <c r="F188" s="66"/>
      <c r="G188" s="66"/>
      <c r="H188" s="313"/>
      <c r="I188" s="313"/>
    </row>
    <row r="189" spans="1:9" ht="18.5">
      <c r="A189" s="43" t="s">
        <v>1669</v>
      </c>
      <c r="B189" s="1353" t="s">
        <v>110</v>
      </c>
      <c r="C189" s="1144"/>
      <c r="D189" s="1144"/>
      <c r="E189" s="1144"/>
      <c r="F189" s="1144"/>
      <c r="G189" s="1354"/>
      <c r="H189" s="695">
        <f>SUM(D190:D199)</f>
        <v>16</v>
      </c>
      <c r="I189" s="695">
        <f>COUNT(D190:D199)*2</f>
        <v>16</v>
      </c>
    </row>
    <row r="190" spans="1:9" ht="129.4" customHeight="1">
      <c r="A190" s="43" t="s">
        <v>1670</v>
      </c>
      <c r="B190" s="227" t="s">
        <v>581</v>
      </c>
      <c r="C190" s="19" t="s">
        <v>582</v>
      </c>
      <c r="D190" s="605">
        <v>2</v>
      </c>
      <c r="E190" s="615" t="s">
        <v>339</v>
      </c>
      <c r="F190" s="236" t="s">
        <v>5102</v>
      </c>
      <c r="G190" s="605"/>
    </row>
    <row r="191" spans="1:9" ht="129.4" customHeight="1">
      <c r="A191" s="43" t="s">
        <v>1672</v>
      </c>
      <c r="B191" s="227" t="s">
        <v>586</v>
      </c>
      <c r="C191" s="19" t="s">
        <v>5103</v>
      </c>
      <c r="D191" s="605">
        <v>2</v>
      </c>
      <c r="E191" s="615" t="s">
        <v>339</v>
      </c>
      <c r="F191" s="236" t="s">
        <v>5104</v>
      </c>
      <c r="G191" s="605"/>
    </row>
    <row r="192" spans="1:9" ht="31.15" hidden="1" customHeight="1">
      <c r="A192" s="68" t="s">
        <v>1687</v>
      </c>
      <c r="B192" s="670" t="s">
        <v>591</v>
      </c>
      <c r="C192" s="50"/>
      <c r="D192" s="609"/>
      <c r="E192" s="22"/>
      <c r="F192" s="66"/>
      <c r="G192" s="66"/>
      <c r="H192" s="313"/>
      <c r="I192" s="313"/>
    </row>
    <row r="193" spans="1:9" ht="46.9" hidden="1" customHeight="1">
      <c r="A193" s="68" t="s">
        <v>1690</v>
      </c>
      <c r="B193" s="670" t="s">
        <v>595</v>
      </c>
      <c r="C193" s="50"/>
      <c r="D193" s="609"/>
      <c r="E193" s="22"/>
      <c r="F193" s="66"/>
      <c r="G193" s="66"/>
      <c r="H193" s="313"/>
      <c r="I193" s="313"/>
    </row>
    <row r="194" spans="1:9" ht="43.15" customHeight="1">
      <c r="A194" s="43" t="s">
        <v>1693</v>
      </c>
      <c r="B194" s="227" t="s">
        <v>600</v>
      </c>
      <c r="C194" s="236" t="s">
        <v>5105</v>
      </c>
      <c r="D194" s="605">
        <v>2</v>
      </c>
      <c r="E194" s="615" t="s">
        <v>339</v>
      </c>
      <c r="F194" s="236" t="s">
        <v>5106</v>
      </c>
      <c r="G194" s="605"/>
    </row>
    <row r="195" spans="1:9" ht="57.4" customHeight="1">
      <c r="A195" s="43" t="s">
        <v>603</v>
      </c>
      <c r="B195" s="227" t="s">
        <v>604</v>
      </c>
      <c r="C195" s="19" t="s">
        <v>605</v>
      </c>
      <c r="D195" s="605">
        <v>2</v>
      </c>
      <c r="E195" s="615" t="s">
        <v>339</v>
      </c>
      <c r="F195" s="23" t="s">
        <v>606</v>
      </c>
      <c r="G195" s="605"/>
    </row>
    <row r="196" spans="1:9" ht="31.15" customHeight="1">
      <c r="A196" s="43"/>
      <c r="B196" s="227"/>
      <c r="C196" s="19" t="s">
        <v>607</v>
      </c>
      <c r="D196" s="605">
        <v>2</v>
      </c>
      <c r="E196" s="615" t="s">
        <v>339</v>
      </c>
      <c r="F196" s="23" t="s">
        <v>5107</v>
      </c>
      <c r="G196" s="605"/>
    </row>
    <row r="197" spans="1:9" ht="31.15" customHeight="1">
      <c r="A197" s="43" t="s">
        <v>1697</v>
      </c>
      <c r="B197" s="227" t="s">
        <v>610</v>
      </c>
      <c r="C197" s="732" t="s">
        <v>5108</v>
      </c>
      <c r="D197" s="605">
        <v>2</v>
      </c>
      <c r="E197" s="615" t="s">
        <v>339</v>
      </c>
      <c r="F197" s="373"/>
      <c r="G197" s="605"/>
    </row>
    <row r="198" spans="1:9" ht="28.9" customHeight="1">
      <c r="A198" s="43"/>
      <c r="B198" s="236"/>
      <c r="C198" s="30" t="s">
        <v>2461</v>
      </c>
      <c r="D198" s="605">
        <v>2</v>
      </c>
      <c r="E198" s="615" t="s">
        <v>339</v>
      </c>
      <c r="F198" s="239" t="s">
        <v>5109</v>
      </c>
      <c r="G198" s="605"/>
    </row>
    <row r="199" spans="1:9" ht="72" customHeight="1">
      <c r="A199" s="43"/>
      <c r="B199" s="236"/>
      <c r="C199" s="236" t="s">
        <v>5110</v>
      </c>
      <c r="D199" s="605">
        <v>2</v>
      </c>
      <c r="E199" s="615" t="s">
        <v>339</v>
      </c>
      <c r="F199" s="236" t="s">
        <v>5111</v>
      </c>
      <c r="G199" s="605"/>
    </row>
    <row r="200" spans="1:9" ht="31.5" customHeight="1">
      <c r="A200" s="60" t="s">
        <v>109</v>
      </c>
      <c r="B200" s="1542" t="s">
        <v>5861</v>
      </c>
      <c r="C200" s="1543"/>
      <c r="D200" s="1543"/>
      <c r="E200" s="1543"/>
      <c r="F200" s="1543"/>
      <c r="G200" s="1544"/>
      <c r="H200" s="695">
        <f>SUM(D201:D213)</f>
        <v>8</v>
      </c>
      <c r="I200" s="695">
        <f>COUNT(D201:D213)*2</f>
        <v>8</v>
      </c>
    </row>
    <row r="201" spans="1:9" ht="72" hidden="1" customHeight="1">
      <c r="A201" s="469" t="s">
        <v>1702</v>
      </c>
      <c r="B201" s="531" t="s">
        <v>1703</v>
      </c>
      <c r="C201" s="50" t="s">
        <v>1704</v>
      </c>
      <c r="D201" s="526"/>
      <c r="E201" s="26" t="s">
        <v>538</v>
      </c>
      <c r="F201" s="50" t="s">
        <v>5862</v>
      </c>
      <c r="G201" s="468"/>
      <c r="H201" s="313"/>
      <c r="I201" s="313"/>
    </row>
    <row r="202" spans="1:9" ht="72" hidden="1" customHeight="1">
      <c r="A202" s="469" t="s">
        <v>1706</v>
      </c>
      <c r="B202" s="531" t="s">
        <v>1707</v>
      </c>
      <c r="C202" s="50" t="s">
        <v>1708</v>
      </c>
      <c r="D202" s="524"/>
      <c r="E202" s="26" t="s">
        <v>538</v>
      </c>
      <c r="F202" s="50" t="s">
        <v>2975</v>
      </c>
      <c r="G202" s="468"/>
      <c r="H202" s="313"/>
      <c r="I202" s="313"/>
    </row>
    <row r="203" spans="1:9" ht="72" hidden="1" customHeight="1">
      <c r="A203" s="469" t="s">
        <v>2976</v>
      </c>
      <c r="B203" s="531" t="s">
        <v>2977</v>
      </c>
      <c r="C203" s="50" t="s">
        <v>5863</v>
      </c>
      <c r="D203" s="524"/>
      <c r="E203" s="26"/>
      <c r="F203" s="50" t="s">
        <v>5864</v>
      </c>
      <c r="G203" s="468"/>
      <c r="H203" s="313"/>
      <c r="I203" s="313"/>
    </row>
    <row r="204" spans="1:9" ht="72" hidden="1" customHeight="1">
      <c r="A204" s="469" t="s">
        <v>2978</v>
      </c>
      <c r="B204" s="531" t="s">
        <v>2979</v>
      </c>
      <c r="C204" s="50" t="s">
        <v>5865</v>
      </c>
      <c r="D204" s="524"/>
      <c r="E204" s="26"/>
      <c r="F204" s="50" t="s">
        <v>5866</v>
      </c>
      <c r="G204" s="468"/>
      <c r="H204" s="313"/>
      <c r="I204" s="313"/>
    </row>
    <row r="205" spans="1:9" ht="72" hidden="1" customHeight="1">
      <c r="A205" s="469" t="s">
        <v>2980</v>
      </c>
      <c r="B205" s="672" t="s">
        <v>2981</v>
      </c>
      <c r="C205" s="487" t="s">
        <v>5867</v>
      </c>
      <c r="D205" s="524"/>
      <c r="E205" s="26"/>
      <c r="F205" s="50" t="s">
        <v>5868</v>
      </c>
      <c r="G205" s="468"/>
      <c r="H205" s="313"/>
      <c r="I205" s="313"/>
    </row>
    <row r="206" spans="1:9" ht="72" hidden="1" customHeight="1">
      <c r="A206" s="469" t="s">
        <v>2982</v>
      </c>
      <c r="B206" s="531" t="s">
        <v>2983</v>
      </c>
      <c r="C206" s="50" t="s">
        <v>5869</v>
      </c>
      <c r="D206" s="524"/>
      <c r="E206" s="26"/>
      <c r="F206" s="50" t="s">
        <v>5870</v>
      </c>
      <c r="G206" s="468"/>
      <c r="H206" s="313"/>
      <c r="I206" s="313"/>
    </row>
    <row r="207" spans="1:9" ht="72" hidden="1" customHeight="1">
      <c r="A207" s="469" t="s">
        <v>2984</v>
      </c>
      <c r="B207" s="531" t="s">
        <v>5871</v>
      </c>
      <c r="C207" s="50" t="s">
        <v>5872</v>
      </c>
      <c r="D207" s="524"/>
      <c r="E207" s="26"/>
      <c r="F207" s="50" t="s">
        <v>5873</v>
      </c>
      <c r="G207" s="468"/>
      <c r="H207" s="313"/>
      <c r="I207" s="313"/>
    </row>
    <row r="208" spans="1:9" ht="72" hidden="1" customHeight="1">
      <c r="A208" s="469" t="s">
        <v>2986</v>
      </c>
      <c r="B208" s="531" t="s">
        <v>2987</v>
      </c>
      <c r="C208" s="50" t="s">
        <v>5874</v>
      </c>
      <c r="D208" s="524"/>
      <c r="E208" s="26"/>
      <c r="F208" s="50" t="s">
        <v>5875</v>
      </c>
      <c r="G208" s="465"/>
      <c r="H208" s="313"/>
      <c r="I208" s="313"/>
    </row>
    <row r="209" spans="1:9" ht="72" customHeight="1">
      <c r="A209" s="18" t="s">
        <v>5879</v>
      </c>
      <c r="B209" s="236" t="s">
        <v>1711</v>
      </c>
      <c r="C209" s="236" t="s">
        <v>2430</v>
      </c>
      <c r="D209" s="605">
        <v>2</v>
      </c>
      <c r="E209" s="52" t="s">
        <v>253</v>
      </c>
      <c r="F209" s="236"/>
      <c r="G209" s="705"/>
    </row>
    <row r="210" spans="1:9" ht="72" customHeight="1">
      <c r="A210" s="43"/>
      <c r="B210" s="236"/>
      <c r="C210" s="30" t="s">
        <v>543</v>
      </c>
      <c r="D210" s="605">
        <v>2</v>
      </c>
      <c r="E210" s="52" t="s">
        <v>253</v>
      </c>
      <c r="F210" s="236"/>
      <c r="G210" s="705"/>
    </row>
    <row r="211" spans="1:9" ht="72" customHeight="1">
      <c r="A211" s="60" t="s">
        <v>2993</v>
      </c>
      <c r="B211" s="236" t="s">
        <v>1719</v>
      </c>
      <c r="C211" s="30" t="s">
        <v>5096</v>
      </c>
      <c r="D211" s="605">
        <v>2</v>
      </c>
      <c r="E211" s="52" t="s">
        <v>253</v>
      </c>
      <c r="F211" s="236" t="s">
        <v>5876</v>
      </c>
      <c r="G211" s="705"/>
    </row>
    <row r="212" spans="1:9" ht="72" customHeight="1">
      <c r="A212" s="43"/>
      <c r="B212" s="236"/>
      <c r="C212" s="30" t="s">
        <v>5097</v>
      </c>
      <c r="D212" s="605">
        <v>2</v>
      </c>
      <c r="E212" s="52" t="s">
        <v>253</v>
      </c>
      <c r="F212" s="236" t="s">
        <v>5876</v>
      </c>
      <c r="G212" s="705"/>
    </row>
    <row r="213" spans="1:9" ht="72" hidden="1" customHeight="1">
      <c r="A213" s="469" t="s">
        <v>2994</v>
      </c>
      <c r="B213" s="531" t="s">
        <v>2995</v>
      </c>
      <c r="C213" s="50" t="s">
        <v>5877</v>
      </c>
      <c r="D213" s="524"/>
      <c r="E213" s="26"/>
      <c r="F213" s="50" t="s">
        <v>5878</v>
      </c>
      <c r="G213" s="302"/>
      <c r="H213" s="313"/>
      <c r="I213" s="313"/>
    </row>
    <row r="214" spans="1:9" ht="21" customHeight="1">
      <c r="A214" s="178"/>
      <c r="B214" s="1540" t="s">
        <v>618</v>
      </c>
      <c r="C214" s="1541"/>
      <c r="D214" s="1541"/>
      <c r="E214" s="1541"/>
      <c r="F214" s="1541"/>
      <c r="G214" s="1260"/>
      <c r="H214" s="695">
        <f>H215+H220+H230+H237+H249+H271+H276+H253+H257+H261+H264+H267</f>
        <v>60</v>
      </c>
      <c r="I214" s="695">
        <f>I215+I220+I230+I237+I249+I271+I276+I253+I257+I261+I264+I267</f>
        <v>60</v>
      </c>
    </row>
    <row r="215" spans="1:9" ht="18.5">
      <c r="A215" s="43" t="s">
        <v>1722</v>
      </c>
      <c r="B215" s="1353" t="s">
        <v>106</v>
      </c>
      <c r="C215" s="1144"/>
      <c r="D215" s="1144"/>
      <c r="E215" s="1144"/>
      <c r="F215" s="1144"/>
      <c r="G215" s="1354"/>
      <c r="H215" s="695">
        <f>SUM(D216:D219)</f>
        <v>8</v>
      </c>
      <c r="I215" s="695">
        <f>COUNT(D216:D219)*2</f>
        <v>8</v>
      </c>
    </row>
    <row r="216" spans="1:9" ht="43.15" customHeight="1">
      <c r="A216" s="43" t="s">
        <v>1723</v>
      </c>
      <c r="B216" s="160" t="s">
        <v>620</v>
      </c>
      <c r="C216" s="23" t="s">
        <v>4885</v>
      </c>
      <c r="D216" s="605">
        <v>2</v>
      </c>
      <c r="E216" s="52" t="s">
        <v>538</v>
      </c>
      <c r="F216" s="373"/>
      <c r="G216" s="605"/>
    </row>
    <row r="217" spans="1:9" ht="43.15" customHeight="1">
      <c r="A217" s="43"/>
      <c r="B217" s="160"/>
      <c r="C217" s="71" t="s">
        <v>622</v>
      </c>
      <c r="D217" s="605">
        <v>2</v>
      </c>
      <c r="E217" s="52" t="s">
        <v>538</v>
      </c>
      <c r="F217" s="373"/>
      <c r="G217" s="605"/>
    </row>
    <row r="218" spans="1:9" ht="31.15" customHeight="1">
      <c r="A218" s="43" t="s">
        <v>1726</v>
      </c>
      <c r="B218" s="114" t="s">
        <v>625</v>
      </c>
      <c r="C218" s="30" t="s">
        <v>5112</v>
      </c>
      <c r="D218" s="605">
        <v>2</v>
      </c>
      <c r="E218" s="52" t="s">
        <v>627</v>
      </c>
      <c r="F218" s="373"/>
      <c r="G218" s="605"/>
    </row>
    <row r="219" spans="1:9" ht="31.15" customHeight="1">
      <c r="A219" s="43" t="s">
        <v>1728</v>
      </c>
      <c r="B219" s="114" t="s">
        <v>629</v>
      </c>
      <c r="C219" s="23" t="s">
        <v>630</v>
      </c>
      <c r="D219" s="605">
        <v>2</v>
      </c>
      <c r="E219" s="52" t="s">
        <v>377</v>
      </c>
      <c r="F219" s="373"/>
      <c r="G219" s="605"/>
    </row>
    <row r="220" spans="1:9" ht="18.5">
      <c r="A220" s="43" t="s">
        <v>1731</v>
      </c>
      <c r="B220" s="1353" t="s">
        <v>104</v>
      </c>
      <c r="C220" s="1144"/>
      <c r="D220" s="1144"/>
      <c r="E220" s="1144"/>
      <c r="F220" s="1144"/>
      <c r="G220" s="1354"/>
      <c r="H220" s="695">
        <f>SUM(D221:D229)</f>
        <v>6</v>
      </c>
      <c r="I220" s="695">
        <f>COUNT(D221:D229)*2</f>
        <v>6</v>
      </c>
    </row>
    <row r="221" spans="1:9" ht="31.15" hidden="1" customHeight="1">
      <c r="A221" s="68" t="s">
        <v>631</v>
      </c>
      <c r="B221" s="667" t="s">
        <v>632</v>
      </c>
      <c r="C221" s="50"/>
      <c r="D221" s="609"/>
      <c r="E221" s="22"/>
      <c r="F221" s="66"/>
      <c r="G221" s="66"/>
      <c r="H221" s="313"/>
      <c r="I221" s="313"/>
    </row>
    <row r="222" spans="1:9" ht="15.4" hidden="1" customHeight="1">
      <c r="A222" s="68" t="s">
        <v>635</v>
      </c>
      <c r="B222" s="669" t="s">
        <v>636</v>
      </c>
      <c r="C222" s="50"/>
      <c r="D222" s="609"/>
      <c r="E222" s="22"/>
      <c r="F222" s="66"/>
      <c r="G222" s="66"/>
      <c r="H222" s="313"/>
      <c r="I222" s="313"/>
    </row>
    <row r="223" spans="1:9" ht="15.4" hidden="1" customHeight="1">
      <c r="A223" s="68" t="s">
        <v>1733</v>
      </c>
      <c r="B223" s="667" t="s">
        <v>638</v>
      </c>
      <c r="C223" s="50"/>
      <c r="D223" s="609"/>
      <c r="E223" s="22"/>
      <c r="F223" s="66"/>
      <c r="G223" s="66"/>
      <c r="H223" s="313"/>
      <c r="I223" s="313"/>
    </row>
    <row r="224" spans="1:9" ht="31.15" hidden="1" customHeight="1">
      <c r="A224" s="68" t="s">
        <v>1737</v>
      </c>
      <c r="B224" s="667" t="s">
        <v>642</v>
      </c>
      <c r="C224" s="50"/>
      <c r="D224" s="609"/>
      <c r="E224" s="22"/>
      <c r="F224" s="66"/>
      <c r="G224" s="66"/>
      <c r="H224" s="313"/>
      <c r="I224" s="313"/>
    </row>
    <row r="225" spans="1:9" ht="31.15" customHeight="1">
      <c r="A225" s="43" t="s">
        <v>1740</v>
      </c>
      <c r="B225" s="160" t="s">
        <v>648</v>
      </c>
      <c r="C225" s="30" t="s">
        <v>5113</v>
      </c>
      <c r="D225" s="605">
        <v>2</v>
      </c>
      <c r="E225" s="52" t="s">
        <v>651</v>
      </c>
      <c r="F225" s="373"/>
      <c r="G225" s="605"/>
    </row>
    <row r="226" spans="1:9" ht="28.9" hidden="1" customHeight="1">
      <c r="A226" s="68" t="s">
        <v>1745</v>
      </c>
      <c r="B226" s="602" t="s">
        <v>655</v>
      </c>
      <c r="C226" s="50"/>
      <c r="D226" s="609"/>
      <c r="E226" s="22"/>
      <c r="F226" s="66"/>
      <c r="G226" s="66"/>
      <c r="H226" s="313"/>
      <c r="I226" s="313"/>
    </row>
    <row r="227" spans="1:9" ht="43.15" customHeight="1">
      <c r="A227" s="43" t="s">
        <v>1748</v>
      </c>
      <c r="B227" s="114" t="s">
        <v>661</v>
      </c>
      <c r="C227" s="71" t="s">
        <v>662</v>
      </c>
      <c r="D227" s="605">
        <v>2</v>
      </c>
      <c r="E227" s="52" t="s">
        <v>375</v>
      </c>
      <c r="F227" s="373"/>
      <c r="G227" s="605"/>
    </row>
    <row r="228" spans="1:9" ht="28.9" customHeight="1">
      <c r="A228" s="43"/>
      <c r="B228" s="114"/>
      <c r="C228" s="30" t="s">
        <v>4749</v>
      </c>
      <c r="D228" s="605">
        <v>2</v>
      </c>
      <c r="E228" s="52" t="s">
        <v>538</v>
      </c>
      <c r="F228" s="373"/>
      <c r="G228" s="605"/>
    </row>
    <row r="229" spans="1:9" ht="31.15" hidden="1" customHeight="1">
      <c r="A229" s="68" t="s">
        <v>1750</v>
      </c>
      <c r="B229" s="667" t="s">
        <v>665</v>
      </c>
      <c r="C229" s="50"/>
      <c r="D229" s="609"/>
      <c r="E229" s="22"/>
      <c r="F229" s="66"/>
      <c r="G229" s="66"/>
      <c r="H229" s="313"/>
      <c r="I229" s="313"/>
    </row>
    <row r="230" spans="1:9" ht="18.5">
      <c r="A230" s="43" t="s">
        <v>1751</v>
      </c>
      <c r="B230" s="1353" t="s">
        <v>102</v>
      </c>
      <c r="C230" s="1144"/>
      <c r="D230" s="1144"/>
      <c r="E230" s="1144"/>
      <c r="F230" s="1144"/>
      <c r="G230" s="1354"/>
      <c r="H230" s="695">
        <f>SUM(D231:D236)</f>
        <v>12</v>
      </c>
      <c r="I230" s="695">
        <f>COUNT(D231:D236)*2</f>
        <v>12</v>
      </c>
    </row>
    <row r="231" spans="1:9" ht="31.15" customHeight="1">
      <c r="A231" s="43" t="s">
        <v>1752</v>
      </c>
      <c r="B231" s="114" t="s">
        <v>668</v>
      </c>
      <c r="C231" s="90" t="s">
        <v>5114</v>
      </c>
      <c r="D231" s="605">
        <v>2</v>
      </c>
      <c r="E231" s="615" t="s">
        <v>339</v>
      </c>
      <c r="F231" s="373"/>
      <c r="G231" s="605"/>
    </row>
    <row r="232" spans="1:9" ht="15.4" customHeight="1">
      <c r="A232" s="43"/>
      <c r="B232" s="114"/>
      <c r="C232" s="90" t="s">
        <v>5115</v>
      </c>
      <c r="D232" s="605">
        <v>2</v>
      </c>
      <c r="E232" s="615" t="s">
        <v>339</v>
      </c>
      <c r="F232" s="373"/>
      <c r="G232" s="605"/>
    </row>
    <row r="233" spans="1:9" ht="43.15" customHeight="1">
      <c r="A233" s="43" t="s">
        <v>1755</v>
      </c>
      <c r="B233" s="114" t="s">
        <v>673</v>
      </c>
      <c r="C233" s="272" t="s">
        <v>5116</v>
      </c>
      <c r="D233" s="605">
        <v>2</v>
      </c>
      <c r="E233" s="728" t="s">
        <v>658</v>
      </c>
      <c r="F233" s="734"/>
      <c r="G233" s="605"/>
    </row>
    <row r="234" spans="1:9" ht="100.9" customHeight="1">
      <c r="A234" s="43" t="s">
        <v>675</v>
      </c>
      <c r="B234" s="114" t="s">
        <v>676</v>
      </c>
      <c r="C234" s="23" t="s">
        <v>5117</v>
      </c>
      <c r="D234" s="605">
        <v>2</v>
      </c>
      <c r="E234" s="52" t="s">
        <v>375</v>
      </c>
      <c r="F234" s="23" t="s">
        <v>679</v>
      </c>
      <c r="G234" s="605"/>
    </row>
    <row r="235" spans="1:9" ht="43.15" customHeight="1">
      <c r="A235" s="43" t="s">
        <v>1759</v>
      </c>
      <c r="B235" s="114" t="s">
        <v>682</v>
      </c>
      <c r="C235" s="30" t="s">
        <v>5118</v>
      </c>
      <c r="D235" s="605">
        <v>2</v>
      </c>
      <c r="E235" s="615" t="s">
        <v>339</v>
      </c>
      <c r="F235" s="373"/>
      <c r="G235" s="605"/>
    </row>
    <row r="236" spans="1:9" ht="28.9" customHeight="1">
      <c r="A236" s="43" t="s">
        <v>686</v>
      </c>
      <c r="B236" s="161" t="s">
        <v>687</v>
      </c>
      <c r="C236" s="23" t="s">
        <v>2475</v>
      </c>
      <c r="D236" s="605">
        <v>2</v>
      </c>
      <c r="E236" s="615" t="s">
        <v>418</v>
      </c>
      <c r="F236" s="373"/>
      <c r="G236" s="605"/>
    </row>
    <row r="237" spans="1:9" ht="18.5">
      <c r="A237" s="43" t="s">
        <v>1763</v>
      </c>
      <c r="B237" s="1353" t="s">
        <v>100</v>
      </c>
      <c r="C237" s="1144"/>
      <c r="D237" s="1144"/>
      <c r="E237" s="1144"/>
      <c r="F237" s="1144"/>
      <c r="G237" s="1354"/>
      <c r="H237" s="695">
        <f>SUM(D238:D248)</f>
        <v>20</v>
      </c>
      <c r="I237" s="695">
        <f>COUNT(D238:D248)*2</f>
        <v>20</v>
      </c>
    </row>
    <row r="238" spans="1:9" ht="28.9" customHeight="1">
      <c r="A238" s="43" t="s">
        <v>689</v>
      </c>
      <c r="B238" s="160" t="s">
        <v>690</v>
      </c>
      <c r="C238" s="236" t="s">
        <v>691</v>
      </c>
      <c r="D238" s="605">
        <v>2</v>
      </c>
      <c r="E238" s="615" t="s">
        <v>339</v>
      </c>
      <c r="F238" s="373"/>
      <c r="G238" s="605"/>
    </row>
    <row r="239" spans="1:9" ht="28.9" customHeight="1">
      <c r="A239" s="43"/>
      <c r="B239" s="160"/>
      <c r="C239" s="236" t="s">
        <v>692</v>
      </c>
      <c r="D239" s="605">
        <v>2</v>
      </c>
      <c r="E239" s="615" t="s">
        <v>339</v>
      </c>
      <c r="F239" s="373"/>
      <c r="G239" s="605"/>
    </row>
    <row r="240" spans="1:9" ht="57.4" customHeight="1">
      <c r="A240" s="43" t="s">
        <v>1767</v>
      </c>
      <c r="B240" s="114" t="s">
        <v>694</v>
      </c>
      <c r="C240" s="236" t="s">
        <v>695</v>
      </c>
      <c r="D240" s="605">
        <v>2</v>
      </c>
      <c r="E240" s="615" t="s">
        <v>339</v>
      </c>
      <c r="F240" s="236" t="s">
        <v>696</v>
      </c>
      <c r="G240" s="605"/>
    </row>
    <row r="241" spans="1:9" ht="28.9" customHeight="1">
      <c r="A241" s="43"/>
      <c r="B241" s="114"/>
      <c r="C241" s="23" t="s">
        <v>697</v>
      </c>
      <c r="D241" s="605">
        <v>2</v>
      </c>
      <c r="E241" s="615" t="s">
        <v>339</v>
      </c>
      <c r="F241" s="23"/>
      <c r="G241" s="605"/>
    </row>
    <row r="242" spans="1:9" ht="28.9" customHeight="1">
      <c r="A242" s="43"/>
      <c r="B242" s="114"/>
      <c r="C242" s="30" t="s">
        <v>698</v>
      </c>
      <c r="D242" s="605">
        <v>2</v>
      </c>
      <c r="E242" s="615" t="s">
        <v>339</v>
      </c>
      <c r="F242" s="23"/>
      <c r="G242" s="605"/>
    </row>
    <row r="243" spans="1:9" ht="28.9" customHeight="1">
      <c r="A243" s="43" t="s">
        <v>1770</v>
      </c>
      <c r="B243" s="114" t="s">
        <v>700</v>
      </c>
      <c r="C243" s="86" t="s">
        <v>701</v>
      </c>
      <c r="D243" s="605">
        <v>2</v>
      </c>
      <c r="E243" s="615" t="s">
        <v>339</v>
      </c>
      <c r="F243" s="373"/>
      <c r="G243" s="605"/>
    </row>
    <row r="244" spans="1:9" ht="28.9" customHeight="1">
      <c r="A244" s="43"/>
      <c r="B244" s="114"/>
      <c r="C244" s="236" t="s">
        <v>702</v>
      </c>
      <c r="D244" s="605">
        <v>2</v>
      </c>
      <c r="E244" s="615" t="s">
        <v>339</v>
      </c>
      <c r="F244" s="373"/>
      <c r="G244" s="605"/>
    </row>
    <row r="245" spans="1:9" ht="28.9" customHeight="1">
      <c r="A245" s="43"/>
      <c r="B245" s="114"/>
      <c r="C245" s="236" t="s">
        <v>5119</v>
      </c>
      <c r="D245" s="605">
        <v>2</v>
      </c>
      <c r="E245" s="615" t="s">
        <v>339</v>
      </c>
      <c r="F245" s="373"/>
      <c r="G245" s="605"/>
    </row>
    <row r="246" spans="1:9" ht="15.4" hidden="1" customHeight="1">
      <c r="A246" s="68" t="s">
        <v>705</v>
      </c>
      <c r="B246" s="667" t="s">
        <v>5120</v>
      </c>
      <c r="C246" s="50"/>
      <c r="D246" s="609"/>
      <c r="E246" s="22"/>
      <c r="F246" s="66"/>
      <c r="G246" s="66"/>
      <c r="H246" s="313"/>
      <c r="I246" s="313"/>
    </row>
    <row r="247" spans="1:9" ht="28.9" customHeight="1">
      <c r="A247" s="43" t="s">
        <v>1775</v>
      </c>
      <c r="B247" s="114" t="s">
        <v>708</v>
      </c>
      <c r="C247" s="30" t="s">
        <v>5121</v>
      </c>
      <c r="D247" s="605">
        <v>2</v>
      </c>
      <c r="E247" s="615" t="s">
        <v>339</v>
      </c>
      <c r="F247" s="373"/>
      <c r="G247" s="605"/>
    </row>
    <row r="248" spans="1:9" ht="31.15" customHeight="1">
      <c r="A248" s="43" t="s">
        <v>710</v>
      </c>
      <c r="B248" s="114" t="s">
        <v>711</v>
      </c>
      <c r="C248" s="71" t="s">
        <v>712</v>
      </c>
      <c r="D248" s="605">
        <v>2</v>
      </c>
      <c r="E248" s="615" t="s">
        <v>339</v>
      </c>
      <c r="F248" s="373"/>
      <c r="G248" s="605"/>
    </row>
    <row r="249" spans="1:9" ht="18.5">
      <c r="A249" s="43" t="s">
        <v>1779</v>
      </c>
      <c r="B249" s="1353" t="s">
        <v>98</v>
      </c>
      <c r="C249" s="1144"/>
      <c r="D249" s="1144"/>
      <c r="E249" s="1144"/>
      <c r="F249" s="1144"/>
      <c r="G249" s="1354"/>
      <c r="H249" s="695">
        <f>SUM(D250:D252)</f>
        <v>4</v>
      </c>
      <c r="I249" s="695">
        <f>COUNT(D250:D252)*2</f>
        <v>4</v>
      </c>
    </row>
    <row r="250" spans="1:9" ht="86.65" customHeight="1">
      <c r="A250" s="43" t="s">
        <v>1780</v>
      </c>
      <c r="B250" s="114" t="s">
        <v>714</v>
      </c>
      <c r="C250" s="23" t="s">
        <v>715</v>
      </c>
      <c r="D250" s="605">
        <v>2</v>
      </c>
      <c r="E250" s="52" t="s">
        <v>377</v>
      </c>
      <c r="F250" s="236" t="s">
        <v>5122</v>
      </c>
      <c r="G250" s="605"/>
    </row>
    <row r="251" spans="1:9" ht="31.15" customHeight="1">
      <c r="A251" s="43" t="s">
        <v>1783</v>
      </c>
      <c r="B251" s="114" t="s">
        <v>717</v>
      </c>
      <c r="C251" s="30" t="s">
        <v>5123</v>
      </c>
      <c r="D251" s="605">
        <v>2</v>
      </c>
      <c r="E251" s="52" t="s">
        <v>377</v>
      </c>
      <c r="F251" s="373"/>
      <c r="G251" s="605"/>
    </row>
    <row r="252" spans="1:9" ht="28.9" hidden="1" customHeight="1">
      <c r="A252" s="68" t="s">
        <v>2480</v>
      </c>
      <c r="B252" s="673" t="s">
        <v>722</v>
      </c>
      <c r="C252" s="50"/>
      <c r="D252" s="609"/>
      <c r="E252" s="22"/>
      <c r="F252" s="66"/>
      <c r="G252" s="66"/>
      <c r="H252" s="313"/>
      <c r="I252" s="313"/>
    </row>
    <row r="253" spans="1:9" ht="47.25" hidden="1" customHeight="1">
      <c r="A253" s="68" t="s">
        <v>5124</v>
      </c>
      <c r="B253" s="1366" t="s">
        <v>96</v>
      </c>
      <c r="C253" s="1367"/>
      <c r="D253" s="1367"/>
      <c r="E253" s="1367"/>
      <c r="F253" s="1367"/>
      <c r="G253" s="1368"/>
      <c r="H253" s="313">
        <f>SUM(D254:D256)</f>
        <v>0</v>
      </c>
      <c r="I253" s="313">
        <f>COUNT(D254:D256)*2</f>
        <v>0</v>
      </c>
    </row>
    <row r="254" spans="1:9" ht="31.15" hidden="1" customHeight="1">
      <c r="A254" s="68" t="s">
        <v>724</v>
      </c>
      <c r="B254" s="667" t="s">
        <v>725</v>
      </c>
      <c r="C254" s="50"/>
      <c r="D254" s="609"/>
      <c r="E254" s="22"/>
      <c r="F254" s="66"/>
      <c r="G254" s="66"/>
      <c r="H254" s="313"/>
      <c r="I254" s="313"/>
    </row>
    <row r="255" spans="1:9" ht="31.15" hidden="1" customHeight="1">
      <c r="A255" s="68" t="s">
        <v>726</v>
      </c>
      <c r="B255" s="667" t="s">
        <v>727</v>
      </c>
      <c r="C255" s="50"/>
      <c r="D255" s="609"/>
      <c r="E255" s="22"/>
      <c r="F255" s="66"/>
      <c r="G255" s="66"/>
      <c r="H255" s="313"/>
      <c r="I255" s="313"/>
    </row>
    <row r="256" spans="1:9" ht="28.9" hidden="1" customHeight="1">
      <c r="A256" s="68" t="s">
        <v>728</v>
      </c>
      <c r="B256" s="602" t="s">
        <v>729</v>
      </c>
      <c r="C256" s="50"/>
      <c r="D256" s="609"/>
      <c r="E256" s="22"/>
      <c r="F256" s="66"/>
      <c r="G256" s="66"/>
      <c r="H256" s="313"/>
      <c r="I256" s="313"/>
    </row>
    <row r="257" spans="1:9" ht="31.5" hidden="1" customHeight="1">
      <c r="A257" s="68" t="s">
        <v>1786</v>
      </c>
      <c r="B257" s="1366" t="s">
        <v>94</v>
      </c>
      <c r="C257" s="1367"/>
      <c r="D257" s="1367"/>
      <c r="E257" s="1367"/>
      <c r="F257" s="1367"/>
      <c r="G257" s="1368"/>
      <c r="H257" s="313">
        <f>SUM(D258:D260)</f>
        <v>0</v>
      </c>
      <c r="I257" s="313">
        <f>COUNT(D258:D260)*2</f>
        <v>0</v>
      </c>
    </row>
    <row r="258" spans="1:9" ht="15.4" hidden="1" customHeight="1">
      <c r="A258" s="68" t="s">
        <v>1787</v>
      </c>
      <c r="B258" s="667" t="s">
        <v>731</v>
      </c>
      <c r="C258" s="50"/>
      <c r="D258" s="609"/>
      <c r="E258" s="22"/>
      <c r="F258" s="66"/>
      <c r="G258" s="66"/>
      <c r="H258" s="313"/>
      <c r="I258" s="313"/>
    </row>
    <row r="259" spans="1:9" ht="31.15" hidden="1" customHeight="1">
      <c r="A259" s="68" t="s">
        <v>1790</v>
      </c>
      <c r="B259" s="667" t="s">
        <v>734</v>
      </c>
      <c r="C259" s="50"/>
      <c r="D259" s="609"/>
      <c r="E259" s="22"/>
      <c r="F259" s="66"/>
      <c r="G259" s="66"/>
      <c r="H259" s="313"/>
      <c r="I259" s="313"/>
    </row>
    <row r="260" spans="1:9" ht="28.9" hidden="1" customHeight="1">
      <c r="A260" s="68" t="s">
        <v>736</v>
      </c>
      <c r="B260" s="602" t="s">
        <v>737</v>
      </c>
      <c r="C260" s="50"/>
      <c r="D260" s="609"/>
      <c r="E260" s="22"/>
      <c r="F260" s="66"/>
      <c r="G260" s="66"/>
      <c r="H260" s="313"/>
      <c r="I260" s="313"/>
    </row>
    <row r="261" spans="1:9" ht="63" hidden="1" customHeight="1">
      <c r="A261" s="68" t="s">
        <v>93</v>
      </c>
      <c r="B261" s="1366" t="s">
        <v>92</v>
      </c>
      <c r="C261" s="1367"/>
      <c r="D261" s="1367"/>
      <c r="E261" s="1367"/>
      <c r="F261" s="1367"/>
      <c r="G261" s="1368"/>
      <c r="H261" s="313">
        <f>SUM(D262:D263)</f>
        <v>0</v>
      </c>
      <c r="I261" s="313">
        <f>COUNT(D262:D263)</f>
        <v>0</v>
      </c>
    </row>
    <row r="262" spans="1:9" ht="31.15" hidden="1" customHeight="1">
      <c r="A262" s="68" t="s">
        <v>739</v>
      </c>
      <c r="B262" s="667" t="s">
        <v>740</v>
      </c>
      <c r="C262" s="50"/>
      <c r="D262" s="609"/>
      <c r="E262" s="22"/>
      <c r="F262" s="66"/>
      <c r="G262" s="66"/>
      <c r="H262" s="313"/>
      <c r="I262" s="313"/>
    </row>
    <row r="263" spans="1:9" ht="31.15" hidden="1" customHeight="1">
      <c r="A263" s="68" t="s">
        <v>741</v>
      </c>
      <c r="B263" s="667" t="s">
        <v>742</v>
      </c>
      <c r="C263" s="50"/>
      <c r="D263" s="609"/>
      <c r="E263" s="22"/>
      <c r="F263" s="66"/>
      <c r="G263" s="66"/>
      <c r="H263" s="313"/>
      <c r="I263" s="313"/>
    </row>
    <row r="264" spans="1:9" ht="31.5" hidden="1" customHeight="1">
      <c r="A264" s="70" t="s">
        <v>91</v>
      </c>
      <c r="B264" s="1366" t="s">
        <v>90</v>
      </c>
      <c r="C264" s="1367"/>
      <c r="D264" s="1367"/>
      <c r="E264" s="1367"/>
      <c r="F264" s="1367"/>
      <c r="G264" s="1368"/>
      <c r="H264" s="313">
        <f>SUM(D265:D266)</f>
        <v>0</v>
      </c>
      <c r="I264" s="313">
        <f>COUNT(D265:D266)*2</f>
        <v>0</v>
      </c>
    </row>
    <row r="265" spans="1:9" ht="31.15" hidden="1" customHeight="1">
      <c r="A265" s="68" t="s">
        <v>743</v>
      </c>
      <c r="B265" s="667" t="s">
        <v>744</v>
      </c>
      <c r="C265" s="50"/>
      <c r="D265" s="609"/>
      <c r="E265" s="22"/>
      <c r="F265" s="66"/>
      <c r="G265" s="66"/>
      <c r="H265" s="313"/>
      <c r="I265" s="313"/>
    </row>
    <row r="266" spans="1:9" ht="31.15" hidden="1" customHeight="1">
      <c r="A266" s="68" t="s">
        <v>745</v>
      </c>
      <c r="B266" s="667" t="s">
        <v>746</v>
      </c>
      <c r="C266" s="50"/>
      <c r="D266" s="609"/>
      <c r="E266" s="22"/>
      <c r="F266" s="66"/>
      <c r="G266" s="66"/>
      <c r="H266" s="313"/>
      <c r="I266" s="313"/>
    </row>
    <row r="267" spans="1:9" ht="47.25" hidden="1" customHeight="1">
      <c r="A267" s="68" t="s">
        <v>1793</v>
      </c>
      <c r="B267" s="1366" t="s">
        <v>1794</v>
      </c>
      <c r="C267" s="1367"/>
      <c r="D267" s="1367"/>
      <c r="E267" s="1367"/>
      <c r="F267" s="1367"/>
      <c r="G267" s="1368"/>
      <c r="H267" s="313">
        <f>SUM(D268:D270)</f>
        <v>0</v>
      </c>
      <c r="I267" s="313">
        <f>COUNT(D268:D270)*2</f>
        <v>0</v>
      </c>
    </row>
    <row r="268" spans="1:9" ht="31.15" hidden="1" customHeight="1">
      <c r="A268" s="68" t="s">
        <v>1795</v>
      </c>
      <c r="B268" s="667" t="s">
        <v>748</v>
      </c>
      <c r="C268" s="30"/>
      <c r="D268" s="609"/>
      <c r="E268" s="22"/>
      <c r="F268" s="66"/>
      <c r="G268" s="66"/>
      <c r="H268" s="313"/>
      <c r="I268" s="313"/>
    </row>
    <row r="269" spans="1:9" ht="31.15" hidden="1" customHeight="1">
      <c r="A269" s="68" t="s">
        <v>750</v>
      </c>
      <c r="B269" s="667" t="s">
        <v>751</v>
      </c>
      <c r="C269" s="50"/>
      <c r="D269" s="609"/>
      <c r="E269" s="22"/>
      <c r="F269" s="66"/>
      <c r="G269" s="66"/>
      <c r="H269" s="313"/>
      <c r="I269" s="313"/>
    </row>
    <row r="270" spans="1:9" ht="31.15" hidden="1" customHeight="1">
      <c r="A270" s="68" t="s">
        <v>1797</v>
      </c>
      <c r="B270" s="669" t="s">
        <v>753</v>
      </c>
      <c r="C270" s="50"/>
      <c r="D270" s="609"/>
      <c r="E270" s="22"/>
      <c r="F270" s="66"/>
      <c r="G270" s="66"/>
      <c r="H270" s="313"/>
      <c r="I270" s="313"/>
    </row>
    <row r="271" spans="1:9" ht="18.5">
      <c r="A271" s="43" t="s">
        <v>1798</v>
      </c>
      <c r="B271" s="1353" t="s">
        <v>1799</v>
      </c>
      <c r="C271" s="1144"/>
      <c r="D271" s="1144"/>
      <c r="E271" s="1144"/>
      <c r="F271" s="1144"/>
      <c r="G271" s="1354"/>
      <c r="H271" s="695">
        <f>SUM(D272:D275)</f>
        <v>8</v>
      </c>
      <c r="I271" s="695">
        <f>COUNT(D272:D275)*2</f>
        <v>8</v>
      </c>
    </row>
    <row r="272" spans="1:9" ht="62.65" customHeight="1">
      <c r="A272" s="43" t="s">
        <v>1800</v>
      </c>
      <c r="B272" s="114" t="s">
        <v>756</v>
      </c>
      <c r="C272" s="114" t="s">
        <v>757</v>
      </c>
      <c r="D272" s="605">
        <v>2</v>
      </c>
      <c r="E272" s="52" t="s">
        <v>418</v>
      </c>
      <c r="F272" s="373"/>
      <c r="G272" s="605"/>
    </row>
    <row r="273" spans="1:9" ht="100.9" customHeight="1">
      <c r="A273" s="43" t="s">
        <v>1801</v>
      </c>
      <c r="B273" s="114" t="s">
        <v>759</v>
      </c>
      <c r="C273" s="23" t="s">
        <v>760</v>
      </c>
      <c r="D273" s="605">
        <v>2</v>
      </c>
      <c r="E273" s="52" t="s">
        <v>651</v>
      </c>
      <c r="F273" s="23" t="s">
        <v>761</v>
      </c>
      <c r="G273" s="605"/>
    </row>
    <row r="274" spans="1:9" ht="28.9" customHeight="1">
      <c r="A274" s="43"/>
      <c r="B274" s="114"/>
      <c r="C274" s="23" t="s">
        <v>762</v>
      </c>
      <c r="D274" s="605">
        <v>2</v>
      </c>
      <c r="E274" s="52" t="s">
        <v>418</v>
      </c>
      <c r="F274" s="28"/>
      <c r="G274" s="605"/>
    </row>
    <row r="275" spans="1:9" ht="31.15" customHeight="1">
      <c r="A275" s="43" t="s">
        <v>1805</v>
      </c>
      <c r="B275" s="114" t="s">
        <v>764</v>
      </c>
      <c r="C275" s="30" t="s">
        <v>5125</v>
      </c>
      <c r="D275" s="605">
        <v>2</v>
      </c>
      <c r="E275" s="52" t="s">
        <v>339</v>
      </c>
      <c r="F275" s="373"/>
      <c r="G275" s="605"/>
    </row>
    <row r="276" spans="1:9" ht="18.5">
      <c r="A276" s="43" t="s">
        <v>85</v>
      </c>
      <c r="B276" s="1078" t="s">
        <v>2494</v>
      </c>
      <c r="C276" s="1091"/>
      <c r="D276" s="1091"/>
      <c r="E276" s="1091"/>
      <c r="F276" s="1091"/>
      <c r="G276" s="1092"/>
      <c r="H276" s="695">
        <f>SUM(D277:D278)</f>
        <v>2</v>
      </c>
      <c r="I276" s="695">
        <f>COUNT(D277:D278)*2</f>
        <v>2</v>
      </c>
    </row>
    <row r="277" spans="1:9" ht="129.4" customHeight="1">
      <c r="A277" s="43" t="s">
        <v>766</v>
      </c>
      <c r="B277" s="236" t="s">
        <v>767</v>
      </c>
      <c r="C277" s="236" t="s">
        <v>768</v>
      </c>
      <c r="D277" s="605">
        <v>2</v>
      </c>
      <c r="E277" s="52" t="s">
        <v>538</v>
      </c>
      <c r="F277" s="30" t="s">
        <v>769</v>
      </c>
      <c r="G277" s="605"/>
    </row>
    <row r="278" spans="1:9" ht="14.65" hidden="1" customHeight="1">
      <c r="A278" s="68" t="s">
        <v>770</v>
      </c>
      <c r="B278" s="531" t="s">
        <v>771</v>
      </c>
      <c r="C278" s="50"/>
      <c r="D278" s="609"/>
      <c r="E278" s="22"/>
      <c r="F278" s="66"/>
      <c r="G278" s="66"/>
      <c r="H278" s="313"/>
      <c r="I278" s="313"/>
    </row>
    <row r="279" spans="1:9" ht="21" customHeight="1">
      <c r="A279" s="178"/>
      <c r="B279" s="1538" t="s">
        <v>772</v>
      </c>
      <c r="C279" s="1253"/>
      <c r="D279" s="1253"/>
      <c r="E279" s="1253"/>
      <c r="F279" s="1253"/>
      <c r="G279" s="1260"/>
      <c r="H279" s="695">
        <f>H311+H327+H358+H280+H285+H288+H293+H299+H302+H305+H319+H323+H334+H338+H349+H353+H375+H382+H394+H401+H412+H419+H425</f>
        <v>34</v>
      </c>
      <c r="I279" s="695">
        <f>I311+I327+I358+I280+I285+I288+I293+I299+I302+I305+I319+I323+I334+I338+I349+I353+I375+I382+I394+I401+I412+I419+I425</f>
        <v>34</v>
      </c>
    </row>
    <row r="280" spans="1:9" ht="47.25" hidden="1" customHeight="1">
      <c r="A280" s="68" t="s">
        <v>1807</v>
      </c>
      <c r="B280" s="1366" t="s">
        <v>82</v>
      </c>
      <c r="C280" s="1367"/>
      <c r="D280" s="1367"/>
      <c r="E280" s="1367"/>
      <c r="F280" s="1367"/>
      <c r="G280" s="1368"/>
      <c r="H280" s="313">
        <f>SUM(D281:D284)</f>
        <v>0</v>
      </c>
      <c r="I280" s="313">
        <f>COUNT(D281:D284)*2</f>
        <v>0</v>
      </c>
    </row>
    <row r="281" spans="1:9" ht="31.15" hidden="1" customHeight="1">
      <c r="A281" s="68" t="s">
        <v>1808</v>
      </c>
      <c r="B281" s="667" t="s">
        <v>774</v>
      </c>
      <c r="C281" s="50"/>
      <c r="D281" s="609"/>
      <c r="E281" s="22"/>
      <c r="F281" s="66"/>
      <c r="G281" s="66"/>
      <c r="H281" s="313"/>
      <c r="I281" s="313"/>
    </row>
    <row r="282" spans="1:9" ht="15.4" hidden="1" customHeight="1">
      <c r="A282" s="68" t="s">
        <v>778</v>
      </c>
      <c r="B282" s="667" t="s">
        <v>779</v>
      </c>
      <c r="C282" s="50"/>
      <c r="D282" s="609"/>
      <c r="E282" s="22"/>
      <c r="F282" s="66"/>
      <c r="G282" s="66"/>
      <c r="H282" s="313"/>
      <c r="I282" s="313"/>
    </row>
    <row r="283" spans="1:9" ht="15.4" hidden="1" customHeight="1">
      <c r="A283" s="68" t="s">
        <v>1811</v>
      </c>
      <c r="B283" s="667" t="s">
        <v>781</v>
      </c>
      <c r="C283" s="50"/>
      <c r="D283" s="609"/>
      <c r="E283" s="22"/>
      <c r="F283" s="66"/>
      <c r="G283" s="66"/>
      <c r="H283" s="313"/>
      <c r="I283" s="313"/>
    </row>
    <row r="284" spans="1:9" ht="31.15" hidden="1" customHeight="1">
      <c r="A284" s="68" t="s">
        <v>1816</v>
      </c>
      <c r="B284" s="667" t="s">
        <v>793</v>
      </c>
      <c r="C284" s="50"/>
      <c r="D284" s="609"/>
      <c r="E284" s="22"/>
      <c r="F284" s="66"/>
      <c r="G284" s="66"/>
      <c r="H284" s="313"/>
      <c r="I284" s="313"/>
    </row>
    <row r="285" spans="1:9" ht="47.25" hidden="1" customHeight="1">
      <c r="A285" s="68" t="s">
        <v>1819</v>
      </c>
      <c r="B285" s="1366" t="s">
        <v>80</v>
      </c>
      <c r="C285" s="1367"/>
      <c r="D285" s="1367"/>
      <c r="E285" s="1367"/>
      <c r="F285" s="1367"/>
      <c r="G285" s="1368"/>
      <c r="H285" s="313">
        <f>SUM(D286:D287)</f>
        <v>0</v>
      </c>
      <c r="I285" s="313">
        <f>COUNT(D286:D287)*2</f>
        <v>0</v>
      </c>
    </row>
    <row r="286" spans="1:9" ht="31.15" hidden="1" customHeight="1">
      <c r="A286" s="68" t="s">
        <v>1820</v>
      </c>
      <c r="B286" s="667" t="s">
        <v>796</v>
      </c>
      <c r="C286" s="50"/>
      <c r="D286" s="609"/>
      <c r="E286" s="22"/>
      <c r="F286" s="66"/>
      <c r="G286" s="66"/>
      <c r="H286" s="313"/>
      <c r="I286" s="313"/>
    </row>
    <row r="287" spans="1:9" ht="31.15" hidden="1" customHeight="1">
      <c r="A287" s="68" t="s">
        <v>1830</v>
      </c>
      <c r="B287" s="667" t="s">
        <v>802</v>
      </c>
      <c r="C287" s="50"/>
      <c r="D287" s="609"/>
      <c r="E287" s="22"/>
      <c r="F287" s="66"/>
      <c r="G287" s="66"/>
      <c r="H287" s="313"/>
      <c r="I287" s="313"/>
    </row>
    <row r="288" spans="1:9" ht="47.25" hidden="1" customHeight="1">
      <c r="A288" s="68" t="s">
        <v>1833</v>
      </c>
      <c r="B288" s="1366" t="s">
        <v>1834</v>
      </c>
      <c r="C288" s="1367"/>
      <c r="D288" s="1367"/>
      <c r="E288" s="1367"/>
      <c r="F288" s="1367"/>
      <c r="G288" s="1368"/>
      <c r="H288" s="313">
        <f>SUM(D289:D292)</f>
        <v>0</v>
      </c>
      <c r="I288" s="313">
        <f>COUNT(D289:D292)*2</f>
        <v>0</v>
      </c>
    </row>
    <row r="289" spans="1:9" ht="31.15" hidden="1" customHeight="1">
      <c r="A289" s="68" t="s">
        <v>1835</v>
      </c>
      <c r="B289" s="667" t="s">
        <v>1836</v>
      </c>
      <c r="C289" s="50"/>
      <c r="D289" s="609"/>
      <c r="E289" s="22"/>
      <c r="F289" s="66"/>
      <c r="G289" s="66"/>
      <c r="H289" s="313"/>
      <c r="I289" s="313"/>
    </row>
    <row r="290" spans="1:9" ht="43.15" hidden="1" customHeight="1">
      <c r="A290" s="68" t="s">
        <v>1841</v>
      </c>
      <c r="B290" s="602" t="s">
        <v>1842</v>
      </c>
      <c r="C290" s="50"/>
      <c r="D290" s="609"/>
      <c r="E290" s="22"/>
      <c r="F290" s="66"/>
      <c r="G290" s="66"/>
      <c r="H290" s="313"/>
      <c r="I290" s="313"/>
    </row>
    <row r="291" spans="1:9" ht="15.4" hidden="1" customHeight="1">
      <c r="A291" s="68" t="s">
        <v>1856</v>
      </c>
      <c r="B291" s="667" t="s">
        <v>821</v>
      </c>
      <c r="C291" s="50"/>
      <c r="D291" s="609"/>
      <c r="E291" s="22"/>
      <c r="F291" s="66"/>
      <c r="G291" s="66"/>
      <c r="H291" s="313"/>
      <c r="I291" s="313"/>
    </row>
    <row r="292" spans="1:9" ht="31.15" hidden="1" customHeight="1">
      <c r="A292" s="68" t="s">
        <v>823</v>
      </c>
      <c r="B292" s="667" t="s">
        <v>1859</v>
      </c>
      <c r="C292" s="50"/>
      <c r="D292" s="609"/>
      <c r="E292" s="22"/>
      <c r="F292" s="66"/>
      <c r="G292" s="66"/>
      <c r="H292" s="313"/>
      <c r="I292" s="313"/>
    </row>
    <row r="293" spans="1:9" ht="31.5" hidden="1" customHeight="1">
      <c r="A293" s="68" t="s">
        <v>1860</v>
      </c>
      <c r="B293" s="1366" t="s">
        <v>76</v>
      </c>
      <c r="C293" s="1367"/>
      <c r="D293" s="1367"/>
      <c r="E293" s="1367"/>
      <c r="F293" s="1367"/>
      <c r="G293" s="1368"/>
      <c r="H293" s="313">
        <f>SUM(D294:D298)</f>
        <v>0</v>
      </c>
      <c r="I293" s="313">
        <f>COUNT(D294:D298)*2</f>
        <v>0</v>
      </c>
    </row>
    <row r="294" spans="1:9" ht="31.15" hidden="1" customHeight="1">
      <c r="A294" s="68" t="s">
        <v>1861</v>
      </c>
      <c r="B294" s="667" t="s">
        <v>826</v>
      </c>
      <c r="C294" s="50"/>
      <c r="D294" s="609"/>
      <c r="E294" s="22"/>
      <c r="F294" s="66"/>
      <c r="G294" s="66"/>
      <c r="H294" s="313"/>
      <c r="I294" s="313"/>
    </row>
    <row r="295" spans="1:9" ht="28.9" hidden="1" customHeight="1">
      <c r="A295" s="68" t="s">
        <v>1863</v>
      </c>
      <c r="B295" s="602" t="s">
        <v>830</v>
      </c>
      <c r="C295" s="50"/>
      <c r="D295" s="609"/>
      <c r="E295" s="22"/>
      <c r="F295" s="66"/>
      <c r="G295" s="66"/>
      <c r="H295" s="313"/>
      <c r="I295" s="313"/>
    </row>
    <row r="296" spans="1:9" ht="31.15" hidden="1" customHeight="1">
      <c r="A296" s="68" t="s">
        <v>1865</v>
      </c>
      <c r="B296" s="667" t="s">
        <v>836</v>
      </c>
      <c r="C296" s="50"/>
      <c r="D296" s="609"/>
      <c r="E296" s="22"/>
      <c r="F296" s="66"/>
      <c r="G296" s="66"/>
      <c r="H296" s="313"/>
      <c r="I296" s="313"/>
    </row>
    <row r="297" spans="1:9" ht="15.4" hidden="1" customHeight="1">
      <c r="A297" s="68" t="s">
        <v>1867</v>
      </c>
      <c r="B297" s="667" t="s">
        <v>841</v>
      </c>
      <c r="C297" s="50"/>
      <c r="D297" s="609"/>
      <c r="E297" s="22"/>
      <c r="F297" s="66"/>
      <c r="G297" s="66"/>
      <c r="H297" s="313"/>
      <c r="I297" s="313"/>
    </row>
    <row r="298" spans="1:9" ht="15.4" hidden="1" customHeight="1">
      <c r="A298" s="68" t="s">
        <v>1868</v>
      </c>
      <c r="B298" s="667" t="s">
        <v>845</v>
      </c>
      <c r="C298" s="50"/>
      <c r="D298" s="609"/>
      <c r="E298" s="22"/>
      <c r="F298" s="66"/>
      <c r="G298" s="66"/>
      <c r="H298" s="313"/>
      <c r="I298" s="313"/>
    </row>
    <row r="299" spans="1:9" ht="31.5" hidden="1" customHeight="1">
      <c r="A299" s="68" t="s">
        <v>1870</v>
      </c>
      <c r="B299" s="1366" t="s">
        <v>1871</v>
      </c>
      <c r="C299" s="1367"/>
      <c r="D299" s="1367"/>
      <c r="E299" s="1367"/>
      <c r="F299" s="1367"/>
      <c r="G299" s="1368"/>
      <c r="H299" s="313">
        <f>SUM(D300:D301)</f>
        <v>0</v>
      </c>
      <c r="I299" s="313">
        <f>COUNT(D300:D301)*2</f>
        <v>0</v>
      </c>
    </row>
    <row r="300" spans="1:9" ht="14.65" hidden="1" customHeight="1">
      <c r="A300" s="68" t="s">
        <v>1872</v>
      </c>
      <c r="B300" s="602" t="s">
        <v>852</v>
      </c>
      <c r="C300" s="50"/>
      <c r="D300" s="609"/>
      <c r="E300" s="22"/>
      <c r="F300" s="66"/>
      <c r="G300" s="66"/>
      <c r="H300" s="313"/>
      <c r="I300" s="313"/>
    </row>
    <row r="301" spans="1:9" ht="28.9" hidden="1" customHeight="1">
      <c r="A301" s="68" t="s">
        <v>1874</v>
      </c>
      <c r="B301" s="602" t="s">
        <v>856</v>
      </c>
      <c r="C301" s="50"/>
      <c r="D301" s="609"/>
      <c r="E301" s="22"/>
      <c r="F301" s="66"/>
      <c r="G301" s="66"/>
      <c r="H301" s="313"/>
      <c r="I301" s="313"/>
    </row>
    <row r="302" spans="1:9" ht="63" hidden="1" customHeight="1">
      <c r="A302" s="68" t="s">
        <v>1877</v>
      </c>
      <c r="B302" s="1366" t="s">
        <v>1878</v>
      </c>
      <c r="C302" s="1367"/>
      <c r="D302" s="1367"/>
      <c r="E302" s="1367"/>
      <c r="F302" s="1367"/>
      <c r="G302" s="1368"/>
      <c r="H302" s="313">
        <f>SUM(D303:D304)</f>
        <v>0</v>
      </c>
      <c r="I302" s="313">
        <f>COUNT(D303:D304)*2</f>
        <v>0</v>
      </c>
    </row>
    <row r="303" spans="1:9" ht="14.65" hidden="1" customHeight="1">
      <c r="A303" s="68" t="s">
        <v>1879</v>
      </c>
      <c r="B303" s="602" t="s">
        <v>1880</v>
      </c>
      <c r="C303" s="50"/>
      <c r="D303" s="609"/>
      <c r="E303" s="22"/>
      <c r="F303" s="66"/>
      <c r="G303" s="66"/>
      <c r="H303" s="313"/>
      <c r="I303" s="313"/>
    </row>
    <row r="304" spans="1:9" ht="14.65" hidden="1" customHeight="1">
      <c r="A304" s="68" t="s">
        <v>1883</v>
      </c>
      <c r="B304" s="602" t="s">
        <v>862</v>
      </c>
      <c r="C304" s="50"/>
      <c r="D304" s="609"/>
      <c r="E304" s="22"/>
      <c r="F304" s="66"/>
      <c r="G304" s="66"/>
      <c r="H304" s="313"/>
      <c r="I304" s="313"/>
    </row>
    <row r="305" spans="1:9" ht="31.5" hidden="1" customHeight="1">
      <c r="A305" s="68" t="s">
        <v>1887</v>
      </c>
      <c r="B305" s="1366" t="s">
        <v>1888</v>
      </c>
      <c r="C305" s="1367"/>
      <c r="D305" s="1367"/>
      <c r="E305" s="1367"/>
      <c r="F305" s="1367"/>
      <c r="G305" s="1368"/>
      <c r="H305" s="313">
        <f>SUM(D306:D310)</f>
        <v>0</v>
      </c>
      <c r="I305" s="313">
        <f>COUNT(D306:D310)*2</f>
        <v>0</v>
      </c>
    </row>
    <row r="306" spans="1:9" ht="31.15" hidden="1" customHeight="1">
      <c r="A306" s="68" t="s">
        <v>1889</v>
      </c>
      <c r="B306" s="669" t="s">
        <v>1890</v>
      </c>
      <c r="C306" s="50"/>
      <c r="D306" s="609"/>
      <c r="E306" s="22"/>
      <c r="F306" s="66"/>
      <c r="G306" s="66"/>
      <c r="H306" s="313"/>
      <c r="I306" s="313"/>
    </row>
    <row r="307" spans="1:9" ht="15.4" hidden="1" customHeight="1">
      <c r="A307" s="68" t="s">
        <v>1894</v>
      </c>
      <c r="B307" s="667" t="s">
        <v>876</v>
      </c>
      <c r="C307" s="50"/>
      <c r="D307" s="609"/>
      <c r="E307" s="22"/>
      <c r="F307" s="66"/>
      <c r="G307" s="66"/>
      <c r="H307" s="313"/>
      <c r="I307" s="313"/>
    </row>
    <row r="308" spans="1:9" ht="31.15" hidden="1" customHeight="1">
      <c r="A308" s="68" t="s">
        <v>1896</v>
      </c>
      <c r="B308" s="667" t="s">
        <v>880</v>
      </c>
      <c r="C308" s="50"/>
      <c r="D308" s="609"/>
      <c r="E308" s="22"/>
      <c r="F308" s="66"/>
      <c r="G308" s="66"/>
      <c r="H308" s="313"/>
      <c r="I308" s="313"/>
    </row>
    <row r="309" spans="1:9" ht="31.15" hidden="1" customHeight="1">
      <c r="A309" s="68" t="s">
        <v>1899</v>
      </c>
      <c r="B309" s="667" t="s">
        <v>888</v>
      </c>
      <c r="C309" s="50"/>
      <c r="D309" s="609"/>
      <c r="E309" s="22"/>
      <c r="F309" s="66"/>
      <c r="G309" s="66"/>
      <c r="H309" s="313"/>
      <c r="I309" s="313"/>
    </row>
    <row r="310" spans="1:9" ht="15.4" hidden="1" customHeight="1">
      <c r="A310" s="68" t="s">
        <v>1902</v>
      </c>
      <c r="B310" s="667" t="s">
        <v>891</v>
      </c>
      <c r="C310" s="50"/>
      <c r="D310" s="609"/>
      <c r="E310" s="22"/>
      <c r="F310" s="66"/>
      <c r="G310" s="66"/>
      <c r="H310" s="313"/>
      <c r="I310" s="313"/>
    </row>
    <row r="311" spans="1:9" ht="18.5">
      <c r="A311" s="43" t="s">
        <v>1903</v>
      </c>
      <c r="B311" s="1353" t="s">
        <v>1904</v>
      </c>
      <c r="C311" s="1144"/>
      <c r="D311" s="1144"/>
      <c r="E311" s="1144"/>
      <c r="F311" s="1144"/>
      <c r="G311" s="1354"/>
      <c r="H311" s="695">
        <f>SUM(D312:D318)</f>
        <v>2</v>
      </c>
      <c r="I311" s="695">
        <f>COUNT(D312:D318)*2</f>
        <v>2</v>
      </c>
    </row>
    <row r="312" spans="1:9" ht="31.15" hidden="1" customHeight="1">
      <c r="A312" s="68" t="s">
        <v>1905</v>
      </c>
      <c r="B312" s="667" t="s">
        <v>895</v>
      </c>
      <c r="C312" s="50"/>
      <c r="D312" s="609"/>
      <c r="E312" s="22"/>
      <c r="F312" s="66"/>
      <c r="G312" s="66"/>
      <c r="H312" s="313"/>
      <c r="I312" s="313"/>
    </row>
    <row r="313" spans="1:9" ht="31.15" hidden="1" customHeight="1">
      <c r="A313" s="68" t="s">
        <v>1908</v>
      </c>
      <c r="B313" s="667" t="s">
        <v>899</v>
      </c>
      <c r="C313" s="50"/>
      <c r="D313" s="609"/>
      <c r="E313" s="22"/>
      <c r="F313" s="66"/>
      <c r="G313" s="66"/>
      <c r="H313" s="313"/>
      <c r="I313" s="313"/>
    </row>
    <row r="314" spans="1:9" ht="31.15" hidden="1" customHeight="1">
      <c r="A314" s="68" t="s">
        <v>1910</v>
      </c>
      <c r="B314" s="667" t="s">
        <v>903</v>
      </c>
      <c r="C314" s="50"/>
      <c r="D314" s="609"/>
      <c r="E314" s="22"/>
      <c r="F314" s="66"/>
      <c r="G314" s="66"/>
      <c r="H314" s="313"/>
      <c r="I314" s="313"/>
    </row>
    <row r="315" spans="1:9" ht="15.4" hidden="1" customHeight="1">
      <c r="A315" s="68" t="s">
        <v>1911</v>
      </c>
      <c r="B315" s="669" t="s">
        <v>907</v>
      </c>
      <c r="C315" s="50"/>
      <c r="D315" s="609"/>
      <c r="E315" s="22"/>
      <c r="F315" s="66"/>
      <c r="G315" s="66"/>
      <c r="H315" s="313"/>
      <c r="I315" s="313"/>
    </row>
    <row r="316" spans="1:9" ht="31.15" hidden="1" customHeight="1">
      <c r="A316" s="68" t="s">
        <v>1916</v>
      </c>
      <c r="B316" s="667" t="s">
        <v>911</v>
      </c>
      <c r="C316" s="50"/>
      <c r="D316" s="609"/>
      <c r="E316" s="22"/>
      <c r="F316" s="66"/>
      <c r="G316" s="66"/>
      <c r="H316" s="313"/>
      <c r="I316" s="313"/>
    </row>
    <row r="317" spans="1:9" ht="15.4" hidden="1" customHeight="1">
      <c r="A317" s="68" t="s">
        <v>1919</v>
      </c>
      <c r="B317" s="667" t="s">
        <v>915</v>
      </c>
      <c r="C317" s="50"/>
      <c r="D317" s="609"/>
      <c r="E317" s="22"/>
      <c r="F317" s="66"/>
      <c r="G317" s="66"/>
      <c r="H317" s="313"/>
      <c r="I317" s="313"/>
    </row>
    <row r="318" spans="1:9" ht="43.15" customHeight="1">
      <c r="A318" s="43" t="s">
        <v>1923</v>
      </c>
      <c r="B318" s="114" t="s">
        <v>920</v>
      </c>
      <c r="C318" s="236" t="s">
        <v>5126</v>
      </c>
      <c r="D318" s="605">
        <v>2</v>
      </c>
      <c r="E318" s="615" t="s">
        <v>651</v>
      </c>
      <c r="F318" s="236" t="s">
        <v>5127</v>
      </c>
      <c r="G318" s="605"/>
    </row>
    <row r="319" spans="1:9" ht="31.5" hidden="1" customHeight="1">
      <c r="A319" s="68" t="s">
        <v>1924</v>
      </c>
      <c r="B319" s="1366" t="s">
        <v>66</v>
      </c>
      <c r="C319" s="1367"/>
      <c r="D319" s="1367"/>
      <c r="E319" s="1367"/>
      <c r="F319" s="1367"/>
      <c r="G319" s="1368"/>
      <c r="H319" s="313">
        <f>SUM(D320:D322)</f>
        <v>0</v>
      </c>
      <c r="I319" s="313">
        <f>COUNT(D320:D322*2)</f>
        <v>0</v>
      </c>
    </row>
    <row r="320" spans="1:9" ht="15.4" hidden="1" customHeight="1">
      <c r="A320" s="68" t="s">
        <v>1925</v>
      </c>
      <c r="B320" s="667" t="s">
        <v>923</v>
      </c>
      <c r="C320" s="50"/>
      <c r="D320" s="609"/>
      <c r="E320" s="22"/>
      <c r="F320" s="66"/>
      <c r="G320" s="66"/>
      <c r="H320" s="313"/>
      <c r="I320" s="313"/>
    </row>
    <row r="321" spans="1:9" ht="31.15" hidden="1" customHeight="1">
      <c r="A321" s="68" t="s">
        <v>1926</v>
      </c>
      <c r="B321" s="667" t="s">
        <v>930</v>
      </c>
      <c r="C321" s="50"/>
      <c r="D321" s="609"/>
      <c r="E321" s="22"/>
      <c r="F321" s="66"/>
      <c r="G321" s="66"/>
      <c r="H321" s="313"/>
      <c r="I321" s="313"/>
    </row>
    <row r="322" spans="1:9" ht="31.15" hidden="1" customHeight="1">
      <c r="A322" s="68" t="s">
        <v>1927</v>
      </c>
      <c r="B322" s="667" t="s">
        <v>937</v>
      </c>
      <c r="C322" s="50"/>
      <c r="D322" s="609"/>
      <c r="E322" s="22"/>
      <c r="F322" s="66"/>
      <c r="G322" s="66"/>
      <c r="H322" s="313"/>
      <c r="I322" s="313"/>
    </row>
    <row r="323" spans="1:9" ht="31.5" hidden="1" customHeight="1">
      <c r="A323" s="68" t="s">
        <v>1928</v>
      </c>
      <c r="B323" s="1366" t="s">
        <v>64</v>
      </c>
      <c r="C323" s="1367"/>
      <c r="D323" s="1367"/>
      <c r="E323" s="1367"/>
      <c r="F323" s="1367"/>
      <c r="G323" s="1368"/>
      <c r="H323" s="313">
        <f>SUM(D324:D326)</f>
        <v>0</v>
      </c>
      <c r="I323" s="313">
        <f>COUNT(D324:D326)*2</f>
        <v>0</v>
      </c>
    </row>
    <row r="324" spans="1:9" ht="28.9" hidden="1" customHeight="1">
      <c r="A324" s="68" t="s">
        <v>1929</v>
      </c>
      <c r="B324" s="602" t="s">
        <v>941</v>
      </c>
      <c r="C324" s="50"/>
      <c r="D324" s="609"/>
      <c r="E324" s="22"/>
      <c r="F324" s="66"/>
      <c r="G324" s="66"/>
      <c r="H324" s="313"/>
      <c r="I324" s="313"/>
    </row>
    <row r="325" spans="1:9" ht="14.65" hidden="1" customHeight="1">
      <c r="A325" s="68" t="s">
        <v>942</v>
      </c>
      <c r="B325" s="602" t="s">
        <v>943</v>
      </c>
      <c r="C325" s="50"/>
      <c r="D325" s="609"/>
      <c r="E325" s="22"/>
      <c r="F325" s="66"/>
      <c r="G325" s="66"/>
      <c r="H325" s="313"/>
      <c r="I325" s="313"/>
    </row>
    <row r="326" spans="1:9" ht="46.9" hidden="1" customHeight="1">
      <c r="A326" s="68" t="s">
        <v>1930</v>
      </c>
      <c r="B326" s="667" t="s">
        <v>5128</v>
      </c>
      <c r="C326" s="50"/>
      <c r="D326" s="609"/>
      <c r="E326" s="22"/>
      <c r="F326" s="66"/>
      <c r="G326" s="66"/>
      <c r="H326" s="313"/>
      <c r="I326" s="313"/>
    </row>
    <row r="327" spans="1:9" ht="18.5">
      <c r="A327" s="43" t="s">
        <v>2529</v>
      </c>
      <c r="B327" s="1353" t="s">
        <v>62</v>
      </c>
      <c r="C327" s="1144"/>
      <c r="D327" s="1144"/>
      <c r="E327" s="1144"/>
      <c r="F327" s="1144"/>
      <c r="G327" s="1354"/>
      <c r="H327" s="695">
        <f>SUM(D328:D333)</f>
        <v>4</v>
      </c>
      <c r="I327" s="695">
        <f>COUNT(D328:D333)*2</f>
        <v>4</v>
      </c>
    </row>
    <row r="328" spans="1:9" ht="15.4" hidden="1" customHeight="1">
      <c r="A328" s="68" t="s">
        <v>1932</v>
      </c>
      <c r="B328" s="667" t="s">
        <v>947</v>
      </c>
      <c r="C328" s="50"/>
      <c r="D328" s="609"/>
      <c r="E328" s="22"/>
      <c r="F328" s="66"/>
      <c r="G328" s="66"/>
      <c r="H328" s="313"/>
      <c r="I328" s="313"/>
    </row>
    <row r="329" spans="1:9" ht="15.4" hidden="1" customHeight="1">
      <c r="A329" s="68" t="s">
        <v>1933</v>
      </c>
      <c r="B329" s="667" t="s">
        <v>954</v>
      </c>
      <c r="C329" s="50"/>
      <c r="D329" s="609"/>
      <c r="E329" s="22"/>
      <c r="F329" s="66"/>
      <c r="G329" s="66"/>
      <c r="H329" s="313"/>
      <c r="I329" s="313"/>
    </row>
    <row r="330" spans="1:9" ht="15.4" customHeight="1">
      <c r="A330" s="43" t="s">
        <v>2530</v>
      </c>
      <c r="B330" s="114" t="s">
        <v>960</v>
      </c>
      <c r="C330" s="23" t="s">
        <v>966</v>
      </c>
      <c r="D330" s="605">
        <v>2</v>
      </c>
      <c r="E330" s="620" t="s">
        <v>538</v>
      </c>
      <c r="F330" s="373"/>
      <c r="G330" s="605"/>
    </row>
    <row r="331" spans="1:9" ht="15.4" customHeight="1">
      <c r="A331" s="43"/>
      <c r="B331" s="114"/>
      <c r="C331" s="23" t="s">
        <v>965</v>
      </c>
      <c r="D331" s="605">
        <v>2</v>
      </c>
      <c r="E331" s="52" t="s">
        <v>538</v>
      </c>
      <c r="F331" s="373"/>
      <c r="G331" s="605"/>
    </row>
    <row r="332" spans="1:9" ht="46.9" hidden="1" customHeight="1">
      <c r="A332" s="68" t="s">
        <v>1934</v>
      </c>
      <c r="B332" s="669" t="s">
        <v>968</v>
      </c>
      <c r="C332" s="50"/>
      <c r="D332" s="609"/>
      <c r="E332" s="22"/>
      <c r="F332" s="66"/>
      <c r="G332" s="66"/>
      <c r="H332" s="313"/>
      <c r="I332" s="313"/>
    </row>
    <row r="333" spans="1:9" ht="15.4" hidden="1" customHeight="1">
      <c r="A333" s="68" t="s">
        <v>1936</v>
      </c>
      <c r="B333" s="667" t="s">
        <v>979</v>
      </c>
      <c r="C333" s="50"/>
      <c r="D333" s="609"/>
      <c r="E333" s="22"/>
      <c r="F333" s="66"/>
      <c r="G333" s="66"/>
      <c r="H333" s="313"/>
      <c r="I333" s="313"/>
    </row>
    <row r="334" spans="1:9" ht="31.5" hidden="1" customHeight="1">
      <c r="A334" s="68" t="s">
        <v>1937</v>
      </c>
      <c r="B334" s="1366" t="s">
        <v>60</v>
      </c>
      <c r="C334" s="1367"/>
      <c r="D334" s="1367"/>
      <c r="E334" s="1367"/>
      <c r="F334" s="1367"/>
      <c r="G334" s="1368"/>
      <c r="H334" s="313">
        <f>SUM(D335:D337)</f>
        <v>0</v>
      </c>
      <c r="I334" s="313">
        <f>COUNT(D335:D337)*2</f>
        <v>0</v>
      </c>
    </row>
    <row r="335" spans="1:9" ht="15.4" hidden="1" customHeight="1">
      <c r="A335" s="68" t="s">
        <v>1938</v>
      </c>
      <c r="B335" s="667" t="s">
        <v>988</v>
      </c>
      <c r="C335" s="50"/>
      <c r="D335" s="609"/>
      <c r="E335" s="22"/>
      <c r="F335" s="66"/>
      <c r="G335" s="66"/>
      <c r="H335" s="313"/>
      <c r="I335" s="313"/>
    </row>
    <row r="336" spans="1:9" ht="15.4" hidden="1" customHeight="1">
      <c r="A336" s="68" t="s">
        <v>990</v>
      </c>
      <c r="B336" s="667" t="s">
        <v>991</v>
      </c>
      <c r="C336" s="50"/>
      <c r="D336" s="609"/>
      <c r="E336" s="22"/>
      <c r="F336" s="66"/>
      <c r="G336" s="66"/>
      <c r="H336" s="313"/>
      <c r="I336" s="313"/>
    </row>
    <row r="337" spans="1:9" ht="15.4" hidden="1" customHeight="1">
      <c r="A337" s="68" t="s">
        <v>1939</v>
      </c>
      <c r="B337" s="667" t="s">
        <v>993</v>
      </c>
      <c r="C337" s="50"/>
      <c r="D337" s="609"/>
      <c r="E337" s="22"/>
      <c r="F337" s="66"/>
      <c r="G337" s="66"/>
      <c r="H337" s="313"/>
      <c r="I337" s="313"/>
    </row>
    <row r="338" spans="1:9" ht="47.25" hidden="1" customHeight="1">
      <c r="A338" s="68" t="s">
        <v>1942</v>
      </c>
      <c r="B338" s="1366" t="s">
        <v>58</v>
      </c>
      <c r="C338" s="1367"/>
      <c r="D338" s="1367"/>
      <c r="E338" s="1367"/>
      <c r="F338" s="1367"/>
      <c r="G338" s="1368"/>
      <c r="H338" s="313">
        <f>SUM(D339:D348)</f>
        <v>0</v>
      </c>
      <c r="I338" s="313">
        <f>COUNT(D339:D348)*2</f>
        <v>0</v>
      </c>
    </row>
    <row r="339" spans="1:9" ht="31.15" hidden="1" customHeight="1">
      <c r="A339" s="68" t="s">
        <v>995</v>
      </c>
      <c r="B339" s="667" t="s">
        <v>996</v>
      </c>
      <c r="C339" s="50"/>
      <c r="D339" s="609"/>
      <c r="E339" s="22"/>
      <c r="F339" s="66"/>
      <c r="G339" s="66"/>
      <c r="H339" s="313"/>
      <c r="I339" s="313"/>
    </row>
    <row r="340" spans="1:9" ht="15.4" hidden="1" customHeight="1">
      <c r="A340" s="68" t="s">
        <v>997</v>
      </c>
      <c r="B340" s="667" t="s">
        <v>998</v>
      </c>
      <c r="C340" s="50"/>
      <c r="D340" s="609"/>
      <c r="E340" s="22"/>
      <c r="F340" s="66"/>
      <c r="G340" s="66"/>
      <c r="H340" s="313"/>
      <c r="I340" s="313"/>
    </row>
    <row r="341" spans="1:9" ht="15.4" hidden="1" customHeight="1">
      <c r="A341" s="68" t="s">
        <v>999</v>
      </c>
      <c r="B341" s="667" t="s">
        <v>1000</v>
      </c>
      <c r="C341" s="50"/>
      <c r="D341" s="609"/>
      <c r="E341" s="22"/>
      <c r="F341" s="66"/>
      <c r="G341" s="66"/>
      <c r="H341" s="313"/>
      <c r="I341" s="313"/>
    </row>
    <row r="342" spans="1:9" ht="31.15" hidden="1" customHeight="1">
      <c r="A342" s="68" t="s">
        <v>1001</v>
      </c>
      <c r="B342" s="667" t="s">
        <v>1002</v>
      </c>
      <c r="C342" s="50"/>
      <c r="D342" s="609"/>
      <c r="E342" s="22"/>
      <c r="F342" s="66"/>
      <c r="G342" s="66"/>
      <c r="H342" s="313"/>
      <c r="I342" s="313"/>
    </row>
    <row r="343" spans="1:9" ht="31.15" hidden="1" customHeight="1">
      <c r="A343" s="68" t="s">
        <v>1943</v>
      </c>
      <c r="B343" s="667" t="s">
        <v>1004</v>
      </c>
      <c r="C343" s="50"/>
      <c r="D343" s="609"/>
      <c r="E343" s="22"/>
      <c r="F343" s="66"/>
      <c r="G343" s="66"/>
      <c r="H343" s="313"/>
      <c r="I343" s="313"/>
    </row>
    <row r="344" spans="1:9" ht="15.4" hidden="1" customHeight="1">
      <c r="A344" s="68" t="s">
        <v>1005</v>
      </c>
      <c r="B344" s="667" t="s">
        <v>1006</v>
      </c>
      <c r="C344" s="50"/>
      <c r="D344" s="609"/>
      <c r="E344" s="22"/>
      <c r="F344" s="66"/>
      <c r="G344" s="66"/>
      <c r="H344" s="313"/>
      <c r="I344" s="313"/>
    </row>
    <row r="345" spans="1:9" ht="15.4" hidden="1" customHeight="1">
      <c r="A345" s="68" t="s">
        <v>1007</v>
      </c>
      <c r="B345" s="667" t="s">
        <v>1008</v>
      </c>
      <c r="C345" s="50"/>
      <c r="D345" s="609"/>
      <c r="E345" s="22"/>
      <c r="F345" s="66"/>
      <c r="G345" s="66"/>
      <c r="H345" s="313"/>
      <c r="I345" s="313"/>
    </row>
    <row r="346" spans="1:9" ht="15.4" hidden="1" customHeight="1">
      <c r="A346" s="68" t="s">
        <v>1009</v>
      </c>
      <c r="B346" s="667" t="s">
        <v>1010</v>
      </c>
      <c r="C346" s="50"/>
      <c r="D346" s="609"/>
      <c r="E346" s="22"/>
      <c r="F346" s="66"/>
      <c r="G346" s="66"/>
      <c r="H346" s="313"/>
      <c r="I346" s="313"/>
    </row>
    <row r="347" spans="1:9" ht="15.4" hidden="1" customHeight="1">
      <c r="A347" s="68" t="s">
        <v>1012</v>
      </c>
      <c r="B347" s="667" t="s">
        <v>1013</v>
      </c>
      <c r="C347" s="50"/>
      <c r="D347" s="609"/>
      <c r="E347" s="22"/>
      <c r="F347" s="66"/>
      <c r="G347" s="66"/>
      <c r="H347" s="313"/>
      <c r="I347" s="313"/>
    </row>
    <row r="348" spans="1:9" ht="31.15" hidden="1" customHeight="1">
      <c r="A348" s="68" t="s">
        <v>1019</v>
      </c>
      <c r="B348" s="667" t="s">
        <v>1020</v>
      </c>
      <c r="C348" s="50"/>
      <c r="D348" s="609"/>
      <c r="E348" s="22"/>
      <c r="F348" s="66"/>
      <c r="G348" s="66"/>
      <c r="H348" s="313"/>
      <c r="I348" s="313"/>
    </row>
    <row r="349" spans="1:9" ht="31.5" hidden="1" customHeight="1">
      <c r="A349" s="68" t="s">
        <v>57</v>
      </c>
      <c r="B349" s="1366" t="s">
        <v>2533</v>
      </c>
      <c r="C349" s="1367"/>
      <c r="D349" s="1367"/>
      <c r="E349" s="1367"/>
      <c r="F349" s="1367"/>
      <c r="G349" s="1368"/>
      <c r="H349" s="313">
        <f>SUM(D350:D352)</f>
        <v>0</v>
      </c>
      <c r="I349" s="313">
        <f>COUNT(D350:D352)*2</f>
        <v>0</v>
      </c>
    </row>
    <row r="350" spans="1:9" ht="31.15" hidden="1" customHeight="1">
      <c r="A350" s="68" t="s">
        <v>1022</v>
      </c>
      <c r="B350" s="667" t="s">
        <v>2534</v>
      </c>
      <c r="C350" s="50"/>
      <c r="D350" s="609"/>
      <c r="E350" s="22"/>
      <c r="F350" s="66"/>
      <c r="G350" s="66"/>
      <c r="H350" s="313"/>
      <c r="I350" s="313"/>
    </row>
    <row r="351" spans="1:9" ht="31.15" hidden="1" customHeight="1">
      <c r="A351" s="68" t="s">
        <v>1024</v>
      </c>
      <c r="B351" s="667" t="s">
        <v>2536</v>
      </c>
      <c r="C351" s="50"/>
      <c r="D351" s="609"/>
      <c r="E351" s="22"/>
      <c r="F351" s="66"/>
      <c r="G351" s="66"/>
      <c r="H351" s="313"/>
      <c r="I351" s="313"/>
    </row>
    <row r="352" spans="1:9" ht="31.15" hidden="1" customHeight="1">
      <c r="A352" s="68" t="s">
        <v>1026</v>
      </c>
      <c r="B352" s="667" t="s">
        <v>2537</v>
      </c>
      <c r="C352" s="50"/>
      <c r="D352" s="609"/>
      <c r="E352" s="22"/>
      <c r="F352" s="66"/>
      <c r="G352" s="66"/>
      <c r="H352" s="313"/>
      <c r="I352" s="313"/>
    </row>
    <row r="353" spans="1:9" ht="31.5" hidden="1" customHeight="1">
      <c r="A353" s="68" t="s">
        <v>1950</v>
      </c>
      <c r="B353" s="1366" t="s">
        <v>1951</v>
      </c>
      <c r="C353" s="1367"/>
      <c r="D353" s="1367"/>
      <c r="E353" s="1367"/>
      <c r="F353" s="1367"/>
      <c r="G353" s="1368"/>
      <c r="H353" s="313">
        <f>SUM(D354:D357)</f>
        <v>0</v>
      </c>
      <c r="I353" s="313">
        <f>COUNT(D354:D357)*2</f>
        <v>0</v>
      </c>
    </row>
    <row r="354" spans="1:9" ht="15.4" hidden="1" customHeight="1">
      <c r="A354" s="68" t="s">
        <v>1952</v>
      </c>
      <c r="B354" s="667" t="s">
        <v>1953</v>
      </c>
      <c r="C354" s="50"/>
      <c r="D354" s="609"/>
      <c r="E354" s="22"/>
      <c r="F354" s="66"/>
      <c r="G354" s="66"/>
      <c r="H354" s="313"/>
      <c r="I354" s="313"/>
    </row>
    <row r="355" spans="1:9" ht="15.4" hidden="1" customHeight="1">
      <c r="A355" s="68" t="s">
        <v>1034</v>
      </c>
      <c r="B355" s="667" t="s">
        <v>1954</v>
      </c>
      <c r="C355" s="50"/>
      <c r="D355" s="609"/>
      <c r="E355" s="22"/>
      <c r="F355" s="66"/>
      <c r="G355" s="66"/>
      <c r="H355" s="313"/>
      <c r="I355" s="313"/>
    </row>
    <row r="356" spans="1:9" ht="15.4" hidden="1" customHeight="1">
      <c r="A356" s="68" t="s">
        <v>1036</v>
      </c>
      <c r="B356" s="667" t="s">
        <v>1955</v>
      </c>
      <c r="C356" s="50"/>
      <c r="D356" s="609"/>
      <c r="E356" s="22"/>
      <c r="F356" s="66"/>
      <c r="G356" s="66"/>
      <c r="H356" s="313"/>
      <c r="I356" s="313"/>
    </row>
    <row r="357" spans="1:9" ht="15.4" hidden="1" customHeight="1">
      <c r="A357" s="68" t="s">
        <v>1038</v>
      </c>
      <c r="B357" s="667" t="s">
        <v>1956</v>
      </c>
      <c r="C357" s="50"/>
      <c r="D357" s="609"/>
      <c r="E357" s="22"/>
      <c r="F357" s="66"/>
      <c r="G357" s="66"/>
      <c r="H357" s="313"/>
      <c r="I357" s="313"/>
    </row>
    <row r="358" spans="1:9" ht="18.5">
      <c r="A358" s="43" t="s">
        <v>1957</v>
      </c>
      <c r="B358" s="1353" t="s">
        <v>52</v>
      </c>
      <c r="C358" s="1144"/>
      <c r="D358" s="1144"/>
      <c r="E358" s="1144"/>
      <c r="F358" s="1144"/>
      <c r="G358" s="1354"/>
      <c r="H358" s="695">
        <f>SUM(D359:D373)</f>
        <v>28</v>
      </c>
      <c r="I358" s="695">
        <f>COUNT(D359:D373)*2</f>
        <v>28</v>
      </c>
    </row>
    <row r="359" spans="1:9" ht="66" customHeight="1">
      <c r="A359" s="43" t="s">
        <v>2538</v>
      </c>
      <c r="B359" s="114" t="s">
        <v>1041</v>
      </c>
      <c r="C359" s="114" t="s">
        <v>1042</v>
      </c>
      <c r="D359" s="605">
        <v>2</v>
      </c>
      <c r="E359" s="615" t="s">
        <v>538</v>
      </c>
      <c r="F359" s="373"/>
      <c r="G359" s="605"/>
    </row>
    <row r="360" spans="1:9" ht="31.15" hidden="1" customHeight="1">
      <c r="A360" s="68" t="s">
        <v>1958</v>
      </c>
      <c r="B360" s="667" t="s">
        <v>1045</v>
      </c>
      <c r="C360" s="50"/>
      <c r="D360" s="609"/>
      <c r="E360" s="22"/>
      <c r="F360" s="66"/>
      <c r="G360" s="66"/>
      <c r="H360" s="313"/>
      <c r="I360" s="313"/>
    </row>
    <row r="361" spans="1:9" ht="115.15" customHeight="1">
      <c r="A361" s="43" t="s">
        <v>1052</v>
      </c>
      <c r="B361" s="114" t="s">
        <v>1057</v>
      </c>
      <c r="C361" s="30" t="s">
        <v>5129</v>
      </c>
      <c r="D361" s="605">
        <v>2</v>
      </c>
      <c r="E361" s="52" t="s">
        <v>538</v>
      </c>
      <c r="F361" s="30" t="s">
        <v>5130</v>
      </c>
      <c r="G361" s="605"/>
    </row>
    <row r="362" spans="1:9" ht="290">
      <c r="A362" s="63"/>
      <c r="B362" s="237"/>
      <c r="C362" s="236" t="s">
        <v>5131</v>
      </c>
      <c r="D362" s="605">
        <v>2</v>
      </c>
      <c r="E362" s="615"/>
      <c r="F362" s="236" t="s">
        <v>5132</v>
      </c>
      <c r="G362" s="605"/>
    </row>
    <row r="363" spans="1:9" ht="158.65" customHeight="1">
      <c r="A363" s="63"/>
      <c r="B363" s="237"/>
      <c r="C363" s="236" t="s">
        <v>5133</v>
      </c>
      <c r="D363" s="605">
        <v>2</v>
      </c>
      <c r="E363" s="615" t="s">
        <v>367</v>
      </c>
      <c r="F363" s="236" t="s">
        <v>5134</v>
      </c>
      <c r="G363" s="605"/>
    </row>
    <row r="364" spans="1:9" ht="43.15" customHeight="1">
      <c r="A364" s="63"/>
      <c r="B364" s="237"/>
      <c r="C364" s="236" t="s">
        <v>5135</v>
      </c>
      <c r="D364" s="605">
        <v>2</v>
      </c>
      <c r="E364" s="615" t="s">
        <v>651</v>
      </c>
      <c r="F364" s="236"/>
      <c r="G364" s="605"/>
    </row>
    <row r="365" spans="1:9" ht="86.65" customHeight="1">
      <c r="A365" s="63"/>
      <c r="B365" s="237"/>
      <c r="C365" s="236" t="s">
        <v>5136</v>
      </c>
      <c r="D365" s="605">
        <v>2</v>
      </c>
      <c r="E365" s="615" t="s">
        <v>367</v>
      </c>
      <c r="F365" s="236" t="s">
        <v>5137</v>
      </c>
      <c r="G365" s="605"/>
    </row>
    <row r="366" spans="1:9" ht="57.4" customHeight="1">
      <c r="A366" s="63"/>
      <c r="B366" s="237"/>
      <c r="C366" s="236" t="s">
        <v>5138</v>
      </c>
      <c r="D366" s="605">
        <v>2</v>
      </c>
      <c r="E366" s="615" t="s">
        <v>367</v>
      </c>
      <c r="F366" s="236"/>
      <c r="G366" s="605"/>
    </row>
    <row r="367" spans="1:9" ht="101.5">
      <c r="A367" s="63"/>
      <c r="B367" s="237"/>
      <c r="C367" s="236" t="s">
        <v>5139</v>
      </c>
      <c r="D367" s="605">
        <v>2</v>
      </c>
      <c r="E367" s="615" t="s">
        <v>4081</v>
      </c>
      <c r="F367" s="236" t="s">
        <v>5140</v>
      </c>
      <c r="G367" s="605"/>
    </row>
    <row r="368" spans="1:9" ht="43.15" customHeight="1">
      <c r="A368" s="63"/>
      <c r="B368" s="237"/>
      <c r="C368" s="236" t="s">
        <v>5141</v>
      </c>
      <c r="D368" s="605">
        <v>2</v>
      </c>
      <c r="E368" s="615" t="s">
        <v>538</v>
      </c>
      <c r="F368" s="373"/>
      <c r="G368" s="605"/>
    </row>
    <row r="369" spans="1:9" ht="43.15" customHeight="1">
      <c r="A369" s="63"/>
      <c r="B369" s="237"/>
      <c r="C369" s="236" t="s">
        <v>5142</v>
      </c>
      <c r="D369" s="605">
        <v>2</v>
      </c>
      <c r="E369" s="615" t="s">
        <v>538</v>
      </c>
      <c r="F369" s="735"/>
      <c r="G369" s="605"/>
    </row>
    <row r="370" spans="1:9" ht="43.15" customHeight="1">
      <c r="A370" s="63"/>
      <c r="B370" s="237"/>
      <c r="C370" s="236" t="s">
        <v>5143</v>
      </c>
      <c r="D370" s="605">
        <v>2</v>
      </c>
      <c r="E370" s="615" t="s">
        <v>367</v>
      </c>
      <c r="F370" s="236" t="s">
        <v>5144</v>
      </c>
      <c r="G370" s="605"/>
    </row>
    <row r="371" spans="1:9" ht="86.65" customHeight="1">
      <c r="A371" s="63"/>
      <c r="B371" s="237"/>
      <c r="C371" s="236" t="s">
        <v>5145</v>
      </c>
      <c r="D371" s="605">
        <v>2</v>
      </c>
      <c r="E371" s="615" t="s">
        <v>367</v>
      </c>
      <c r="F371" s="236" t="s">
        <v>5146</v>
      </c>
      <c r="G371" s="605"/>
    </row>
    <row r="372" spans="1:9" ht="43.15" customHeight="1">
      <c r="A372" s="63"/>
      <c r="B372" s="237"/>
      <c r="C372" s="236" t="s">
        <v>5147</v>
      </c>
      <c r="D372" s="605">
        <v>2</v>
      </c>
      <c r="E372" s="615" t="s">
        <v>538</v>
      </c>
      <c r="F372" s="373"/>
      <c r="G372" s="605"/>
    </row>
    <row r="373" spans="1:9" ht="43.15" customHeight="1">
      <c r="A373" s="63"/>
      <c r="B373" s="237"/>
      <c r="C373" s="236" t="s">
        <v>5148</v>
      </c>
      <c r="D373" s="605">
        <v>2</v>
      </c>
      <c r="E373" s="615" t="s">
        <v>538</v>
      </c>
      <c r="F373" s="373"/>
      <c r="G373" s="605"/>
    </row>
    <row r="374" spans="1:9" ht="43.15" hidden="1" customHeight="1">
      <c r="A374" s="89"/>
      <c r="B374" s="1195" t="s">
        <v>4376</v>
      </c>
      <c r="C374" s="1197"/>
      <c r="D374" s="1197"/>
      <c r="E374" s="1197"/>
      <c r="F374" s="1197"/>
      <c r="G374" s="1197"/>
      <c r="H374" s="313"/>
      <c r="I374" s="313"/>
    </row>
    <row r="375" spans="1:9" ht="31.5" hidden="1" customHeight="1">
      <c r="A375" s="68" t="s">
        <v>51</v>
      </c>
      <c r="B375" s="1366" t="s">
        <v>1963</v>
      </c>
      <c r="C375" s="1367"/>
      <c r="D375" s="1367"/>
      <c r="E375" s="1367"/>
      <c r="F375" s="1367"/>
      <c r="G375" s="1368"/>
      <c r="H375" s="313">
        <f>SUM(D376:D381)</f>
        <v>0</v>
      </c>
      <c r="I375" s="313">
        <f>COUNT(D376:D381)*2</f>
        <v>0</v>
      </c>
    </row>
    <row r="376" spans="1:9" ht="31.15" hidden="1" customHeight="1">
      <c r="A376" s="68" t="s">
        <v>1058</v>
      </c>
      <c r="B376" s="667" t="s">
        <v>1059</v>
      </c>
      <c r="C376" s="50"/>
      <c r="D376" s="609"/>
      <c r="E376" s="22"/>
      <c r="F376" s="66"/>
      <c r="G376" s="66"/>
      <c r="H376" s="313"/>
      <c r="I376" s="313"/>
    </row>
    <row r="377" spans="1:9" ht="46.9" hidden="1" customHeight="1">
      <c r="A377" s="68" t="s">
        <v>1060</v>
      </c>
      <c r="B377" s="667" t="s">
        <v>1964</v>
      </c>
      <c r="C377" s="50"/>
      <c r="D377" s="609"/>
      <c r="E377" s="22"/>
      <c r="F377" s="66"/>
      <c r="G377" s="66"/>
      <c r="H377" s="313"/>
      <c r="I377" s="313"/>
    </row>
    <row r="378" spans="1:9" ht="31.15" hidden="1" customHeight="1">
      <c r="A378" s="68" t="s">
        <v>1062</v>
      </c>
      <c r="B378" s="667" t="s">
        <v>1965</v>
      </c>
      <c r="C378" s="50"/>
      <c r="D378" s="609"/>
      <c r="E378" s="22"/>
      <c r="F378" s="66"/>
      <c r="G378" s="66"/>
      <c r="H378" s="313"/>
      <c r="I378" s="313"/>
    </row>
    <row r="379" spans="1:9" ht="46.9" hidden="1" customHeight="1">
      <c r="A379" s="68" t="s">
        <v>1064</v>
      </c>
      <c r="B379" s="667" t="s">
        <v>1065</v>
      </c>
      <c r="C379" s="50"/>
      <c r="D379" s="609"/>
      <c r="E379" s="22"/>
      <c r="F379" s="66"/>
      <c r="G379" s="66"/>
      <c r="H379" s="313"/>
      <c r="I379" s="313"/>
    </row>
    <row r="380" spans="1:9" ht="31.15" hidden="1" customHeight="1">
      <c r="A380" s="68" t="s">
        <v>1066</v>
      </c>
      <c r="B380" s="667" t="s">
        <v>1067</v>
      </c>
      <c r="C380" s="50"/>
      <c r="D380" s="609"/>
      <c r="E380" s="22"/>
      <c r="F380" s="66"/>
      <c r="G380" s="66"/>
      <c r="H380" s="313"/>
      <c r="I380" s="313"/>
    </row>
    <row r="381" spans="1:9" ht="28.9" hidden="1" customHeight="1">
      <c r="A381" s="68" t="s">
        <v>1068</v>
      </c>
      <c r="B381" s="602" t="s">
        <v>1069</v>
      </c>
      <c r="C381" s="50"/>
      <c r="D381" s="609"/>
      <c r="E381" s="22"/>
      <c r="F381" s="66"/>
      <c r="G381" s="66"/>
      <c r="H381" s="313"/>
      <c r="I381" s="313"/>
    </row>
    <row r="382" spans="1:9" ht="31.5" hidden="1" customHeight="1">
      <c r="A382" s="68" t="s">
        <v>49</v>
      </c>
      <c r="B382" s="1366" t="s">
        <v>1966</v>
      </c>
      <c r="C382" s="1367"/>
      <c r="D382" s="1367"/>
      <c r="E382" s="1367"/>
      <c r="F382" s="1367"/>
      <c r="G382" s="1368"/>
      <c r="H382" s="313">
        <f>SUM(D383:D393)</f>
        <v>0</v>
      </c>
      <c r="I382" s="313">
        <f>COUNT(D383:D393)*2</f>
        <v>0</v>
      </c>
    </row>
    <row r="383" spans="1:9" ht="45" hidden="1" customHeight="1">
      <c r="A383" s="27" t="s">
        <v>1070</v>
      </c>
      <c r="B383" s="663" t="s">
        <v>1967</v>
      </c>
      <c r="C383" s="28"/>
      <c r="D383" s="52"/>
      <c r="E383" s="28"/>
      <c r="F383" s="28"/>
      <c r="G383" s="465"/>
      <c r="H383" s="313"/>
      <c r="I383" s="313"/>
    </row>
    <row r="384" spans="1:9" ht="15.75" hidden="1" customHeight="1">
      <c r="A384" s="27" t="s">
        <v>1071</v>
      </c>
      <c r="B384" s="619" t="s">
        <v>1978</v>
      </c>
      <c r="C384" s="28"/>
      <c r="D384" s="52"/>
      <c r="E384" s="28"/>
      <c r="F384" s="28"/>
      <c r="G384" s="465"/>
      <c r="H384" s="313"/>
      <c r="I384" s="313"/>
    </row>
    <row r="385" spans="1:9" ht="15.75" hidden="1" customHeight="1">
      <c r="A385" s="27" t="s">
        <v>1073</v>
      </c>
      <c r="B385" s="674" t="s">
        <v>1988</v>
      </c>
      <c r="C385" s="28"/>
      <c r="D385" s="52"/>
      <c r="E385" s="28"/>
      <c r="F385" s="28"/>
      <c r="G385" s="465"/>
      <c r="H385" s="313"/>
      <c r="I385" s="313"/>
    </row>
    <row r="386" spans="1:9" ht="15.75" hidden="1" customHeight="1">
      <c r="A386" s="27" t="s">
        <v>1074</v>
      </c>
      <c r="B386" s="619" t="s">
        <v>1072</v>
      </c>
      <c r="C386" s="28"/>
      <c r="D386" s="52"/>
      <c r="E386" s="28"/>
      <c r="F386" s="28"/>
      <c r="G386" s="465"/>
      <c r="H386" s="313"/>
      <c r="I386" s="313"/>
    </row>
    <row r="387" spans="1:9" ht="15.75" hidden="1" customHeight="1">
      <c r="A387" s="27" t="s">
        <v>1998</v>
      </c>
      <c r="B387" s="619" t="s">
        <v>1999</v>
      </c>
      <c r="C387" s="28"/>
      <c r="D387" s="52"/>
      <c r="E387" s="28"/>
      <c r="F387" s="28"/>
      <c r="G387" s="465"/>
      <c r="H387" s="313"/>
      <c r="I387" s="313"/>
    </row>
    <row r="388" spans="1:9" ht="15.75" hidden="1" customHeight="1">
      <c r="A388" s="27" t="s">
        <v>2004</v>
      </c>
      <c r="B388" s="619" t="s">
        <v>2005</v>
      </c>
      <c r="C388" s="28"/>
      <c r="D388" s="52"/>
      <c r="E388" s="28"/>
      <c r="F388" s="28"/>
      <c r="G388" s="465"/>
      <c r="H388" s="313"/>
      <c r="I388" s="313"/>
    </row>
    <row r="389" spans="1:9" ht="15.75" hidden="1" customHeight="1">
      <c r="A389" s="27" t="s">
        <v>2016</v>
      </c>
      <c r="B389" s="619" t="s">
        <v>2017</v>
      </c>
      <c r="C389" s="28"/>
      <c r="D389" s="52"/>
      <c r="E389" s="28"/>
      <c r="F389" s="28"/>
      <c r="G389" s="465"/>
      <c r="H389" s="313"/>
      <c r="I389" s="313"/>
    </row>
    <row r="390" spans="1:9" ht="15.75" hidden="1" customHeight="1">
      <c r="A390" s="27" t="s">
        <v>2021</v>
      </c>
      <c r="B390" s="619" t="s">
        <v>2022</v>
      </c>
      <c r="C390" s="28"/>
      <c r="D390" s="52"/>
      <c r="E390" s="28"/>
      <c r="F390" s="28"/>
      <c r="G390" s="465"/>
      <c r="H390" s="313"/>
      <c r="I390" s="313"/>
    </row>
    <row r="391" spans="1:9" ht="62.65" hidden="1" customHeight="1">
      <c r="A391" s="27" t="s">
        <v>2029</v>
      </c>
      <c r="B391" s="619" t="s">
        <v>2030</v>
      </c>
      <c r="C391" s="28"/>
      <c r="D391" s="52"/>
      <c r="E391" s="28"/>
      <c r="F391" s="28"/>
      <c r="G391" s="465"/>
      <c r="H391" s="313"/>
      <c r="I391" s="313"/>
    </row>
    <row r="392" spans="1:9" ht="31.15" hidden="1" customHeight="1">
      <c r="A392" s="27" t="s">
        <v>2033</v>
      </c>
      <c r="B392" s="619" t="s">
        <v>2034</v>
      </c>
      <c r="C392" s="28"/>
      <c r="D392" s="52"/>
      <c r="E392" s="28"/>
      <c r="F392" s="28"/>
      <c r="G392" s="465"/>
      <c r="H392" s="313"/>
      <c r="I392" s="313"/>
    </row>
    <row r="393" spans="1:9" ht="31.15" hidden="1" customHeight="1">
      <c r="A393" s="27" t="s">
        <v>2041</v>
      </c>
      <c r="B393" s="619" t="s">
        <v>2042</v>
      </c>
      <c r="C393" s="28"/>
      <c r="D393" s="52"/>
      <c r="E393" s="28"/>
      <c r="F393" s="28"/>
      <c r="G393" s="465"/>
      <c r="H393" s="313"/>
      <c r="I393" s="313"/>
    </row>
    <row r="394" spans="1:9" ht="31.5" hidden="1" customHeight="1">
      <c r="A394" s="68" t="s">
        <v>47</v>
      </c>
      <c r="B394" s="1366" t="s">
        <v>2045</v>
      </c>
      <c r="C394" s="1367"/>
      <c r="D394" s="1367"/>
      <c r="E394" s="1367"/>
      <c r="F394" s="1367"/>
      <c r="G394" s="1368"/>
      <c r="H394" s="313">
        <f>SUM(D395:D400)</f>
        <v>0</v>
      </c>
      <c r="I394" s="313">
        <f>COUNT(D395:D400)*2</f>
        <v>0</v>
      </c>
    </row>
    <row r="395" spans="1:9" ht="15.4" hidden="1" customHeight="1">
      <c r="A395" s="27" t="s">
        <v>1075</v>
      </c>
      <c r="B395" s="619" t="s">
        <v>2046</v>
      </c>
      <c r="C395" s="26"/>
      <c r="D395" s="523"/>
      <c r="E395" s="28"/>
      <c r="F395" s="26"/>
      <c r="G395" s="465"/>
      <c r="H395" s="313"/>
      <c r="I395" s="313"/>
    </row>
    <row r="396" spans="1:9" ht="31.15" hidden="1" customHeight="1">
      <c r="A396" s="27" t="s">
        <v>1076</v>
      </c>
      <c r="B396" s="619" t="s">
        <v>2055</v>
      </c>
      <c r="C396" s="26"/>
      <c r="D396" s="523"/>
      <c r="E396" s="28"/>
      <c r="F396" s="26"/>
      <c r="G396" s="465"/>
      <c r="H396" s="313"/>
      <c r="I396" s="313"/>
    </row>
    <row r="397" spans="1:9" ht="31.15" hidden="1" customHeight="1">
      <c r="A397" s="27" t="s">
        <v>1077</v>
      </c>
      <c r="B397" s="619" t="s">
        <v>2058</v>
      </c>
      <c r="C397" s="26"/>
      <c r="D397" s="523"/>
      <c r="E397" s="28"/>
      <c r="F397" s="26"/>
      <c r="G397" s="465"/>
      <c r="H397" s="313"/>
      <c r="I397" s="313"/>
    </row>
    <row r="398" spans="1:9" ht="31.15" hidden="1" customHeight="1">
      <c r="A398" s="27" t="s">
        <v>1078</v>
      </c>
      <c r="B398" s="619" t="s">
        <v>2064</v>
      </c>
      <c r="C398" s="26"/>
      <c r="D398" s="523"/>
      <c r="E398" s="28"/>
      <c r="F398" s="26"/>
      <c r="G398" s="465"/>
      <c r="H398" s="313"/>
      <c r="I398" s="313"/>
    </row>
    <row r="399" spans="1:9" ht="31.15" hidden="1" customHeight="1">
      <c r="A399" s="27" t="s">
        <v>1079</v>
      </c>
      <c r="B399" s="619" t="s">
        <v>5882</v>
      </c>
      <c r="C399" s="26"/>
      <c r="D399" s="523"/>
      <c r="E399" s="28"/>
      <c r="F399" s="26"/>
      <c r="G399" s="465"/>
      <c r="H399" s="313"/>
      <c r="I399" s="313"/>
    </row>
    <row r="400" spans="1:9" ht="31.15" hidden="1" customHeight="1">
      <c r="A400" s="27" t="s">
        <v>5880</v>
      </c>
      <c r="B400" s="675" t="s">
        <v>1080</v>
      </c>
      <c r="C400" s="26"/>
      <c r="D400" s="523"/>
      <c r="E400" s="28"/>
      <c r="F400" s="26"/>
      <c r="G400" s="465"/>
      <c r="H400" s="313"/>
      <c r="I400" s="313"/>
    </row>
    <row r="401" spans="1:9" ht="47.25" hidden="1" customHeight="1">
      <c r="A401" s="68" t="s">
        <v>45</v>
      </c>
      <c r="B401" s="1366" t="s">
        <v>44</v>
      </c>
      <c r="C401" s="1367"/>
      <c r="D401" s="1367"/>
      <c r="E401" s="1367"/>
      <c r="F401" s="1367"/>
      <c r="G401" s="1368"/>
      <c r="H401" s="313">
        <f>SUM(D402:D411)</f>
        <v>0</v>
      </c>
      <c r="I401" s="313">
        <f>COUNT(D402:D411)*2</f>
        <v>0</v>
      </c>
    </row>
    <row r="402" spans="1:9" ht="15.4" hidden="1" customHeight="1">
      <c r="A402" s="27" t="s">
        <v>1081</v>
      </c>
      <c r="B402" s="667" t="s">
        <v>1082</v>
      </c>
      <c r="C402" s="50"/>
      <c r="D402" s="609"/>
      <c r="E402" s="22"/>
      <c r="F402" s="66"/>
      <c r="G402" s="66"/>
      <c r="H402" s="313"/>
      <c r="I402" s="313"/>
    </row>
    <row r="403" spans="1:9" ht="28.9" hidden="1" customHeight="1">
      <c r="A403" s="27" t="s">
        <v>1083</v>
      </c>
      <c r="B403" s="602" t="s">
        <v>1084</v>
      </c>
      <c r="C403" s="50"/>
      <c r="D403" s="609"/>
      <c r="E403" s="22"/>
      <c r="F403" s="66"/>
      <c r="G403" s="66"/>
      <c r="H403" s="313"/>
      <c r="I403" s="313"/>
    </row>
    <row r="404" spans="1:9" ht="31.15" hidden="1" customHeight="1">
      <c r="A404" s="27" t="s">
        <v>1085</v>
      </c>
      <c r="B404" s="667" t="s">
        <v>1086</v>
      </c>
      <c r="C404" s="50"/>
      <c r="D404" s="609"/>
      <c r="E404" s="22"/>
      <c r="F404" s="66"/>
      <c r="G404" s="66"/>
      <c r="H404" s="313"/>
      <c r="I404" s="313"/>
    </row>
    <row r="405" spans="1:9" ht="31.15" hidden="1" customHeight="1">
      <c r="A405" s="27" t="s">
        <v>1087</v>
      </c>
      <c r="B405" s="667" t="s">
        <v>5883</v>
      </c>
      <c r="C405" s="50"/>
      <c r="D405" s="609"/>
      <c r="E405" s="22"/>
      <c r="F405" s="66"/>
      <c r="G405" s="66"/>
      <c r="H405" s="313"/>
      <c r="I405" s="313"/>
    </row>
    <row r="406" spans="1:9" ht="31.15" hidden="1" customHeight="1">
      <c r="A406" s="27" t="s">
        <v>1088</v>
      </c>
      <c r="B406" s="667" t="s">
        <v>5884</v>
      </c>
      <c r="C406" s="50"/>
      <c r="D406" s="609"/>
      <c r="E406" s="22"/>
      <c r="F406" s="66"/>
      <c r="G406" s="66"/>
      <c r="H406" s="313"/>
      <c r="I406" s="313"/>
    </row>
    <row r="407" spans="1:9" ht="31.15" hidden="1" customHeight="1">
      <c r="A407" s="27" t="s">
        <v>1090</v>
      </c>
      <c r="B407" s="676" t="s">
        <v>5885</v>
      </c>
      <c r="C407" s="50"/>
      <c r="D407" s="609"/>
      <c r="E407" s="22"/>
      <c r="F407" s="66"/>
      <c r="G407" s="66"/>
      <c r="H407" s="313"/>
      <c r="I407" s="313"/>
    </row>
    <row r="408" spans="1:9" ht="31.15" hidden="1" customHeight="1">
      <c r="A408" s="27" t="s">
        <v>1092</v>
      </c>
      <c r="B408" s="667" t="s">
        <v>1089</v>
      </c>
      <c r="C408" s="50"/>
      <c r="D408" s="609"/>
      <c r="E408" s="22"/>
      <c r="F408" s="66"/>
      <c r="G408" s="66"/>
      <c r="H408" s="313"/>
      <c r="I408" s="313"/>
    </row>
    <row r="409" spans="1:9" ht="31.15" hidden="1" customHeight="1">
      <c r="A409" s="27" t="s">
        <v>3190</v>
      </c>
      <c r="B409" s="667" t="s">
        <v>1091</v>
      </c>
      <c r="C409" s="50"/>
      <c r="D409" s="609"/>
      <c r="E409" s="22"/>
      <c r="F409" s="66"/>
      <c r="G409" s="66"/>
      <c r="H409" s="313"/>
      <c r="I409" s="313"/>
    </row>
    <row r="410" spans="1:9" ht="31.15" hidden="1" customHeight="1">
      <c r="A410" s="27" t="s">
        <v>3191</v>
      </c>
      <c r="B410" s="667" t="s">
        <v>1093</v>
      </c>
      <c r="C410" s="50"/>
      <c r="D410" s="609"/>
      <c r="E410" s="22"/>
      <c r="F410" s="66"/>
      <c r="G410" s="66"/>
      <c r="H410" s="313"/>
      <c r="I410" s="313"/>
    </row>
    <row r="411" spans="1:9" ht="31.15" hidden="1" customHeight="1">
      <c r="A411" s="27" t="s">
        <v>3192</v>
      </c>
      <c r="B411" s="676" t="s">
        <v>5888</v>
      </c>
      <c r="C411" s="50"/>
      <c r="D411" s="609"/>
      <c r="E411" s="22"/>
      <c r="F411" s="66"/>
      <c r="G411" s="66"/>
      <c r="H411" s="313"/>
      <c r="I411" s="313"/>
    </row>
    <row r="412" spans="1:9" ht="47.25" hidden="1" customHeight="1">
      <c r="A412" s="68" t="s">
        <v>43</v>
      </c>
      <c r="B412" s="1366" t="s">
        <v>2067</v>
      </c>
      <c r="C412" s="1367"/>
      <c r="D412" s="1367"/>
      <c r="E412" s="1367"/>
      <c r="F412" s="1367"/>
      <c r="G412" s="1368"/>
      <c r="H412" s="313">
        <f>SUM(D413:D418)</f>
        <v>0</v>
      </c>
      <c r="I412" s="313">
        <f>COUNT(D413:D418)*2</f>
        <v>0</v>
      </c>
    </row>
    <row r="413" spans="1:9" ht="15.4" hidden="1" customHeight="1">
      <c r="A413" s="68" t="s">
        <v>1094</v>
      </c>
      <c r="B413" s="667" t="s">
        <v>1095</v>
      </c>
      <c r="C413" s="50"/>
      <c r="D413" s="609"/>
      <c r="E413" s="22"/>
      <c r="F413" s="66"/>
      <c r="G413" s="66"/>
      <c r="H413" s="313"/>
      <c r="I413" s="313"/>
    </row>
    <row r="414" spans="1:9" ht="31.15" hidden="1" customHeight="1">
      <c r="A414" s="68" t="s">
        <v>1096</v>
      </c>
      <c r="B414" s="667" t="s">
        <v>2068</v>
      </c>
      <c r="C414" s="50"/>
      <c r="D414" s="609"/>
      <c r="E414" s="22"/>
      <c r="F414" s="66"/>
      <c r="G414" s="66"/>
      <c r="H414" s="313"/>
      <c r="I414" s="313"/>
    </row>
    <row r="415" spans="1:9" ht="31.15" hidden="1" customHeight="1">
      <c r="A415" s="68" t="s">
        <v>1098</v>
      </c>
      <c r="B415" s="667" t="s">
        <v>2069</v>
      </c>
      <c r="C415" s="50"/>
      <c r="D415" s="609"/>
      <c r="E415" s="22"/>
      <c r="F415" s="66"/>
      <c r="G415" s="66"/>
      <c r="H415" s="313"/>
      <c r="I415" s="313"/>
    </row>
    <row r="416" spans="1:9" ht="31.15" hidden="1" customHeight="1">
      <c r="A416" s="68" t="s">
        <v>1100</v>
      </c>
      <c r="B416" s="667" t="s">
        <v>2070</v>
      </c>
      <c r="C416" s="50"/>
      <c r="D416" s="609"/>
      <c r="E416" s="22"/>
      <c r="F416" s="66"/>
      <c r="G416" s="66"/>
      <c r="H416" s="313"/>
      <c r="I416" s="313"/>
    </row>
    <row r="417" spans="1:9" ht="31.15" hidden="1" customHeight="1">
      <c r="A417" s="68" t="s">
        <v>1102</v>
      </c>
      <c r="B417" s="667" t="s">
        <v>2071</v>
      </c>
      <c r="C417" s="50"/>
      <c r="D417" s="609"/>
      <c r="E417" s="22"/>
      <c r="F417" s="66"/>
      <c r="G417" s="66"/>
      <c r="H417" s="313"/>
      <c r="I417" s="313"/>
    </row>
    <row r="418" spans="1:9" ht="31.15" hidden="1" customHeight="1">
      <c r="A418" s="68" t="s">
        <v>1104</v>
      </c>
      <c r="B418" s="667" t="s">
        <v>2072</v>
      </c>
      <c r="C418" s="50"/>
      <c r="D418" s="609"/>
      <c r="E418" s="22"/>
      <c r="F418" s="66"/>
      <c r="G418" s="66"/>
      <c r="H418" s="313"/>
      <c r="I418" s="313"/>
    </row>
    <row r="419" spans="1:9" ht="47.25" hidden="1" customHeight="1">
      <c r="A419" s="68" t="s">
        <v>41</v>
      </c>
      <c r="B419" s="1366" t="s">
        <v>2073</v>
      </c>
      <c r="C419" s="1367"/>
      <c r="D419" s="1367"/>
      <c r="E419" s="1367"/>
      <c r="F419" s="1367"/>
      <c r="G419" s="1368"/>
      <c r="H419" s="313">
        <f>SUM(D420:D423)</f>
        <v>0</v>
      </c>
      <c r="I419" s="313">
        <f>COUNT(D420:D423)*2</f>
        <v>0</v>
      </c>
    </row>
    <row r="420" spans="1:9" ht="15.4" hidden="1" customHeight="1">
      <c r="A420" s="68" t="s">
        <v>1106</v>
      </c>
      <c r="B420" s="667" t="s">
        <v>2074</v>
      </c>
      <c r="C420" s="50"/>
      <c r="D420" s="609"/>
      <c r="E420" s="22"/>
      <c r="F420" s="66"/>
      <c r="G420" s="66"/>
      <c r="H420" s="313"/>
      <c r="I420" s="313"/>
    </row>
    <row r="421" spans="1:9" ht="15.4" hidden="1" customHeight="1">
      <c r="A421" s="68" t="s">
        <v>1108</v>
      </c>
      <c r="B421" s="667" t="s">
        <v>2075</v>
      </c>
      <c r="C421" s="50"/>
      <c r="D421" s="609"/>
      <c r="E421" s="22"/>
      <c r="F421" s="66"/>
      <c r="G421" s="66"/>
      <c r="H421" s="313"/>
      <c r="I421" s="313"/>
    </row>
    <row r="422" spans="1:9" ht="15.4" hidden="1" customHeight="1">
      <c r="A422" s="68" t="s">
        <v>1110</v>
      </c>
      <c r="B422" s="667" t="s">
        <v>2076</v>
      </c>
      <c r="C422" s="50"/>
      <c r="D422" s="609"/>
      <c r="E422" s="22"/>
      <c r="F422" s="66"/>
      <c r="G422" s="66"/>
      <c r="H422" s="313"/>
      <c r="I422" s="313"/>
    </row>
    <row r="423" spans="1:9" ht="15.4" hidden="1" customHeight="1">
      <c r="A423" s="68" t="s">
        <v>1112</v>
      </c>
      <c r="B423" s="667" t="s">
        <v>2077</v>
      </c>
      <c r="C423" s="50"/>
      <c r="D423" s="609"/>
      <c r="E423" s="22"/>
      <c r="F423" s="66"/>
      <c r="G423" s="66"/>
      <c r="H423" s="313"/>
      <c r="I423" s="313"/>
    </row>
    <row r="424" spans="1:9" ht="32.25" hidden="1" customHeight="1">
      <c r="A424" s="452"/>
      <c r="B424" s="1538" t="s">
        <v>5149</v>
      </c>
      <c r="C424" s="1253"/>
      <c r="D424" s="1253"/>
      <c r="E424" s="1253"/>
      <c r="F424" s="1253"/>
      <c r="G424" s="1260"/>
      <c r="H424" s="313"/>
      <c r="I424" s="313"/>
    </row>
    <row r="425" spans="1:9" ht="47.25" hidden="1" customHeight="1">
      <c r="A425" s="68" t="s">
        <v>39</v>
      </c>
      <c r="B425" s="1366" t="s">
        <v>2078</v>
      </c>
      <c r="C425" s="1367"/>
      <c r="D425" s="1367"/>
      <c r="E425" s="1367"/>
      <c r="F425" s="1367"/>
      <c r="G425" s="1368"/>
      <c r="H425" s="313">
        <f>SUM(D426:D435)</f>
        <v>0</v>
      </c>
      <c r="I425" s="313">
        <f>COUNT(D426:D435)*2</f>
        <v>0</v>
      </c>
    </row>
    <row r="426" spans="1:9" ht="31.15" hidden="1" customHeight="1">
      <c r="A426" s="68" t="s">
        <v>1114</v>
      </c>
      <c r="B426" s="667" t="s">
        <v>291</v>
      </c>
      <c r="C426" s="50"/>
      <c r="D426" s="609"/>
      <c r="E426" s="22"/>
      <c r="F426" s="66"/>
      <c r="G426" s="66"/>
      <c r="H426" s="313"/>
      <c r="I426" s="313"/>
    </row>
    <row r="427" spans="1:9" ht="31.15" hidden="1" customHeight="1">
      <c r="A427" s="68" t="s">
        <v>1116</v>
      </c>
      <c r="B427" s="667" t="s">
        <v>293</v>
      </c>
      <c r="C427" s="50"/>
      <c r="D427" s="609"/>
      <c r="E427" s="22"/>
      <c r="F427" s="66"/>
      <c r="G427" s="66"/>
      <c r="H427" s="313"/>
      <c r="I427" s="313"/>
    </row>
    <row r="428" spans="1:9" ht="31.15" hidden="1" customHeight="1">
      <c r="A428" s="68" t="s">
        <v>1118</v>
      </c>
      <c r="B428" s="667" t="s">
        <v>295</v>
      </c>
      <c r="C428" s="50"/>
      <c r="D428" s="609"/>
      <c r="E428" s="22"/>
      <c r="F428" s="66"/>
      <c r="G428" s="66"/>
      <c r="H428" s="313"/>
      <c r="I428" s="313"/>
    </row>
    <row r="429" spans="1:9" ht="31.15" hidden="1" customHeight="1">
      <c r="A429" s="68" t="s">
        <v>1120</v>
      </c>
      <c r="B429" s="667" t="s">
        <v>297</v>
      </c>
      <c r="C429" s="50"/>
      <c r="D429" s="609"/>
      <c r="E429" s="22"/>
      <c r="F429" s="66"/>
      <c r="G429" s="66"/>
      <c r="H429" s="313"/>
      <c r="I429" s="313"/>
    </row>
    <row r="430" spans="1:9" ht="31.15" hidden="1" customHeight="1">
      <c r="A430" s="68" t="s">
        <v>1122</v>
      </c>
      <c r="B430" s="667" t="s">
        <v>2079</v>
      </c>
      <c r="C430" s="50"/>
      <c r="D430" s="609"/>
      <c r="E430" s="22"/>
      <c r="F430" s="66"/>
      <c r="G430" s="66"/>
      <c r="H430" s="313"/>
      <c r="I430" s="313"/>
    </row>
    <row r="431" spans="1:9" ht="31.15" hidden="1" customHeight="1">
      <c r="A431" s="68" t="s">
        <v>1124</v>
      </c>
      <c r="B431" s="667" t="s">
        <v>301</v>
      </c>
      <c r="C431" s="50"/>
      <c r="D431" s="609"/>
      <c r="E431" s="22"/>
      <c r="F431" s="66"/>
      <c r="G431" s="66"/>
      <c r="H431" s="313"/>
      <c r="I431" s="313"/>
    </row>
    <row r="432" spans="1:9" ht="31.15" hidden="1" customHeight="1">
      <c r="A432" s="68" t="s">
        <v>1126</v>
      </c>
      <c r="B432" s="667" t="s">
        <v>303</v>
      </c>
      <c r="C432" s="50"/>
      <c r="D432" s="609"/>
      <c r="E432" s="22"/>
      <c r="F432" s="66"/>
      <c r="G432" s="66"/>
      <c r="H432" s="313"/>
      <c r="I432" s="313"/>
    </row>
    <row r="433" spans="1:9" ht="46.9" hidden="1" customHeight="1">
      <c r="A433" s="68" t="s">
        <v>1128</v>
      </c>
      <c r="B433" s="667" t="s">
        <v>2080</v>
      </c>
      <c r="C433" s="50"/>
      <c r="D433" s="609"/>
      <c r="E433" s="22"/>
      <c r="F433" s="66"/>
      <c r="G433" s="66"/>
      <c r="H433" s="313"/>
      <c r="I433" s="313"/>
    </row>
    <row r="434" spans="1:9" ht="31.15" hidden="1" customHeight="1">
      <c r="A434" s="68" t="s">
        <v>1130</v>
      </c>
      <c r="B434" s="667" t="s">
        <v>2081</v>
      </c>
      <c r="C434" s="50"/>
      <c r="D434" s="609"/>
      <c r="E434" s="22"/>
      <c r="F434" s="66"/>
      <c r="G434" s="66"/>
      <c r="H434" s="313"/>
      <c r="I434" s="313"/>
    </row>
    <row r="435" spans="1:9" ht="31.15" hidden="1" customHeight="1">
      <c r="A435" s="68" t="s">
        <v>1132</v>
      </c>
      <c r="B435" s="667" t="s">
        <v>2082</v>
      </c>
      <c r="C435" s="50"/>
      <c r="D435" s="609"/>
      <c r="E435" s="22"/>
      <c r="F435" s="66"/>
      <c r="G435" s="66"/>
      <c r="H435" s="313"/>
      <c r="I435" s="313"/>
    </row>
    <row r="436" spans="1:9" ht="21" customHeight="1">
      <c r="A436" s="178"/>
      <c r="B436" s="1538" t="s">
        <v>1134</v>
      </c>
      <c r="C436" s="1253"/>
      <c r="D436" s="1253"/>
      <c r="E436" s="1253"/>
      <c r="F436" s="1253"/>
      <c r="G436" s="1260"/>
      <c r="H436" s="695">
        <f>H437+H445+H454+H459+H467+H478</f>
        <v>88</v>
      </c>
      <c r="I436" s="695">
        <f>I437+I445+I454+I459+I467+I478</f>
        <v>88</v>
      </c>
    </row>
    <row r="437" spans="1:9" ht="18.5">
      <c r="A437" s="450" t="s">
        <v>2083</v>
      </c>
      <c r="B437" s="1353" t="s">
        <v>2084</v>
      </c>
      <c r="C437" s="1144"/>
      <c r="D437" s="1144"/>
      <c r="E437" s="1144"/>
      <c r="F437" s="1144"/>
      <c r="G437" s="1354"/>
      <c r="H437" s="695">
        <f>SUM(D438:D444)</f>
        <v>6</v>
      </c>
      <c r="I437" s="695">
        <f>COUNT(D438:D444)*2</f>
        <v>6</v>
      </c>
    </row>
    <row r="438" spans="1:9" ht="15.4" hidden="1" customHeight="1">
      <c r="A438" s="453" t="s">
        <v>1135</v>
      </c>
      <c r="B438" s="667" t="s">
        <v>2085</v>
      </c>
      <c r="C438" s="50"/>
      <c r="D438" s="609"/>
      <c r="E438" s="22"/>
      <c r="F438" s="66"/>
      <c r="G438" s="66"/>
      <c r="H438" s="313"/>
      <c r="I438" s="313"/>
    </row>
    <row r="439" spans="1:9" ht="31.15" hidden="1" customHeight="1">
      <c r="A439" s="453" t="s">
        <v>2086</v>
      </c>
      <c r="B439" s="667" t="s">
        <v>2087</v>
      </c>
      <c r="C439" s="50"/>
      <c r="D439" s="609"/>
      <c r="E439" s="22"/>
      <c r="F439" s="66"/>
      <c r="G439" s="66"/>
      <c r="H439" s="313"/>
      <c r="I439" s="313"/>
    </row>
    <row r="440" spans="1:9" ht="15.4" hidden="1" customHeight="1">
      <c r="A440" s="453" t="s">
        <v>1141</v>
      </c>
      <c r="B440" s="667" t="s">
        <v>2090</v>
      </c>
      <c r="C440" s="50"/>
      <c r="D440" s="609"/>
      <c r="E440" s="22"/>
      <c r="F440" s="66"/>
      <c r="G440" s="66"/>
      <c r="H440" s="313"/>
      <c r="I440" s="313"/>
    </row>
    <row r="441" spans="1:9" ht="31.15" customHeight="1">
      <c r="A441" s="3" t="s">
        <v>2091</v>
      </c>
      <c r="B441" s="114" t="s">
        <v>2092</v>
      </c>
      <c r="C441" s="23" t="s">
        <v>1145</v>
      </c>
      <c r="D441" s="605">
        <v>2</v>
      </c>
      <c r="E441" s="615" t="s">
        <v>538</v>
      </c>
      <c r="F441" s="71" t="s">
        <v>1146</v>
      </c>
      <c r="G441" s="605"/>
    </row>
    <row r="442" spans="1:9" ht="28.9" customHeight="1">
      <c r="A442" s="3"/>
      <c r="B442" s="114"/>
      <c r="C442" s="23" t="s">
        <v>1147</v>
      </c>
      <c r="D442" s="605">
        <v>2</v>
      </c>
      <c r="E442" s="615" t="s">
        <v>538</v>
      </c>
      <c r="F442" s="350"/>
      <c r="G442" s="605"/>
    </row>
    <row r="443" spans="1:9" ht="57.4" customHeight="1">
      <c r="A443" s="3" t="s">
        <v>2095</v>
      </c>
      <c r="B443" s="114" t="s">
        <v>2096</v>
      </c>
      <c r="C443" s="275" t="s">
        <v>1150</v>
      </c>
      <c r="D443" s="605">
        <v>2</v>
      </c>
      <c r="E443" s="615" t="s">
        <v>538</v>
      </c>
      <c r="F443" s="30" t="s">
        <v>1151</v>
      </c>
      <c r="G443" s="605"/>
    </row>
    <row r="444" spans="1:9" ht="15.4" hidden="1" customHeight="1">
      <c r="A444" s="453" t="s">
        <v>1152</v>
      </c>
      <c r="B444" s="667" t="s">
        <v>2097</v>
      </c>
      <c r="C444" s="50"/>
      <c r="D444" s="609"/>
      <c r="E444" s="22"/>
      <c r="F444" s="66"/>
      <c r="G444" s="66"/>
      <c r="H444" s="313"/>
      <c r="I444" s="313"/>
    </row>
    <row r="445" spans="1:9" ht="18.5">
      <c r="A445" s="3" t="s">
        <v>2098</v>
      </c>
      <c r="B445" s="1353" t="s">
        <v>2099</v>
      </c>
      <c r="C445" s="1144"/>
      <c r="D445" s="1144"/>
      <c r="E445" s="1144"/>
      <c r="F445" s="1144"/>
      <c r="G445" s="1354"/>
      <c r="H445" s="695">
        <f>SUM(D446:D453)</f>
        <v>14</v>
      </c>
      <c r="I445" s="695">
        <f>COUNT(D446:D453)*2</f>
        <v>14</v>
      </c>
    </row>
    <row r="446" spans="1:9" ht="57.4" customHeight="1">
      <c r="A446" s="3" t="s">
        <v>2100</v>
      </c>
      <c r="B446" s="114" t="s">
        <v>1156</v>
      </c>
      <c r="C446" s="23" t="s">
        <v>1157</v>
      </c>
      <c r="D446" s="605">
        <v>2</v>
      </c>
      <c r="E446" s="615" t="s">
        <v>339</v>
      </c>
      <c r="F446" s="236" t="s">
        <v>1158</v>
      </c>
      <c r="G446" s="605"/>
    </row>
    <row r="447" spans="1:9" ht="57.4" customHeight="1">
      <c r="A447" s="3"/>
      <c r="B447" s="114"/>
      <c r="C447" s="23" t="s">
        <v>1159</v>
      </c>
      <c r="D447" s="605">
        <v>2</v>
      </c>
      <c r="E447" s="615" t="s">
        <v>377</v>
      </c>
      <c r="F447" s="236" t="s">
        <v>1160</v>
      </c>
      <c r="G447" s="605"/>
    </row>
    <row r="448" spans="1:9" ht="72" customHeight="1">
      <c r="A448" s="3"/>
      <c r="B448" s="114"/>
      <c r="C448" s="23" t="s">
        <v>1161</v>
      </c>
      <c r="D448" s="605">
        <v>2</v>
      </c>
      <c r="E448" s="615" t="s">
        <v>377</v>
      </c>
      <c r="F448" s="236" t="s">
        <v>1162</v>
      </c>
      <c r="G448" s="605"/>
    </row>
    <row r="449" spans="1:9" ht="57.4" customHeight="1">
      <c r="A449" s="3"/>
      <c r="B449" s="114"/>
      <c r="C449" s="23" t="s">
        <v>2568</v>
      </c>
      <c r="D449" s="605">
        <v>2</v>
      </c>
      <c r="E449" s="615" t="s">
        <v>377</v>
      </c>
      <c r="F449" s="236" t="s">
        <v>1164</v>
      </c>
      <c r="G449" s="605"/>
    </row>
    <row r="450" spans="1:9" ht="72" customHeight="1">
      <c r="A450" s="3"/>
      <c r="B450" s="114"/>
      <c r="C450" s="23" t="s">
        <v>1165</v>
      </c>
      <c r="D450" s="605">
        <v>2</v>
      </c>
      <c r="E450" s="615" t="s">
        <v>339</v>
      </c>
      <c r="F450" s="236" t="s">
        <v>1166</v>
      </c>
      <c r="G450" s="605"/>
    </row>
    <row r="451" spans="1:9" ht="31.15" customHeight="1">
      <c r="A451" s="3" t="s">
        <v>2106</v>
      </c>
      <c r="B451" s="114" t="s">
        <v>2107</v>
      </c>
      <c r="C451" s="23" t="s">
        <v>1169</v>
      </c>
      <c r="D451" s="605">
        <v>2</v>
      </c>
      <c r="E451" s="615" t="s">
        <v>269</v>
      </c>
      <c r="F451" s="236" t="s">
        <v>1170</v>
      </c>
      <c r="G451" s="605"/>
    </row>
    <row r="452" spans="1:9" ht="15.4" customHeight="1">
      <c r="A452" s="3"/>
      <c r="B452" s="114"/>
      <c r="C452" s="23" t="s">
        <v>1171</v>
      </c>
      <c r="D452" s="605">
        <v>2</v>
      </c>
      <c r="E452" s="615" t="s">
        <v>418</v>
      </c>
      <c r="F452" s="350"/>
      <c r="G452" s="605"/>
    </row>
    <row r="453" spans="1:9" ht="31.15" hidden="1" customHeight="1">
      <c r="A453" s="453" t="s">
        <v>2110</v>
      </c>
      <c r="B453" s="667" t="s">
        <v>2111</v>
      </c>
      <c r="C453" s="338"/>
      <c r="D453" s="609"/>
      <c r="E453" s="22"/>
      <c r="F453" s="66"/>
      <c r="G453" s="66"/>
      <c r="H453" s="313"/>
      <c r="I453" s="313"/>
    </row>
    <row r="454" spans="1:9" ht="18.5">
      <c r="A454" s="3" t="s">
        <v>2116</v>
      </c>
      <c r="B454" s="1353" t="s">
        <v>2117</v>
      </c>
      <c r="C454" s="1144"/>
      <c r="D454" s="1144"/>
      <c r="E454" s="1144"/>
      <c r="F454" s="1144"/>
      <c r="G454" s="1354"/>
      <c r="H454" s="695">
        <f>SUM(D455:D458)</f>
        <v>8</v>
      </c>
      <c r="I454" s="695">
        <f>COUNT(D455:D458)*2</f>
        <v>8</v>
      </c>
    </row>
    <row r="455" spans="1:9" ht="31">
      <c r="A455" s="3" t="s">
        <v>2118</v>
      </c>
      <c r="B455" s="114" t="s">
        <v>2119</v>
      </c>
      <c r="C455" s="30" t="s">
        <v>1179</v>
      </c>
      <c r="D455" s="605">
        <v>2</v>
      </c>
      <c r="E455" s="615" t="s">
        <v>377</v>
      </c>
      <c r="F455" s="373"/>
      <c r="G455" s="605"/>
    </row>
    <row r="456" spans="1:9" ht="15.5">
      <c r="A456" s="3"/>
      <c r="B456" s="114"/>
      <c r="C456" s="30" t="s">
        <v>1180</v>
      </c>
      <c r="D456" s="605">
        <v>2</v>
      </c>
      <c r="E456" s="615" t="s">
        <v>377</v>
      </c>
      <c r="F456" s="373"/>
      <c r="G456" s="605"/>
    </row>
    <row r="457" spans="1:9" ht="31">
      <c r="A457" s="3" t="s">
        <v>2130</v>
      </c>
      <c r="B457" s="114" t="s">
        <v>2131</v>
      </c>
      <c r="C457" s="30" t="s">
        <v>1184</v>
      </c>
      <c r="D457" s="605">
        <v>2</v>
      </c>
      <c r="E457" s="615" t="s">
        <v>377</v>
      </c>
      <c r="F457" s="373"/>
      <c r="G457" s="605"/>
    </row>
    <row r="458" spans="1:9" ht="29">
      <c r="A458" s="3"/>
      <c r="B458" s="114"/>
      <c r="C458" s="30" t="s">
        <v>5150</v>
      </c>
      <c r="D458" s="605">
        <v>2</v>
      </c>
      <c r="E458" s="615" t="s">
        <v>377</v>
      </c>
      <c r="F458" s="373"/>
      <c r="G458" s="605"/>
    </row>
    <row r="459" spans="1:9" ht="18.5">
      <c r="A459" s="3" t="s">
        <v>2133</v>
      </c>
      <c r="B459" s="1353" t="s">
        <v>2134</v>
      </c>
      <c r="C459" s="1144"/>
      <c r="D459" s="1144"/>
      <c r="E459" s="1144"/>
      <c r="F459" s="1144"/>
      <c r="G459" s="1354"/>
      <c r="H459" s="695">
        <f>SUM(D460:D466)</f>
        <v>14</v>
      </c>
      <c r="I459" s="695">
        <f>COUNT(D460:D466)*2</f>
        <v>14</v>
      </c>
    </row>
    <row r="460" spans="1:9" ht="43.5">
      <c r="A460" s="3" t="s">
        <v>2135</v>
      </c>
      <c r="B460" s="30" t="s">
        <v>2136</v>
      </c>
      <c r="C460" s="239" t="s">
        <v>5151</v>
      </c>
      <c r="D460" s="605">
        <v>2</v>
      </c>
      <c r="E460" s="615" t="s">
        <v>269</v>
      </c>
      <c r="F460" s="373"/>
      <c r="G460" s="605"/>
    </row>
    <row r="461" spans="1:9" ht="29">
      <c r="A461" s="3"/>
      <c r="B461" s="30"/>
      <c r="C461" s="239" t="s">
        <v>5152</v>
      </c>
      <c r="D461" s="605">
        <v>2</v>
      </c>
      <c r="E461" s="615" t="s">
        <v>269</v>
      </c>
      <c r="F461" s="373"/>
      <c r="G461" s="605"/>
    </row>
    <row r="462" spans="1:9" ht="29">
      <c r="A462" s="3"/>
      <c r="B462" s="30"/>
      <c r="C462" s="30" t="s">
        <v>2574</v>
      </c>
      <c r="D462" s="605">
        <v>2</v>
      </c>
      <c r="E462" s="615" t="s">
        <v>269</v>
      </c>
      <c r="F462" s="26" t="s">
        <v>1193</v>
      </c>
      <c r="G462" s="605"/>
    </row>
    <row r="463" spans="1:9" ht="43.5">
      <c r="A463" s="3"/>
      <c r="B463" s="30"/>
      <c r="C463" s="30" t="s">
        <v>1194</v>
      </c>
      <c r="D463" s="605">
        <v>2</v>
      </c>
      <c r="E463" s="615" t="s">
        <v>269</v>
      </c>
      <c r="F463" s="71" t="s">
        <v>1195</v>
      </c>
      <c r="G463" s="605"/>
    </row>
    <row r="464" spans="1:9" ht="29">
      <c r="A464" s="3"/>
      <c r="B464" s="30"/>
      <c r="C464" s="269" t="s">
        <v>1198</v>
      </c>
      <c r="D464" s="605">
        <v>2</v>
      </c>
      <c r="E464" s="615" t="s">
        <v>269</v>
      </c>
      <c r="F464" s="236"/>
      <c r="G464" s="605"/>
    </row>
    <row r="465" spans="1:9" ht="29">
      <c r="A465" s="3"/>
      <c r="B465" s="30"/>
      <c r="C465" s="30" t="s">
        <v>5153</v>
      </c>
      <c r="D465" s="605">
        <v>2</v>
      </c>
      <c r="E465" s="615" t="s">
        <v>269</v>
      </c>
      <c r="F465" s="373"/>
      <c r="G465" s="605"/>
    </row>
    <row r="466" spans="1:9" ht="43.5">
      <c r="A466" s="3" t="s">
        <v>2141</v>
      </c>
      <c r="B466" s="30" t="s">
        <v>2142</v>
      </c>
      <c r="C466" s="30" t="s">
        <v>5154</v>
      </c>
      <c r="D466" s="605">
        <v>2</v>
      </c>
      <c r="E466" s="615" t="s">
        <v>269</v>
      </c>
      <c r="F466" s="373"/>
      <c r="G466" s="605"/>
    </row>
    <row r="467" spans="1:9" ht="18.5">
      <c r="A467" s="2" t="s">
        <v>2149</v>
      </c>
      <c r="B467" s="1355" t="s">
        <v>28</v>
      </c>
      <c r="C467" s="1356"/>
      <c r="D467" s="1356"/>
      <c r="E467" s="1356"/>
      <c r="F467" s="1356"/>
      <c r="G467" s="1357"/>
      <c r="H467" s="695">
        <f>SUM(D468:D477)</f>
        <v>16</v>
      </c>
      <c r="I467" s="695">
        <f>COUNT(D468:D477)*2</f>
        <v>16</v>
      </c>
    </row>
    <row r="468" spans="1:9" ht="43.5">
      <c r="A468" s="3" t="s">
        <v>2150</v>
      </c>
      <c r="B468" s="30" t="s">
        <v>1209</v>
      </c>
      <c r="C468" s="30" t="s">
        <v>1210</v>
      </c>
      <c r="D468" s="605">
        <v>2</v>
      </c>
      <c r="E468" s="615" t="s">
        <v>339</v>
      </c>
      <c r="F468" s="373"/>
      <c r="G468" s="605"/>
    </row>
    <row r="469" spans="1:9" ht="43.5">
      <c r="A469" s="3" t="s">
        <v>2152</v>
      </c>
      <c r="B469" s="30" t="s">
        <v>2153</v>
      </c>
      <c r="C469" s="23" t="s">
        <v>1213</v>
      </c>
      <c r="D469" s="605">
        <v>2</v>
      </c>
      <c r="E469" s="615" t="s">
        <v>377</v>
      </c>
      <c r="F469" s="71" t="s">
        <v>1214</v>
      </c>
      <c r="G469" s="605"/>
    </row>
    <row r="470" spans="1:9" ht="43.5">
      <c r="A470" s="3"/>
      <c r="B470" s="30"/>
      <c r="C470" s="23" t="s">
        <v>1215</v>
      </c>
      <c r="D470" s="605">
        <v>2</v>
      </c>
      <c r="E470" s="615" t="s">
        <v>377</v>
      </c>
      <c r="F470" s="71" t="s">
        <v>2576</v>
      </c>
      <c r="G470" s="605"/>
    </row>
    <row r="471" spans="1:9" ht="43.5">
      <c r="A471" s="3" t="s">
        <v>2156</v>
      </c>
      <c r="B471" s="30" t="s">
        <v>2157</v>
      </c>
      <c r="C471" s="23" t="s">
        <v>1219</v>
      </c>
      <c r="D471" s="605">
        <v>2</v>
      </c>
      <c r="E471" s="615" t="s">
        <v>538</v>
      </c>
      <c r="F471" s="350"/>
      <c r="G471" s="605"/>
    </row>
    <row r="472" spans="1:9" ht="29">
      <c r="A472" s="3"/>
      <c r="B472" s="30"/>
      <c r="C472" s="23" t="s">
        <v>2160</v>
      </c>
      <c r="D472" s="605">
        <v>2</v>
      </c>
      <c r="E472" s="615" t="s">
        <v>538</v>
      </c>
      <c r="F472" s="350"/>
      <c r="G472" s="605"/>
    </row>
    <row r="473" spans="1:9" ht="43.5">
      <c r="A473" s="3"/>
      <c r="B473" s="30"/>
      <c r="C473" s="30" t="s">
        <v>1221</v>
      </c>
      <c r="D473" s="605">
        <v>2</v>
      </c>
      <c r="E473" s="615" t="s">
        <v>538</v>
      </c>
      <c r="F473" s="350"/>
      <c r="G473" s="605"/>
    </row>
    <row r="474" spans="1:9" ht="29">
      <c r="A474" s="3"/>
      <c r="B474" s="30"/>
      <c r="C474" s="23" t="s">
        <v>1222</v>
      </c>
      <c r="D474" s="605">
        <v>2</v>
      </c>
      <c r="E474" s="615" t="s">
        <v>377</v>
      </c>
      <c r="F474" s="71" t="s">
        <v>1223</v>
      </c>
      <c r="G474" s="605"/>
    </row>
    <row r="475" spans="1:9" ht="58">
      <c r="A475" s="3"/>
      <c r="B475" s="30"/>
      <c r="C475" s="23" t="s">
        <v>1224</v>
      </c>
      <c r="D475" s="605">
        <v>2</v>
      </c>
      <c r="E475" s="615" t="s">
        <v>377</v>
      </c>
      <c r="F475" s="71" t="s">
        <v>1225</v>
      </c>
      <c r="G475" s="605"/>
    </row>
    <row r="476" spans="1:9" ht="29" hidden="1">
      <c r="A476" s="453" t="s">
        <v>2163</v>
      </c>
      <c r="B476" s="602" t="s">
        <v>2164</v>
      </c>
      <c r="C476" s="50"/>
      <c r="D476" s="609"/>
      <c r="E476" s="22"/>
      <c r="F476" s="66"/>
      <c r="G476" s="66"/>
      <c r="H476" s="313"/>
      <c r="I476" s="313"/>
    </row>
    <row r="477" spans="1:9" hidden="1">
      <c r="A477" s="453" t="s">
        <v>1230</v>
      </c>
      <c r="B477" s="602" t="s">
        <v>2165</v>
      </c>
      <c r="C477" s="50"/>
      <c r="D477" s="609"/>
      <c r="E477" s="22"/>
      <c r="F477" s="66"/>
      <c r="G477" s="66"/>
      <c r="H477" s="313"/>
      <c r="I477" s="313"/>
    </row>
    <row r="478" spans="1:9" ht="18.5">
      <c r="A478" s="2" t="s">
        <v>2166</v>
      </c>
      <c r="B478" s="1355" t="s">
        <v>2167</v>
      </c>
      <c r="C478" s="1356"/>
      <c r="D478" s="1356"/>
      <c r="E478" s="1356"/>
      <c r="F478" s="1356"/>
      <c r="G478" s="1357"/>
      <c r="H478" s="695">
        <f>SUM(D479:D493)</f>
        <v>30</v>
      </c>
      <c r="I478" s="695">
        <f>COUNT(D479:D493)*2</f>
        <v>30</v>
      </c>
    </row>
    <row r="479" spans="1:9" ht="62">
      <c r="A479" s="3" t="s">
        <v>2168</v>
      </c>
      <c r="B479" s="114" t="s">
        <v>2169</v>
      </c>
      <c r="C479" s="23" t="s">
        <v>2804</v>
      </c>
      <c r="D479" s="607">
        <v>2</v>
      </c>
      <c r="E479" s="663" t="s">
        <v>339</v>
      </c>
      <c r="F479" s="30" t="s">
        <v>3266</v>
      </c>
      <c r="G479" s="605"/>
    </row>
    <row r="480" spans="1:9" ht="29">
      <c r="A480" s="3"/>
      <c r="B480" s="114"/>
      <c r="C480" s="71" t="s">
        <v>6306</v>
      </c>
      <c r="D480" s="607">
        <v>2</v>
      </c>
      <c r="E480" s="663" t="s">
        <v>339</v>
      </c>
      <c r="F480" s="236"/>
      <c r="G480" s="605"/>
    </row>
    <row r="481" spans="1:9" ht="116">
      <c r="A481" s="3"/>
      <c r="B481" s="114"/>
      <c r="C481" s="71" t="s">
        <v>6305</v>
      </c>
      <c r="D481" s="607">
        <v>2</v>
      </c>
      <c r="E481" s="663" t="s">
        <v>377</v>
      </c>
      <c r="F481" s="71" t="s">
        <v>6316</v>
      </c>
      <c r="G481" s="605"/>
    </row>
    <row r="482" spans="1:9" ht="101.5">
      <c r="A482" s="3"/>
      <c r="B482" s="114"/>
      <c r="C482" s="71" t="s">
        <v>2172</v>
      </c>
      <c r="D482" s="607">
        <v>2</v>
      </c>
      <c r="E482" s="663" t="s">
        <v>339</v>
      </c>
      <c r="F482" s="71" t="s">
        <v>6315</v>
      </c>
      <c r="G482" s="605"/>
    </row>
    <row r="483" spans="1:9" ht="43.5">
      <c r="A483" s="3"/>
      <c r="B483" s="114"/>
      <c r="C483" s="23" t="s">
        <v>1235</v>
      </c>
      <c r="D483" s="607">
        <v>2</v>
      </c>
      <c r="E483" s="663" t="s">
        <v>339</v>
      </c>
      <c r="F483" s="30" t="s">
        <v>3267</v>
      </c>
      <c r="G483" s="605"/>
    </row>
    <row r="484" spans="1:9" s="532" customFormat="1" ht="29">
      <c r="A484" s="3"/>
      <c r="B484" s="114"/>
      <c r="C484" s="23" t="s">
        <v>1236</v>
      </c>
      <c r="D484" s="607">
        <v>2</v>
      </c>
      <c r="E484" s="663"/>
      <c r="F484" s="236"/>
      <c r="G484" s="605"/>
      <c r="H484" s="695"/>
      <c r="I484" s="695"/>
    </row>
    <row r="485" spans="1:9" ht="31">
      <c r="A485" s="3" t="s">
        <v>2173</v>
      </c>
      <c r="B485" s="114" t="s">
        <v>2174</v>
      </c>
      <c r="C485" s="23" t="s">
        <v>1239</v>
      </c>
      <c r="D485" s="612">
        <v>2</v>
      </c>
      <c r="E485" s="52" t="s">
        <v>339</v>
      </c>
      <c r="F485" s="23" t="s">
        <v>6313</v>
      </c>
      <c r="G485" s="605"/>
    </row>
    <row r="486" spans="1:9" ht="159.5">
      <c r="A486" s="3"/>
      <c r="B486" s="114"/>
      <c r="C486" s="23" t="s">
        <v>6308</v>
      </c>
      <c r="D486" s="52">
        <v>2</v>
      </c>
      <c r="E486" s="52" t="s">
        <v>339</v>
      </c>
      <c r="F486" s="23" t="s">
        <v>6314</v>
      </c>
      <c r="G486" s="605"/>
    </row>
    <row r="487" spans="1:9" ht="43.5">
      <c r="A487" s="3"/>
      <c r="B487" s="114"/>
      <c r="C487" s="23" t="s">
        <v>1241</v>
      </c>
      <c r="D487" s="52">
        <v>2</v>
      </c>
      <c r="E487" s="52" t="s">
        <v>269</v>
      </c>
      <c r="F487" s="23" t="s">
        <v>1242</v>
      </c>
      <c r="G487" s="605"/>
    </row>
    <row r="488" spans="1:9" ht="58">
      <c r="A488" s="3"/>
      <c r="B488" s="114"/>
      <c r="C488" s="23" t="s">
        <v>1243</v>
      </c>
      <c r="D488" s="52">
        <v>2</v>
      </c>
      <c r="E488" s="52" t="s">
        <v>418</v>
      </c>
      <c r="F488" s="23" t="s">
        <v>1244</v>
      </c>
      <c r="G488" s="605"/>
    </row>
    <row r="489" spans="1:9" ht="58">
      <c r="A489" s="3"/>
      <c r="B489" s="114"/>
      <c r="C489" s="23" t="s">
        <v>6309</v>
      </c>
      <c r="D489" s="52">
        <v>2</v>
      </c>
      <c r="E489" s="615" t="s">
        <v>339</v>
      </c>
      <c r="F489" s="30" t="s">
        <v>6312</v>
      </c>
      <c r="G489" s="605"/>
    </row>
    <row r="490" spans="1:9" ht="31">
      <c r="A490" s="3" t="s">
        <v>2178</v>
      </c>
      <c r="B490" s="114" t="s">
        <v>2179</v>
      </c>
      <c r="C490" s="535" t="s">
        <v>1247</v>
      </c>
      <c r="D490" s="607">
        <v>2</v>
      </c>
      <c r="E490" s="729" t="s">
        <v>269</v>
      </c>
      <c r="F490" s="373"/>
      <c r="G490" s="605"/>
    </row>
    <row r="491" spans="1:9" ht="29">
      <c r="A491" s="3"/>
      <c r="B491" s="114"/>
      <c r="C491" s="536" t="s">
        <v>1248</v>
      </c>
      <c r="D491" s="607">
        <v>2</v>
      </c>
      <c r="E491" s="663" t="s">
        <v>269</v>
      </c>
      <c r="F491" s="373"/>
      <c r="G491" s="605"/>
    </row>
    <row r="492" spans="1:9" s="532" customFormat="1" ht="43.5">
      <c r="A492" s="3"/>
      <c r="B492" s="114"/>
      <c r="C492" s="537" t="s">
        <v>1249</v>
      </c>
      <c r="D492" s="607">
        <v>2</v>
      </c>
      <c r="E492" s="663"/>
      <c r="F492" s="373"/>
      <c r="G492" s="605"/>
      <c r="H492" s="695"/>
      <c r="I492" s="695"/>
    </row>
    <row r="493" spans="1:9" ht="29">
      <c r="A493" s="304"/>
      <c r="B493" s="236"/>
      <c r="C493" s="538" t="s">
        <v>6307</v>
      </c>
      <c r="D493" s="607">
        <v>2</v>
      </c>
      <c r="E493" s="663" t="s">
        <v>538</v>
      </c>
      <c r="F493" s="373"/>
      <c r="G493" s="605"/>
    </row>
    <row r="494" spans="1:9" ht="21" customHeight="1">
      <c r="A494" s="178"/>
      <c r="B494" s="1538" t="s">
        <v>2181</v>
      </c>
      <c r="C494" s="1253"/>
      <c r="D494" s="1253"/>
      <c r="E494" s="1253"/>
      <c r="F494" s="1253"/>
      <c r="G494" s="1260"/>
      <c r="H494" s="695">
        <f>H495+H502+H507+H524+H528+H534+H542+H498+H545+H552</f>
        <v>60</v>
      </c>
      <c r="I494" s="695">
        <f>I495+I502+I507+I524+I528+I534+I542+I498+I545+I552</f>
        <v>60</v>
      </c>
    </row>
    <row r="495" spans="1:9" ht="18.5">
      <c r="A495" s="43" t="s">
        <v>25</v>
      </c>
      <c r="B495" s="1353" t="s">
        <v>24</v>
      </c>
      <c r="C495" s="1144"/>
      <c r="D495" s="1144"/>
      <c r="E495" s="1144"/>
      <c r="F495" s="1144"/>
      <c r="G495" s="1354"/>
      <c r="H495" s="695">
        <f>SUM(D496:D497)</f>
        <v>2</v>
      </c>
      <c r="I495" s="695">
        <f>COUNT(D496:D497)*2</f>
        <v>2</v>
      </c>
    </row>
    <row r="496" spans="1:9" ht="62">
      <c r="A496" s="43" t="s">
        <v>1252</v>
      </c>
      <c r="B496" s="114" t="s">
        <v>1253</v>
      </c>
      <c r="C496" s="19" t="s">
        <v>1254</v>
      </c>
      <c r="D496" s="605">
        <v>2</v>
      </c>
      <c r="E496" s="52" t="s">
        <v>538</v>
      </c>
      <c r="F496" s="373"/>
      <c r="G496" s="605"/>
    </row>
    <row r="497" spans="1:9" ht="75.75" hidden="1" customHeight="1">
      <c r="A497" s="68" t="s">
        <v>1255</v>
      </c>
      <c r="B497" s="602" t="s">
        <v>1256</v>
      </c>
      <c r="C497" s="50"/>
      <c r="D497" s="609"/>
      <c r="E497" s="22"/>
      <c r="F497" s="66"/>
      <c r="G497" s="66"/>
      <c r="H497" s="313"/>
      <c r="I497" s="313"/>
    </row>
    <row r="498" spans="1:9" ht="39" hidden="1" customHeight="1">
      <c r="A498" s="68" t="s">
        <v>23</v>
      </c>
      <c r="B498" s="1366" t="s">
        <v>2184</v>
      </c>
      <c r="C498" s="1367"/>
      <c r="D498" s="1367"/>
      <c r="E498" s="1367"/>
      <c r="F498" s="1367"/>
      <c r="G498" s="1368"/>
      <c r="H498" s="313">
        <f>SUM(D499:D501)</f>
        <v>0</v>
      </c>
      <c r="I498" s="313">
        <f>COUNT(D499:D501)*2</f>
        <v>0</v>
      </c>
    </row>
    <row r="499" spans="1:9" ht="66" hidden="1" customHeight="1">
      <c r="A499" s="68" t="s">
        <v>1257</v>
      </c>
      <c r="B499" s="667" t="s">
        <v>2185</v>
      </c>
      <c r="C499" s="50"/>
      <c r="D499" s="609"/>
      <c r="E499" s="22"/>
      <c r="F499" s="66"/>
      <c r="G499" s="66"/>
      <c r="H499" s="313"/>
      <c r="I499" s="313"/>
    </row>
    <row r="500" spans="1:9" ht="42" hidden="1" customHeight="1">
      <c r="A500" s="68" t="s">
        <v>1259</v>
      </c>
      <c r="B500" s="667" t="s">
        <v>2187</v>
      </c>
      <c r="C500" s="50"/>
      <c r="D500" s="609"/>
      <c r="E500" s="22"/>
      <c r="F500" s="66"/>
      <c r="G500" s="66"/>
      <c r="H500" s="313"/>
      <c r="I500" s="313"/>
    </row>
    <row r="501" spans="1:9" ht="75" hidden="1" customHeight="1">
      <c r="A501" s="68" t="s">
        <v>1261</v>
      </c>
      <c r="B501" s="667" t="s">
        <v>2189</v>
      </c>
      <c r="C501" s="50"/>
      <c r="D501" s="609"/>
      <c r="E501" s="22"/>
      <c r="F501" s="66"/>
      <c r="G501" s="66"/>
      <c r="H501" s="313"/>
      <c r="I501" s="313"/>
    </row>
    <row r="502" spans="1:9" ht="18.5">
      <c r="A502" s="43" t="s">
        <v>2191</v>
      </c>
      <c r="B502" s="1353" t="s">
        <v>2192</v>
      </c>
      <c r="C502" s="1144"/>
      <c r="D502" s="1144"/>
      <c r="E502" s="1144"/>
      <c r="F502" s="1144"/>
      <c r="G502" s="1354"/>
      <c r="H502" s="695">
        <f>SUM(D503:D506)</f>
        <v>6</v>
      </c>
      <c r="I502" s="695">
        <f>COUNT(D503:D506)*2</f>
        <v>6</v>
      </c>
    </row>
    <row r="503" spans="1:9" ht="100.9" customHeight="1">
      <c r="A503" s="43" t="s">
        <v>2193</v>
      </c>
      <c r="B503" s="114" t="s">
        <v>2194</v>
      </c>
      <c r="C503" s="114" t="s">
        <v>5155</v>
      </c>
      <c r="D503" s="605">
        <v>2</v>
      </c>
      <c r="E503" s="52" t="s">
        <v>538</v>
      </c>
      <c r="F503" s="373"/>
      <c r="G503" s="605"/>
    </row>
    <row r="504" spans="1:9" ht="31.15" hidden="1" customHeight="1">
      <c r="A504" s="68" t="s">
        <v>2197</v>
      </c>
      <c r="B504" s="667" t="s">
        <v>2198</v>
      </c>
      <c r="C504" s="50"/>
      <c r="D504" s="609"/>
      <c r="E504" s="28"/>
      <c r="F504" s="66"/>
      <c r="G504" s="66"/>
      <c r="H504" s="313"/>
      <c r="I504" s="313"/>
    </row>
    <row r="505" spans="1:9" ht="62.65" customHeight="1">
      <c r="A505" s="43" t="s">
        <v>2199</v>
      </c>
      <c r="B505" s="160" t="s">
        <v>2200</v>
      </c>
      <c r="C505" s="114" t="s">
        <v>1272</v>
      </c>
      <c r="D505" s="605">
        <v>2</v>
      </c>
      <c r="E505" s="52" t="s">
        <v>538</v>
      </c>
      <c r="F505" s="373"/>
      <c r="G505" s="605"/>
    </row>
    <row r="506" spans="1:9" ht="84" customHeight="1">
      <c r="A506" s="43"/>
      <c r="B506" s="160"/>
      <c r="C506" s="114" t="s">
        <v>1273</v>
      </c>
      <c r="D506" s="605">
        <v>2</v>
      </c>
      <c r="E506" s="52" t="s">
        <v>418</v>
      </c>
      <c r="F506" s="373"/>
      <c r="G506" s="605"/>
    </row>
    <row r="507" spans="1:9" ht="45.75" customHeight="1">
      <c r="A507" s="43" t="s">
        <v>2202</v>
      </c>
      <c r="B507" s="1353" t="s">
        <v>2203</v>
      </c>
      <c r="C507" s="1144"/>
      <c r="D507" s="1144"/>
      <c r="E507" s="1144"/>
      <c r="F507" s="1144"/>
      <c r="G507" s="1354"/>
      <c r="H507" s="695">
        <f>SUM(D508:D523)</f>
        <v>32</v>
      </c>
      <c r="I507" s="695">
        <f>COUNT(D508:D523)*2</f>
        <v>32</v>
      </c>
    </row>
    <row r="508" spans="1:9" ht="67.5" customHeight="1">
      <c r="A508" s="43" t="s">
        <v>2204</v>
      </c>
      <c r="B508" s="114" t="s">
        <v>1275</v>
      </c>
      <c r="C508" s="123" t="s">
        <v>1276</v>
      </c>
      <c r="D508" s="605">
        <v>2</v>
      </c>
      <c r="E508" s="52" t="s">
        <v>646</v>
      </c>
      <c r="F508" s="373"/>
      <c r="G508" s="605"/>
    </row>
    <row r="509" spans="1:9" ht="43.15" customHeight="1">
      <c r="A509" s="43"/>
      <c r="B509" s="114"/>
      <c r="C509" s="23" t="s">
        <v>1277</v>
      </c>
      <c r="D509" s="605">
        <v>2</v>
      </c>
      <c r="E509" s="52" t="s">
        <v>375</v>
      </c>
      <c r="F509" s="373"/>
      <c r="G509" s="605"/>
    </row>
    <row r="510" spans="1:9" ht="57.4" customHeight="1">
      <c r="A510" s="43" t="s">
        <v>2207</v>
      </c>
      <c r="B510" s="114" t="s">
        <v>1279</v>
      </c>
      <c r="C510" s="236" t="s">
        <v>5156</v>
      </c>
      <c r="D510" s="605">
        <v>2</v>
      </c>
      <c r="E510" s="52" t="s">
        <v>646</v>
      </c>
      <c r="F510" s="373"/>
      <c r="G510" s="605"/>
    </row>
    <row r="511" spans="1:9" ht="57.4" customHeight="1">
      <c r="A511" s="43"/>
      <c r="B511" s="114"/>
      <c r="C511" s="236" t="s">
        <v>5157</v>
      </c>
      <c r="D511" s="605">
        <v>2</v>
      </c>
      <c r="E511" s="52" t="s">
        <v>646</v>
      </c>
      <c r="F511" s="373"/>
      <c r="G511" s="605"/>
    </row>
    <row r="512" spans="1:9" ht="57.4" customHeight="1">
      <c r="A512" s="43"/>
      <c r="B512" s="114"/>
      <c r="C512" s="236" t="s">
        <v>5158</v>
      </c>
      <c r="D512" s="605">
        <v>2</v>
      </c>
      <c r="E512" s="52" t="s">
        <v>646</v>
      </c>
      <c r="F512" s="373"/>
      <c r="G512" s="605"/>
    </row>
    <row r="513" spans="1:9" ht="57.4" customHeight="1">
      <c r="A513" s="43"/>
      <c r="B513" s="114"/>
      <c r="C513" s="236" t="s">
        <v>5159</v>
      </c>
      <c r="D513" s="605">
        <v>2</v>
      </c>
      <c r="E513" s="52" t="s">
        <v>646</v>
      </c>
      <c r="F513" s="373"/>
      <c r="G513" s="605"/>
    </row>
    <row r="514" spans="1:9" ht="72" customHeight="1">
      <c r="A514" s="43"/>
      <c r="B514" s="114"/>
      <c r="C514" s="236" t="s">
        <v>5160</v>
      </c>
      <c r="D514" s="605">
        <v>2</v>
      </c>
      <c r="E514" s="52" t="s">
        <v>646</v>
      </c>
      <c r="F514" s="373"/>
      <c r="G514" s="605"/>
    </row>
    <row r="515" spans="1:9" ht="57.4" customHeight="1">
      <c r="A515" s="43"/>
      <c r="B515" s="114"/>
      <c r="C515" s="236" t="s">
        <v>5161</v>
      </c>
      <c r="D515" s="605">
        <v>2</v>
      </c>
      <c r="E515" s="52" t="s">
        <v>646</v>
      </c>
      <c r="F515" s="373"/>
      <c r="G515" s="605"/>
    </row>
    <row r="516" spans="1:9" ht="57.4" customHeight="1">
      <c r="A516" s="43"/>
      <c r="B516" s="114"/>
      <c r="C516" s="236" t="s">
        <v>5162</v>
      </c>
      <c r="D516" s="605">
        <v>2</v>
      </c>
      <c r="E516" s="52" t="s">
        <v>646</v>
      </c>
      <c r="F516" s="373"/>
      <c r="G516" s="605"/>
    </row>
    <row r="517" spans="1:9" ht="57.4" customHeight="1">
      <c r="A517" s="43"/>
      <c r="B517" s="114"/>
      <c r="C517" s="236" t="s">
        <v>5163</v>
      </c>
      <c r="D517" s="605">
        <v>2</v>
      </c>
      <c r="E517" s="52" t="s">
        <v>646</v>
      </c>
      <c r="F517" s="373"/>
      <c r="G517" s="605"/>
    </row>
    <row r="518" spans="1:9" ht="57.4" customHeight="1">
      <c r="A518" s="43"/>
      <c r="B518" s="114"/>
      <c r="C518" s="236" t="s">
        <v>5164</v>
      </c>
      <c r="D518" s="605">
        <v>2</v>
      </c>
      <c r="E518" s="52" t="s">
        <v>646</v>
      </c>
      <c r="F518" s="373"/>
      <c r="G518" s="605"/>
    </row>
    <row r="519" spans="1:9" ht="72" customHeight="1">
      <c r="A519" s="43"/>
      <c r="B519" s="114"/>
      <c r="C519" s="236" t="s">
        <v>5165</v>
      </c>
      <c r="D519" s="605">
        <v>2</v>
      </c>
      <c r="E519" s="52" t="s">
        <v>646</v>
      </c>
      <c r="F519" s="373"/>
      <c r="G519" s="605"/>
    </row>
    <row r="520" spans="1:9" ht="72" customHeight="1">
      <c r="A520" s="43"/>
      <c r="B520" s="114"/>
      <c r="C520" s="236" t="s">
        <v>5166</v>
      </c>
      <c r="D520" s="605">
        <v>2</v>
      </c>
      <c r="E520" s="52" t="s">
        <v>646</v>
      </c>
      <c r="F520" s="373"/>
      <c r="G520" s="605"/>
    </row>
    <row r="521" spans="1:9" ht="72" customHeight="1">
      <c r="A521" s="43"/>
      <c r="B521" s="114"/>
      <c r="C521" s="236" t="s">
        <v>5167</v>
      </c>
      <c r="D521" s="605">
        <v>2</v>
      </c>
      <c r="E521" s="52" t="s">
        <v>646</v>
      </c>
      <c r="F521" s="373"/>
      <c r="G521" s="605"/>
    </row>
    <row r="522" spans="1:9" ht="31.15" customHeight="1">
      <c r="A522" s="43" t="s">
        <v>2224</v>
      </c>
      <c r="B522" s="114" t="s">
        <v>2225</v>
      </c>
      <c r="C522" s="236" t="s">
        <v>2600</v>
      </c>
      <c r="D522" s="605">
        <v>2</v>
      </c>
      <c r="E522" s="52" t="s">
        <v>538</v>
      </c>
      <c r="F522" s="373"/>
      <c r="G522" s="605"/>
    </row>
    <row r="523" spans="1:9" ht="43.15" customHeight="1">
      <c r="A523" s="43" t="s">
        <v>2228</v>
      </c>
      <c r="B523" s="114" t="s">
        <v>1297</v>
      </c>
      <c r="C523" s="236" t="s">
        <v>5168</v>
      </c>
      <c r="D523" s="605">
        <v>2</v>
      </c>
      <c r="E523" s="52" t="s">
        <v>339</v>
      </c>
      <c r="F523" s="236" t="s">
        <v>5169</v>
      </c>
      <c r="G523" s="605"/>
    </row>
    <row r="524" spans="1:9" ht="18.5">
      <c r="A524" s="43" t="s">
        <v>2235</v>
      </c>
      <c r="B524" s="1353" t="s">
        <v>2236</v>
      </c>
      <c r="C524" s="1144"/>
      <c r="D524" s="1144"/>
      <c r="E524" s="1144"/>
      <c r="F524" s="1144"/>
      <c r="G524" s="1354"/>
      <c r="H524" s="695">
        <f>SUM(D525:D527)</f>
        <v>6</v>
      </c>
      <c r="I524" s="695">
        <f>COUNT(D525:D527)*2</f>
        <v>6</v>
      </c>
    </row>
    <row r="525" spans="1:9" ht="28.9" customHeight="1">
      <c r="A525" s="43" t="s">
        <v>2237</v>
      </c>
      <c r="B525" s="114" t="s">
        <v>2238</v>
      </c>
      <c r="C525" s="236" t="s">
        <v>1303</v>
      </c>
      <c r="D525" s="605">
        <v>2</v>
      </c>
      <c r="E525" s="52" t="s">
        <v>538</v>
      </c>
      <c r="F525" s="373"/>
      <c r="G525" s="605"/>
    </row>
    <row r="526" spans="1:9" ht="31.15" customHeight="1">
      <c r="A526" s="43" t="s">
        <v>2240</v>
      </c>
      <c r="B526" s="114" t="s">
        <v>2602</v>
      </c>
      <c r="C526" s="71" t="s">
        <v>1306</v>
      </c>
      <c r="D526" s="605">
        <v>2</v>
      </c>
      <c r="E526" s="52" t="s">
        <v>538</v>
      </c>
      <c r="F526" s="373"/>
      <c r="G526" s="605"/>
    </row>
    <row r="527" spans="1:9" ht="31.15" customHeight="1">
      <c r="A527" s="43" t="s">
        <v>1307</v>
      </c>
      <c r="B527" s="114" t="s">
        <v>2603</v>
      </c>
      <c r="C527" s="23" t="s">
        <v>1309</v>
      </c>
      <c r="D527" s="605">
        <v>2</v>
      </c>
      <c r="E527" s="52" t="s">
        <v>538</v>
      </c>
      <c r="F527" s="373"/>
      <c r="G527" s="605"/>
    </row>
    <row r="528" spans="1:9" ht="18.5">
      <c r="A528" s="43" t="s">
        <v>2244</v>
      </c>
      <c r="B528" s="1353" t="s">
        <v>14</v>
      </c>
      <c r="C528" s="1144"/>
      <c r="D528" s="1144"/>
      <c r="E528" s="1144"/>
      <c r="F528" s="1144"/>
      <c r="G528" s="1354"/>
      <c r="H528" s="695">
        <f>SUM(D529:D533)</f>
        <v>8</v>
      </c>
      <c r="I528" s="695">
        <f>COUNT(D529:D533)*2</f>
        <v>8</v>
      </c>
    </row>
    <row r="529" spans="1:9" ht="28.9" customHeight="1">
      <c r="A529" s="43" t="s">
        <v>2245</v>
      </c>
      <c r="B529" s="114" t="s">
        <v>1311</v>
      </c>
      <c r="C529" s="71" t="s">
        <v>1312</v>
      </c>
      <c r="D529" s="605">
        <v>2</v>
      </c>
      <c r="E529" s="52" t="s">
        <v>651</v>
      </c>
      <c r="F529" s="373"/>
      <c r="G529" s="605"/>
    </row>
    <row r="530" spans="1:9" ht="31.15" hidden="1" customHeight="1">
      <c r="A530" s="68" t="s">
        <v>1313</v>
      </c>
      <c r="B530" s="667" t="s">
        <v>1314</v>
      </c>
      <c r="C530" s="50"/>
      <c r="D530" s="609"/>
      <c r="E530" s="22"/>
      <c r="F530" s="66"/>
      <c r="G530" s="66"/>
      <c r="H530" s="313"/>
      <c r="I530" s="313"/>
    </row>
    <row r="531" spans="1:9" ht="31.15" customHeight="1">
      <c r="A531" s="43" t="s">
        <v>1318</v>
      </c>
      <c r="B531" s="160" t="s">
        <v>1319</v>
      </c>
      <c r="C531" s="123" t="s">
        <v>1320</v>
      </c>
      <c r="D531" s="605">
        <v>2</v>
      </c>
      <c r="E531" s="52" t="s">
        <v>651</v>
      </c>
      <c r="F531" s="373"/>
      <c r="G531" s="605"/>
    </row>
    <row r="532" spans="1:9" ht="31.15" customHeight="1">
      <c r="A532" s="43" t="s">
        <v>2255</v>
      </c>
      <c r="B532" s="114" t="s">
        <v>1322</v>
      </c>
      <c r="C532" s="236" t="s">
        <v>5170</v>
      </c>
      <c r="D532" s="605">
        <v>2</v>
      </c>
      <c r="E532" s="52" t="s">
        <v>651</v>
      </c>
      <c r="F532" s="373"/>
      <c r="G532" s="605"/>
    </row>
    <row r="533" spans="1:9" ht="46.9" customHeight="1">
      <c r="A533" s="43" t="s">
        <v>2257</v>
      </c>
      <c r="B533" s="114" t="s">
        <v>2807</v>
      </c>
      <c r="C533" s="71" t="s">
        <v>1326</v>
      </c>
      <c r="D533" s="605">
        <v>2</v>
      </c>
      <c r="E533" s="52" t="s">
        <v>651</v>
      </c>
      <c r="F533" s="373"/>
      <c r="G533" s="605"/>
    </row>
    <row r="534" spans="1:9" ht="18.75" customHeight="1">
      <c r="A534" s="43" t="s">
        <v>2261</v>
      </c>
      <c r="B534" s="992" t="s">
        <v>1327</v>
      </c>
      <c r="C534" s="1001"/>
      <c r="D534" s="1001"/>
      <c r="E534" s="1001"/>
      <c r="F534" s="1001"/>
      <c r="G534" s="1002"/>
      <c r="H534" s="695">
        <f>SUM(D535:D541)</f>
        <v>4</v>
      </c>
      <c r="I534" s="695">
        <f>COUNT(D535:D541)*2</f>
        <v>4</v>
      </c>
    </row>
    <row r="535" spans="1:9" ht="26.25" hidden="1" customHeight="1">
      <c r="A535" s="27" t="s">
        <v>1328</v>
      </c>
      <c r="B535" s="531" t="s">
        <v>1329</v>
      </c>
      <c r="C535" s="50" t="s">
        <v>1330</v>
      </c>
      <c r="D535" s="530"/>
      <c r="E535" s="26" t="s">
        <v>538</v>
      </c>
      <c r="F535" s="91" t="s">
        <v>1331</v>
      </c>
      <c r="G535" s="66"/>
      <c r="H535" s="313"/>
      <c r="I535" s="313"/>
    </row>
    <row r="536" spans="1:9" ht="46.9" hidden="1" customHeight="1">
      <c r="A536" s="27" t="s">
        <v>1332</v>
      </c>
      <c r="B536" s="531" t="s">
        <v>1333</v>
      </c>
      <c r="C536" s="50" t="s">
        <v>1334</v>
      </c>
      <c r="D536" s="530"/>
      <c r="E536" s="26" t="s">
        <v>538</v>
      </c>
      <c r="F536" s="91" t="s">
        <v>1335</v>
      </c>
      <c r="G536" s="66"/>
      <c r="H536" s="313"/>
      <c r="I536" s="313"/>
    </row>
    <row r="537" spans="1:9" ht="43.15" hidden="1" customHeight="1">
      <c r="A537" s="27" t="s">
        <v>1336</v>
      </c>
      <c r="B537" s="531" t="s">
        <v>1337</v>
      </c>
      <c r="C537" s="50" t="s">
        <v>1338</v>
      </c>
      <c r="D537" s="530"/>
      <c r="E537" s="26" t="s">
        <v>538</v>
      </c>
      <c r="F537" s="91" t="s">
        <v>1339</v>
      </c>
      <c r="G537" s="66"/>
      <c r="H537" s="313"/>
      <c r="I537" s="313"/>
    </row>
    <row r="538" spans="1:9" ht="43.15" customHeight="1">
      <c r="A538" s="63" t="s">
        <v>1340</v>
      </c>
      <c r="B538" s="236" t="s">
        <v>1341</v>
      </c>
      <c r="C538" s="236" t="s">
        <v>1342</v>
      </c>
      <c r="D538" s="530">
        <v>2</v>
      </c>
      <c r="E538" s="523" t="s">
        <v>538</v>
      </c>
      <c r="F538" s="736" t="s">
        <v>1343</v>
      </c>
      <c r="G538" s="609"/>
    </row>
    <row r="539" spans="1:9" ht="43.15" customHeight="1">
      <c r="A539" s="63" t="s">
        <v>1344</v>
      </c>
      <c r="B539" s="236" t="s">
        <v>1345</v>
      </c>
      <c r="C539" s="236" t="s">
        <v>1346</v>
      </c>
      <c r="D539" s="530">
        <v>2</v>
      </c>
      <c r="E539" s="523" t="s">
        <v>538</v>
      </c>
      <c r="F539" s="736" t="s">
        <v>1347</v>
      </c>
      <c r="G539" s="605"/>
    </row>
    <row r="540" spans="1:9" ht="43.15" hidden="1" customHeight="1">
      <c r="A540" s="27" t="s">
        <v>1348</v>
      </c>
      <c r="B540" s="531" t="s">
        <v>1349</v>
      </c>
      <c r="C540" s="50" t="s">
        <v>1350</v>
      </c>
      <c r="D540" s="530"/>
      <c r="E540" s="26" t="s">
        <v>538</v>
      </c>
      <c r="F540" s="91" t="s">
        <v>1351</v>
      </c>
      <c r="G540" s="183"/>
      <c r="H540" s="313"/>
      <c r="I540" s="313"/>
    </row>
    <row r="541" spans="1:9" ht="43.15" hidden="1" customHeight="1">
      <c r="A541" s="27" t="s">
        <v>1352</v>
      </c>
      <c r="B541" s="531" t="s">
        <v>1353</v>
      </c>
      <c r="C541" s="50" t="s">
        <v>1354</v>
      </c>
      <c r="D541" s="530"/>
      <c r="E541" s="26" t="s">
        <v>538</v>
      </c>
      <c r="F541" s="91" t="s">
        <v>1355</v>
      </c>
      <c r="G541" s="183"/>
      <c r="H541" s="313"/>
      <c r="I541" s="313"/>
    </row>
    <row r="542" spans="1:9" ht="18.5">
      <c r="A542" s="43" t="s">
        <v>2264</v>
      </c>
      <c r="B542" s="1353" t="s">
        <v>2265</v>
      </c>
      <c r="C542" s="1144"/>
      <c r="D542" s="1144"/>
      <c r="E542" s="1144"/>
      <c r="F542" s="1144"/>
      <c r="G542" s="1354"/>
      <c r="H542" s="695">
        <f>SUM(D543:D544)</f>
        <v>2</v>
      </c>
      <c r="I542" s="695">
        <f>COUNT(D543:D544)*2</f>
        <v>2</v>
      </c>
    </row>
    <row r="543" spans="1:9" ht="31.15" customHeight="1">
      <c r="A543" s="43" t="s">
        <v>2266</v>
      </c>
      <c r="B543" s="114" t="s">
        <v>2267</v>
      </c>
      <c r="C543" s="23" t="s">
        <v>1358</v>
      </c>
      <c r="D543" s="520">
        <v>2</v>
      </c>
      <c r="E543" s="52" t="s">
        <v>269</v>
      </c>
      <c r="F543" s="28" t="s">
        <v>1359</v>
      </c>
      <c r="G543" s="605"/>
    </row>
    <row r="544" spans="1:9" ht="31.15" hidden="1" customHeight="1">
      <c r="A544" s="68" t="s">
        <v>2268</v>
      </c>
      <c r="B544" s="667" t="s">
        <v>1363</v>
      </c>
      <c r="C544" s="28"/>
      <c r="D544" s="520"/>
      <c r="E544" s="34"/>
      <c r="F544" s="23"/>
      <c r="G544" s="183"/>
      <c r="H544" s="313"/>
      <c r="I544" s="313"/>
    </row>
    <row r="545" spans="1:9" ht="31.15" hidden="1" customHeight="1">
      <c r="A545" s="92" t="s">
        <v>10</v>
      </c>
      <c r="B545" s="993" t="s">
        <v>1365</v>
      </c>
      <c r="C545" s="994"/>
      <c r="D545" s="994"/>
      <c r="E545" s="994"/>
      <c r="F545" s="994"/>
      <c r="G545" s="998"/>
      <c r="H545" s="313">
        <f>SUM(D546:D551)</f>
        <v>0</v>
      </c>
      <c r="I545" s="313">
        <f>COUNT(D546:D551)*2</f>
        <v>0</v>
      </c>
    </row>
    <row r="546" spans="1:9" ht="31.15" hidden="1" customHeight="1">
      <c r="A546" s="92" t="s">
        <v>1366</v>
      </c>
      <c r="B546" s="531" t="s">
        <v>1367</v>
      </c>
      <c r="C546" s="50"/>
      <c r="D546" s="531"/>
      <c r="E546" s="50"/>
      <c r="F546" s="50"/>
      <c r="G546" s="50"/>
      <c r="H546" s="313"/>
      <c r="I546" s="313"/>
    </row>
    <row r="547" spans="1:9" ht="31.15" hidden="1" customHeight="1">
      <c r="A547" s="92" t="s">
        <v>1368</v>
      </c>
      <c r="B547" s="531" t="s">
        <v>1369</v>
      </c>
      <c r="C547" s="50"/>
      <c r="D547" s="531"/>
      <c r="E547" s="50"/>
      <c r="F547" s="50"/>
      <c r="G547" s="50"/>
      <c r="H547" s="313"/>
      <c r="I547" s="313"/>
    </row>
    <row r="548" spans="1:9" ht="31.15" hidden="1" customHeight="1">
      <c r="A548" s="92" t="s">
        <v>1370</v>
      </c>
      <c r="B548" s="531" t="s">
        <v>1371</v>
      </c>
      <c r="C548" s="50"/>
      <c r="D548" s="531"/>
      <c r="E548" s="50"/>
      <c r="F548" s="50"/>
      <c r="G548" s="50"/>
      <c r="H548" s="313"/>
      <c r="I548" s="313"/>
    </row>
    <row r="549" spans="1:9" ht="31.15" hidden="1" customHeight="1">
      <c r="A549" s="92" t="s">
        <v>1372</v>
      </c>
      <c r="B549" s="531" t="s">
        <v>1373</v>
      </c>
      <c r="C549" s="50"/>
      <c r="D549" s="531"/>
      <c r="E549" s="50"/>
      <c r="F549" s="50"/>
      <c r="G549" s="50"/>
      <c r="H549" s="313"/>
      <c r="I549" s="313"/>
    </row>
    <row r="550" spans="1:9" ht="31.15" hidden="1" customHeight="1">
      <c r="A550" s="92" t="s">
        <v>1374</v>
      </c>
      <c r="B550" s="531" t="s">
        <v>1375</v>
      </c>
      <c r="C550" s="50"/>
      <c r="D550" s="531"/>
      <c r="E550" s="50"/>
      <c r="F550" s="50"/>
      <c r="G550" s="50"/>
      <c r="H550" s="313"/>
      <c r="I550" s="313"/>
    </row>
    <row r="551" spans="1:9" ht="31.15" hidden="1" customHeight="1">
      <c r="A551" s="92" t="s">
        <v>1376</v>
      </c>
      <c r="B551" s="531" t="s">
        <v>1377</v>
      </c>
      <c r="C551" s="50"/>
      <c r="D551" s="531"/>
      <c r="E551" s="50"/>
      <c r="F551" s="50"/>
      <c r="G551" s="50"/>
      <c r="H551" s="313"/>
      <c r="I551" s="313"/>
    </row>
    <row r="552" spans="1:9" ht="31.15" hidden="1" customHeight="1">
      <c r="A552" s="758" t="s">
        <v>1378</v>
      </c>
      <c r="B552" s="1316" t="s">
        <v>8</v>
      </c>
      <c r="C552" s="1420"/>
      <c r="D552" s="1420"/>
      <c r="E552" s="1420"/>
      <c r="F552" s="1420"/>
      <c r="G552" s="1422"/>
      <c r="H552" s="695">
        <f>SUM(D553:D562)</f>
        <v>0</v>
      </c>
      <c r="I552" s="695">
        <f>COUNT(D553:D562)*2</f>
        <v>0</v>
      </c>
    </row>
    <row r="553" spans="1:9" ht="31.15" hidden="1" customHeight="1">
      <c r="A553" s="92" t="s">
        <v>1379</v>
      </c>
      <c r="B553" s="531" t="s">
        <v>1380</v>
      </c>
      <c r="C553" s="50"/>
      <c r="D553" s="531"/>
      <c r="E553" s="50"/>
      <c r="F553" s="50"/>
      <c r="G553" s="50"/>
      <c r="H553" s="313"/>
      <c r="I553" s="313"/>
    </row>
    <row r="554" spans="1:9" ht="31.15" hidden="1" customHeight="1">
      <c r="A554" s="92" t="s">
        <v>1381</v>
      </c>
      <c r="B554" s="531" t="s">
        <v>1382</v>
      </c>
      <c r="C554" s="50"/>
      <c r="D554" s="531"/>
      <c r="E554" s="50"/>
      <c r="F554" s="50"/>
      <c r="G554" s="50"/>
      <c r="H554" s="313"/>
      <c r="I554" s="313"/>
    </row>
    <row r="555" spans="1:9" ht="31.15" hidden="1" customHeight="1">
      <c r="A555" s="92" t="s">
        <v>1383</v>
      </c>
      <c r="B555" s="531" t="s">
        <v>1384</v>
      </c>
      <c r="C555" s="50"/>
      <c r="D555" s="531"/>
      <c r="E555" s="50"/>
      <c r="F555" s="50"/>
      <c r="G555" s="50"/>
      <c r="H555" s="313"/>
      <c r="I555" s="313"/>
    </row>
    <row r="556" spans="1:9" ht="31.15" hidden="1" customHeight="1">
      <c r="A556" s="92" t="s">
        <v>1385</v>
      </c>
      <c r="B556" s="531" t="s">
        <v>1386</v>
      </c>
      <c r="C556" s="50"/>
      <c r="D556" s="531"/>
      <c r="E556" s="50"/>
      <c r="F556" s="50"/>
      <c r="G556" s="50"/>
      <c r="H556" s="313"/>
      <c r="I556" s="313"/>
    </row>
    <row r="557" spans="1:9" ht="31.15" hidden="1" customHeight="1">
      <c r="A557" s="92" t="s">
        <v>1387</v>
      </c>
      <c r="B557" s="531" t="s">
        <v>1388</v>
      </c>
      <c r="C557" s="50"/>
      <c r="D557" s="531"/>
      <c r="E557" s="50"/>
      <c r="F557" s="50"/>
      <c r="G557" s="50"/>
      <c r="H557" s="313"/>
      <c r="I557" s="313"/>
    </row>
    <row r="558" spans="1:9" ht="92.25" hidden="1" customHeight="1">
      <c r="A558" s="92" t="s">
        <v>1389</v>
      </c>
      <c r="B558" s="236" t="s">
        <v>1390</v>
      </c>
      <c r="C558" s="236" t="s">
        <v>6639</v>
      </c>
      <c r="D558" s="613"/>
      <c r="E558" s="521" t="s">
        <v>538</v>
      </c>
      <c r="F558" s="236" t="s">
        <v>6640</v>
      </c>
      <c r="G558" s="276"/>
    </row>
    <row r="559" spans="1:9" ht="31.15" hidden="1" customHeight="1">
      <c r="A559" s="27" t="s">
        <v>1393</v>
      </c>
      <c r="B559" s="531" t="s">
        <v>1394</v>
      </c>
      <c r="C559" s="50"/>
      <c r="D559" s="531"/>
      <c r="E559" s="50"/>
      <c r="F559" s="50"/>
      <c r="G559" s="50"/>
      <c r="H559" s="313"/>
      <c r="I559" s="313"/>
    </row>
    <row r="560" spans="1:9" ht="31.15" hidden="1" customHeight="1">
      <c r="A560" s="27" t="s">
        <v>1395</v>
      </c>
      <c r="B560" s="531" t="s">
        <v>1396</v>
      </c>
      <c r="C560" s="50"/>
      <c r="D560" s="531"/>
      <c r="E560" s="50"/>
      <c r="F560" s="50"/>
      <c r="G560" s="50"/>
      <c r="H560" s="313"/>
      <c r="I560" s="313"/>
    </row>
    <row r="561" spans="1:9" ht="31.15" hidden="1" customHeight="1">
      <c r="A561" s="27" t="s">
        <v>1397</v>
      </c>
      <c r="B561" s="531" t="s">
        <v>1398</v>
      </c>
      <c r="C561" s="50"/>
      <c r="D561" s="531"/>
      <c r="E561" s="50"/>
      <c r="F561" s="50"/>
      <c r="G561" s="50"/>
      <c r="H561" s="313"/>
      <c r="I561" s="313"/>
    </row>
    <row r="562" spans="1:9" ht="48" hidden="1" customHeight="1">
      <c r="A562" s="27" t="s">
        <v>1399</v>
      </c>
      <c r="B562" s="531" t="s">
        <v>1400</v>
      </c>
      <c r="C562" s="50"/>
      <c r="D562" s="531"/>
      <c r="E562" s="50"/>
      <c r="F562" s="50"/>
      <c r="G562" s="50"/>
      <c r="H562" s="313"/>
      <c r="I562" s="313"/>
    </row>
    <row r="563" spans="1:9" ht="21" customHeight="1">
      <c r="A563" s="178"/>
      <c r="B563" s="1538" t="s">
        <v>5171</v>
      </c>
      <c r="C563" s="1253"/>
      <c r="D563" s="1253"/>
      <c r="E563" s="1253"/>
      <c r="F563" s="1253"/>
      <c r="G563" s="1260"/>
      <c r="H563" s="695">
        <f>H564+H568+H575</f>
        <v>12</v>
      </c>
      <c r="I563" s="695">
        <f>I564+I568+I575</f>
        <v>12</v>
      </c>
    </row>
    <row r="564" spans="1:9" ht="18.5">
      <c r="A564" s="43" t="s">
        <v>2274</v>
      </c>
      <c r="B564" s="1353" t="s">
        <v>6</v>
      </c>
      <c r="C564" s="1144"/>
      <c r="D564" s="1144"/>
      <c r="E564" s="1144"/>
      <c r="F564" s="1144"/>
      <c r="G564" s="1354"/>
      <c r="H564" s="695">
        <f>SUM(D565:D567)</f>
        <v>4</v>
      </c>
      <c r="I564" s="695">
        <f>COUNT(D565:D567)*2</f>
        <v>4</v>
      </c>
    </row>
    <row r="565" spans="1:9" ht="28.9" customHeight="1">
      <c r="A565" s="43" t="s">
        <v>2275</v>
      </c>
      <c r="B565" s="30" t="s">
        <v>1403</v>
      </c>
      <c r="C565" s="236" t="s">
        <v>5172</v>
      </c>
      <c r="D565" s="605">
        <v>2</v>
      </c>
      <c r="E565" s="615" t="s">
        <v>646</v>
      </c>
      <c r="F565" s="373"/>
      <c r="G565" s="605"/>
    </row>
    <row r="566" spans="1:9" ht="28.9" customHeight="1">
      <c r="A566" s="43"/>
      <c r="B566" s="30"/>
      <c r="C566" s="236" t="s">
        <v>5173</v>
      </c>
      <c r="D566" s="605">
        <v>2</v>
      </c>
      <c r="E566" s="615" t="s">
        <v>646</v>
      </c>
      <c r="F566" s="373"/>
      <c r="G566" s="605"/>
    </row>
    <row r="567" spans="1:9" ht="33" hidden="1" customHeight="1">
      <c r="A567" s="27" t="s">
        <v>2279</v>
      </c>
      <c r="B567" s="621" t="s">
        <v>1415</v>
      </c>
      <c r="C567" s="50"/>
      <c r="D567" s="609"/>
      <c r="E567" s="22"/>
      <c r="F567" s="66"/>
      <c r="G567" s="66"/>
      <c r="H567" s="313"/>
      <c r="I567" s="313"/>
    </row>
    <row r="568" spans="1:9" ht="18.5">
      <c r="A568" s="43" t="s">
        <v>2281</v>
      </c>
      <c r="B568" s="1353" t="s">
        <v>4</v>
      </c>
      <c r="C568" s="1144"/>
      <c r="D568" s="1144"/>
      <c r="E568" s="1144"/>
      <c r="F568" s="1144"/>
      <c r="G568" s="1354"/>
      <c r="H568" s="695">
        <f>SUM(D569:D571)</f>
        <v>4</v>
      </c>
      <c r="I568" s="695">
        <f>COUNT(D569:D571)*2</f>
        <v>4</v>
      </c>
    </row>
    <row r="569" spans="1:9" ht="28.9" customHeight="1">
      <c r="A569" s="43" t="s">
        <v>2282</v>
      </c>
      <c r="B569" s="30" t="s">
        <v>1417</v>
      </c>
      <c r="C569" s="236" t="s">
        <v>5174</v>
      </c>
      <c r="D569" s="605">
        <v>2</v>
      </c>
      <c r="E569" s="615" t="s">
        <v>646</v>
      </c>
      <c r="F569" s="373"/>
      <c r="G569" s="605"/>
    </row>
    <row r="570" spans="1:9" ht="28.9" customHeight="1">
      <c r="A570" s="43"/>
      <c r="B570" s="30" t="s">
        <v>2420</v>
      </c>
      <c r="C570" s="236" t="s">
        <v>5175</v>
      </c>
      <c r="D570" s="605">
        <v>2</v>
      </c>
      <c r="E570" s="615" t="s">
        <v>646</v>
      </c>
      <c r="F570" s="373"/>
      <c r="G570" s="605"/>
    </row>
    <row r="571" spans="1:9" ht="44.25" hidden="1" customHeight="1">
      <c r="A571" s="27" t="s">
        <v>1425</v>
      </c>
      <c r="B571" s="677" t="s">
        <v>1426</v>
      </c>
      <c r="C571" s="50"/>
      <c r="D571" s="609"/>
      <c r="E571" s="22"/>
      <c r="F571" s="66"/>
      <c r="G571" s="66"/>
      <c r="H571" s="313"/>
      <c r="I571" s="313"/>
    </row>
    <row r="572" spans="1:9" ht="28.5" hidden="1" customHeight="1">
      <c r="A572" s="68" t="s">
        <v>2288</v>
      </c>
      <c r="B572" s="1539" t="s">
        <v>2</v>
      </c>
      <c r="C572" s="1148"/>
      <c r="D572" s="1148"/>
      <c r="E572" s="1148"/>
      <c r="F572" s="1148"/>
      <c r="G572" s="1429"/>
      <c r="H572" s="313">
        <f>SUM(D573:D574)</f>
        <v>0</v>
      </c>
      <c r="I572" s="313">
        <f>COUNT(D573:D574)*2</f>
        <v>0</v>
      </c>
    </row>
    <row r="573" spans="1:9" ht="39.75" hidden="1" customHeight="1">
      <c r="A573" s="68" t="s">
        <v>2289</v>
      </c>
      <c r="B573" s="602" t="s">
        <v>1428</v>
      </c>
      <c r="C573" s="30" t="s">
        <v>2420</v>
      </c>
      <c r="D573" s="609"/>
      <c r="E573" s="22"/>
      <c r="F573" s="66"/>
      <c r="G573" s="66"/>
      <c r="H573" s="313"/>
      <c r="I573" s="313"/>
    </row>
    <row r="574" spans="1:9" ht="46.5" hidden="1" customHeight="1">
      <c r="A574" s="27" t="s">
        <v>1432</v>
      </c>
      <c r="B574" s="677" t="s">
        <v>1433</v>
      </c>
      <c r="C574" s="50"/>
      <c r="D574" s="609"/>
      <c r="E574" s="22"/>
      <c r="F574" s="66"/>
      <c r="G574" s="66"/>
      <c r="H574" s="313"/>
      <c r="I574" s="313"/>
    </row>
    <row r="575" spans="1:9" ht="18.5">
      <c r="A575" s="43" t="s">
        <v>2305</v>
      </c>
      <c r="B575" s="1353" t="s">
        <v>0</v>
      </c>
      <c r="C575" s="1144"/>
      <c r="D575" s="1144"/>
      <c r="E575" s="1144"/>
      <c r="F575" s="1144"/>
      <c r="G575" s="1354"/>
      <c r="H575" s="695">
        <f>SUM(D576:D578)</f>
        <v>4</v>
      </c>
      <c r="I575" s="695">
        <f>COUNT(D576:D578)*2</f>
        <v>4</v>
      </c>
    </row>
    <row r="576" spans="1:9" ht="29">
      <c r="A576" s="43" t="s">
        <v>2307</v>
      </c>
      <c r="B576" s="30" t="s">
        <v>1435</v>
      </c>
      <c r="C576" s="236" t="s">
        <v>5176</v>
      </c>
      <c r="D576" s="605">
        <v>2</v>
      </c>
      <c r="E576" s="615" t="s">
        <v>646</v>
      </c>
      <c r="F576" s="373"/>
      <c r="G576" s="605"/>
    </row>
    <row r="577" spans="1:9" ht="29">
      <c r="A577" s="43"/>
      <c r="B577" s="30"/>
      <c r="C577" s="236" t="s">
        <v>5177</v>
      </c>
      <c r="D577" s="605">
        <v>2</v>
      </c>
      <c r="E577" s="615" t="s">
        <v>646</v>
      </c>
      <c r="F577" s="373"/>
      <c r="G577" s="605"/>
    </row>
    <row r="578" spans="1:9" ht="38.25" hidden="1" customHeight="1">
      <c r="A578" s="27" t="s">
        <v>1440</v>
      </c>
      <c r="B578" s="619" t="s">
        <v>4616</v>
      </c>
      <c r="C578" s="50"/>
      <c r="D578" s="609"/>
      <c r="E578" s="22"/>
      <c r="F578" s="66"/>
      <c r="G578" s="66"/>
      <c r="H578" s="313"/>
      <c r="I578" s="313"/>
    </row>
    <row r="579" spans="1:9">
      <c r="A579" s="449"/>
      <c r="B579" s="711"/>
      <c r="C579" s="711"/>
      <c r="D579" s="665"/>
      <c r="E579" s="449"/>
      <c r="F579" s="738"/>
    </row>
    <row r="580" spans="1:9">
      <c r="A580" s="695"/>
      <c r="B580" s="921"/>
      <c r="C580" s="921"/>
      <c r="D580" s="922"/>
      <c r="E580" s="695"/>
      <c r="F580" s="738"/>
      <c r="G580" s="449"/>
    </row>
    <row r="581" spans="1:9">
      <c r="A581" s="695"/>
      <c r="B581" s="921" t="s">
        <v>1443</v>
      </c>
      <c r="C581" s="921" t="s">
        <v>2313</v>
      </c>
      <c r="D581" s="922" t="s">
        <v>2683</v>
      </c>
      <c r="E581" s="695">
        <f>H2</f>
        <v>19</v>
      </c>
      <c r="F581" s="738"/>
      <c r="G581" s="449"/>
    </row>
    <row r="582" spans="1:9">
      <c r="A582" s="695" t="s">
        <v>174</v>
      </c>
      <c r="B582" s="921">
        <f>IF(E581=0,0,H42)</f>
        <v>10</v>
      </c>
      <c r="C582" s="921">
        <f>IF(E581=0,0,I42)</f>
        <v>10</v>
      </c>
      <c r="D582" s="923">
        <f>IF(D590=0,0,B582/C582)</f>
        <v>1</v>
      </c>
      <c r="E582" s="695"/>
      <c r="F582" s="738"/>
      <c r="G582" s="449"/>
    </row>
    <row r="583" spans="1:9">
      <c r="A583" s="695" t="s">
        <v>176</v>
      </c>
      <c r="B583" s="921">
        <f>IF(E581=0,0,H100)</f>
        <v>22</v>
      </c>
      <c r="C583" s="921">
        <f>IF(E581=0,0,I100)</f>
        <v>22</v>
      </c>
      <c r="D583" s="923">
        <f>IF(D590=0,0,B583/C583)</f>
        <v>1</v>
      </c>
      <c r="E583" s="695"/>
      <c r="F583" s="738"/>
      <c r="G583" s="449"/>
    </row>
    <row r="584" spans="1:9">
      <c r="A584" s="695" t="s">
        <v>178</v>
      </c>
      <c r="B584" s="921">
        <f>IF(E581=0,0,H147)</f>
        <v>84</v>
      </c>
      <c r="C584" s="921">
        <f>IF(E581=0,0,I147)</f>
        <v>84</v>
      </c>
      <c r="D584" s="923">
        <f>IF(D590=0,0,B584/C584)</f>
        <v>1</v>
      </c>
      <c r="E584" s="695"/>
      <c r="F584" s="738"/>
      <c r="G584" s="449"/>
    </row>
    <row r="585" spans="1:9">
      <c r="A585" s="695" t="s">
        <v>180</v>
      </c>
      <c r="B585" s="883">
        <f>IF(E581=0,0,H214)</f>
        <v>60</v>
      </c>
      <c r="C585" s="883">
        <f>IF(E581=0,0,I214)</f>
        <v>60</v>
      </c>
      <c r="D585" s="923">
        <f>IF(D590=0,0,B585/C585)</f>
        <v>1</v>
      </c>
      <c r="E585" s="695"/>
      <c r="F585" s="738"/>
      <c r="G585" s="449"/>
    </row>
    <row r="586" spans="1:9">
      <c r="A586" s="695" t="s">
        <v>182</v>
      </c>
      <c r="B586" s="883">
        <f>IF(E581=0,0,H279)</f>
        <v>34</v>
      </c>
      <c r="C586" s="883">
        <f>IF(E581=0,0,I279)</f>
        <v>34</v>
      </c>
      <c r="D586" s="923">
        <f>IF(D590=0,0,B586/C586)</f>
        <v>1</v>
      </c>
      <c r="E586" s="695"/>
      <c r="F586" s="738"/>
      <c r="G586" s="449"/>
    </row>
    <row r="587" spans="1:9">
      <c r="A587" s="695" t="s">
        <v>184</v>
      </c>
      <c r="B587" s="883">
        <f>IF(E581=0,0,H436)</f>
        <v>88</v>
      </c>
      <c r="C587" s="883">
        <f>IF(E581=0,0,I436)</f>
        <v>88</v>
      </c>
      <c r="D587" s="923">
        <f>IF(D590=0,0,B587/C587)</f>
        <v>1</v>
      </c>
      <c r="E587" s="695"/>
      <c r="F587" s="738"/>
      <c r="G587" s="449"/>
    </row>
    <row r="588" spans="1:9">
      <c r="A588" s="695" t="s">
        <v>185</v>
      </c>
      <c r="B588" s="883">
        <f>IF(E581=0,0,H494)</f>
        <v>60</v>
      </c>
      <c r="C588" s="883">
        <f>IF(E581=0,0,I494)</f>
        <v>60</v>
      </c>
      <c r="D588" s="923">
        <f>IF(D590=0,0,B588/C588)</f>
        <v>1</v>
      </c>
      <c r="E588" s="695"/>
      <c r="F588" s="738"/>
      <c r="G588" s="449"/>
    </row>
    <row r="589" spans="1:9">
      <c r="A589" s="695" t="s">
        <v>187</v>
      </c>
      <c r="B589" s="883">
        <f>IF(E581=0,0,H563)</f>
        <v>12</v>
      </c>
      <c r="C589" s="883">
        <f>IF(E581=0,0,I563)</f>
        <v>12</v>
      </c>
      <c r="D589" s="923">
        <f>IF(D590=0,0,B589/C589)</f>
        <v>1</v>
      </c>
      <c r="E589" s="695"/>
      <c r="F589" s="738"/>
      <c r="G589" s="449"/>
    </row>
    <row r="590" spans="1:9">
      <c r="A590" s="695" t="s">
        <v>1446</v>
      </c>
      <c r="B590" s="921">
        <f>IF(E581=0,0,SUM(B582:B589))</f>
        <v>370</v>
      </c>
      <c r="C590" s="921">
        <f>IF(E581=0,0,SUM(C582:C589))</f>
        <v>370</v>
      </c>
      <c r="D590" s="923">
        <f>IF(E581=0,0,B590/C590)</f>
        <v>1</v>
      </c>
      <c r="E590" s="695"/>
      <c r="F590" s="738"/>
      <c r="G590" s="449"/>
    </row>
    <row r="591" spans="1:9">
      <c r="A591" s="695"/>
      <c r="B591" s="921"/>
      <c r="C591" s="921"/>
      <c r="D591" s="922"/>
      <c r="E591" s="695"/>
      <c r="F591" s="738"/>
      <c r="G591" s="449"/>
    </row>
    <row r="592" spans="1:9">
      <c r="A592" s="695"/>
      <c r="B592" s="921"/>
      <c r="C592" s="921"/>
      <c r="D592" s="922"/>
      <c r="E592" s="695"/>
      <c r="F592" s="738"/>
      <c r="G592" s="449"/>
    </row>
    <row r="593" spans="1:7">
      <c r="A593" s="695">
        <v>0</v>
      </c>
      <c r="B593" s="921"/>
      <c r="C593" s="921"/>
      <c r="D593" s="922"/>
      <c r="E593" s="695"/>
      <c r="F593" s="738"/>
      <c r="G593" s="449"/>
    </row>
    <row r="594" spans="1:7">
      <c r="A594" s="695">
        <v>1</v>
      </c>
      <c r="B594" s="921"/>
      <c r="C594" s="921"/>
      <c r="D594" s="922"/>
      <c r="E594" s="695"/>
      <c r="F594" s="738"/>
      <c r="G594" s="449"/>
    </row>
    <row r="595" spans="1:7">
      <c r="A595" s="695">
        <v>2</v>
      </c>
      <c r="B595" s="921"/>
      <c r="C595" s="921"/>
      <c r="D595" s="922"/>
      <c r="E595" s="695"/>
      <c r="F595" s="738"/>
      <c r="G595" s="449"/>
    </row>
    <row r="596" spans="1:7">
      <c r="A596" s="449"/>
      <c r="B596" s="711"/>
      <c r="C596" s="711"/>
      <c r="D596" s="665"/>
      <c r="E596" s="449"/>
      <c r="F596" s="738"/>
      <c r="G596" s="449"/>
    </row>
    <row r="597" spans="1:7">
      <c r="A597" s="449"/>
      <c r="B597" s="711"/>
      <c r="C597" s="711"/>
      <c r="D597" s="665"/>
      <c r="E597" s="449"/>
      <c r="F597" s="738"/>
      <c r="G597" s="449"/>
    </row>
    <row r="598" spans="1:7">
      <c r="A598" s="449"/>
      <c r="B598" s="711"/>
      <c r="C598" s="711"/>
      <c r="D598" s="665"/>
      <c r="E598" s="449"/>
      <c r="F598" s="738"/>
      <c r="G598" s="449"/>
    </row>
    <row r="599" spans="1:7">
      <c r="B599" s="711"/>
      <c r="C599" s="711"/>
      <c r="D599" s="665"/>
      <c r="E599" s="449"/>
      <c r="F599" s="738"/>
      <c r="G599" s="449"/>
    </row>
    <row r="600" spans="1:7">
      <c r="B600" s="711"/>
      <c r="C600" s="711"/>
      <c r="D600" s="665"/>
      <c r="E600" s="449"/>
      <c r="F600" s="738"/>
      <c r="G600" s="449"/>
    </row>
    <row r="601" spans="1:7">
      <c r="B601" s="711"/>
      <c r="C601" s="711"/>
      <c r="D601" s="665"/>
      <c r="E601" s="449"/>
      <c r="F601" s="738"/>
      <c r="G601" s="449"/>
    </row>
    <row r="602" spans="1:7">
      <c r="B602" s="711"/>
      <c r="C602" s="711"/>
      <c r="D602" s="665"/>
      <c r="E602" s="449"/>
      <c r="F602" s="738"/>
      <c r="G602" s="449"/>
    </row>
    <row r="603" spans="1:7">
      <c r="B603" s="711"/>
      <c r="C603" s="711"/>
      <c r="D603" s="665"/>
      <c r="E603" s="449"/>
      <c r="F603" s="738"/>
      <c r="G603" s="449"/>
    </row>
    <row r="604" spans="1:7">
      <c r="B604" s="711"/>
      <c r="C604" s="711"/>
      <c r="D604" s="665"/>
      <c r="E604" s="449"/>
      <c r="F604" s="738"/>
      <c r="G604" s="449"/>
    </row>
    <row r="605" spans="1:7">
      <c r="B605" s="711"/>
      <c r="C605" s="711"/>
      <c r="D605" s="665"/>
      <c r="E605" s="449"/>
      <c r="F605" s="738"/>
      <c r="G605" s="449"/>
    </row>
    <row r="606" spans="1:7">
      <c r="B606" s="711"/>
      <c r="C606" s="711"/>
      <c r="D606" s="665"/>
      <c r="E606" s="449"/>
      <c r="F606" s="738"/>
      <c r="G606" s="449"/>
    </row>
    <row r="607" spans="1:7">
      <c r="B607" s="711"/>
      <c r="C607" s="711"/>
      <c r="D607" s="665"/>
      <c r="E607" s="449"/>
      <c r="F607" s="738"/>
      <c r="G607" s="449"/>
    </row>
    <row r="608" spans="1:7">
      <c r="B608" s="711"/>
      <c r="C608" s="711"/>
      <c r="D608" s="665"/>
      <c r="E608" s="449"/>
      <c r="F608" s="738"/>
      <c r="G608" s="449"/>
    </row>
    <row r="609" spans="1:7">
      <c r="B609" s="711"/>
      <c r="C609" s="711"/>
      <c r="D609" s="665"/>
      <c r="E609" s="449"/>
      <c r="F609" s="738"/>
      <c r="G609" s="449"/>
    </row>
    <row r="610" spans="1:7">
      <c r="B610" s="711"/>
      <c r="C610" s="711"/>
      <c r="D610" s="665"/>
      <c r="E610" s="449"/>
      <c r="F610" s="738"/>
      <c r="G610" s="449"/>
    </row>
    <row r="611" spans="1:7">
      <c r="B611" s="711"/>
      <c r="C611" s="711"/>
      <c r="D611" s="665"/>
      <c r="E611" s="449"/>
      <c r="F611" s="738"/>
      <c r="G611" s="449"/>
    </row>
    <row r="612" spans="1:7">
      <c r="A612" s="314"/>
      <c r="B612" s="710"/>
      <c r="C612" s="710"/>
      <c r="D612" s="664"/>
      <c r="E612" s="313"/>
      <c r="F612" s="737"/>
    </row>
    <row r="613" spans="1:7">
      <c r="A613" s="314"/>
      <c r="B613" s="710"/>
      <c r="C613" s="710"/>
      <c r="D613" s="664"/>
      <c r="E613" s="313"/>
      <c r="F613" s="737"/>
    </row>
    <row r="614" spans="1:7">
      <c r="B614" s="711"/>
      <c r="C614" s="711"/>
      <c r="D614" s="665"/>
      <c r="E614" s="449"/>
      <c r="F614" s="738"/>
    </row>
    <row r="615" spans="1:7">
      <c r="B615" s="711"/>
      <c r="C615" s="711"/>
      <c r="D615" s="665"/>
      <c r="E615" s="449"/>
      <c r="F615" s="738"/>
    </row>
    <row r="616" spans="1:7">
      <c r="B616" s="711"/>
      <c r="C616" s="711"/>
      <c r="D616" s="665"/>
      <c r="E616" s="449"/>
      <c r="F616" s="738"/>
    </row>
    <row r="617" spans="1:7">
      <c r="B617" s="711"/>
      <c r="C617" s="711"/>
      <c r="D617" s="665"/>
      <c r="E617" s="449"/>
      <c r="F617" s="738"/>
    </row>
    <row r="618" spans="1:7">
      <c r="A618" s="314"/>
      <c r="B618" s="710"/>
      <c r="C618" s="710"/>
      <c r="D618" s="664"/>
      <c r="E618" s="313"/>
      <c r="F618" s="737"/>
    </row>
    <row r="619" spans="1:7">
      <c r="A619" s="314"/>
      <c r="B619" s="710"/>
      <c r="C619" s="710"/>
      <c r="D619" s="664"/>
      <c r="E619" s="313"/>
      <c r="F619" s="737"/>
    </row>
    <row r="620" spans="1:7">
      <c r="A620" s="314"/>
      <c r="B620" s="710"/>
      <c r="C620" s="710"/>
      <c r="D620" s="664"/>
      <c r="E620" s="313"/>
      <c r="F620" s="737"/>
    </row>
  </sheetData>
  <protectedRanges>
    <protectedRange sqref="G538:G539" name="Range7"/>
    <protectedRange sqref="G485" name="Range5"/>
    <protectedRange sqref="G209:G212" name="Range3"/>
    <protectedRange sqref="D486:D489" name="Range1_4"/>
    <protectedRange sqref="D209:D212" name="Range2"/>
    <protectedRange sqref="D485" name="Range4"/>
    <protectedRange sqref="D538:D539" name="Range6"/>
  </protectedRanges>
  <autoFilter ref="A41:G578">
    <filterColumn colId="0">
      <colorFilter dxfId="3"/>
    </filterColumn>
  </autoFilter>
  <mergeCells count="124">
    <mergeCell ref="G1:I1"/>
    <mergeCell ref="A1:F1"/>
    <mergeCell ref="A2:G2"/>
    <mergeCell ref="H2:I2"/>
    <mergeCell ref="A3:I3"/>
    <mergeCell ref="A4:B4"/>
    <mergeCell ref="C4:E4"/>
    <mergeCell ref="G4:I4"/>
    <mergeCell ref="B22:I22"/>
    <mergeCell ref="A5:B5"/>
    <mergeCell ref="C5:E5"/>
    <mergeCell ref="G5:I5"/>
    <mergeCell ref="B23:I23"/>
    <mergeCell ref="B24:I24"/>
    <mergeCell ref="B25:I25"/>
    <mergeCell ref="B26:I26"/>
    <mergeCell ref="B27:I27"/>
    <mergeCell ref="B28:I28"/>
    <mergeCell ref="B29:I29"/>
    <mergeCell ref="A6:B6"/>
    <mergeCell ref="C6:E6"/>
    <mergeCell ref="G6:I6"/>
    <mergeCell ref="A7:I7"/>
    <mergeCell ref="A8:C8"/>
    <mergeCell ref="D8:I8"/>
    <mergeCell ref="D9:I16"/>
    <mergeCell ref="A17:I17"/>
    <mergeCell ref="B18:I18"/>
    <mergeCell ref="B100:G100"/>
    <mergeCell ref="B31:I31"/>
    <mergeCell ref="B32:I32"/>
    <mergeCell ref="B33:I33"/>
    <mergeCell ref="B34:I34"/>
    <mergeCell ref="B35:I35"/>
    <mergeCell ref="B36:I36"/>
    <mergeCell ref="B37:I37"/>
    <mergeCell ref="A38:I40"/>
    <mergeCell ref="B42:G42"/>
    <mergeCell ref="B43:G43"/>
    <mergeCell ref="B85:G85"/>
    <mergeCell ref="B97:G97"/>
    <mergeCell ref="B62:G62"/>
    <mergeCell ref="B68:G68"/>
    <mergeCell ref="B72:G72"/>
    <mergeCell ref="B30:I30"/>
    <mergeCell ref="B19:I19"/>
    <mergeCell ref="B20:I20"/>
    <mergeCell ref="B21:I21"/>
    <mergeCell ref="B327:G327"/>
    <mergeCell ref="B358:G358"/>
    <mergeCell ref="B454:G454"/>
    <mergeCell ref="B459:G459"/>
    <mergeCell ref="B214:G214"/>
    <mergeCell ref="B101:G101"/>
    <mergeCell ref="B111:G111"/>
    <mergeCell ref="B117:G117"/>
    <mergeCell ref="B122:G122"/>
    <mergeCell ref="B147:G147"/>
    <mergeCell ref="B148:G148"/>
    <mergeCell ref="B165:G165"/>
    <mergeCell ref="B172:G172"/>
    <mergeCell ref="B177:G177"/>
    <mergeCell ref="B184:G184"/>
    <mergeCell ref="B189:G189"/>
    <mergeCell ref="B135:G135"/>
    <mergeCell ref="B200:G200"/>
    <mergeCell ref="B128:G128"/>
    <mergeCell ref="B215:G215"/>
    <mergeCell ref="B575:G575"/>
    <mergeCell ref="B524:G524"/>
    <mergeCell ref="B528:G528"/>
    <mergeCell ref="B534:G534"/>
    <mergeCell ref="B542:G542"/>
    <mergeCell ref="B545:G545"/>
    <mergeCell ref="B552:G552"/>
    <mergeCell ref="B467:G467"/>
    <mergeCell ref="B478:G478"/>
    <mergeCell ref="B494:G494"/>
    <mergeCell ref="B563:G563"/>
    <mergeCell ref="B507:G507"/>
    <mergeCell ref="B495:G495"/>
    <mergeCell ref="B502:G502"/>
    <mergeCell ref="B572:G572"/>
    <mergeCell ref="B564:G564"/>
    <mergeCell ref="B568:G568"/>
    <mergeCell ref="B498:G498"/>
    <mergeCell ref="B375:G375"/>
    <mergeCell ref="B424:G424"/>
    <mergeCell ref="B436:G436"/>
    <mergeCell ref="B437:G437"/>
    <mergeCell ref="B445:G445"/>
    <mergeCell ref="B412:G412"/>
    <mergeCell ref="B425:G425"/>
    <mergeCell ref="B419:G419"/>
    <mergeCell ref="B220:G220"/>
    <mergeCell ref="B230:G230"/>
    <mergeCell ref="B237:G237"/>
    <mergeCell ref="B249:G249"/>
    <mergeCell ref="B253:G253"/>
    <mergeCell ref="B257:G257"/>
    <mergeCell ref="B261:G261"/>
    <mergeCell ref="B382:G382"/>
    <mergeCell ref="B394:G394"/>
    <mergeCell ref="B401:G401"/>
    <mergeCell ref="B264:G264"/>
    <mergeCell ref="B267:G267"/>
    <mergeCell ref="B338:G338"/>
    <mergeCell ref="B349:G349"/>
    <mergeCell ref="B353:G353"/>
    <mergeCell ref="B302:G302"/>
    <mergeCell ref="B305:G305"/>
    <mergeCell ref="B319:G319"/>
    <mergeCell ref="B323:G323"/>
    <mergeCell ref="B334:G334"/>
    <mergeCell ref="B374:G374"/>
    <mergeCell ref="B271:G271"/>
    <mergeCell ref="B276:G276"/>
    <mergeCell ref="B279:G279"/>
    <mergeCell ref="B311:G311"/>
    <mergeCell ref="B280:G280"/>
    <mergeCell ref="B285:G285"/>
    <mergeCell ref="B288:G288"/>
    <mergeCell ref="B293:G293"/>
    <mergeCell ref="B299:G299"/>
  </mergeCells>
  <conditionalFormatting sqref="C233:C234">
    <cfRule type="duplicateValues" dxfId="2" priority="1"/>
  </conditionalFormatting>
  <dataValidations count="1">
    <dataValidation type="list" allowBlank="1" showInputMessage="1" showErrorMessage="1" sqref="D838:D1048576 D499:D571 D573:D578 D2:D497">
      <formula1>$A$593:$A$595</formula1>
    </dataValidation>
  </dataValidations>
  <pageMargins left="0.7" right="0.7" top="0.75" bottom="0.75" header="0.3" footer="0.3"/>
  <pageSetup scale="53" orientation="portrait" r:id="rId1"/>
  <headerFooter>
    <oddHeader>&amp;LChecklist - 17&amp;CMortuary&amp;RVersion-NHSRC/3.0</oddHead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J906"/>
  <sheetViews>
    <sheetView tabSelected="1" topLeftCell="A871" zoomScale="70" zoomScaleNormal="70" zoomScalePageLayoutView="70" workbookViewId="0">
      <selection activeCell="A42" sqref="A42:G875"/>
    </sheetView>
  </sheetViews>
  <sheetFormatPr defaultColWidth="9.1796875" defaultRowHeight="14.5"/>
  <cols>
    <col min="1" max="1" width="15.7265625" style="206" customWidth="1"/>
    <col min="2" max="2" width="36.7265625" style="7" customWidth="1"/>
    <col min="3" max="3" width="27.453125" style="7" customWidth="1"/>
    <col min="4" max="4" width="13.1796875" style="381" customWidth="1"/>
    <col min="5" max="5" width="13.7265625" style="37" customWidth="1"/>
    <col min="6" max="6" width="22.26953125" style="7" customWidth="1"/>
    <col min="7" max="7" width="20.26953125" style="288" customWidth="1"/>
    <col min="8" max="8" width="8.7265625" style="29" customWidth="1"/>
    <col min="9" max="9" width="6.54296875" style="29" customWidth="1"/>
    <col min="10" max="10" width="9.1796875" style="99"/>
    <col min="11" max="16384" width="9.1796875" style="7"/>
  </cols>
  <sheetData>
    <row r="1" spans="1:9" ht="58.5" customHeight="1">
      <c r="A1" s="1118" t="s">
        <v>160</v>
      </c>
      <c r="B1" s="1118"/>
      <c r="C1" s="1118"/>
      <c r="D1" s="1118"/>
      <c r="E1" s="1118"/>
      <c r="F1" s="1118"/>
      <c r="G1" s="1115" t="s">
        <v>8497</v>
      </c>
      <c r="H1" s="1116"/>
      <c r="I1" s="1117"/>
    </row>
    <row r="2" spans="1:9" ht="33.5">
      <c r="A2" s="1040" t="s">
        <v>5178</v>
      </c>
      <c r="B2" s="1041"/>
      <c r="C2" s="1041"/>
      <c r="D2" s="1041"/>
      <c r="E2" s="1041"/>
      <c r="F2" s="1041"/>
      <c r="G2" s="1337"/>
      <c r="H2" s="1139">
        <v>20</v>
      </c>
      <c r="I2" s="1140"/>
    </row>
    <row r="3" spans="1:9" ht="28.5">
      <c r="A3" s="1074" t="s">
        <v>164</v>
      </c>
      <c r="B3" s="1074"/>
      <c r="C3" s="1074"/>
      <c r="D3" s="1074"/>
      <c r="E3" s="1074"/>
      <c r="F3" s="1074"/>
      <c r="G3" s="1532"/>
      <c r="H3" s="1141"/>
      <c r="I3" s="1141"/>
    </row>
    <row r="4" spans="1:9" ht="42">
      <c r="A4" s="1142" t="s">
        <v>165</v>
      </c>
      <c r="B4" s="1142"/>
      <c r="C4" s="1018"/>
      <c r="D4" s="1018"/>
      <c r="E4" s="1018"/>
      <c r="F4" s="8" t="s">
        <v>166</v>
      </c>
      <c r="G4" s="1531"/>
      <c r="H4" s="1138"/>
      <c r="I4" s="1138"/>
    </row>
    <row r="5" spans="1:9" ht="42">
      <c r="A5" s="1062" t="s">
        <v>167</v>
      </c>
      <c r="B5" s="1063"/>
      <c r="C5" s="1064"/>
      <c r="D5" s="1064"/>
      <c r="E5" s="1064"/>
      <c r="F5" s="9" t="s">
        <v>168</v>
      </c>
      <c r="G5" s="1531"/>
      <c r="H5" s="1138"/>
      <c r="I5" s="1138"/>
    </row>
    <row r="6" spans="1:9" ht="42">
      <c r="A6" s="1066" t="s">
        <v>169</v>
      </c>
      <c r="B6" s="1066"/>
      <c r="C6" s="1067"/>
      <c r="D6" s="1067"/>
      <c r="E6" s="1067"/>
      <c r="F6" s="9" t="s">
        <v>170</v>
      </c>
      <c r="G6" s="1531"/>
      <c r="H6" s="1138"/>
      <c r="I6" s="1138"/>
    </row>
    <row r="7" spans="1:9" ht="33.5">
      <c r="A7" s="1285" t="s">
        <v>5179</v>
      </c>
      <c r="B7" s="1286"/>
      <c r="C7" s="1286"/>
      <c r="D7" s="1286"/>
      <c r="E7" s="1286"/>
      <c r="F7" s="1286"/>
      <c r="G7" s="1526"/>
      <c r="H7" s="1286"/>
      <c r="I7" s="1286"/>
    </row>
    <row r="8" spans="1:9" ht="33.5">
      <c r="A8" s="454"/>
      <c r="B8" s="1287" t="s">
        <v>172</v>
      </c>
      <c r="C8" s="1288"/>
      <c r="D8" s="1124" t="s">
        <v>5180</v>
      </c>
      <c r="E8" s="1124"/>
      <c r="F8" s="1124"/>
      <c r="G8" s="1124"/>
      <c r="H8" s="1125"/>
      <c r="I8" s="1125"/>
    </row>
    <row r="9" spans="1:9" ht="33.65" customHeight="1">
      <c r="A9" s="12" t="s">
        <v>174</v>
      </c>
      <c r="B9" s="455" t="s">
        <v>175</v>
      </c>
      <c r="C9" s="456">
        <f>Admin!D880</f>
        <v>1</v>
      </c>
      <c r="D9" s="1126">
        <f>D888</f>
        <v>1</v>
      </c>
      <c r="E9" s="1127"/>
      <c r="F9" s="1127"/>
      <c r="G9" s="1527"/>
      <c r="H9" s="1128"/>
      <c r="I9" s="1129"/>
    </row>
    <row r="10" spans="1:9" ht="33.65" customHeight="1">
      <c r="A10" s="12" t="s">
        <v>176</v>
      </c>
      <c r="B10" s="455" t="s">
        <v>177</v>
      </c>
      <c r="C10" s="456">
        <f>Admin!D881</f>
        <v>1</v>
      </c>
      <c r="D10" s="1130"/>
      <c r="E10" s="1131"/>
      <c r="F10" s="1131"/>
      <c r="G10" s="1528"/>
      <c r="H10" s="1132"/>
      <c r="I10" s="1133"/>
    </row>
    <row r="11" spans="1:9" ht="33.65" customHeight="1">
      <c r="A11" s="12" t="s">
        <v>178</v>
      </c>
      <c r="B11" s="455" t="s">
        <v>179</v>
      </c>
      <c r="C11" s="456">
        <f>Admin!D882</f>
        <v>1</v>
      </c>
      <c r="D11" s="1130"/>
      <c r="E11" s="1131"/>
      <c r="F11" s="1131"/>
      <c r="G11" s="1528"/>
      <c r="H11" s="1132"/>
      <c r="I11" s="1133"/>
    </row>
    <row r="12" spans="1:9" ht="33.65" customHeight="1">
      <c r="A12" s="12" t="s">
        <v>180</v>
      </c>
      <c r="B12" s="455" t="s">
        <v>181</v>
      </c>
      <c r="C12" s="456">
        <f>Admin!D883</f>
        <v>1</v>
      </c>
      <c r="D12" s="1130"/>
      <c r="E12" s="1131"/>
      <c r="F12" s="1131"/>
      <c r="G12" s="1528"/>
      <c r="H12" s="1132"/>
      <c r="I12" s="1133"/>
    </row>
    <row r="13" spans="1:9" ht="33.65" customHeight="1">
      <c r="A13" s="12" t="s">
        <v>182</v>
      </c>
      <c r="B13" s="455" t="s">
        <v>183</v>
      </c>
      <c r="C13" s="456">
        <f>Admin!D884</f>
        <v>1</v>
      </c>
      <c r="D13" s="1130"/>
      <c r="E13" s="1131"/>
      <c r="F13" s="1131"/>
      <c r="G13" s="1528"/>
      <c r="H13" s="1132"/>
      <c r="I13" s="1133"/>
    </row>
    <row r="14" spans="1:9" ht="33.65" customHeight="1">
      <c r="A14" s="12" t="s">
        <v>184</v>
      </c>
      <c r="B14" s="455" t="s">
        <v>146</v>
      </c>
      <c r="C14" s="456">
        <f>Admin!D885</f>
        <v>1</v>
      </c>
      <c r="D14" s="1130"/>
      <c r="E14" s="1131"/>
      <c r="F14" s="1131"/>
      <c r="G14" s="1528"/>
      <c r="H14" s="1132"/>
      <c r="I14" s="1133"/>
    </row>
    <row r="15" spans="1:9" ht="33.65" customHeight="1">
      <c r="A15" s="12" t="s">
        <v>185</v>
      </c>
      <c r="B15" s="455" t="s">
        <v>1451</v>
      </c>
      <c r="C15" s="456">
        <f>Admin!D886</f>
        <v>1</v>
      </c>
      <c r="D15" s="1130"/>
      <c r="E15" s="1131"/>
      <c r="F15" s="1131"/>
      <c r="G15" s="1528"/>
      <c r="H15" s="1132"/>
      <c r="I15" s="1133"/>
    </row>
    <row r="16" spans="1:9" ht="33.65" customHeight="1">
      <c r="A16" s="12" t="s">
        <v>187</v>
      </c>
      <c r="B16" s="455" t="s">
        <v>188</v>
      </c>
      <c r="C16" s="456">
        <f>Admin!D887</f>
        <v>1</v>
      </c>
      <c r="D16" s="1134"/>
      <c r="E16" s="1135"/>
      <c r="F16" s="1135"/>
      <c r="G16" s="1529"/>
      <c r="H16" s="1136"/>
      <c r="I16" s="1137"/>
    </row>
    <row r="17" spans="1:10" customFormat="1" ht="33.65" customHeight="1">
      <c r="A17" s="1111"/>
      <c r="B17" s="1112"/>
      <c r="C17" s="1112"/>
      <c r="D17" s="1112"/>
      <c r="E17" s="1112"/>
      <c r="F17" s="1112"/>
      <c r="G17" s="1530"/>
      <c r="H17" s="1113"/>
      <c r="I17" s="1114"/>
      <c r="J17" s="313"/>
    </row>
    <row r="18" spans="1:10" customFormat="1" ht="33.65" customHeight="1">
      <c r="A18" s="12"/>
      <c r="B18" s="1030" t="s">
        <v>189</v>
      </c>
      <c r="C18" s="1030"/>
      <c r="D18" s="1486"/>
      <c r="E18" s="1030"/>
      <c r="F18" s="1030"/>
      <c r="G18" s="1524"/>
      <c r="H18" s="1263"/>
      <c r="I18" s="1263"/>
      <c r="J18" s="313"/>
    </row>
    <row r="19" spans="1:10" customFormat="1" ht="33.65" customHeight="1">
      <c r="A19" s="13">
        <v>1</v>
      </c>
      <c r="B19" s="1010"/>
      <c r="C19" s="1010"/>
      <c r="D19" s="1010"/>
      <c r="E19" s="1010"/>
      <c r="F19" s="1010"/>
      <c r="G19" s="1521"/>
      <c r="H19" s="1262"/>
      <c r="I19" s="1262"/>
      <c r="J19" s="313"/>
    </row>
    <row r="20" spans="1:10" customFormat="1" ht="33.65" customHeight="1">
      <c r="A20" s="13">
        <v>2</v>
      </c>
      <c r="B20" s="1010"/>
      <c r="C20" s="1010"/>
      <c r="D20" s="1010"/>
      <c r="E20" s="1010"/>
      <c r="F20" s="1010"/>
      <c r="G20" s="1521"/>
      <c r="H20" s="1262"/>
      <c r="I20" s="1262"/>
      <c r="J20" s="313"/>
    </row>
    <row r="21" spans="1:10" customFormat="1" ht="33.65" customHeight="1">
      <c r="A21" s="13">
        <v>3</v>
      </c>
      <c r="B21" s="1010"/>
      <c r="C21" s="1010"/>
      <c r="D21" s="1010"/>
      <c r="E21" s="1010"/>
      <c r="F21" s="1010"/>
      <c r="G21" s="1521"/>
      <c r="H21" s="1262"/>
      <c r="I21" s="1262"/>
      <c r="J21" s="313"/>
    </row>
    <row r="22" spans="1:10" customFormat="1" ht="33.65" customHeight="1">
      <c r="A22" s="13">
        <v>4</v>
      </c>
      <c r="B22" s="1010"/>
      <c r="C22" s="1010"/>
      <c r="D22" s="1010"/>
      <c r="E22" s="1010"/>
      <c r="F22" s="1010"/>
      <c r="G22" s="1521"/>
      <c r="H22" s="1262"/>
      <c r="I22" s="1262"/>
      <c r="J22" s="313"/>
    </row>
    <row r="23" spans="1:10" customFormat="1" ht="33.65" customHeight="1">
      <c r="A23" s="13">
        <v>5</v>
      </c>
      <c r="B23" s="1010"/>
      <c r="C23" s="1010"/>
      <c r="D23" s="1010"/>
      <c r="E23" s="1010"/>
      <c r="F23" s="1010"/>
      <c r="G23" s="1521"/>
      <c r="H23" s="1262"/>
      <c r="I23" s="1262"/>
      <c r="J23" s="313"/>
    </row>
    <row r="24" spans="1:10" customFormat="1" ht="33.65" customHeight="1">
      <c r="A24" s="12"/>
      <c r="B24" s="1106" t="s">
        <v>190</v>
      </c>
      <c r="C24" s="1107"/>
      <c r="D24" s="1308"/>
      <c r="E24" s="1107"/>
      <c r="F24" s="1107"/>
      <c r="G24" s="1525"/>
      <c r="H24" s="1108"/>
      <c r="I24" s="1109"/>
      <c r="J24" s="313"/>
    </row>
    <row r="25" spans="1:10" customFormat="1" ht="33.65" customHeight="1">
      <c r="A25" s="13">
        <v>1</v>
      </c>
      <c r="B25" s="1010"/>
      <c r="C25" s="1010"/>
      <c r="D25" s="1010"/>
      <c r="E25" s="1010"/>
      <c r="F25" s="1010"/>
      <c r="G25" s="1521"/>
      <c r="H25" s="1262"/>
      <c r="I25" s="1262"/>
      <c r="J25" s="313"/>
    </row>
    <row r="26" spans="1:10" customFormat="1" ht="33.65" customHeight="1">
      <c r="A26" s="13">
        <v>2</v>
      </c>
      <c r="B26" s="1010"/>
      <c r="C26" s="1010"/>
      <c r="D26" s="1010"/>
      <c r="E26" s="1010"/>
      <c r="F26" s="1010"/>
      <c r="G26" s="1521"/>
      <c r="H26" s="1262"/>
      <c r="I26" s="1262"/>
      <c r="J26" s="313"/>
    </row>
    <row r="27" spans="1:10" customFormat="1" ht="33.65" customHeight="1">
      <c r="A27" s="13">
        <v>3</v>
      </c>
      <c r="B27" s="1010"/>
      <c r="C27" s="1010"/>
      <c r="D27" s="1010"/>
      <c r="E27" s="1010"/>
      <c r="F27" s="1010"/>
      <c r="G27" s="1521"/>
      <c r="H27" s="1262"/>
      <c r="I27" s="1262"/>
      <c r="J27" s="313"/>
    </row>
    <row r="28" spans="1:10" customFormat="1" ht="33.65" customHeight="1">
      <c r="A28" s="13">
        <v>4</v>
      </c>
      <c r="B28" s="1093"/>
      <c r="C28" s="1094"/>
      <c r="D28" s="1094"/>
      <c r="E28" s="1094"/>
      <c r="F28" s="1094"/>
      <c r="G28" s="1522"/>
      <c r="H28" s="1095"/>
      <c r="I28" s="1096"/>
      <c r="J28" s="313"/>
    </row>
    <row r="29" spans="1:10" customFormat="1" ht="33.65" customHeight="1">
      <c r="A29" s="13">
        <v>5</v>
      </c>
      <c r="B29" s="1093"/>
      <c r="C29" s="1094"/>
      <c r="D29" s="1094"/>
      <c r="E29" s="1094"/>
      <c r="F29" s="1094"/>
      <c r="G29" s="1522"/>
      <c r="H29" s="1095"/>
      <c r="I29" s="1096"/>
      <c r="J29" s="313"/>
    </row>
    <row r="30" spans="1:10" customFormat="1" ht="33.65" customHeight="1">
      <c r="A30" s="12"/>
      <c r="B30" s="1030" t="s">
        <v>191</v>
      </c>
      <c r="C30" s="1030"/>
      <c r="D30" s="1486"/>
      <c r="E30" s="1030"/>
      <c r="F30" s="1030"/>
      <c r="G30" s="1524"/>
      <c r="H30" s="1263"/>
      <c r="I30" s="1263"/>
      <c r="J30" s="313"/>
    </row>
    <row r="31" spans="1:10" customFormat="1" ht="33.65" customHeight="1">
      <c r="A31" s="13">
        <v>1</v>
      </c>
      <c r="B31" s="1010"/>
      <c r="C31" s="1010"/>
      <c r="D31" s="1010"/>
      <c r="E31" s="1010"/>
      <c r="F31" s="1010"/>
      <c r="G31" s="1521"/>
      <c r="H31" s="1262"/>
      <c r="I31" s="1262"/>
      <c r="J31" s="313"/>
    </row>
    <row r="32" spans="1:10" customFormat="1" ht="33.65" customHeight="1">
      <c r="A32" s="13">
        <v>2</v>
      </c>
      <c r="B32" s="1010"/>
      <c r="C32" s="1010"/>
      <c r="D32" s="1010"/>
      <c r="E32" s="1010"/>
      <c r="F32" s="1010"/>
      <c r="G32" s="1521"/>
      <c r="H32" s="1262"/>
      <c r="I32" s="1262"/>
      <c r="J32" s="313"/>
    </row>
    <row r="33" spans="1:10" customFormat="1" ht="33.65" customHeight="1">
      <c r="A33" s="13">
        <v>3</v>
      </c>
      <c r="B33" s="1010"/>
      <c r="C33" s="1010"/>
      <c r="D33" s="1010"/>
      <c r="E33" s="1010"/>
      <c r="F33" s="1010"/>
      <c r="G33" s="1521"/>
      <c r="H33" s="1262"/>
      <c r="I33" s="1262"/>
      <c r="J33" s="313"/>
    </row>
    <row r="34" spans="1:10" customFormat="1" ht="33.65" customHeight="1">
      <c r="A34" s="13">
        <v>4</v>
      </c>
      <c r="B34" s="1010"/>
      <c r="C34" s="1010"/>
      <c r="D34" s="1010"/>
      <c r="E34" s="1010"/>
      <c r="F34" s="1010"/>
      <c r="G34" s="1521"/>
      <c r="H34" s="1262"/>
      <c r="I34" s="1262"/>
      <c r="J34" s="313"/>
    </row>
    <row r="35" spans="1:10" customFormat="1" ht="33.65" customHeight="1">
      <c r="A35" s="13">
        <v>5</v>
      </c>
      <c r="B35" s="1093"/>
      <c r="C35" s="1094"/>
      <c r="D35" s="1094"/>
      <c r="E35" s="1094"/>
      <c r="F35" s="1094"/>
      <c r="G35" s="1522"/>
      <c r="H35" s="1095"/>
      <c r="I35" s="1096"/>
      <c r="J35" s="313"/>
    </row>
    <row r="36" spans="1:10" customFormat="1" ht="33.65" customHeight="1">
      <c r="A36" s="12"/>
      <c r="B36" s="1097" t="s">
        <v>192</v>
      </c>
      <c r="C36" s="1098"/>
      <c r="D36" s="1485"/>
      <c r="E36" s="1098"/>
      <c r="F36" s="1098"/>
      <c r="G36" s="1523"/>
      <c r="H36" s="1099"/>
      <c r="I36" s="1100"/>
      <c r="J36" s="313"/>
    </row>
    <row r="37" spans="1:10" customFormat="1" ht="33.65" customHeight="1">
      <c r="A37" s="12"/>
      <c r="B37" s="1024" t="s">
        <v>193</v>
      </c>
      <c r="C37" s="1024"/>
      <c r="D37" s="1010"/>
      <c r="E37" s="1024"/>
      <c r="F37" s="1024"/>
      <c r="G37" s="1519"/>
      <c r="H37" s="1264"/>
      <c r="I37" s="1264"/>
      <c r="J37" s="313"/>
    </row>
    <row r="38" spans="1:10" ht="33.65" customHeight="1">
      <c r="A38" s="1027"/>
      <c r="B38" s="1027"/>
      <c r="C38" s="1027"/>
      <c r="D38" s="1027"/>
      <c r="E38" s="1027"/>
      <c r="F38" s="1027"/>
      <c r="G38" s="1520"/>
      <c r="H38" s="1105"/>
      <c r="I38" s="1105"/>
    </row>
    <row r="39" spans="1:10" ht="33.65" customHeight="1">
      <c r="A39" s="1027"/>
      <c r="B39" s="1027"/>
      <c r="C39" s="1027"/>
      <c r="D39" s="1027"/>
      <c r="E39" s="1027"/>
      <c r="F39" s="1027"/>
      <c r="G39" s="1520"/>
      <c r="H39" s="1105"/>
      <c r="I39" s="1105"/>
    </row>
    <row r="40" spans="1:10" ht="26">
      <c r="A40" s="1482" t="s">
        <v>5181</v>
      </c>
      <c r="B40" s="1483"/>
      <c r="C40" s="1483"/>
      <c r="D40" s="1483"/>
      <c r="E40" s="1483"/>
      <c r="F40" s="1483"/>
      <c r="G40" s="1573"/>
    </row>
    <row r="41" spans="1:10" ht="29">
      <c r="A41" s="457" t="s">
        <v>5182</v>
      </c>
      <c r="B41" s="210" t="s">
        <v>2686</v>
      </c>
      <c r="C41" s="210" t="s">
        <v>197</v>
      </c>
      <c r="D41" s="210" t="s">
        <v>198</v>
      </c>
      <c r="E41" s="211" t="s">
        <v>2688</v>
      </c>
      <c r="F41" s="210" t="s">
        <v>3412</v>
      </c>
      <c r="G41" s="702" t="s">
        <v>201</v>
      </c>
    </row>
    <row r="42" spans="1:10" ht="18.5">
      <c r="A42" s="458"/>
      <c r="B42" s="1084" t="s">
        <v>202</v>
      </c>
      <c r="C42" s="1077"/>
      <c r="D42" s="1077"/>
      <c r="E42" s="1077"/>
      <c r="F42" s="1077"/>
      <c r="G42" s="1571"/>
      <c r="H42" s="29">
        <f>H43+H63+H71+H77+H93+H102</f>
        <v>66</v>
      </c>
      <c r="I42" s="29">
        <f>I43+I63+I71+I77+I93+I102</f>
        <v>66</v>
      </c>
    </row>
    <row r="43" spans="1:10" ht="40.15" customHeight="1">
      <c r="A43" s="256" t="s">
        <v>1456</v>
      </c>
      <c r="B43" s="1078" t="s">
        <v>142</v>
      </c>
      <c r="C43" s="1091"/>
      <c r="D43" s="1091"/>
      <c r="E43" s="1091"/>
      <c r="F43" s="1091"/>
      <c r="G43" s="1511"/>
      <c r="H43" s="29">
        <f>SUM(D44:D62)</f>
        <v>8</v>
      </c>
      <c r="I43" s="29">
        <f>COUNT(D44:D62)*2</f>
        <v>8</v>
      </c>
    </row>
    <row r="44" spans="1:10" ht="31" hidden="1">
      <c r="A44" s="411" t="s">
        <v>203</v>
      </c>
      <c r="B44" s="19" t="s">
        <v>204</v>
      </c>
      <c r="C44" s="30"/>
      <c r="D44" s="26"/>
      <c r="E44" s="28"/>
      <c r="F44" s="26"/>
      <c r="G44" s="26"/>
      <c r="J44" s="7"/>
    </row>
    <row r="45" spans="1:10" ht="31" hidden="1">
      <c r="A45" s="411" t="s">
        <v>208</v>
      </c>
      <c r="B45" s="19" t="s">
        <v>209</v>
      </c>
      <c r="C45" s="30"/>
      <c r="D45" s="26"/>
      <c r="E45" s="28"/>
      <c r="F45" s="26"/>
      <c r="G45" s="26"/>
      <c r="J45" s="7"/>
    </row>
    <row r="46" spans="1:10" ht="31" hidden="1">
      <c r="A46" s="411" t="s">
        <v>212</v>
      </c>
      <c r="B46" s="19" t="s">
        <v>213</v>
      </c>
      <c r="C46" s="30"/>
      <c r="D46" s="26"/>
      <c r="E46" s="28"/>
      <c r="F46" s="26"/>
      <c r="G46" s="26"/>
      <c r="J46" s="7"/>
    </row>
    <row r="47" spans="1:10" ht="31" hidden="1">
      <c r="A47" s="411" t="s">
        <v>216</v>
      </c>
      <c r="B47" s="19" t="s">
        <v>1462</v>
      </c>
      <c r="C47" s="30"/>
      <c r="D47" s="26"/>
      <c r="E47" s="28"/>
      <c r="F47" s="26"/>
      <c r="G47" s="26"/>
      <c r="J47" s="7"/>
    </row>
    <row r="48" spans="1:10" ht="31" hidden="1">
      <c r="A48" s="411" t="s">
        <v>220</v>
      </c>
      <c r="B48" s="19" t="s">
        <v>221</v>
      </c>
      <c r="C48" s="30"/>
      <c r="D48" s="26"/>
      <c r="E48" s="28"/>
      <c r="F48" s="26"/>
      <c r="G48" s="26"/>
      <c r="J48" s="7"/>
    </row>
    <row r="49" spans="1:10" ht="15.5" hidden="1">
      <c r="A49" s="411" t="s">
        <v>1464</v>
      </c>
      <c r="B49" s="19" t="s">
        <v>225</v>
      </c>
      <c r="C49" s="26"/>
      <c r="D49" s="26"/>
      <c r="E49" s="28"/>
      <c r="F49" s="26"/>
      <c r="G49" s="26"/>
      <c r="J49" s="7"/>
    </row>
    <row r="50" spans="1:10" ht="31" hidden="1">
      <c r="A50" s="411" t="s">
        <v>228</v>
      </c>
      <c r="B50" s="19" t="s">
        <v>229</v>
      </c>
      <c r="C50" s="30"/>
      <c r="D50" s="26"/>
      <c r="E50" s="28"/>
      <c r="F50" s="26"/>
      <c r="G50" s="26"/>
      <c r="J50" s="7"/>
    </row>
    <row r="51" spans="1:10" ht="31" hidden="1">
      <c r="A51" s="411" t="s">
        <v>232</v>
      </c>
      <c r="B51" s="19" t="s">
        <v>233</v>
      </c>
      <c r="C51" s="26"/>
      <c r="D51" s="26"/>
      <c r="E51" s="28"/>
      <c r="F51" s="26"/>
      <c r="G51" s="26"/>
      <c r="J51" s="7"/>
    </row>
    <row r="52" spans="1:10" ht="31" hidden="1">
      <c r="A52" s="411" t="s">
        <v>1466</v>
      </c>
      <c r="B52" s="19" t="s">
        <v>235</v>
      </c>
      <c r="C52" s="26"/>
      <c r="D52" s="26"/>
      <c r="E52" s="28"/>
      <c r="F52" s="26"/>
      <c r="G52" s="26"/>
      <c r="J52" s="7"/>
    </row>
    <row r="53" spans="1:10" ht="31" hidden="1">
      <c r="A53" s="411" t="s">
        <v>238</v>
      </c>
      <c r="B53" s="19" t="s">
        <v>239</v>
      </c>
      <c r="C53" s="26"/>
      <c r="D53" s="26"/>
      <c r="E53" s="28"/>
      <c r="F53" s="26"/>
      <c r="G53" s="26"/>
      <c r="J53" s="7"/>
    </row>
    <row r="54" spans="1:10" ht="15.5" hidden="1">
      <c r="A54" s="411" t="s">
        <v>240</v>
      </c>
      <c r="B54" s="19" t="s">
        <v>241</v>
      </c>
      <c r="C54" s="26"/>
      <c r="D54" s="26"/>
      <c r="E54" s="28"/>
      <c r="F54" s="26"/>
      <c r="G54" s="26"/>
      <c r="J54" s="7"/>
    </row>
    <row r="55" spans="1:10" ht="31" hidden="1">
      <c r="A55" s="411" t="s">
        <v>242</v>
      </c>
      <c r="B55" s="19" t="s">
        <v>243</v>
      </c>
      <c r="C55" s="26"/>
      <c r="D55" s="26"/>
      <c r="E55" s="28"/>
      <c r="F55" s="26"/>
      <c r="G55" s="26"/>
      <c r="J55" s="7"/>
    </row>
    <row r="56" spans="1:10" ht="31" hidden="1">
      <c r="A56" s="411" t="s">
        <v>1467</v>
      </c>
      <c r="B56" s="19" t="s">
        <v>245</v>
      </c>
      <c r="C56" s="26"/>
      <c r="D56" s="26"/>
      <c r="E56" s="28"/>
      <c r="F56" s="26"/>
      <c r="G56" s="26"/>
      <c r="J56" s="7"/>
    </row>
    <row r="57" spans="1:10" ht="31" hidden="1">
      <c r="A57" s="411" t="s">
        <v>250</v>
      </c>
      <c r="B57" s="19" t="s">
        <v>251</v>
      </c>
      <c r="C57" s="30"/>
      <c r="D57" s="26"/>
      <c r="E57" s="28"/>
      <c r="F57" s="26"/>
      <c r="G57" s="26"/>
      <c r="J57" s="7"/>
    </row>
    <row r="58" spans="1:10" ht="30" hidden="1" customHeight="1">
      <c r="A58" s="411" t="s">
        <v>5183</v>
      </c>
      <c r="B58" s="19" t="s">
        <v>255</v>
      </c>
      <c r="C58" s="30"/>
      <c r="D58" s="26"/>
      <c r="E58" s="28"/>
      <c r="F58" s="26"/>
      <c r="G58" s="26"/>
      <c r="J58" s="7"/>
    </row>
    <row r="59" spans="1:10" ht="31">
      <c r="A59" s="415" t="s">
        <v>256</v>
      </c>
      <c r="B59" s="19" t="s">
        <v>257</v>
      </c>
      <c r="C59" s="30" t="s">
        <v>5184</v>
      </c>
      <c r="D59" s="601">
        <v>2</v>
      </c>
      <c r="E59" s="28" t="s">
        <v>269</v>
      </c>
      <c r="F59" s="26"/>
      <c r="G59" s="293"/>
    </row>
    <row r="60" spans="1:10" ht="29">
      <c r="A60" s="415"/>
      <c r="B60" s="19"/>
      <c r="C60" s="123" t="s">
        <v>5185</v>
      </c>
      <c r="D60" s="601">
        <v>2</v>
      </c>
      <c r="E60" s="28" t="s">
        <v>269</v>
      </c>
      <c r="F60" s="26"/>
      <c r="G60" s="293"/>
    </row>
    <row r="61" spans="1:10" ht="31">
      <c r="A61" s="415" t="s">
        <v>5186</v>
      </c>
      <c r="B61" s="19" t="s">
        <v>261</v>
      </c>
      <c r="C61" s="30" t="s">
        <v>5187</v>
      </c>
      <c r="D61" s="601">
        <v>2</v>
      </c>
      <c r="E61" s="28" t="s">
        <v>269</v>
      </c>
      <c r="F61" s="26"/>
      <c r="G61" s="293"/>
    </row>
    <row r="62" spans="1:10" ht="31">
      <c r="A62" s="415" t="s">
        <v>3927</v>
      </c>
      <c r="B62" s="19" t="s">
        <v>263</v>
      </c>
      <c r="C62" s="30" t="s">
        <v>5188</v>
      </c>
      <c r="D62" s="601">
        <v>2</v>
      </c>
      <c r="E62" s="28" t="s">
        <v>269</v>
      </c>
      <c r="F62" s="26"/>
      <c r="G62" s="293"/>
    </row>
    <row r="63" spans="1:10" ht="40.15" customHeight="1">
      <c r="A63" s="256" t="s">
        <v>141</v>
      </c>
      <c r="B63" s="1078" t="s">
        <v>140</v>
      </c>
      <c r="C63" s="1091"/>
      <c r="D63" s="1091"/>
      <c r="E63" s="1091"/>
      <c r="F63" s="1091"/>
      <c r="G63" s="1511"/>
      <c r="H63" s="29">
        <f>SUM(D64:D70)</f>
        <v>10</v>
      </c>
      <c r="I63" s="29">
        <f>COUNT(D64:D70)*2</f>
        <v>10</v>
      </c>
    </row>
    <row r="64" spans="1:10" ht="31">
      <c r="A64" s="215" t="s">
        <v>5189</v>
      </c>
      <c r="B64" s="114" t="s">
        <v>265</v>
      </c>
      <c r="C64" s="30" t="s">
        <v>5190</v>
      </c>
      <c r="D64" s="601">
        <v>2</v>
      </c>
      <c r="E64" s="28" t="s">
        <v>269</v>
      </c>
      <c r="F64" s="26"/>
      <c r="G64" s="293"/>
    </row>
    <row r="65" spans="1:10" ht="31" hidden="1">
      <c r="A65" s="412" t="s">
        <v>5191</v>
      </c>
      <c r="B65" s="114" t="s">
        <v>267</v>
      </c>
      <c r="C65" s="30"/>
      <c r="D65" s="26"/>
      <c r="E65" s="28"/>
      <c r="F65" s="26"/>
      <c r="G65" s="26"/>
      <c r="J65" s="7"/>
    </row>
    <row r="66" spans="1:10" ht="31">
      <c r="A66" s="215" t="s">
        <v>5192</v>
      </c>
      <c r="B66" s="114" t="s">
        <v>271</v>
      </c>
      <c r="C66" s="30" t="s">
        <v>5193</v>
      </c>
      <c r="D66" s="601">
        <v>2</v>
      </c>
      <c r="E66" s="28" t="s">
        <v>269</v>
      </c>
      <c r="F66" s="26"/>
      <c r="G66" s="293"/>
    </row>
    <row r="67" spans="1:10" ht="52.5" customHeight="1">
      <c r="A67" s="215" t="s">
        <v>5194</v>
      </c>
      <c r="B67" s="114" t="s">
        <v>273</v>
      </c>
      <c r="C67" s="30" t="s">
        <v>5195</v>
      </c>
      <c r="D67" s="601">
        <v>2</v>
      </c>
      <c r="E67" s="28" t="s">
        <v>269</v>
      </c>
      <c r="F67" s="26"/>
      <c r="G67" s="293"/>
    </row>
    <row r="68" spans="1:10" ht="29">
      <c r="A68" s="215"/>
      <c r="B68" s="114"/>
      <c r="C68" s="30" t="s">
        <v>5196</v>
      </c>
      <c r="D68" s="601">
        <v>2</v>
      </c>
      <c r="E68" s="28" t="s">
        <v>269</v>
      </c>
      <c r="G68" s="293"/>
    </row>
    <row r="69" spans="1:10" ht="29">
      <c r="A69" s="215"/>
      <c r="B69" s="114"/>
      <c r="C69" s="50" t="s">
        <v>5197</v>
      </c>
      <c r="D69" s="601">
        <v>2</v>
      </c>
      <c r="E69" s="28" t="s">
        <v>269</v>
      </c>
      <c r="F69" s="50"/>
      <c r="G69" s="293"/>
    </row>
    <row r="70" spans="1:10" ht="31" hidden="1">
      <c r="A70" s="412" t="s">
        <v>5198</v>
      </c>
      <c r="B70" s="114" t="s">
        <v>276</v>
      </c>
      <c r="C70" s="30"/>
      <c r="D70" s="26"/>
      <c r="E70" s="28"/>
      <c r="F70" s="26"/>
      <c r="G70" s="26"/>
      <c r="J70" s="7"/>
    </row>
    <row r="71" spans="1:10" ht="40.15" customHeight="1">
      <c r="A71" s="256" t="s">
        <v>277</v>
      </c>
      <c r="B71" s="1078" t="s">
        <v>138</v>
      </c>
      <c r="C71" s="1091"/>
      <c r="D71" s="1091"/>
      <c r="E71" s="1091"/>
      <c r="F71" s="1091"/>
      <c r="G71" s="1511"/>
      <c r="H71" s="29">
        <f>SUM(D72:D76)</f>
        <v>10</v>
      </c>
      <c r="I71" s="29">
        <f>COUNT(D72:D76)*2</f>
        <v>10</v>
      </c>
    </row>
    <row r="72" spans="1:10" ht="58">
      <c r="A72" s="215" t="s">
        <v>278</v>
      </c>
      <c r="B72" s="114" t="s">
        <v>279</v>
      </c>
      <c r="C72" s="30" t="s">
        <v>5199</v>
      </c>
      <c r="D72" s="601">
        <v>2</v>
      </c>
      <c r="E72" s="28" t="s">
        <v>269</v>
      </c>
      <c r="F72" s="30" t="s">
        <v>5200</v>
      </c>
      <c r="G72" s="293"/>
    </row>
    <row r="73" spans="1:10" ht="58">
      <c r="A73" s="215" t="s">
        <v>334</v>
      </c>
      <c r="B73" s="114"/>
      <c r="C73" s="30" t="s">
        <v>5201</v>
      </c>
      <c r="D73" s="601">
        <v>2</v>
      </c>
      <c r="E73" s="28" t="s">
        <v>269</v>
      </c>
      <c r="F73" s="30" t="s">
        <v>5200</v>
      </c>
      <c r="G73" s="293"/>
    </row>
    <row r="74" spans="1:10" ht="15.5">
      <c r="A74" s="215" t="s">
        <v>334</v>
      </c>
      <c r="B74" s="114"/>
      <c r="C74" s="30" t="s">
        <v>5202</v>
      </c>
      <c r="D74" s="601">
        <v>2</v>
      </c>
      <c r="E74" s="28" t="s">
        <v>269</v>
      </c>
      <c r="F74" s="26"/>
      <c r="G74" s="293"/>
    </row>
    <row r="75" spans="1:10" ht="31">
      <c r="A75" s="215" t="s">
        <v>1493</v>
      </c>
      <c r="B75" s="114" t="s">
        <v>284</v>
      </c>
      <c r="C75" s="30" t="s">
        <v>5203</v>
      </c>
      <c r="D75" s="601">
        <v>2</v>
      </c>
      <c r="E75" s="28" t="s">
        <v>269</v>
      </c>
      <c r="F75" s="30" t="s">
        <v>5204</v>
      </c>
      <c r="G75" s="293"/>
    </row>
    <row r="76" spans="1:10" ht="31">
      <c r="A76" s="215" t="s">
        <v>4222</v>
      </c>
      <c r="B76" s="114" t="s">
        <v>288</v>
      </c>
      <c r="C76" s="30" t="s">
        <v>5205</v>
      </c>
      <c r="D76" s="601">
        <v>2</v>
      </c>
      <c r="E76" s="28" t="s">
        <v>269</v>
      </c>
      <c r="F76" s="26"/>
      <c r="G76" s="293"/>
    </row>
    <row r="77" spans="1:10" ht="40.15" customHeight="1">
      <c r="A77" s="256" t="s">
        <v>137</v>
      </c>
      <c r="B77" s="1078" t="s">
        <v>136</v>
      </c>
      <c r="C77" s="1091"/>
      <c r="D77" s="1091"/>
      <c r="E77" s="1091"/>
      <c r="F77" s="1091"/>
      <c r="G77" s="1511"/>
      <c r="H77" s="29">
        <f>SUM(D78:D92)</f>
        <v>16</v>
      </c>
      <c r="I77" s="29">
        <f>COUNT(D78:D92)*2</f>
        <v>16</v>
      </c>
    </row>
    <row r="78" spans="1:10" ht="46.5" hidden="1">
      <c r="A78" s="412" t="s">
        <v>290</v>
      </c>
      <c r="B78" s="19" t="s">
        <v>291</v>
      </c>
      <c r="C78" s="26"/>
      <c r="D78" s="26"/>
      <c r="E78" s="28"/>
      <c r="F78" s="26"/>
      <c r="G78" s="26"/>
      <c r="J78" s="7"/>
    </row>
    <row r="79" spans="1:10" ht="46.5" hidden="1">
      <c r="A79" s="412" t="s">
        <v>292</v>
      </c>
      <c r="B79" s="19" t="s">
        <v>293</v>
      </c>
      <c r="C79" s="26"/>
      <c r="D79" s="26"/>
      <c r="E79" s="28"/>
      <c r="F79" s="26"/>
      <c r="G79" s="26"/>
      <c r="J79" s="7"/>
    </row>
    <row r="80" spans="1:10" ht="116">
      <c r="A80" s="215" t="s">
        <v>4227</v>
      </c>
      <c r="B80" s="19" t="s">
        <v>295</v>
      </c>
      <c r="C80" s="30" t="s">
        <v>5206</v>
      </c>
      <c r="D80" s="604">
        <v>2</v>
      </c>
      <c r="E80" s="23" t="s">
        <v>538</v>
      </c>
      <c r="F80" s="30" t="s">
        <v>5207</v>
      </c>
      <c r="G80" s="293"/>
    </row>
    <row r="81" spans="1:10" ht="46.5">
      <c r="A81" s="215" t="s">
        <v>296</v>
      </c>
      <c r="B81" s="19" t="s">
        <v>297</v>
      </c>
      <c r="C81" s="30" t="s">
        <v>5208</v>
      </c>
      <c r="D81" s="601">
        <v>2</v>
      </c>
      <c r="E81" s="28" t="s">
        <v>269</v>
      </c>
      <c r="F81" s="26"/>
      <c r="G81" s="293"/>
    </row>
    <row r="82" spans="1:10" ht="29">
      <c r="A82" s="215"/>
      <c r="B82" s="19"/>
      <c r="C82" s="30" t="s">
        <v>5209</v>
      </c>
      <c r="D82" s="601">
        <v>2</v>
      </c>
      <c r="E82" s="28" t="s">
        <v>269</v>
      </c>
      <c r="F82" s="26"/>
      <c r="G82" s="293"/>
    </row>
    <row r="83" spans="1:10" ht="62" hidden="1">
      <c r="A83" s="412" t="s">
        <v>298</v>
      </c>
      <c r="B83" s="19" t="s">
        <v>1498</v>
      </c>
      <c r="C83" s="26"/>
      <c r="D83" s="26"/>
      <c r="E83" s="28" t="s">
        <v>269</v>
      </c>
      <c r="F83" s="26"/>
      <c r="G83" s="26"/>
      <c r="J83" s="7"/>
    </row>
    <row r="84" spans="1:10" ht="46.5" hidden="1">
      <c r="A84" s="412" t="s">
        <v>4229</v>
      </c>
      <c r="B84" s="19" t="s">
        <v>301</v>
      </c>
      <c r="C84" s="26"/>
      <c r="D84" s="26"/>
      <c r="E84" s="28" t="s">
        <v>269</v>
      </c>
      <c r="F84" s="26"/>
      <c r="G84" s="26"/>
      <c r="J84" s="7"/>
    </row>
    <row r="85" spans="1:10" ht="46.5">
      <c r="A85" s="215" t="s">
        <v>5210</v>
      </c>
      <c r="B85" s="19" t="s">
        <v>303</v>
      </c>
      <c r="C85" s="30" t="s">
        <v>5211</v>
      </c>
      <c r="D85" s="601">
        <v>2</v>
      </c>
      <c r="E85" s="28" t="s">
        <v>269</v>
      </c>
      <c r="F85" s="26"/>
      <c r="G85" s="293"/>
    </row>
    <row r="86" spans="1:10" ht="77.5">
      <c r="A86" s="215" t="s">
        <v>5212</v>
      </c>
      <c r="B86" s="19" t="s">
        <v>305</v>
      </c>
      <c r="C86" s="26" t="s">
        <v>5213</v>
      </c>
      <c r="D86" s="601">
        <v>2</v>
      </c>
      <c r="E86" s="28" t="s">
        <v>269</v>
      </c>
      <c r="F86" s="26"/>
      <c r="G86" s="293"/>
    </row>
    <row r="87" spans="1:10" ht="46.5">
      <c r="A87" s="215" t="s">
        <v>4231</v>
      </c>
      <c r="B87" s="19" t="s">
        <v>307</v>
      </c>
      <c r="C87" s="50" t="s">
        <v>5214</v>
      </c>
      <c r="D87" s="601">
        <v>2</v>
      </c>
      <c r="E87" s="28" t="s">
        <v>538</v>
      </c>
      <c r="F87" s="26"/>
      <c r="G87" s="293"/>
    </row>
    <row r="88" spans="1:10" ht="43.5">
      <c r="A88" s="215"/>
      <c r="B88" s="19"/>
      <c r="C88" s="50" t="s">
        <v>5215</v>
      </c>
      <c r="D88" s="601">
        <v>2</v>
      </c>
      <c r="E88" s="28" t="s">
        <v>538</v>
      </c>
      <c r="F88" s="26"/>
      <c r="G88" s="293"/>
    </row>
    <row r="89" spans="1:10" ht="43.5">
      <c r="A89" s="215"/>
      <c r="B89" s="19"/>
      <c r="C89" s="50" t="s">
        <v>5216</v>
      </c>
      <c r="D89" s="601">
        <v>2</v>
      </c>
      <c r="E89" s="28" t="s">
        <v>538</v>
      </c>
      <c r="F89" s="26"/>
      <c r="G89" s="293"/>
    </row>
    <row r="90" spans="1:10" ht="46.5" hidden="1">
      <c r="A90" s="412" t="s">
        <v>6302</v>
      </c>
      <c r="B90" s="19" t="s">
        <v>309</v>
      </c>
      <c r="C90" s="26"/>
      <c r="D90" s="26"/>
      <c r="E90" s="28"/>
      <c r="F90" s="26"/>
      <c r="G90" s="26"/>
      <c r="J90" s="7"/>
    </row>
    <row r="91" spans="1:10" ht="29" hidden="1">
      <c r="A91" s="412" t="s">
        <v>6303</v>
      </c>
      <c r="B91" s="23" t="s">
        <v>311</v>
      </c>
      <c r="C91" s="26"/>
      <c r="D91" s="26"/>
      <c r="E91" s="28"/>
      <c r="F91" s="26"/>
      <c r="G91" s="26"/>
      <c r="J91" s="7"/>
    </row>
    <row r="92" spans="1:10" ht="43.5" hidden="1">
      <c r="A92" s="412" t="s">
        <v>6304</v>
      </c>
      <c r="B92" s="23" t="s">
        <v>5842</v>
      </c>
      <c r="C92" s="30" t="s">
        <v>6613</v>
      </c>
      <c r="D92" s="28"/>
      <c r="E92" s="28" t="s">
        <v>538</v>
      </c>
      <c r="F92" s="26"/>
      <c r="G92" s="465"/>
      <c r="J92" s="7"/>
    </row>
    <row r="93" spans="1:10" ht="40.15" customHeight="1">
      <c r="A93" s="256" t="s">
        <v>1499</v>
      </c>
      <c r="B93" s="1078" t="s">
        <v>134</v>
      </c>
      <c r="C93" s="1091"/>
      <c r="D93" s="1091"/>
      <c r="E93" s="1091"/>
      <c r="F93" s="1091"/>
      <c r="G93" s="1511"/>
      <c r="H93" s="29">
        <f>SUM(D94:D101)</f>
        <v>16</v>
      </c>
      <c r="I93" s="29">
        <f>COUNT(D94:D101)*2</f>
        <v>16</v>
      </c>
    </row>
    <row r="94" spans="1:10" ht="30" customHeight="1">
      <c r="A94" s="215" t="s">
        <v>5217</v>
      </c>
      <c r="B94" s="19" t="s">
        <v>313</v>
      </c>
      <c r="C94" s="50" t="s">
        <v>5218</v>
      </c>
      <c r="D94" s="601">
        <v>2</v>
      </c>
      <c r="E94" s="28" t="s">
        <v>269</v>
      </c>
      <c r="F94" s="26"/>
      <c r="G94" s="293"/>
    </row>
    <row r="95" spans="1:10" ht="15.5">
      <c r="A95" s="215" t="s">
        <v>5219</v>
      </c>
      <c r="B95" s="19" t="s">
        <v>315</v>
      </c>
      <c r="C95" s="50" t="s">
        <v>5220</v>
      </c>
      <c r="D95" s="601">
        <v>2</v>
      </c>
      <c r="E95" s="28" t="s">
        <v>269</v>
      </c>
      <c r="F95" s="26"/>
      <c r="G95" s="293"/>
    </row>
    <row r="96" spans="1:10" ht="15.5">
      <c r="A96" s="215" t="s">
        <v>316</v>
      </c>
      <c r="B96" s="19" t="s">
        <v>317</v>
      </c>
      <c r="C96" s="50" t="s">
        <v>5221</v>
      </c>
      <c r="D96" s="601">
        <v>2</v>
      </c>
      <c r="E96" s="28" t="s">
        <v>269</v>
      </c>
      <c r="F96" s="26"/>
      <c r="G96" s="293"/>
    </row>
    <row r="97" spans="1:9" ht="31">
      <c r="A97" s="215" t="s">
        <v>5222</v>
      </c>
      <c r="B97" s="19" t="s">
        <v>320</v>
      </c>
      <c r="C97" s="50" t="s">
        <v>5223</v>
      </c>
      <c r="D97" s="601">
        <v>2</v>
      </c>
      <c r="E97" s="28" t="s">
        <v>269</v>
      </c>
      <c r="F97" s="26"/>
      <c r="G97" s="293"/>
    </row>
    <row r="98" spans="1:9" ht="31">
      <c r="A98" s="215" t="s">
        <v>5224</v>
      </c>
      <c r="B98" s="19" t="s">
        <v>322</v>
      </c>
      <c r="C98" s="50" t="s">
        <v>5225</v>
      </c>
      <c r="D98" s="601">
        <v>2</v>
      </c>
      <c r="E98" s="28" t="s">
        <v>269</v>
      </c>
      <c r="F98" s="26"/>
      <c r="G98" s="293"/>
    </row>
    <row r="99" spans="1:9" ht="29">
      <c r="A99" s="215" t="s">
        <v>5226</v>
      </c>
      <c r="B99" s="19" t="s">
        <v>324</v>
      </c>
      <c r="C99" s="30" t="s">
        <v>5227</v>
      </c>
      <c r="D99" s="601">
        <v>2</v>
      </c>
      <c r="E99" s="28" t="s">
        <v>269</v>
      </c>
      <c r="F99" s="26"/>
      <c r="G99" s="293"/>
    </row>
    <row r="100" spans="1:9" ht="31">
      <c r="A100" s="215" t="s">
        <v>325</v>
      </c>
      <c r="B100" s="19" t="s">
        <v>326</v>
      </c>
      <c r="C100" s="50" t="s">
        <v>5228</v>
      </c>
      <c r="D100" s="601">
        <v>2</v>
      </c>
      <c r="E100" s="28" t="s">
        <v>269</v>
      </c>
      <c r="F100" s="26"/>
      <c r="G100" s="293"/>
    </row>
    <row r="101" spans="1:9" ht="34.5" customHeight="1">
      <c r="A101" s="43" t="s">
        <v>2838</v>
      </c>
      <c r="B101" s="114" t="s">
        <v>2839</v>
      </c>
      <c r="C101" s="50" t="s">
        <v>5229</v>
      </c>
      <c r="D101" s="601">
        <v>2</v>
      </c>
      <c r="E101" s="28" t="s">
        <v>269</v>
      </c>
      <c r="F101" s="26"/>
      <c r="G101" s="293"/>
    </row>
    <row r="102" spans="1:9" ht="40.15" customHeight="1">
      <c r="A102" s="256" t="s">
        <v>1503</v>
      </c>
      <c r="B102" s="992" t="s">
        <v>132</v>
      </c>
      <c r="C102" s="1001"/>
      <c r="D102" s="1001"/>
      <c r="E102" s="1001"/>
      <c r="F102" s="1001"/>
      <c r="G102" s="1512"/>
      <c r="H102" s="29">
        <f>SUM(D103:D105)</f>
        <v>6</v>
      </c>
      <c r="I102" s="29">
        <f>COUNT(D103:D105)*2</f>
        <v>6</v>
      </c>
    </row>
    <row r="103" spans="1:9" ht="62">
      <c r="A103" s="415" t="s">
        <v>5230</v>
      </c>
      <c r="B103" s="19" t="s">
        <v>329</v>
      </c>
      <c r="C103" s="30" t="s">
        <v>5231</v>
      </c>
      <c r="D103" s="601">
        <v>2</v>
      </c>
      <c r="E103" s="28" t="s">
        <v>538</v>
      </c>
      <c r="F103" s="26"/>
      <c r="G103" s="293"/>
    </row>
    <row r="104" spans="1:9" ht="62">
      <c r="A104" s="415" t="s">
        <v>5232</v>
      </c>
      <c r="B104" s="19" t="s">
        <v>333</v>
      </c>
      <c r="C104" s="30" t="s">
        <v>5233</v>
      </c>
      <c r="D104" s="601">
        <v>2</v>
      </c>
      <c r="E104" s="28" t="s">
        <v>538</v>
      </c>
      <c r="F104" s="26"/>
      <c r="G104" s="293"/>
    </row>
    <row r="105" spans="1:9" ht="43.5">
      <c r="A105" s="415"/>
      <c r="B105" s="19"/>
      <c r="C105" s="30" t="s">
        <v>5234</v>
      </c>
      <c r="D105" s="601">
        <v>2</v>
      </c>
      <c r="E105" s="28" t="s">
        <v>538</v>
      </c>
      <c r="F105" s="26"/>
      <c r="G105" s="293"/>
    </row>
    <row r="106" spans="1:9" ht="18.5">
      <c r="A106" s="181"/>
      <c r="B106" s="1084" t="s">
        <v>335</v>
      </c>
      <c r="C106" s="1077"/>
      <c r="D106" s="1077"/>
      <c r="E106" s="1077"/>
      <c r="F106" s="1077"/>
      <c r="G106" s="1571"/>
      <c r="H106" s="29">
        <f>H107+H137+H161+H166+H179+H191</f>
        <v>172</v>
      </c>
      <c r="I106" s="29">
        <f>I107+I137+I161+I166+I179+I191</f>
        <v>172</v>
      </c>
    </row>
    <row r="107" spans="1:9" ht="40.15" customHeight="1">
      <c r="A107" s="135" t="s">
        <v>1505</v>
      </c>
      <c r="B107" s="1078" t="s">
        <v>130</v>
      </c>
      <c r="C107" s="1091"/>
      <c r="D107" s="1091"/>
      <c r="E107" s="1091"/>
      <c r="F107" s="1091"/>
      <c r="G107" s="1511"/>
      <c r="H107" s="29">
        <f>SUM(D108:D136)</f>
        <v>54</v>
      </c>
      <c r="I107" s="29">
        <f>COUNT(D108:D136)*2</f>
        <v>54</v>
      </c>
    </row>
    <row r="108" spans="1:9" ht="43.5">
      <c r="A108" s="18" t="s">
        <v>336</v>
      </c>
      <c r="B108" s="36" t="s">
        <v>337</v>
      </c>
      <c r="C108" s="229" t="s">
        <v>5235</v>
      </c>
      <c r="D108" s="601">
        <v>2</v>
      </c>
      <c r="E108" s="28" t="s">
        <v>339</v>
      </c>
      <c r="F108" s="26"/>
      <c r="G108" s="293"/>
    </row>
    <row r="109" spans="1:9" ht="72.5">
      <c r="A109" s="18" t="s">
        <v>334</v>
      </c>
      <c r="B109" s="36"/>
      <c r="C109" s="161" t="s">
        <v>5236</v>
      </c>
      <c r="D109" s="601">
        <v>2</v>
      </c>
      <c r="E109" s="28" t="s">
        <v>339</v>
      </c>
      <c r="F109" s="26"/>
      <c r="G109" s="293"/>
    </row>
    <row r="110" spans="1:9" ht="29">
      <c r="A110" s="18" t="s">
        <v>334</v>
      </c>
      <c r="B110" s="36"/>
      <c r="C110" s="30" t="s">
        <v>5237</v>
      </c>
      <c r="D110" s="601">
        <v>2</v>
      </c>
      <c r="E110" s="28" t="s">
        <v>339</v>
      </c>
      <c r="F110" s="26"/>
      <c r="G110" s="293"/>
    </row>
    <row r="111" spans="1:9" ht="29">
      <c r="A111" s="18" t="s">
        <v>334</v>
      </c>
      <c r="B111" s="36"/>
      <c r="C111" s="30" t="s">
        <v>5238</v>
      </c>
      <c r="D111" s="601">
        <v>2</v>
      </c>
      <c r="E111" s="28" t="s">
        <v>339</v>
      </c>
      <c r="F111" s="26"/>
      <c r="G111" s="293"/>
    </row>
    <row r="112" spans="1:9" ht="29">
      <c r="A112" s="18"/>
      <c r="B112" s="36"/>
      <c r="C112" s="30" t="s">
        <v>5239</v>
      </c>
      <c r="D112" s="601">
        <v>2</v>
      </c>
      <c r="E112" s="28" t="s">
        <v>339</v>
      </c>
      <c r="F112" s="26"/>
      <c r="G112" s="293"/>
    </row>
    <row r="113" spans="1:7" ht="36.75" customHeight="1">
      <c r="A113" s="18"/>
      <c r="B113" s="36"/>
      <c r="C113" s="30" t="s">
        <v>5240</v>
      </c>
      <c r="D113" s="601">
        <v>2</v>
      </c>
      <c r="E113" s="28" t="s">
        <v>339</v>
      </c>
      <c r="F113" s="26"/>
      <c r="G113" s="293"/>
    </row>
    <row r="114" spans="1:7" ht="46.5">
      <c r="A114" s="18" t="s">
        <v>1510</v>
      </c>
      <c r="B114" s="36" t="s">
        <v>345</v>
      </c>
      <c r="C114" s="40" t="s">
        <v>5241</v>
      </c>
      <c r="D114" s="601">
        <v>2</v>
      </c>
      <c r="E114" s="28" t="s">
        <v>339</v>
      </c>
      <c r="F114" s="26"/>
      <c r="G114" s="293"/>
    </row>
    <row r="115" spans="1:7" ht="58">
      <c r="A115" s="18"/>
      <c r="B115" s="36"/>
      <c r="C115" s="40" t="s">
        <v>5242</v>
      </c>
      <c r="D115" s="601">
        <v>2</v>
      </c>
      <c r="E115" s="28" t="s">
        <v>339</v>
      </c>
      <c r="F115" s="26"/>
      <c r="G115" s="293"/>
    </row>
    <row r="116" spans="1:7" ht="43.5">
      <c r="A116" s="18"/>
      <c r="B116" s="36"/>
      <c r="C116" s="40" t="s">
        <v>5243</v>
      </c>
      <c r="D116" s="601">
        <v>2</v>
      </c>
      <c r="E116" s="28" t="s">
        <v>339</v>
      </c>
      <c r="F116" s="26"/>
      <c r="G116" s="293"/>
    </row>
    <row r="117" spans="1:7" ht="29">
      <c r="A117" s="18"/>
      <c r="B117" s="36"/>
      <c r="C117" s="40" t="s">
        <v>5244</v>
      </c>
      <c r="D117" s="601">
        <v>2</v>
      </c>
      <c r="E117" s="28" t="s">
        <v>339</v>
      </c>
      <c r="F117" s="26"/>
      <c r="G117" s="293"/>
    </row>
    <row r="118" spans="1:7" ht="31">
      <c r="A118" s="18" t="s">
        <v>5245</v>
      </c>
      <c r="B118" s="36" t="s">
        <v>351</v>
      </c>
      <c r="C118" s="30" t="s">
        <v>5246</v>
      </c>
      <c r="D118" s="601">
        <v>2</v>
      </c>
      <c r="E118" s="28" t="s">
        <v>339</v>
      </c>
      <c r="F118" s="26"/>
      <c r="G118" s="293"/>
    </row>
    <row r="119" spans="1:7" ht="29">
      <c r="A119" s="18" t="s">
        <v>334</v>
      </c>
      <c r="B119" s="36"/>
      <c r="C119" s="30" t="s">
        <v>5247</v>
      </c>
      <c r="D119" s="601">
        <v>2</v>
      </c>
      <c r="E119" s="28" t="s">
        <v>339</v>
      </c>
      <c r="F119" s="26"/>
      <c r="G119" s="293"/>
    </row>
    <row r="120" spans="1:7" ht="43.5">
      <c r="A120" s="18"/>
      <c r="B120" s="36"/>
      <c r="C120" s="30" t="s">
        <v>5248</v>
      </c>
      <c r="D120" s="601">
        <v>2</v>
      </c>
      <c r="E120" s="28" t="s">
        <v>339</v>
      </c>
      <c r="F120" s="26"/>
      <c r="G120" s="293"/>
    </row>
    <row r="121" spans="1:7" ht="29">
      <c r="A121" s="18"/>
      <c r="B121" s="36"/>
      <c r="C121" s="30" t="s">
        <v>5249</v>
      </c>
      <c r="D121" s="601">
        <v>2</v>
      </c>
      <c r="E121" s="28" t="s">
        <v>339</v>
      </c>
      <c r="F121" s="26"/>
      <c r="G121" s="293"/>
    </row>
    <row r="122" spans="1:7" ht="43.5">
      <c r="A122" s="18"/>
      <c r="B122" s="36"/>
      <c r="C122" s="30" t="s">
        <v>5250</v>
      </c>
      <c r="D122" s="601">
        <v>2</v>
      </c>
      <c r="E122" s="28" t="s">
        <v>339</v>
      </c>
      <c r="F122" s="26"/>
      <c r="G122" s="293"/>
    </row>
    <row r="123" spans="1:7" ht="29">
      <c r="A123" s="18"/>
      <c r="B123" s="36"/>
      <c r="C123" s="30" t="s">
        <v>5251</v>
      </c>
      <c r="D123" s="601">
        <v>2</v>
      </c>
      <c r="E123" s="28" t="s">
        <v>339</v>
      </c>
      <c r="F123" s="26"/>
      <c r="G123" s="293"/>
    </row>
    <row r="124" spans="1:7" ht="43.5">
      <c r="A124" s="18"/>
      <c r="B124" s="36"/>
      <c r="C124" s="30" t="s">
        <v>5252</v>
      </c>
      <c r="D124" s="601">
        <v>2</v>
      </c>
      <c r="E124" s="28" t="s">
        <v>339</v>
      </c>
      <c r="F124" s="26"/>
      <c r="G124" s="293"/>
    </row>
    <row r="125" spans="1:7" ht="43.5">
      <c r="A125" s="18"/>
      <c r="B125" s="36"/>
      <c r="C125" s="30" t="s">
        <v>5253</v>
      </c>
      <c r="D125" s="601">
        <v>2</v>
      </c>
      <c r="E125" s="28" t="s">
        <v>339</v>
      </c>
      <c r="F125" s="26"/>
      <c r="G125" s="293"/>
    </row>
    <row r="126" spans="1:7" ht="43.5">
      <c r="A126" s="18"/>
      <c r="B126" s="36"/>
      <c r="C126" s="30" t="s">
        <v>5254</v>
      </c>
      <c r="D126" s="601">
        <v>2</v>
      </c>
      <c r="E126" s="28" t="s">
        <v>339</v>
      </c>
      <c r="F126" s="26"/>
      <c r="G126" s="293"/>
    </row>
    <row r="127" spans="1:7" ht="43.5">
      <c r="A127" s="18"/>
      <c r="B127" s="36"/>
      <c r="C127" s="30" t="s">
        <v>5255</v>
      </c>
      <c r="D127" s="601">
        <v>2</v>
      </c>
      <c r="E127" s="28" t="s">
        <v>339</v>
      </c>
      <c r="F127" s="26"/>
      <c r="G127" s="293"/>
    </row>
    <row r="128" spans="1:7" ht="29">
      <c r="A128" s="18"/>
      <c r="B128" s="36"/>
      <c r="C128" s="30" t="s">
        <v>5256</v>
      </c>
      <c r="D128" s="601">
        <v>2</v>
      </c>
      <c r="E128" s="28" t="s">
        <v>339</v>
      </c>
      <c r="F128" s="26"/>
      <c r="G128" s="293"/>
    </row>
    <row r="129" spans="1:10" ht="58">
      <c r="A129" s="18" t="s">
        <v>1513</v>
      </c>
      <c r="B129" s="36" t="s">
        <v>353</v>
      </c>
      <c r="C129" s="30" t="s">
        <v>5257</v>
      </c>
      <c r="D129" s="601">
        <v>2</v>
      </c>
      <c r="E129" s="28" t="s">
        <v>339</v>
      </c>
      <c r="F129" s="26"/>
      <c r="G129" s="293"/>
    </row>
    <row r="130" spans="1:10" ht="46.5" hidden="1">
      <c r="A130" s="27" t="s">
        <v>354</v>
      </c>
      <c r="B130" s="36" t="s">
        <v>355</v>
      </c>
      <c r="C130" s="26"/>
      <c r="D130" s="26"/>
      <c r="E130" s="28"/>
      <c r="F130" s="26"/>
      <c r="G130" s="26"/>
      <c r="J130" s="7"/>
    </row>
    <row r="131" spans="1:10" ht="31">
      <c r="A131" s="18" t="s">
        <v>357</v>
      </c>
      <c r="B131" s="36" t="s">
        <v>358</v>
      </c>
      <c r="C131" s="40" t="s">
        <v>359</v>
      </c>
      <c r="D131" s="601">
        <v>2</v>
      </c>
      <c r="E131" s="28" t="s">
        <v>339</v>
      </c>
      <c r="F131" s="26"/>
      <c r="G131" s="293"/>
    </row>
    <row r="132" spans="1:10" ht="46.5">
      <c r="A132" s="18" t="s">
        <v>360</v>
      </c>
      <c r="B132" s="36" t="s">
        <v>361</v>
      </c>
      <c r="C132" s="30" t="s">
        <v>5258</v>
      </c>
      <c r="D132" s="601">
        <v>2</v>
      </c>
      <c r="E132" s="28" t="s">
        <v>339</v>
      </c>
      <c r="F132" s="26"/>
      <c r="G132" s="293"/>
    </row>
    <row r="133" spans="1:10" ht="29">
      <c r="A133" s="18" t="s">
        <v>334</v>
      </c>
      <c r="B133" s="36"/>
      <c r="C133" s="30" t="s">
        <v>5259</v>
      </c>
      <c r="D133" s="601">
        <v>2</v>
      </c>
      <c r="E133" s="28" t="s">
        <v>339</v>
      </c>
      <c r="F133" s="26"/>
      <c r="G133" s="293"/>
    </row>
    <row r="134" spans="1:10" ht="29">
      <c r="A134" s="18" t="s">
        <v>334</v>
      </c>
      <c r="B134" s="36"/>
      <c r="C134" s="30" t="s">
        <v>5260</v>
      </c>
      <c r="D134" s="601">
        <v>2</v>
      </c>
      <c r="E134" s="28" t="s">
        <v>339</v>
      </c>
      <c r="F134" s="26"/>
      <c r="G134" s="293"/>
    </row>
    <row r="135" spans="1:10" ht="15.5">
      <c r="A135" s="18" t="s">
        <v>334</v>
      </c>
      <c r="B135" s="36"/>
      <c r="C135" s="30" t="s">
        <v>5261</v>
      </c>
      <c r="D135" s="601">
        <v>2</v>
      </c>
      <c r="E135" s="28" t="s">
        <v>339</v>
      </c>
      <c r="F135" s="26"/>
      <c r="G135" s="293"/>
    </row>
    <row r="136" spans="1:10" ht="46.5" hidden="1">
      <c r="A136" s="27" t="s">
        <v>364</v>
      </c>
      <c r="B136" s="36" t="s">
        <v>365</v>
      </c>
      <c r="C136" s="26"/>
      <c r="D136" s="26"/>
      <c r="E136" s="28"/>
      <c r="F136" s="26"/>
      <c r="G136" s="26"/>
      <c r="J136" s="7"/>
    </row>
    <row r="137" spans="1:10" ht="40.15" customHeight="1">
      <c r="A137" s="135" t="s">
        <v>1518</v>
      </c>
      <c r="B137" s="992" t="s">
        <v>5058</v>
      </c>
      <c r="C137" s="1001"/>
      <c r="D137" s="1001"/>
      <c r="E137" s="1001"/>
      <c r="F137" s="1001"/>
      <c r="G137" s="1512"/>
      <c r="H137" s="29">
        <f>SUM(D138:D160)</f>
        <v>46</v>
      </c>
      <c r="I137" s="29">
        <f>COUNT(D138:D160)*2</f>
        <v>46</v>
      </c>
    </row>
    <row r="138" spans="1:10" ht="43.5">
      <c r="A138" s="18" t="s">
        <v>1520</v>
      </c>
      <c r="B138" s="44" t="s">
        <v>369</v>
      </c>
      <c r="C138" s="30" t="s">
        <v>5262</v>
      </c>
      <c r="D138" s="601">
        <v>2</v>
      </c>
      <c r="E138" s="28" t="s">
        <v>893</v>
      </c>
      <c r="F138" s="26"/>
      <c r="G138" s="293"/>
    </row>
    <row r="139" spans="1:10" ht="58">
      <c r="A139" s="18" t="s">
        <v>380</v>
      </c>
      <c r="B139" s="44" t="s">
        <v>381</v>
      </c>
      <c r="C139" s="25" t="s">
        <v>426</v>
      </c>
      <c r="D139" s="601">
        <v>2</v>
      </c>
      <c r="E139" s="28" t="s">
        <v>2637</v>
      </c>
      <c r="F139" s="26"/>
      <c r="G139" s="293"/>
    </row>
    <row r="140" spans="1:10" ht="43.5">
      <c r="A140" s="18"/>
      <c r="B140" s="44"/>
      <c r="C140" s="50" t="s">
        <v>5263</v>
      </c>
      <c r="D140" s="601">
        <v>2</v>
      </c>
      <c r="E140" s="28" t="s">
        <v>339</v>
      </c>
      <c r="F140" s="26"/>
      <c r="G140" s="293"/>
    </row>
    <row r="141" spans="1:10" ht="29">
      <c r="A141" s="18"/>
      <c r="B141" s="44"/>
      <c r="C141" s="50" t="s">
        <v>5264</v>
      </c>
      <c r="D141" s="601">
        <v>2</v>
      </c>
      <c r="E141" s="28" t="s">
        <v>430</v>
      </c>
      <c r="F141" s="26"/>
      <c r="G141" s="293"/>
    </row>
    <row r="142" spans="1:10" ht="58">
      <c r="A142" s="18"/>
      <c r="B142" s="44"/>
      <c r="C142" s="50" t="s">
        <v>5265</v>
      </c>
      <c r="D142" s="601">
        <v>2</v>
      </c>
      <c r="E142" s="28" t="s">
        <v>651</v>
      </c>
      <c r="F142" s="26"/>
      <c r="G142" s="293"/>
    </row>
    <row r="143" spans="1:10" ht="67.5" customHeight="1">
      <c r="A143" s="18" t="s">
        <v>382</v>
      </c>
      <c r="B143" s="225" t="s">
        <v>383</v>
      </c>
      <c r="C143" s="30" t="s">
        <v>5266</v>
      </c>
      <c r="D143" s="601">
        <v>2</v>
      </c>
      <c r="E143" s="28" t="s">
        <v>339</v>
      </c>
      <c r="F143" s="26"/>
      <c r="G143" s="293"/>
    </row>
    <row r="144" spans="1:10" ht="67.5" customHeight="1">
      <c r="A144" s="18"/>
      <c r="B144" s="44"/>
      <c r="C144" s="30" t="s">
        <v>5267</v>
      </c>
      <c r="D144" s="601">
        <v>2</v>
      </c>
      <c r="E144" s="28" t="s">
        <v>339</v>
      </c>
      <c r="F144" s="26"/>
      <c r="G144" s="293"/>
    </row>
    <row r="145" spans="1:7" ht="67.5" customHeight="1">
      <c r="A145" s="18"/>
      <c r="B145" s="44"/>
      <c r="C145" s="30" t="s">
        <v>5268</v>
      </c>
      <c r="D145" s="601">
        <v>2</v>
      </c>
      <c r="E145" s="28" t="s">
        <v>339</v>
      </c>
      <c r="F145" s="26"/>
      <c r="G145" s="293"/>
    </row>
    <row r="146" spans="1:7" ht="67.5" customHeight="1">
      <c r="A146" s="18"/>
      <c r="B146" s="44"/>
      <c r="C146" s="30" t="s">
        <v>5269</v>
      </c>
      <c r="D146" s="601">
        <v>2</v>
      </c>
      <c r="E146" s="28" t="s">
        <v>339</v>
      </c>
      <c r="F146" s="26"/>
      <c r="G146" s="293"/>
    </row>
    <row r="147" spans="1:7" ht="41.25" customHeight="1">
      <c r="A147" s="18"/>
      <c r="B147" s="44"/>
      <c r="C147" s="30" t="s">
        <v>5270</v>
      </c>
      <c r="D147" s="601">
        <v>2</v>
      </c>
      <c r="E147" s="28" t="s">
        <v>339</v>
      </c>
      <c r="F147" s="459" t="s">
        <v>5271</v>
      </c>
      <c r="G147" s="293"/>
    </row>
    <row r="148" spans="1:7" ht="41.25" customHeight="1">
      <c r="A148" s="18"/>
      <c r="B148" s="44"/>
      <c r="C148" s="30" t="s">
        <v>5272</v>
      </c>
      <c r="D148" s="601">
        <v>2</v>
      </c>
      <c r="E148" s="28" t="s">
        <v>339</v>
      </c>
      <c r="F148" s="26"/>
      <c r="G148" s="293"/>
    </row>
    <row r="149" spans="1:7" ht="41.25" customHeight="1">
      <c r="A149" s="18"/>
      <c r="B149" s="44"/>
      <c r="C149" s="30" t="s">
        <v>5273</v>
      </c>
      <c r="D149" s="601">
        <v>2</v>
      </c>
      <c r="E149" s="28" t="s">
        <v>339</v>
      </c>
      <c r="F149" s="26" t="s">
        <v>5274</v>
      </c>
      <c r="G149" s="293"/>
    </row>
    <row r="150" spans="1:7" ht="41.25" customHeight="1">
      <c r="A150" s="18"/>
      <c r="B150" s="44"/>
      <c r="C150" s="30" t="s">
        <v>5275</v>
      </c>
      <c r="D150" s="601">
        <v>2</v>
      </c>
      <c r="E150" s="28" t="s">
        <v>339</v>
      </c>
      <c r="F150" s="30" t="s">
        <v>5276</v>
      </c>
      <c r="G150" s="293"/>
    </row>
    <row r="151" spans="1:7" ht="41.25" customHeight="1">
      <c r="A151" s="18"/>
      <c r="B151" s="44"/>
      <c r="C151" s="30" t="s">
        <v>5277</v>
      </c>
      <c r="D151" s="601">
        <v>2</v>
      </c>
      <c r="E151" s="28" t="s">
        <v>339</v>
      </c>
      <c r="F151" s="30"/>
      <c r="G151" s="293"/>
    </row>
    <row r="152" spans="1:7" ht="41.25" customHeight="1">
      <c r="A152" s="18"/>
      <c r="B152" s="44"/>
      <c r="C152" s="30" t="s">
        <v>5278</v>
      </c>
      <c r="D152" s="601">
        <v>2</v>
      </c>
      <c r="E152" s="28" t="s">
        <v>339</v>
      </c>
      <c r="F152" s="30"/>
      <c r="G152" s="293"/>
    </row>
    <row r="153" spans="1:7" ht="41.25" customHeight="1">
      <c r="A153" s="18"/>
      <c r="B153" s="44"/>
      <c r="C153" s="30" t="s">
        <v>5279</v>
      </c>
      <c r="D153" s="601">
        <v>2</v>
      </c>
      <c r="E153" s="28" t="s">
        <v>339</v>
      </c>
      <c r="F153" s="26"/>
      <c r="G153" s="293"/>
    </row>
    <row r="154" spans="1:7" ht="41.25" customHeight="1">
      <c r="A154" s="18"/>
      <c r="B154" s="44"/>
      <c r="C154" s="30" t="s">
        <v>5280</v>
      </c>
      <c r="D154" s="601">
        <v>2</v>
      </c>
      <c r="E154" s="28" t="s">
        <v>339</v>
      </c>
      <c r="F154" s="26"/>
      <c r="G154" s="293"/>
    </row>
    <row r="155" spans="1:7" ht="41.25" customHeight="1">
      <c r="A155" s="18"/>
      <c r="B155" s="44"/>
      <c r="C155" s="30" t="s">
        <v>5281</v>
      </c>
      <c r="D155" s="601">
        <v>2</v>
      </c>
      <c r="E155" s="28" t="s">
        <v>339</v>
      </c>
      <c r="F155" s="30" t="s">
        <v>5282</v>
      </c>
      <c r="G155" s="293"/>
    </row>
    <row r="156" spans="1:7" ht="46.5">
      <c r="A156" s="18" t="s">
        <v>1528</v>
      </c>
      <c r="B156" s="44" t="s">
        <v>391</v>
      </c>
      <c r="C156" s="30" t="s">
        <v>391</v>
      </c>
      <c r="D156" s="601">
        <v>2</v>
      </c>
      <c r="E156" s="28" t="s">
        <v>430</v>
      </c>
      <c r="F156" s="26"/>
      <c r="G156" s="293"/>
    </row>
    <row r="157" spans="1:7" ht="58">
      <c r="A157" s="18"/>
      <c r="B157" s="44"/>
      <c r="C157" s="30" t="s">
        <v>5283</v>
      </c>
      <c r="D157" s="601">
        <v>2</v>
      </c>
      <c r="E157" s="28" t="s">
        <v>651</v>
      </c>
      <c r="F157" s="26"/>
      <c r="G157" s="293"/>
    </row>
    <row r="158" spans="1:7" ht="46.5">
      <c r="A158" s="18" t="s">
        <v>392</v>
      </c>
      <c r="B158" s="47" t="s">
        <v>393</v>
      </c>
      <c r="C158" s="90" t="s">
        <v>5284</v>
      </c>
      <c r="D158" s="601">
        <v>2</v>
      </c>
      <c r="E158" s="28" t="s">
        <v>651</v>
      </c>
      <c r="F158" s="30" t="s">
        <v>5285</v>
      </c>
      <c r="G158" s="293"/>
    </row>
    <row r="159" spans="1:7" ht="58">
      <c r="A159" s="18"/>
      <c r="B159" s="44"/>
      <c r="C159" s="90" t="s">
        <v>5286</v>
      </c>
      <c r="D159" s="601">
        <v>2</v>
      </c>
      <c r="E159" s="28" t="s">
        <v>651</v>
      </c>
      <c r="F159" s="30" t="s">
        <v>5287</v>
      </c>
      <c r="G159" s="293"/>
    </row>
    <row r="160" spans="1:7" ht="72.5">
      <c r="A160" s="18"/>
      <c r="B160" s="44"/>
      <c r="C160" s="30" t="s">
        <v>5288</v>
      </c>
      <c r="D160" s="601">
        <v>2</v>
      </c>
      <c r="E160" s="28" t="s">
        <v>651</v>
      </c>
      <c r="F160" s="30" t="s">
        <v>5289</v>
      </c>
      <c r="G160" s="293"/>
    </row>
    <row r="161" spans="1:10" ht="40.15" customHeight="1">
      <c r="A161" s="117" t="s">
        <v>1531</v>
      </c>
      <c r="B161" s="1078" t="s">
        <v>126</v>
      </c>
      <c r="C161" s="1091"/>
      <c r="D161" s="1091"/>
      <c r="E161" s="1091"/>
      <c r="F161" s="1091"/>
      <c r="G161" s="1511"/>
      <c r="H161" s="29">
        <f>SUM(D162:D165)</f>
        <v>8</v>
      </c>
      <c r="I161" s="29">
        <f>COUNT(D162:D165)*2</f>
        <v>8</v>
      </c>
    </row>
    <row r="162" spans="1:10" ht="43.5">
      <c r="A162" s="18" t="s">
        <v>1533</v>
      </c>
      <c r="B162" s="44" t="s">
        <v>395</v>
      </c>
      <c r="C162" s="30" t="s">
        <v>5290</v>
      </c>
      <c r="D162" s="601">
        <v>2</v>
      </c>
      <c r="E162" s="28" t="s">
        <v>651</v>
      </c>
      <c r="F162" s="26"/>
      <c r="G162" s="293"/>
    </row>
    <row r="163" spans="1:10" ht="43.5">
      <c r="A163" s="18" t="s">
        <v>1540</v>
      </c>
      <c r="B163" s="44" t="s">
        <v>399</v>
      </c>
      <c r="C163" s="30" t="s">
        <v>5291</v>
      </c>
      <c r="D163" s="601">
        <v>2</v>
      </c>
      <c r="E163" s="28" t="s">
        <v>651</v>
      </c>
      <c r="F163" s="26"/>
      <c r="G163" s="293"/>
    </row>
    <row r="164" spans="1:10" ht="72.5">
      <c r="A164" s="18" t="s">
        <v>1543</v>
      </c>
      <c r="B164" s="44" t="s">
        <v>403</v>
      </c>
      <c r="C164" s="30" t="s">
        <v>5292</v>
      </c>
      <c r="D164" s="601">
        <v>2</v>
      </c>
      <c r="E164" s="28" t="s">
        <v>651</v>
      </c>
      <c r="F164" s="26"/>
      <c r="G164" s="293"/>
    </row>
    <row r="165" spans="1:10" ht="77.5">
      <c r="A165" s="18" t="s">
        <v>1554</v>
      </c>
      <c r="B165" s="44" t="s">
        <v>407</v>
      </c>
      <c r="C165" s="30" t="s">
        <v>5293</v>
      </c>
      <c r="D165" s="601">
        <v>2</v>
      </c>
      <c r="E165" s="28" t="s">
        <v>651</v>
      </c>
      <c r="F165" s="26"/>
      <c r="G165" s="293"/>
    </row>
    <row r="166" spans="1:10" ht="40.15" customHeight="1">
      <c r="A166" s="135" t="s">
        <v>1557</v>
      </c>
      <c r="B166" s="1078" t="s">
        <v>124</v>
      </c>
      <c r="C166" s="1091"/>
      <c r="D166" s="1091"/>
      <c r="E166" s="1091"/>
      <c r="F166" s="1091"/>
      <c r="G166" s="1511"/>
      <c r="H166" s="29">
        <f>SUM(D167:D178)</f>
        <v>22</v>
      </c>
      <c r="I166" s="29">
        <f>COUNT(D167:D178)*2</f>
        <v>22</v>
      </c>
    </row>
    <row r="167" spans="1:10" ht="46.5">
      <c r="A167" s="18" t="s">
        <v>1559</v>
      </c>
      <c r="B167" s="224" t="s">
        <v>410</v>
      </c>
      <c r="C167" s="30" t="s">
        <v>5294</v>
      </c>
      <c r="D167" s="601">
        <v>2</v>
      </c>
      <c r="E167" s="28" t="s">
        <v>651</v>
      </c>
      <c r="F167" s="26"/>
      <c r="G167" s="293"/>
    </row>
    <row r="168" spans="1:10" ht="31">
      <c r="A168" s="18" t="s">
        <v>1563</v>
      </c>
      <c r="B168" s="224" t="s">
        <v>413</v>
      </c>
      <c r="C168" s="219" t="s">
        <v>414</v>
      </c>
      <c r="D168" s="601">
        <v>2</v>
      </c>
      <c r="E168" s="28" t="s">
        <v>339</v>
      </c>
      <c r="F168" s="26"/>
      <c r="G168" s="293"/>
    </row>
    <row r="169" spans="1:10" ht="31">
      <c r="A169" s="18" t="s">
        <v>1564</v>
      </c>
      <c r="B169" s="224" t="s">
        <v>416</v>
      </c>
      <c r="C169" s="30" t="s">
        <v>5295</v>
      </c>
      <c r="D169" s="601">
        <v>2</v>
      </c>
      <c r="E169" s="28" t="s">
        <v>418</v>
      </c>
      <c r="F169" s="26"/>
      <c r="G169" s="293"/>
    </row>
    <row r="170" spans="1:10" ht="43.5">
      <c r="A170" s="18"/>
      <c r="B170" s="224"/>
      <c r="C170" s="30" t="s">
        <v>5296</v>
      </c>
      <c r="D170" s="601">
        <v>2</v>
      </c>
      <c r="E170" s="28" t="s">
        <v>538</v>
      </c>
      <c r="F170" s="26"/>
      <c r="G170" s="293"/>
    </row>
    <row r="171" spans="1:10" ht="46.5" hidden="1">
      <c r="A171" s="27" t="s">
        <v>1565</v>
      </c>
      <c r="B171" s="224" t="s">
        <v>420</v>
      </c>
      <c r="C171" s="26"/>
      <c r="D171" s="26"/>
      <c r="E171" s="28"/>
      <c r="F171" s="26"/>
      <c r="G171" s="26"/>
      <c r="J171" s="7"/>
    </row>
    <row r="172" spans="1:10" ht="93" customHeight="1">
      <c r="A172" s="18" t="s">
        <v>424</v>
      </c>
      <c r="B172" s="114" t="s">
        <v>425</v>
      </c>
      <c r="C172" s="123" t="s">
        <v>5297</v>
      </c>
      <c r="D172" s="601">
        <v>2</v>
      </c>
      <c r="E172" s="28" t="s">
        <v>339</v>
      </c>
      <c r="F172" s="26"/>
      <c r="G172" s="293"/>
    </row>
    <row r="173" spans="1:10" ht="66" customHeight="1">
      <c r="A173" s="18"/>
      <c r="B173" s="114"/>
      <c r="C173" s="30" t="s">
        <v>5298</v>
      </c>
      <c r="D173" s="601">
        <v>2</v>
      </c>
      <c r="E173" s="28" t="s">
        <v>651</v>
      </c>
      <c r="F173" s="26"/>
      <c r="G173" s="293"/>
    </row>
    <row r="174" spans="1:10" ht="93" customHeight="1">
      <c r="A174" s="18"/>
      <c r="B174" s="114"/>
      <c r="C174" s="30" t="s">
        <v>5299</v>
      </c>
      <c r="D174" s="601">
        <v>2</v>
      </c>
      <c r="E174" s="28" t="s">
        <v>651</v>
      </c>
      <c r="F174" s="26"/>
      <c r="G174" s="293"/>
    </row>
    <row r="175" spans="1:10" ht="29">
      <c r="A175" s="18"/>
      <c r="B175" s="114"/>
      <c r="C175" s="30" t="s">
        <v>5300</v>
      </c>
      <c r="D175" s="601">
        <v>2</v>
      </c>
      <c r="E175" s="28" t="s">
        <v>646</v>
      </c>
      <c r="F175" s="26"/>
      <c r="G175" s="293"/>
    </row>
    <row r="176" spans="1:10" ht="44.25" customHeight="1">
      <c r="A176" s="18" t="s">
        <v>334</v>
      </c>
      <c r="B176" s="114"/>
      <c r="C176" s="30" t="s">
        <v>5301</v>
      </c>
      <c r="D176" s="601">
        <v>2</v>
      </c>
      <c r="E176" s="28" t="s">
        <v>651</v>
      </c>
      <c r="F176" s="26"/>
      <c r="G176" s="293"/>
    </row>
    <row r="177" spans="1:9" ht="40.5" customHeight="1">
      <c r="A177" s="18" t="s">
        <v>334</v>
      </c>
      <c r="B177" s="114"/>
      <c r="C177" s="30" t="s">
        <v>5302</v>
      </c>
      <c r="D177" s="601">
        <v>2</v>
      </c>
      <c r="E177" s="28" t="s">
        <v>646</v>
      </c>
      <c r="F177" s="26"/>
      <c r="G177" s="293"/>
    </row>
    <row r="178" spans="1:9" ht="29">
      <c r="A178" s="18" t="s">
        <v>334</v>
      </c>
      <c r="B178" s="114"/>
      <c r="C178" s="30" t="s">
        <v>5303</v>
      </c>
      <c r="D178" s="601">
        <v>2</v>
      </c>
      <c r="E178" s="28" t="s">
        <v>646</v>
      </c>
      <c r="F178" s="26"/>
      <c r="G178" s="293"/>
    </row>
    <row r="179" spans="1:9" ht="40.15" customHeight="1">
      <c r="A179" s="117" t="s">
        <v>1569</v>
      </c>
      <c r="B179" s="1078" t="s">
        <v>122</v>
      </c>
      <c r="C179" s="1091"/>
      <c r="D179" s="1091"/>
      <c r="E179" s="1091"/>
      <c r="F179" s="1091"/>
      <c r="G179" s="1511"/>
      <c r="H179" s="29">
        <f>SUM(D180:D190)</f>
        <v>22</v>
      </c>
      <c r="I179" s="29">
        <f>COUNT(D180:D190)*2</f>
        <v>22</v>
      </c>
    </row>
    <row r="180" spans="1:9" ht="62">
      <c r="A180" s="18" t="s">
        <v>427</v>
      </c>
      <c r="B180" s="44" t="s">
        <v>428</v>
      </c>
      <c r="C180" s="30" t="s">
        <v>5304</v>
      </c>
      <c r="D180" s="601">
        <v>2</v>
      </c>
      <c r="E180" s="28" t="s">
        <v>651</v>
      </c>
      <c r="F180" s="26"/>
      <c r="G180" s="293"/>
    </row>
    <row r="181" spans="1:9" ht="46.5">
      <c r="A181" s="18" t="s">
        <v>1573</v>
      </c>
      <c r="B181" s="44" t="s">
        <v>432</v>
      </c>
      <c r="C181" s="30" t="s">
        <v>5305</v>
      </c>
      <c r="D181" s="601">
        <v>2</v>
      </c>
      <c r="E181" s="28" t="s">
        <v>651</v>
      </c>
      <c r="F181" s="26"/>
      <c r="G181" s="293"/>
    </row>
    <row r="182" spans="1:9" ht="46.5">
      <c r="A182" s="18" t="s">
        <v>1574</v>
      </c>
      <c r="B182" s="44" t="s">
        <v>435</v>
      </c>
      <c r="C182" s="30" t="s">
        <v>5306</v>
      </c>
      <c r="D182" s="601">
        <v>2</v>
      </c>
      <c r="E182" s="28" t="s">
        <v>651</v>
      </c>
      <c r="F182" s="26"/>
      <c r="G182" s="293"/>
    </row>
    <row r="183" spans="1:9" ht="46.5">
      <c r="A183" s="18" t="s">
        <v>1575</v>
      </c>
      <c r="B183" s="44" t="s">
        <v>438</v>
      </c>
      <c r="C183" s="30" t="s">
        <v>5307</v>
      </c>
      <c r="D183" s="601">
        <v>2</v>
      </c>
      <c r="E183" s="28" t="s">
        <v>430</v>
      </c>
      <c r="F183" s="26"/>
      <c r="G183" s="293"/>
    </row>
    <row r="184" spans="1:9" ht="43.5">
      <c r="A184" s="18"/>
      <c r="B184" s="44"/>
      <c r="C184" s="30" t="s">
        <v>5308</v>
      </c>
      <c r="D184" s="601">
        <v>2</v>
      </c>
      <c r="E184" s="28" t="s">
        <v>651</v>
      </c>
      <c r="F184" s="26"/>
      <c r="G184" s="293"/>
    </row>
    <row r="185" spans="1:9" ht="62">
      <c r="A185" s="18" t="s">
        <v>2381</v>
      </c>
      <c r="B185" s="44" t="s">
        <v>442</v>
      </c>
      <c r="C185" s="30" t="s">
        <v>5309</v>
      </c>
      <c r="D185" s="601">
        <v>2</v>
      </c>
      <c r="E185" s="28" t="s">
        <v>651</v>
      </c>
      <c r="F185" s="26"/>
      <c r="G185" s="293"/>
    </row>
    <row r="186" spans="1:9" ht="46.5">
      <c r="A186" s="18" t="s">
        <v>443</v>
      </c>
      <c r="B186" s="160" t="s">
        <v>444</v>
      </c>
      <c r="C186" s="229" t="s">
        <v>5310</v>
      </c>
      <c r="D186" s="601">
        <v>2</v>
      </c>
      <c r="E186" s="28" t="s">
        <v>339</v>
      </c>
      <c r="F186" s="26"/>
      <c r="G186" s="293"/>
    </row>
    <row r="187" spans="1:9" ht="29">
      <c r="A187" s="18"/>
      <c r="B187" s="160"/>
      <c r="C187" s="229" t="s">
        <v>5311</v>
      </c>
      <c r="D187" s="601">
        <v>2</v>
      </c>
      <c r="E187" s="28" t="s">
        <v>1814</v>
      </c>
      <c r="F187" s="26"/>
      <c r="G187" s="293"/>
    </row>
    <row r="188" spans="1:9" ht="33.75" customHeight="1">
      <c r="A188" s="18"/>
      <c r="B188" s="160"/>
      <c r="C188" s="229" t="s">
        <v>5312</v>
      </c>
      <c r="D188" s="601">
        <v>2</v>
      </c>
      <c r="E188" s="28" t="s">
        <v>2053</v>
      </c>
      <c r="F188" s="26"/>
      <c r="G188" s="293"/>
    </row>
    <row r="189" spans="1:9" ht="43.5">
      <c r="A189" s="18"/>
      <c r="B189" s="160"/>
      <c r="C189" s="229" t="s">
        <v>5313</v>
      </c>
      <c r="D189" s="601">
        <v>2</v>
      </c>
      <c r="E189" s="28" t="s">
        <v>339</v>
      </c>
      <c r="F189" s="26"/>
      <c r="G189" s="293"/>
    </row>
    <row r="190" spans="1:9" ht="29">
      <c r="A190" s="18"/>
      <c r="B190" s="160"/>
      <c r="C190" s="229" t="s">
        <v>5314</v>
      </c>
      <c r="D190" s="601">
        <v>2</v>
      </c>
      <c r="E190" s="28" t="s">
        <v>651</v>
      </c>
      <c r="F190" s="26"/>
      <c r="G190" s="293"/>
    </row>
    <row r="191" spans="1:9" ht="15.5">
      <c r="A191" s="18" t="s">
        <v>5889</v>
      </c>
      <c r="B191" s="993" t="s">
        <v>2861</v>
      </c>
      <c r="C191" s="994"/>
      <c r="D191" s="994"/>
      <c r="E191" s="994"/>
      <c r="F191" s="994"/>
      <c r="G191" s="1498"/>
      <c r="H191" s="29">
        <f>SUM(D192:D202)</f>
        <v>20</v>
      </c>
      <c r="I191" s="29">
        <f>COUNT(D192:D202)*2</f>
        <v>20</v>
      </c>
    </row>
    <row r="192" spans="1:9" ht="87">
      <c r="A192" s="18" t="s">
        <v>2862</v>
      </c>
      <c r="B192" s="50" t="s">
        <v>2863</v>
      </c>
      <c r="C192" s="50" t="s">
        <v>5843</v>
      </c>
      <c r="D192" s="524">
        <v>2</v>
      </c>
      <c r="E192" s="26"/>
      <c r="F192" s="50" t="s">
        <v>5844</v>
      </c>
      <c r="G192" s="494"/>
    </row>
    <row r="193" spans="1:10" ht="43.5">
      <c r="A193" s="18" t="s">
        <v>2864</v>
      </c>
      <c r="B193" s="50" t="s">
        <v>2865</v>
      </c>
      <c r="C193" s="50" t="s">
        <v>5845</v>
      </c>
      <c r="D193" s="524">
        <v>2</v>
      </c>
      <c r="E193" s="26"/>
      <c r="F193" s="50" t="s">
        <v>5846</v>
      </c>
      <c r="G193" s="494"/>
    </row>
    <row r="194" spans="1:10" ht="159.5">
      <c r="A194" s="18" t="s">
        <v>2866</v>
      </c>
      <c r="B194" s="50" t="s">
        <v>2867</v>
      </c>
      <c r="C194" s="50" t="s">
        <v>5847</v>
      </c>
      <c r="D194" s="524">
        <v>2</v>
      </c>
      <c r="E194" s="26"/>
      <c r="F194" s="50" t="s">
        <v>5848</v>
      </c>
      <c r="G194" s="494"/>
    </row>
    <row r="195" spans="1:10" ht="72.5">
      <c r="A195" s="18" t="s">
        <v>2868</v>
      </c>
      <c r="B195" s="50" t="s">
        <v>2869</v>
      </c>
      <c r="C195" s="50" t="s">
        <v>5849</v>
      </c>
      <c r="D195" s="524">
        <v>2</v>
      </c>
      <c r="E195" s="26"/>
      <c r="F195" s="50" t="s">
        <v>5850</v>
      </c>
      <c r="G195" s="494"/>
    </row>
    <row r="196" spans="1:10" ht="174">
      <c r="A196" s="18" t="s">
        <v>2870</v>
      </c>
      <c r="B196" s="50" t="s">
        <v>2871</v>
      </c>
      <c r="C196" s="50" t="s">
        <v>5851</v>
      </c>
      <c r="D196" s="524">
        <v>2</v>
      </c>
      <c r="E196" s="26"/>
      <c r="F196" s="50" t="s">
        <v>5852</v>
      </c>
      <c r="G196" s="494"/>
    </row>
    <row r="197" spans="1:10" ht="43.5">
      <c r="A197" s="18" t="s">
        <v>2872</v>
      </c>
      <c r="B197" s="50" t="s">
        <v>2873</v>
      </c>
      <c r="C197" s="30" t="s">
        <v>5640</v>
      </c>
      <c r="D197" s="601">
        <v>2</v>
      </c>
      <c r="E197" s="28" t="s">
        <v>538</v>
      </c>
      <c r="F197" s="55"/>
      <c r="G197" s="494"/>
    </row>
    <row r="198" spans="1:10" ht="58" hidden="1">
      <c r="A198" s="27" t="s">
        <v>5890</v>
      </c>
      <c r="B198" s="50" t="s">
        <v>2875</v>
      </c>
      <c r="C198" s="50"/>
      <c r="D198" s="53"/>
      <c r="E198" s="28"/>
      <c r="F198" s="26"/>
      <c r="G198" s="468"/>
      <c r="J198" s="7"/>
    </row>
    <row r="199" spans="1:10" ht="72.5">
      <c r="A199" s="18" t="s">
        <v>2876</v>
      </c>
      <c r="B199" s="50" t="s">
        <v>2877</v>
      </c>
      <c r="C199" s="50" t="s">
        <v>5853</v>
      </c>
      <c r="D199" s="524">
        <v>2</v>
      </c>
      <c r="E199" s="26"/>
      <c r="F199" s="50" t="s">
        <v>5854</v>
      </c>
      <c r="G199" s="494"/>
    </row>
    <row r="200" spans="1:10" ht="174">
      <c r="A200" s="18" t="s">
        <v>2878</v>
      </c>
      <c r="B200" s="50" t="s">
        <v>2879</v>
      </c>
      <c r="C200" s="50" t="s">
        <v>5855</v>
      </c>
      <c r="D200" s="524">
        <v>2</v>
      </c>
      <c r="E200" s="26"/>
      <c r="F200" s="50" t="s">
        <v>5856</v>
      </c>
      <c r="G200" s="494"/>
    </row>
    <row r="201" spans="1:10" ht="145">
      <c r="A201" s="18" t="s">
        <v>2880</v>
      </c>
      <c r="B201" s="50" t="s">
        <v>2881</v>
      </c>
      <c r="C201" s="50" t="s">
        <v>5857</v>
      </c>
      <c r="D201" s="524">
        <v>2</v>
      </c>
      <c r="E201" s="26"/>
      <c r="F201" s="50" t="s">
        <v>5858</v>
      </c>
      <c r="G201" s="494"/>
    </row>
    <row r="202" spans="1:10" ht="58">
      <c r="A202" s="18" t="s">
        <v>2882</v>
      </c>
      <c r="B202" s="50" t="s">
        <v>2883</v>
      </c>
      <c r="C202" s="50" t="s">
        <v>5859</v>
      </c>
      <c r="D202" s="525">
        <v>2</v>
      </c>
      <c r="E202" s="7"/>
      <c r="F202" s="50" t="s">
        <v>5860</v>
      </c>
      <c r="G202" s="494"/>
    </row>
    <row r="203" spans="1:10" ht="18.5">
      <c r="A203" s="181"/>
      <c r="B203" s="1084" t="s">
        <v>445</v>
      </c>
      <c r="C203" s="1077"/>
      <c r="D203" s="1077"/>
      <c r="E203" s="1077"/>
      <c r="F203" s="1077"/>
      <c r="G203" s="1571"/>
      <c r="H203" s="29">
        <f>H204+H233+H256+H267+H301+H305+H315</f>
        <v>236</v>
      </c>
      <c r="I203" s="29">
        <f>I204+I233+I256+I267+I301+I305+I315</f>
        <v>236</v>
      </c>
    </row>
    <row r="204" spans="1:10" ht="40.15" customHeight="1">
      <c r="A204" s="117" t="s">
        <v>1576</v>
      </c>
      <c r="B204" s="992" t="s">
        <v>120</v>
      </c>
      <c r="C204" s="1001"/>
      <c r="D204" s="1001"/>
      <c r="E204" s="1001"/>
      <c r="F204" s="1001"/>
      <c r="G204" s="1512"/>
      <c r="H204" s="29">
        <f>SUM(D205:D232)</f>
        <v>56</v>
      </c>
      <c r="I204" s="29">
        <f>COUNT(D205:D232)*2</f>
        <v>56</v>
      </c>
    </row>
    <row r="205" spans="1:10" ht="47.25" customHeight="1">
      <c r="A205" s="18" t="s">
        <v>446</v>
      </c>
      <c r="B205" s="320" t="s">
        <v>447</v>
      </c>
      <c r="C205" s="23" t="s">
        <v>5315</v>
      </c>
      <c r="D205" s="601">
        <v>2</v>
      </c>
      <c r="E205" s="28" t="s">
        <v>375</v>
      </c>
      <c r="F205" s="26"/>
      <c r="G205" s="293"/>
    </row>
    <row r="206" spans="1:10" ht="127.5" customHeight="1">
      <c r="A206" s="18"/>
      <c r="B206" s="320"/>
      <c r="C206" s="23" t="s">
        <v>5316</v>
      </c>
      <c r="D206" s="601">
        <v>2</v>
      </c>
      <c r="E206" s="28" t="s">
        <v>375</v>
      </c>
      <c r="F206" s="30" t="s">
        <v>5317</v>
      </c>
      <c r="G206" s="293"/>
    </row>
    <row r="207" spans="1:10" ht="31">
      <c r="A207" s="18" t="s">
        <v>451</v>
      </c>
      <c r="B207" s="54" t="s">
        <v>452</v>
      </c>
      <c r="C207" s="30" t="s">
        <v>5318</v>
      </c>
      <c r="D207" s="601">
        <v>2</v>
      </c>
      <c r="E207" s="28" t="s">
        <v>339</v>
      </c>
      <c r="F207" s="26"/>
      <c r="G207" s="293"/>
    </row>
    <row r="208" spans="1:10" ht="29">
      <c r="A208" s="18" t="s">
        <v>334</v>
      </c>
      <c r="B208" s="54"/>
      <c r="C208" s="30" t="s">
        <v>5319</v>
      </c>
      <c r="D208" s="601">
        <v>2</v>
      </c>
      <c r="E208" s="28" t="s">
        <v>339</v>
      </c>
      <c r="F208" s="26"/>
      <c r="G208" s="293"/>
    </row>
    <row r="209" spans="1:7" ht="43.5">
      <c r="A209" s="18"/>
      <c r="B209" s="54"/>
      <c r="C209" s="30" t="s">
        <v>5320</v>
      </c>
      <c r="D209" s="601">
        <v>2</v>
      </c>
      <c r="E209" s="28" t="s">
        <v>658</v>
      </c>
      <c r="F209" s="26"/>
      <c r="G209" s="293"/>
    </row>
    <row r="210" spans="1:7" ht="43.5">
      <c r="A210" s="18"/>
      <c r="B210" s="54"/>
      <c r="C210" s="30" t="s">
        <v>5321</v>
      </c>
      <c r="D210" s="601">
        <v>2</v>
      </c>
      <c r="E210" s="28" t="s">
        <v>658</v>
      </c>
      <c r="F210" s="26"/>
      <c r="G210" s="293"/>
    </row>
    <row r="211" spans="1:7" ht="40.5" customHeight="1">
      <c r="A211" s="18"/>
      <c r="B211" s="54"/>
      <c r="C211" s="229" t="s">
        <v>5322</v>
      </c>
      <c r="D211" s="601">
        <v>2</v>
      </c>
      <c r="E211" s="28" t="s">
        <v>339</v>
      </c>
      <c r="F211" s="26"/>
      <c r="G211" s="293"/>
    </row>
    <row r="212" spans="1:7" ht="33.75" customHeight="1">
      <c r="A212" s="18"/>
      <c r="B212" s="54"/>
      <c r="C212" s="229" t="s">
        <v>5323</v>
      </c>
      <c r="D212" s="601">
        <v>2</v>
      </c>
      <c r="E212" s="28" t="s">
        <v>658</v>
      </c>
      <c r="G212" s="293"/>
    </row>
    <row r="213" spans="1:7" ht="33.75" customHeight="1">
      <c r="A213" s="18"/>
      <c r="B213" s="54"/>
      <c r="C213" s="23" t="s">
        <v>5324</v>
      </c>
      <c r="D213" s="601">
        <v>2</v>
      </c>
      <c r="E213" s="28" t="s">
        <v>658</v>
      </c>
      <c r="F213" s="23"/>
      <c r="G213" s="293"/>
    </row>
    <row r="214" spans="1:7" ht="43.5">
      <c r="A214" s="18" t="s">
        <v>456</v>
      </c>
      <c r="B214" s="320" t="s">
        <v>457</v>
      </c>
      <c r="C214" s="30" t="s">
        <v>5325</v>
      </c>
      <c r="D214" s="601">
        <v>2</v>
      </c>
      <c r="E214" s="28" t="s">
        <v>339</v>
      </c>
      <c r="F214" s="26"/>
      <c r="G214" s="293"/>
    </row>
    <row r="215" spans="1:7" ht="43.5">
      <c r="A215" s="18" t="s">
        <v>334</v>
      </c>
      <c r="B215" s="320"/>
      <c r="C215" s="30" t="s">
        <v>5326</v>
      </c>
      <c r="D215" s="601">
        <v>2</v>
      </c>
      <c r="E215" s="28" t="s">
        <v>339</v>
      </c>
      <c r="F215" s="26"/>
      <c r="G215" s="293"/>
    </row>
    <row r="216" spans="1:7" ht="43.5">
      <c r="A216" s="18" t="s">
        <v>334</v>
      </c>
      <c r="B216" s="320"/>
      <c r="C216" s="30" t="s">
        <v>5327</v>
      </c>
      <c r="D216" s="601">
        <v>2</v>
      </c>
      <c r="E216" s="28" t="s">
        <v>339</v>
      </c>
      <c r="F216" s="26"/>
      <c r="G216" s="293"/>
    </row>
    <row r="217" spans="1:7" ht="87">
      <c r="A217" s="18" t="s">
        <v>334</v>
      </c>
      <c r="B217" s="320"/>
      <c r="C217" s="30" t="s">
        <v>5328</v>
      </c>
      <c r="D217" s="601">
        <v>2</v>
      </c>
      <c r="E217" s="28" t="s">
        <v>339</v>
      </c>
      <c r="F217" s="30" t="s">
        <v>5329</v>
      </c>
      <c r="G217" s="293"/>
    </row>
    <row r="218" spans="1:7" ht="43.5">
      <c r="A218" s="18" t="s">
        <v>334</v>
      </c>
      <c r="B218" s="320"/>
      <c r="C218" s="30" t="s">
        <v>5330</v>
      </c>
      <c r="D218" s="601">
        <v>2</v>
      </c>
      <c r="E218" s="28" t="s">
        <v>339</v>
      </c>
      <c r="F218" s="30" t="s">
        <v>5331</v>
      </c>
      <c r="G218" s="293"/>
    </row>
    <row r="219" spans="1:7" ht="43.5">
      <c r="A219" s="18"/>
      <c r="B219" s="320"/>
      <c r="C219" s="30" t="s">
        <v>5332</v>
      </c>
      <c r="D219" s="601">
        <v>2</v>
      </c>
      <c r="E219" s="28" t="s">
        <v>339</v>
      </c>
      <c r="F219" s="30" t="s">
        <v>5333</v>
      </c>
      <c r="G219" s="293"/>
    </row>
    <row r="220" spans="1:7" ht="43.5">
      <c r="A220" s="18"/>
      <c r="B220" s="320"/>
      <c r="C220" s="30" t="s">
        <v>5334</v>
      </c>
      <c r="D220" s="601">
        <v>2</v>
      </c>
      <c r="E220" s="28" t="s">
        <v>339</v>
      </c>
      <c r="F220" s="30" t="s">
        <v>5335</v>
      </c>
      <c r="G220" s="293"/>
    </row>
    <row r="221" spans="1:7" ht="46.5">
      <c r="A221" s="18" t="s">
        <v>474</v>
      </c>
      <c r="B221" s="320" t="s">
        <v>475</v>
      </c>
      <c r="C221" s="30" t="s">
        <v>5336</v>
      </c>
      <c r="D221" s="601">
        <v>2</v>
      </c>
      <c r="E221" s="28" t="s">
        <v>339</v>
      </c>
      <c r="F221" s="26"/>
      <c r="G221" s="293"/>
    </row>
    <row r="222" spans="1:7" ht="43.5">
      <c r="A222" s="18"/>
      <c r="B222" s="320"/>
      <c r="C222" s="30" t="s">
        <v>5337</v>
      </c>
      <c r="D222" s="601">
        <v>2</v>
      </c>
      <c r="E222" s="28" t="s">
        <v>339</v>
      </c>
      <c r="F222" s="26"/>
      <c r="G222" s="293"/>
    </row>
    <row r="223" spans="1:7" ht="46.5">
      <c r="A223" s="18" t="s">
        <v>478</v>
      </c>
      <c r="B223" s="320" t="s">
        <v>479</v>
      </c>
      <c r="C223" s="30" t="s">
        <v>5338</v>
      </c>
      <c r="D223" s="601">
        <v>2</v>
      </c>
      <c r="E223" s="28" t="s">
        <v>339</v>
      </c>
      <c r="F223" s="26"/>
      <c r="G223" s="293"/>
    </row>
    <row r="224" spans="1:7" ht="43.5">
      <c r="A224" s="18" t="s">
        <v>334</v>
      </c>
      <c r="B224" s="320"/>
      <c r="C224" s="30" t="s">
        <v>5339</v>
      </c>
      <c r="D224" s="601">
        <v>2</v>
      </c>
      <c r="E224" s="28" t="s">
        <v>1814</v>
      </c>
      <c r="F224" s="26"/>
      <c r="G224" s="293"/>
    </row>
    <row r="225" spans="1:9" ht="29">
      <c r="A225" s="18" t="s">
        <v>334</v>
      </c>
      <c r="B225" s="320"/>
      <c r="C225" s="30" t="s">
        <v>5340</v>
      </c>
      <c r="D225" s="601">
        <v>2</v>
      </c>
      <c r="E225" s="28" t="s">
        <v>339</v>
      </c>
      <c r="F225" s="26"/>
      <c r="G225" s="293"/>
    </row>
    <row r="226" spans="1:9" ht="58">
      <c r="A226" s="18"/>
      <c r="B226" s="320"/>
      <c r="C226" s="30" t="s">
        <v>5341</v>
      </c>
      <c r="D226" s="601">
        <v>2</v>
      </c>
      <c r="E226" s="28" t="s">
        <v>375</v>
      </c>
      <c r="F226" s="30" t="s">
        <v>5342</v>
      </c>
      <c r="G226" s="293"/>
    </row>
    <row r="227" spans="1:9" ht="63" customHeight="1">
      <c r="A227" s="18"/>
      <c r="B227" s="320"/>
      <c r="C227" s="30" t="s">
        <v>5343</v>
      </c>
      <c r="D227" s="601">
        <v>2</v>
      </c>
      <c r="E227" s="28" t="s">
        <v>375</v>
      </c>
      <c r="F227" s="30" t="s">
        <v>5344</v>
      </c>
      <c r="G227" s="293"/>
    </row>
    <row r="228" spans="1:9" ht="63" customHeight="1">
      <c r="A228" s="18"/>
      <c r="B228" s="320"/>
      <c r="C228" s="30" t="s">
        <v>5345</v>
      </c>
      <c r="D228" s="601">
        <v>2</v>
      </c>
      <c r="E228" s="28" t="s">
        <v>375</v>
      </c>
      <c r="F228" s="26"/>
      <c r="G228" s="293"/>
    </row>
    <row r="229" spans="1:9" ht="63" customHeight="1">
      <c r="A229" s="18"/>
      <c r="B229" s="320"/>
      <c r="C229" s="30" t="s">
        <v>5346</v>
      </c>
      <c r="D229" s="601">
        <v>2</v>
      </c>
      <c r="E229" s="28" t="s">
        <v>375</v>
      </c>
      <c r="F229" s="26"/>
      <c r="G229" s="293"/>
    </row>
    <row r="230" spans="1:9" ht="47.25" customHeight="1">
      <c r="A230" s="18"/>
      <c r="B230" s="320"/>
      <c r="C230" s="30" t="s">
        <v>5347</v>
      </c>
      <c r="D230" s="601">
        <v>2</v>
      </c>
      <c r="E230" s="28" t="s">
        <v>375</v>
      </c>
      <c r="F230" s="26"/>
      <c r="G230" s="293"/>
    </row>
    <row r="231" spans="1:9" ht="31">
      <c r="A231" s="18" t="s">
        <v>1605</v>
      </c>
      <c r="B231" s="320" t="s">
        <v>483</v>
      </c>
      <c r="C231" s="30" t="s">
        <v>5348</v>
      </c>
      <c r="D231" s="601">
        <v>2</v>
      </c>
      <c r="E231" s="28" t="s">
        <v>375</v>
      </c>
      <c r="F231" s="26"/>
      <c r="G231" s="293"/>
    </row>
    <row r="232" spans="1:9" ht="77.5">
      <c r="A232" s="18" t="s">
        <v>487</v>
      </c>
      <c r="B232" s="320" t="s">
        <v>488</v>
      </c>
      <c r="C232" s="30" t="s">
        <v>5349</v>
      </c>
      <c r="D232" s="601">
        <v>2</v>
      </c>
      <c r="E232" s="28" t="s">
        <v>339</v>
      </c>
      <c r="F232" s="26"/>
      <c r="G232" s="293"/>
    </row>
    <row r="233" spans="1:9" ht="40.15" customHeight="1">
      <c r="A233" s="117" t="s">
        <v>1613</v>
      </c>
      <c r="B233" s="1078" t="s">
        <v>118</v>
      </c>
      <c r="C233" s="1091"/>
      <c r="D233" s="1091"/>
      <c r="E233" s="1091"/>
      <c r="F233" s="1091"/>
      <c r="G233" s="1511"/>
      <c r="H233" s="29">
        <f>SUM(D234:D255)</f>
        <v>44</v>
      </c>
      <c r="I233" s="29">
        <f>COUNT(D234:D255)*2</f>
        <v>44</v>
      </c>
    </row>
    <row r="234" spans="1:9" ht="47.25" customHeight="1">
      <c r="A234" s="18" t="s">
        <v>5350</v>
      </c>
      <c r="B234" s="296" t="s">
        <v>496</v>
      </c>
      <c r="C234" s="160" t="s">
        <v>5351</v>
      </c>
      <c r="D234" s="601">
        <v>2</v>
      </c>
      <c r="E234" s="28" t="s">
        <v>375</v>
      </c>
      <c r="F234" s="26" t="s">
        <v>5352</v>
      </c>
      <c r="G234" s="293"/>
    </row>
    <row r="235" spans="1:9" ht="47.25" customHeight="1">
      <c r="A235" s="18"/>
      <c r="B235" s="296"/>
      <c r="C235" s="160" t="s">
        <v>5353</v>
      </c>
      <c r="D235" s="601">
        <v>2</v>
      </c>
      <c r="E235" s="28" t="s">
        <v>375</v>
      </c>
      <c r="F235" s="30" t="s">
        <v>5354</v>
      </c>
      <c r="G235" s="293"/>
    </row>
    <row r="236" spans="1:9" ht="47.25" customHeight="1">
      <c r="A236" s="18"/>
      <c r="B236" s="296"/>
      <c r="C236" s="160" t="s">
        <v>5355</v>
      </c>
      <c r="D236" s="601">
        <v>2</v>
      </c>
      <c r="E236" s="28" t="s">
        <v>375</v>
      </c>
      <c r="F236" s="30" t="s">
        <v>5356</v>
      </c>
      <c r="G236" s="293"/>
    </row>
    <row r="237" spans="1:9" ht="47.25" customHeight="1">
      <c r="A237" s="18"/>
      <c r="B237" s="296"/>
      <c r="C237" s="160" t="s">
        <v>5357</v>
      </c>
      <c r="D237" s="601">
        <v>2</v>
      </c>
      <c r="E237" s="28" t="s">
        <v>375</v>
      </c>
      <c r="F237" s="30" t="s">
        <v>5358</v>
      </c>
      <c r="G237" s="293"/>
    </row>
    <row r="238" spans="1:9" ht="46.5">
      <c r="A238" s="18" t="s">
        <v>5359</v>
      </c>
      <c r="B238" s="54" t="s">
        <v>500</v>
      </c>
      <c r="C238" s="25" t="s">
        <v>5360</v>
      </c>
      <c r="D238" s="601">
        <v>2</v>
      </c>
      <c r="E238" s="28" t="s">
        <v>375</v>
      </c>
      <c r="F238" s="26"/>
      <c r="G238" s="293"/>
    </row>
    <row r="239" spans="1:9" ht="29">
      <c r="A239" s="18" t="s">
        <v>334</v>
      </c>
      <c r="B239" s="54"/>
      <c r="C239" s="25" t="s">
        <v>5361</v>
      </c>
      <c r="D239" s="601">
        <v>2</v>
      </c>
      <c r="E239" s="28" t="s">
        <v>375</v>
      </c>
      <c r="G239" s="293"/>
    </row>
    <row r="240" spans="1:9" ht="27.75" customHeight="1">
      <c r="A240" s="18" t="s">
        <v>334</v>
      </c>
      <c r="B240" s="54"/>
      <c r="C240" s="239" t="s">
        <v>5362</v>
      </c>
      <c r="D240" s="601">
        <v>2</v>
      </c>
      <c r="E240" s="28" t="s">
        <v>375</v>
      </c>
      <c r="F240" s="26"/>
      <c r="G240" s="293"/>
    </row>
    <row r="241" spans="1:9" ht="27.75" customHeight="1">
      <c r="A241" s="18" t="s">
        <v>334</v>
      </c>
      <c r="B241" s="54"/>
      <c r="C241" s="30" t="s">
        <v>5363</v>
      </c>
      <c r="D241" s="601">
        <v>2</v>
      </c>
      <c r="E241" s="28" t="s">
        <v>375</v>
      </c>
      <c r="F241" s="26"/>
      <c r="G241" s="293"/>
    </row>
    <row r="242" spans="1:9" ht="58">
      <c r="A242" s="18" t="s">
        <v>501</v>
      </c>
      <c r="B242" s="54" t="s">
        <v>502</v>
      </c>
      <c r="C242" s="234" t="s">
        <v>5364</v>
      </c>
      <c r="D242" s="601">
        <v>2</v>
      </c>
      <c r="E242" s="28" t="s">
        <v>375</v>
      </c>
      <c r="F242" s="26"/>
      <c r="G242" s="293"/>
    </row>
    <row r="243" spans="1:9" ht="43.5">
      <c r="A243" s="18" t="s">
        <v>334</v>
      </c>
      <c r="B243" s="321"/>
      <c r="C243" s="50" t="s">
        <v>5365</v>
      </c>
      <c r="D243" s="601">
        <v>2</v>
      </c>
      <c r="E243" s="28" t="s">
        <v>375</v>
      </c>
      <c r="F243" s="26"/>
      <c r="G243" s="293"/>
    </row>
    <row r="244" spans="1:9" ht="29">
      <c r="A244" s="18"/>
      <c r="B244" s="321"/>
      <c r="C244" s="50" t="s">
        <v>5366</v>
      </c>
      <c r="D244" s="601">
        <v>2</v>
      </c>
      <c r="E244" s="28" t="s">
        <v>339</v>
      </c>
      <c r="F244" s="26"/>
      <c r="G244" s="293"/>
    </row>
    <row r="245" spans="1:9" ht="29">
      <c r="A245" s="18"/>
      <c r="B245" s="321"/>
      <c r="C245" s="50" t="s">
        <v>5367</v>
      </c>
      <c r="D245" s="601">
        <v>2</v>
      </c>
      <c r="E245" s="28" t="s">
        <v>339</v>
      </c>
      <c r="F245" s="26"/>
      <c r="G245" s="293"/>
    </row>
    <row r="246" spans="1:9" ht="43.5">
      <c r="A246" s="18"/>
      <c r="B246" s="321"/>
      <c r="C246" s="50" t="s">
        <v>5368</v>
      </c>
      <c r="D246" s="601">
        <v>2</v>
      </c>
      <c r="E246" s="28" t="s">
        <v>658</v>
      </c>
      <c r="F246" s="26"/>
      <c r="G246" s="293"/>
    </row>
    <row r="247" spans="1:9" ht="31">
      <c r="A247" s="18" t="s">
        <v>504</v>
      </c>
      <c r="B247" s="290" t="s">
        <v>505</v>
      </c>
      <c r="C247" s="229" t="s">
        <v>5369</v>
      </c>
      <c r="D247" s="601">
        <v>2</v>
      </c>
      <c r="E247" s="28" t="s">
        <v>339</v>
      </c>
      <c r="F247" s="26"/>
      <c r="G247" s="293"/>
    </row>
    <row r="248" spans="1:9" ht="43.5">
      <c r="A248" s="18" t="s">
        <v>334</v>
      </c>
      <c r="B248" s="290"/>
      <c r="C248" s="219" t="s">
        <v>5370</v>
      </c>
      <c r="D248" s="601">
        <v>2</v>
      </c>
      <c r="E248" s="28" t="s">
        <v>339</v>
      </c>
      <c r="F248" s="26"/>
      <c r="G248" s="293"/>
    </row>
    <row r="249" spans="1:9" ht="43.5">
      <c r="A249" s="18" t="s">
        <v>334</v>
      </c>
      <c r="B249" s="290"/>
      <c r="C249" s="219" t="s">
        <v>5371</v>
      </c>
      <c r="D249" s="601">
        <v>2</v>
      </c>
      <c r="E249" s="28" t="s">
        <v>339</v>
      </c>
      <c r="G249" s="293"/>
    </row>
    <row r="250" spans="1:9" ht="29">
      <c r="A250" s="18" t="s">
        <v>334</v>
      </c>
      <c r="B250" s="290"/>
      <c r="C250" s="30" t="s">
        <v>5372</v>
      </c>
      <c r="D250" s="601">
        <v>2</v>
      </c>
      <c r="E250" s="28" t="s">
        <v>339</v>
      </c>
      <c r="G250" s="293"/>
    </row>
    <row r="251" spans="1:9" ht="29">
      <c r="A251" s="18" t="s">
        <v>334</v>
      </c>
      <c r="B251" s="290"/>
      <c r="C251" s="219" t="s">
        <v>5373</v>
      </c>
      <c r="D251" s="601">
        <v>2</v>
      </c>
      <c r="E251" s="28" t="s">
        <v>339</v>
      </c>
      <c r="F251" s="26"/>
      <c r="G251" s="293"/>
    </row>
    <row r="252" spans="1:9" ht="43.5">
      <c r="A252" s="18" t="s">
        <v>334</v>
      </c>
      <c r="B252" s="290"/>
      <c r="C252" s="219" t="s">
        <v>5374</v>
      </c>
      <c r="D252" s="601">
        <v>2</v>
      </c>
      <c r="E252" s="28" t="s">
        <v>339</v>
      </c>
      <c r="F252" s="26"/>
      <c r="G252" s="293"/>
    </row>
    <row r="253" spans="1:9" ht="58">
      <c r="A253" s="18"/>
      <c r="B253" s="160"/>
      <c r="C253" s="219" t="s">
        <v>5375</v>
      </c>
      <c r="D253" s="601">
        <v>2</v>
      </c>
      <c r="E253" s="28" t="s">
        <v>339</v>
      </c>
      <c r="F253" s="26"/>
      <c r="G253" s="293"/>
    </row>
    <row r="254" spans="1:9" ht="29">
      <c r="A254" s="168"/>
      <c r="B254" s="228"/>
      <c r="C254" s="123" t="s">
        <v>5376</v>
      </c>
      <c r="D254" s="625">
        <v>2</v>
      </c>
      <c r="E254" s="34" t="s">
        <v>339</v>
      </c>
      <c r="F254" s="127"/>
      <c r="G254" s="703"/>
    </row>
    <row r="255" spans="1:9" ht="43.5">
      <c r="A255" s="18"/>
      <c r="B255" s="160"/>
      <c r="C255" s="50" t="s">
        <v>5371</v>
      </c>
      <c r="D255" s="601">
        <v>2</v>
      </c>
      <c r="E255" s="28" t="s">
        <v>339</v>
      </c>
      <c r="F255" s="26"/>
      <c r="G255" s="293"/>
    </row>
    <row r="256" spans="1:9" ht="40.15" customHeight="1">
      <c r="A256" s="113" t="s">
        <v>1621</v>
      </c>
      <c r="B256" s="1487" t="s">
        <v>116</v>
      </c>
      <c r="C256" s="1256"/>
      <c r="D256" s="1256"/>
      <c r="E256" s="1256"/>
      <c r="F256" s="1256"/>
      <c r="G256" s="1517"/>
      <c r="H256" s="29">
        <f>SUM(D257:D266)</f>
        <v>20</v>
      </c>
      <c r="I256" s="29">
        <f>COUNT(D257:D266)*2</f>
        <v>20</v>
      </c>
    </row>
    <row r="257" spans="1:9" ht="58">
      <c r="A257" s="18" t="s">
        <v>508</v>
      </c>
      <c r="B257" s="296" t="s">
        <v>509</v>
      </c>
      <c r="C257" s="372" t="s">
        <v>5377</v>
      </c>
      <c r="D257" s="601">
        <v>2</v>
      </c>
      <c r="E257" s="28" t="s">
        <v>339</v>
      </c>
      <c r="F257" s="26"/>
      <c r="G257" s="293"/>
    </row>
    <row r="258" spans="1:9" ht="29">
      <c r="A258" s="18" t="s">
        <v>334</v>
      </c>
      <c r="B258" s="322"/>
      <c r="C258" s="372" t="s">
        <v>5378</v>
      </c>
      <c r="D258" s="601">
        <v>2</v>
      </c>
      <c r="E258" s="28" t="s">
        <v>339</v>
      </c>
      <c r="F258" s="26"/>
      <c r="G258" s="293"/>
    </row>
    <row r="259" spans="1:9" ht="43.5">
      <c r="A259" s="18" t="s">
        <v>334</v>
      </c>
      <c r="B259" s="322"/>
      <c r="C259" s="30" t="s">
        <v>5379</v>
      </c>
      <c r="D259" s="601">
        <v>2</v>
      </c>
      <c r="E259" s="28" t="s">
        <v>375</v>
      </c>
      <c r="F259" s="26"/>
      <c r="G259" s="293"/>
    </row>
    <row r="260" spans="1:9" ht="29">
      <c r="A260" s="18" t="s">
        <v>334</v>
      </c>
      <c r="B260" s="322"/>
      <c r="C260" s="30" t="s">
        <v>5380</v>
      </c>
      <c r="D260" s="601">
        <v>2</v>
      </c>
      <c r="E260" s="28" t="s">
        <v>339</v>
      </c>
      <c r="F260" s="26"/>
      <c r="G260" s="293"/>
    </row>
    <row r="261" spans="1:9" ht="43.5">
      <c r="A261" s="18"/>
      <c r="B261" s="322"/>
      <c r="C261" s="30" t="s">
        <v>5381</v>
      </c>
      <c r="D261" s="601">
        <v>2</v>
      </c>
      <c r="E261" s="28" t="s">
        <v>375</v>
      </c>
      <c r="F261" s="26"/>
      <c r="G261" s="293"/>
    </row>
    <row r="262" spans="1:9" ht="43.5">
      <c r="A262" s="18"/>
      <c r="B262" s="322"/>
      <c r="C262" s="30" t="s">
        <v>5382</v>
      </c>
      <c r="D262" s="601">
        <v>2</v>
      </c>
      <c r="E262" s="28" t="s">
        <v>375</v>
      </c>
      <c r="F262" s="26"/>
      <c r="G262" s="293"/>
    </row>
    <row r="263" spans="1:9" ht="31">
      <c r="A263" s="18" t="s">
        <v>512</v>
      </c>
      <c r="B263" s="322" t="s">
        <v>513</v>
      </c>
      <c r="C263" s="30" t="s">
        <v>5383</v>
      </c>
      <c r="D263" s="601">
        <v>2</v>
      </c>
      <c r="E263" s="28" t="s">
        <v>339</v>
      </c>
      <c r="F263" s="26"/>
      <c r="G263" s="293"/>
    </row>
    <row r="264" spans="1:9" ht="65.25" customHeight="1">
      <c r="A264" s="18"/>
      <c r="B264" s="322"/>
      <c r="C264" s="30" t="s">
        <v>5384</v>
      </c>
      <c r="D264" s="601">
        <v>2</v>
      </c>
      <c r="E264" s="28" t="s">
        <v>375</v>
      </c>
      <c r="F264" s="26"/>
      <c r="G264" s="293"/>
    </row>
    <row r="265" spans="1:9" ht="62">
      <c r="A265" s="18" t="s">
        <v>516</v>
      </c>
      <c r="B265" s="296" t="s">
        <v>517</v>
      </c>
      <c r="C265" s="30" t="s">
        <v>5385</v>
      </c>
      <c r="D265" s="601">
        <v>2</v>
      </c>
      <c r="E265" s="28" t="s">
        <v>375</v>
      </c>
      <c r="F265" s="26"/>
      <c r="G265" s="293"/>
    </row>
    <row r="266" spans="1:9" ht="29">
      <c r="A266" s="18"/>
      <c r="B266" s="160"/>
      <c r="C266" s="30" t="s">
        <v>5386</v>
      </c>
      <c r="D266" s="601">
        <v>2</v>
      </c>
      <c r="E266" s="28" t="s">
        <v>375</v>
      </c>
      <c r="F266" s="26"/>
      <c r="G266" s="293"/>
    </row>
    <row r="267" spans="1:9" ht="40.15" customHeight="1">
      <c r="A267" s="117" t="s">
        <v>1629</v>
      </c>
      <c r="B267" s="992" t="s">
        <v>114</v>
      </c>
      <c r="C267" s="1001"/>
      <c r="D267" s="1001"/>
      <c r="E267" s="1001"/>
      <c r="F267" s="1001"/>
      <c r="G267" s="1512"/>
      <c r="H267" s="29">
        <f>SUM(D268:D300)</f>
        <v>66</v>
      </c>
      <c r="I267" s="29">
        <f>COUNT(D268:D300)*2</f>
        <v>66</v>
      </c>
    </row>
    <row r="268" spans="1:9" ht="31">
      <c r="A268" s="18" t="s">
        <v>519</v>
      </c>
      <c r="B268" s="227" t="s">
        <v>520</v>
      </c>
      <c r="C268" s="236" t="s">
        <v>5387</v>
      </c>
      <c r="D268" s="601">
        <v>2</v>
      </c>
      <c r="E268" s="28" t="s">
        <v>529</v>
      </c>
      <c r="F268" s="26" t="s">
        <v>2642</v>
      </c>
      <c r="G268" s="293"/>
    </row>
    <row r="269" spans="1:9" ht="29">
      <c r="A269" s="18" t="s">
        <v>334</v>
      </c>
      <c r="B269" s="227"/>
      <c r="C269" s="236" t="s">
        <v>5388</v>
      </c>
      <c r="D269" s="601">
        <v>2</v>
      </c>
      <c r="E269" s="28" t="s">
        <v>529</v>
      </c>
      <c r="F269" s="26" t="s">
        <v>2642</v>
      </c>
      <c r="G269" s="293"/>
    </row>
    <row r="270" spans="1:9" ht="29">
      <c r="A270" s="18"/>
      <c r="B270" s="227"/>
      <c r="C270" s="236" t="s">
        <v>5389</v>
      </c>
      <c r="D270" s="601">
        <v>2</v>
      </c>
      <c r="E270" s="28" t="s">
        <v>529</v>
      </c>
      <c r="F270" s="26"/>
      <c r="G270" s="293"/>
    </row>
    <row r="271" spans="1:9" ht="15.5">
      <c r="A271" s="18" t="s">
        <v>334</v>
      </c>
      <c r="B271" s="227"/>
      <c r="C271" s="236" t="s">
        <v>5390</v>
      </c>
      <c r="D271" s="601">
        <v>2</v>
      </c>
      <c r="E271" s="28" t="s">
        <v>529</v>
      </c>
      <c r="F271" s="26" t="s">
        <v>2642</v>
      </c>
      <c r="G271" s="293"/>
    </row>
    <row r="272" spans="1:9" ht="15.5">
      <c r="A272" s="18" t="s">
        <v>334</v>
      </c>
      <c r="B272" s="227"/>
      <c r="C272" s="236" t="s">
        <v>5391</v>
      </c>
      <c r="D272" s="601">
        <v>2</v>
      </c>
      <c r="E272" s="28" t="s">
        <v>529</v>
      </c>
      <c r="F272" s="26" t="s">
        <v>2642</v>
      </c>
      <c r="G272" s="293"/>
    </row>
    <row r="273" spans="1:7" ht="15.5">
      <c r="A273" s="18" t="s">
        <v>334</v>
      </c>
      <c r="B273" s="227"/>
      <c r="C273" s="236" t="s">
        <v>5392</v>
      </c>
      <c r="D273" s="601">
        <v>2</v>
      </c>
      <c r="E273" s="28" t="s">
        <v>529</v>
      </c>
      <c r="F273" s="26" t="s">
        <v>2642</v>
      </c>
      <c r="G273" s="293"/>
    </row>
    <row r="274" spans="1:7" ht="29">
      <c r="A274" s="18" t="s">
        <v>334</v>
      </c>
      <c r="B274" s="227"/>
      <c r="C274" s="236" t="s">
        <v>5393</v>
      </c>
      <c r="D274" s="601">
        <v>2</v>
      </c>
      <c r="E274" s="28" t="s">
        <v>529</v>
      </c>
      <c r="F274" s="26" t="s">
        <v>2642</v>
      </c>
      <c r="G274" s="293"/>
    </row>
    <row r="275" spans="1:7" ht="15.5">
      <c r="A275" s="18" t="s">
        <v>334</v>
      </c>
      <c r="B275" s="227"/>
      <c r="C275" s="236" t="s">
        <v>4498</v>
      </c>
      <c r="D275" s="601">
        <v>2</v>
      </c>
      <c r="E275" s="28" t="s">
        <v>529</v>
      </c>
      <c r="F275" s="26" t="s">
        <v>2642</v>
      </c>
      <c r="G275" s="293"/>
    </row>
    <row r="276" spans="1:7" ht="15.5">
      <c r="A276" s="18" t="s">
        <v>334</v>
      </c>
      <c r="B276" s="227"/>
      <c r="C276" s="236" t="s">
        <v>5394</v>
      </c>
      <c r="D276" s="601">
        <v>2</v>
      </c>
      <c r="E276" s="28" t="s">
        <v>529</v>
      </c>
      <c r="F276" s="26" t="s">
        <v>2642</v>
      </c>
      <c r="G276" s="293"/>
    </row>
    <row r="277" spans="1:7" ht="15.5">
      <c r="A277" s="18" t="s">
        <v>334</v>
      </c>
      <c r="B277" s="227"/>
      <c r="C277" s="236" t="s">
        <v>5395</v>
      </c>
      <c r="D277" s="601">
        <v>2</v>
      </c>
      <c r="E277" s="28" t="s">
        <v>529</v>
      </c>
      <c r="F277" s="26" t="s">
        <v>2642</v>
      </c>
      <c r="G277" s="293"/>
    </row>
    <row r="278" spans="1:7" ht="15.5">
      <c r="A278" s="18" t="s">
        <v>334</v>
      </c>
      <c r="B278" s="227"/>
      <c r="C278" s="236" t="s">
        <v>5396</v>
      </c>
      <c r="D278" s="601">
        <v>2</v>
      </c>
      <c r="E278" s="28" t="s">
        <v>529</v>
      </c>
      <c r="F278" s="26" t="s">
        <v>2642</v>
      </c>
      <c r="G278" s="293"/>
    </row>
    <row r="279" spans="1:7" ht="33.75" customHeight="1">
      <c r="A279" s="18" t="s">
        <v>334</v>
      </c>
      <c r="B279" s="227"/>
      <c r="C279" s="236" t="s">
        <v>5397</v>
      </c>
      <c r="D279" s="601">
        <v>2</v>
      </c>
      <c r="E279" s="28" t="s">
        <v>529</v>
      </c>
      <c r="F279" s="26" t="s">
        <v>2642</v>
      </c>
      <c r="G279" s="293"/>
    </row>
    <row r="280" spans="1:7" ht="15.5">
      <c r="A280" s="18" t="s">
        <v>334</v>
      </c>
      <c r="B280" s="227"/>
      <c r="C280" s="236" t="s">
        <v>5398</v>
      </c>
      <c r="D280" s="601">
        <v>2</v>
      </c>
      <c r="E280" s="28" t="s">
        <v>529</v>
      </c>
      <c r="F280" s="26" t="s">
        <v>2642</v>
      </c>
      <c r="G280" s="293"/>
    </row>
    <row r="281" spans="1:7" ht="34.5" customHeight="1">
      <c r="A281" s="18" t="s">
        <v>334</v>
      </c>
      <c r="B281" s="227"/>
      <c r="C281" s="236" t="s">
        <v>5399</v>
      </c>
      <c r="D281" s="601">
        <v>2</v>
      </c>
      <c r="E281" s="28" t="s">
        <v>529</v>
      </c>
      <c r="F281" s="26" t="s">
        <v>2642</v>
      </c>
      <c r="G281" s="293"/>
    </row>
    <row r="282" spans="1:7" ht="29.25" customHeight="1">
      <c r="A282" s="18" t="s">
        <v>334</v>
      </c>
      <c r="B282" s="227"/>
      <c r="C282" s="236" t="s">
        <v>5400</v>
      </c>
      <c r="D282" s="601">
        <v>2</v>
      </c>
      <c r="E282" s="28" t="s">
        <v>529</v>
      </c>
      <c r="F282" s="26" t="s">
        <v>2642</v>
      </c>
      <c r="G282" s="293"/>
    </row>
    <row r="283" spans="1:7" ht="46.5">
      <c r="A283" s="18" t="s">
        <v>523</v>
      </c>
      <c r="B283" s="227" t="s">
        <v>524</v>
      </c>
      <c r="C283" s="50" t="s">
        <v>5401</v>
      </c>
      <c r="D283" s="601">
        <v>2</v>
      </c>
      <c r="E283" s="28" t="s">
        <v>529</v>
      </c>
      <c r="F283" s="26" t="s">
        <v>2642</v>
      </c>
      <c r="G283" s="293"/>
    </row>
    <row r="284" spans="1:7" ht="31">
      <c r="A284" s="18" t="s">
        <v>526</v>
      </c>
      <c r="B284" s="227" t="s">
        <v>527</v>
      </c>
      <c r="C284" s="50" t="s">
        <v>2641</v>
      </c>
      <c r="D284" s="601">
        <v>2</v>
      </c>
      <c r="E284" s="28" t="s">
        <v>529</v>
      </c>
      <c r="F284" s="26" t="s">
        <v>2642</v>
      </c>
      <c r="G284" s="293"/>
    </row>
    <row r="285" spans="1:7" ht="46.5">
      <c r="A285" s="18" t="s">
        <v>531</v>
      </c>
      <c r="B285" s="227" t="s">
        <v>532</v>
      </c>
      <c r="C285" s="25" t="s">
        <v>5402</v>
      </c>
      <c r="D285" s="601">
        <v>2</v>
      </c>
      <c r="E285" s="28" t="s">
        <v>529</v>
      </c>
      <c r="F285" s="26" t="s">
        <v>2642</v>
      </c>
      <c r="G285" s="293"/>
    </row>
    <row r="286" spans="1:7" ht="15.5">
      <c r="A286" s="18" t="s">
        <v>334</v>
      </c>
      <c r="B286" s="227"/>
      <c r="C286" s="25" t="s">
        <v>5403</v>
      </c>
      <c r="D286" s="601">
        <v>2</v>
      </c>
      <c r="E286" s="28" t="s">
        <v>538</v>
      </c>
      <c r="F286" s="26" t="s">
        <v>2642</v>
      </c>
      <c r="G286" s="293"/>
    </row>
    <row r="287" spans="1:7" ht="15.5">
      <c r="A287" s="18" t="s">
        <v>334</v>
      </c>
      <c r="B287" s="227"/>
      <c r="C287" s="25" t="s">
        <v>5404</v>
      </c>
      <c r="D287" s="601">
        <v>2</v>
      </c>
      <c r="E287" s="28" t="s">
        <v>538</v>
      </c>
      <c r="F287" s="26" t="s">
        <v>2642</v>
      </c>
      <c r="G287" s="293"/>
    </row>
    <row r="288" spans="1:7" ht="15.5">
      <c r="A288" s="18" t="s">
        <v>334</v>
      </c>
      <c r="B288" s="227"/>
      <c r="C288" s="25" t="s">
        <v>5405</v>
      </c>
      <c r="D288" s="601">
        <v>2</v>
      </c>
      <c r="E288" s="28" t="s">
        <v>538</v>
      </c>
      <c r="F288" s="26" t="s">
        <v>2642</v>
      </c>
      <c r="G288" s="293"/>
    </row>
    <row r="289" spans="1:10" ht="15.5">
      <c r="A289" s="18" t="s">
        <v>334</v>
      </c>
      <c r="B289" s="227"/>
      <c r="C289" s="25" t="s">
        <v>5406</v>
      </c>
      <c r="D289" s="601">
        <v>2</v>
      </c>
      <c r="E289" s="28" t="s">
        <v>538</v>
      </c>
      <c r="F289" s="26" t="s">
        <v>2642</v>
      </c>
      <c r="G289" s="293"/>
    </row>
    <row r="290" spans="1:10" ht="29">
      <c r="A290" s="18" t="s">
        <v>334</v>
      </c>
      <c r="B290" s="227"/>
      <c r="C290" s="25" t="s">
        <v>5407</v>
      </c>
      <c r="D290" s="601">
        <v>2</v>
      </c>
      <c r="E290" s="28" t="s">
        <v>538</v>
      </c>
      <c r="F290" s="26" t="s">
        <v>2642</v>
      </c>
      <c r="G290" s="293"/>
    </row>
    <row r="291" spans="1:10" ht="15.5">
      <c r="A291" s="18" t="s">
        <v>334</v>
      </c>
      <c r="B291" s="227"/>
      <c r="C291" s="25" t="s">
        <v>5408</v>
      </c>
      <c r="D291" s="601">
        <v>2</v>
      </c>
      <c r="E291" s="28" t="s">
        <v>538</v>
      </c>
      <c r="F291" s="26" t="s">
        <v>2642</v>
      </c>
      <c r="G291" s="293"/>
    </row>
    <row r="292" spans="1:10" ht="15.5">
      <c r="A292" s="18" t="s">
        <v>334</v>
      </c>
      <c r="B292" s="227"/>
      <c r="C292" s="25" t="s">
        <v>5409</v>
      </c>
      <c r="D292" s="601">
        <v>2</v>
      </c>
      <c r="E292" s="28" t="s">
        <v>538</v>
      </c>
      <c r="F292" s="26" t="s">
        <v>2642</v>
      </c>
      <c r="G292" s="293"/>
    </row>
    <row r="293" spans="1:10" ht="15.5">
      <c r="A293" s="18" t="s">
        <v>334</v>
      </c>
      <c r="B293" s="227"/>
      <c r="C293" s="25" t="s">
        <v>5410</v>
      </c>
      <c r="D293" s="601">
        <v>2</v>
      </c>
      <c r="E293" s="28" t="s">
        <v>538</v>
      </c>
      <c r="F293" s="26" t="s">
        <v>2642</v>
      </c>
      <c r="G293" s="293"/>
    </row>
    <row r="294" spans="1:10" ht="15.5">
      <c r="A294" s="18" t="s">
        <v>334</v>
      </c>
      <c r="B294" s="227"/>
      <c r="C294" s="25" t="s">
        <v>5411</v>
      </c>
      <c r="D294" s="601">
        <v>2</v>
      </c>
      <c r="E294" s="28" t="s">
        <v>538</v>
      </c>
      <c r="F294" s="26" t="s">
        <v>2642</v>
      </c>
      <c r="G294" s="293"/>
    </row>
    <row r="295" spans="1:10" ht="15.5">
      <c r="A295" s="18" t="s">
        <v>334</v>
      </c>
      <c r="B295" s="227"/>
      <c r="C295" s="25" t="s">
        <v>5412</v>
      </c>
      <c r="D295" s="601">
        <v>2</v>
      </c>
      <c r="E295" s="28" t="s">
        <v>538</v>
      </c>
      <c r="F295" s="26" t="s">
        <v>2642</v>
      </c>
      <c r="G295" s="293"/>
    </row>
    <row r="296" spans="1:10" ht="15.5">
      <c r="A296" s="18" t="s">
        <v>334</v>
      </c>
      <c r="B296" s="114"/>
      <c r="C296" s="25" t="s">
        <v>5413</v>
      </c>
      <c r="D296" s="601">
        <v>2</v>
      </c>
      <c r="E296" s="28" t="s">
        <v>538</v>
      </c>
      <c r="F296" s="26" t="s">
        <v>2642</v>
      </c>
      <c r="G296" s="293"/>
    </row>
    <row r="297" spans="1:10" ht="15.5">
      <c r="A297" s="18" t="s">
        <v>334</v>
      </c>
      <c r="B297" s="227"/>
      <c r="C297" s="25" t="s">
        <v>5414</v>
      </c>
      <c r="D297" s="601">
        <v>2</v>
      </c>
      <c r="E297" s="28" t="s">
        <v>538</v>
      </c>
      <c r="F297" s="26" t="s">
        <v>2642</v>
      </c>
      <c r="G297" s="293"/>
    </row>
    <row r="298" spans="1:10" ht="31">
      <c r="A298" s="18" t="s">
        <v>534</v>
      </c>
      <c r="B298" s="227" t="s">
        <v>535</v>
      </c>
      <c r="C298" s="25" t="s">
        <v>5415</v>
      </c>
      <c r="D298" s="601">
        <v>2</v>
      </c>
      <c r="E298" s="28" t="s">
        <v>538</v>
      </c>
      <c r="G298" s="293"/>
    </row>
    <row r="299" spans="1:10" ht="48" customHeight="1">
      <c r="A299" s="18" t="s">
        <v>334</v>
      </c>
      <c r="B299" s="227"/>
      <c r="C299" s="50" t="s">
        <v>5416</v>
      </c>
      <c r="D299" s="601">
        <v>2</v>
      </c>
      <c r="E299" s="28" t="s">
        <v>538</v>
      </c>
      <c r="F299" s="26"/>
      <c r="G299" s="293"/>
    </row>
    <row r="300" spans="1:10" ht="29">
      <c r="A300" s="18" t="s">
        <v>334</v>
      </c>
      <c r="B300" s="227"/>
      <c r="C300" s="25" t="s">
        <v>5417</v>
      </c>
      <c r="D300" s="601">
        <v>2</v>
      </c>
      <c r="E300" s="28" t="s">
        <v>538</v>
      </c>
      <c r="F300" s="26"/>
      <c r="G300" s="293"/>
    </row>
    <row r="301" spans="1:10" ht="40.15" customHeight="1">
      <c r="A301" s="117" t="s">
        <v>1647</v>
      </c>
      <c r="B301" s="1078" t="s">
        <v>112</v>
      </c>
      <c r="C301" s="1091"/>
      <c r="D301" s="1091"/>
      <c r="E301" s="1091"/>
      <c r="F301" s="1091"/>
      <c r="G301" s="1511"/>
      <c r="H301" s="29">
        <f>SUM(D302:D304)</f>
        <v>2</v>
      </c>
      <c r="I301" s="29">
        <f>COUNT(D302:D304)*2</f>
        <v>2</v>
      </c>
    </row>
    <row r="302" spans="1:10" ht="43.5">
      <c r="A302" s="18" t="s">
        <v>1649</v>
      </c>
      <c r="B302" s="227" t="s">
        <v>550</v>
      </c>
      <c r="C302" s="30" t="s">
        <v>5429</v>
      </c>
      <c r="D302" s="601">
        <v>2</v>
      </c>
      <c r="E302" s="28" t="s">
        <v>538</v>
      </c>
      <c r="F302" s="26"/>
      <c r="G302" s="293"/>
    </row>
    <row r="303" spans="1:10" ht="31" hidden="1">
      <c r="A303" s="27" t="s">
        <v>1660</v>
      </c>
      <c r="B303" s="227" t="s">
        <v>571</v>
      </c>
      <c r="C303" s="26"/>
      <c r="D303" s="26"/>
      <c r="E303" s="28"/>
      <c r="F303" s="26"/>
      <c r="G303" s="26"/>
      <c r="J303" s="7"/>
    </row>
    <row r="304" spans="1:10" ht="46.5" hidden="1">
      <c r="A304" s="27" t="s">
        <v>1665</v>
      </c>
      <c r="B304" s="54" t="s">
        <v>578</v>
      </c>
      <c r="C304" s="26"/>
      <c r="D304" s="26"/>
      <c r="E304" s="28"/>
      <c r="F304" s="26"/>
      <c r="G304" s="26"/>
      <c r="J304" s="7"/>
    </row>
    <row r="305" spans="1:10" ht="40.15" customHeight="1">
      <c r="A305" s="117" t="s">
        <v>1669</v>
      </c>
      <c r="B305" s="1078" t="s">
        <v>110</v>
      </c>
      <c r="C305" s="1091"/>
      <c r="D305" s="1091"/>
      <c r="E305" s="1091"/>
      <c r="F305" s="1091"/>
      <c r="G305" s="1511"/>
      <c r="H305" s="29">
        <f>SUM(D306:D314)</f>
        <v>8</v>
      </c>
      <c r="I305" s="29">
        <f>COUNT(D306:D314)*2</f>
        <v>8</v>
      </c>
    </row>
    <row r="306" spans="1:10" ht="46.5" hidden="1">
      <c r="A306" s="27" t="s">
        <v>1670</v>
      </c>
      <c r="B306" s="227" t="s">
        <v>581</v>
      </c>
      <c r="C306" s="26"/>
      <c r="D306" s="26"/>
      <c r="E306" s="28"/>
      <c r="F306" s="26"/>
      <c r="G306" s="26"/>
      <c r="J306" s="7"/>
    </row>
    <row r="307" spans="1:10" ht="46.5" hidden="1">
      <c r="A307" s="27" t="s">
        <v>1672</v>
      </c>
      <c r="B307" s="227" t="s">
        <v>586</v>
      </c>
      <c r="C307" s="26"/>
      <c r="D307" s="26"/>
      <c r="E307" s="28"/>
      <c r="F307" s="26"/>
      <c r="G307" s="26"/>
      <c r="J307" s="7"/>
    </row>
    <row r="308" spans="1:10" ht="46.5" hidden="1">
      <c r="A308" s="27" t="s">
        <v>1687</v>
      </c>
      <c r="B308" s="227" t="s">
        <v>591</v>
      </c>
      <c r="C308" s="26"/>
      <c r="D308" s="26"/>
      <c r="E308" s="28"/>
      <c r="F308" s="26"/>
      <c r="G308" s="26"/>
      <c r="J308" s="7"/>
    </row>
    <row r="309" spans="1:10" ht="62" hidden="1">
      <c r="A309" s="27" t="s">
        <v>1690</v>
      </c>
      <c r="B309" s="227" t="s">
        <v>595</v>
      </c>
      <c r="C309" s="26"/>
      <c r="D309" s="26"/>
      <c r="E309" s="28"/>
      <c r="F309" s="26"/>
      <c r="G309" s="26"/>
      <c r="J309" s="7"/>
    </row>
    <row r="310" spans="1:10" ht="15.5" hidden="1">
      <c r="A310" s="27" t="s">
        <v>1693</v>
      </c>
      <c r="B310" s="227" t="s">
        <v>600</v>
      </c>
      <c r="C310" s="26"/>
      <c r="D310" s="26"/>
      <c r="E310" s="28"/>
      <c r="F310" s="26"/>
      <c r="G310" s="26"/>
      <c r="J310" s="7"/>
    </row>
    <row r="311" spans="1:10" ht="58">
      <c r="A311" s="18" t="s">
        <v>603</v>
      </c>
      <c r="B311" s="227" t="s">
        <v>604</v>
      </c>
      <c r="C311" s="30" t="s">
        <v>5430</v>
      </c>
      <c r="D311" s="601">
        <v>2</v>
      </c>
      <c r="E311" s="22" t="s">
        <v>339</v>
      </c>
      <c r="F311" s="30" t="s">
        <v>5431</v>
      </c>
      <c r="G311" s="293"/>
    </row>
    <row r="312" spans="1:10" ht="43.5">
      <c r="A312" s="18"/>
      <c r="B312" s="227"/>
      <c r="C312" s="30" t="s">
        <v>5432</v>
      </c>
      <c r="D312" s="601">
        <v>2</v>
      </c>
      <c r="E312" s="22" t="s">
        <v>339</v>
      </c>
      <c r="F312" s="30" t="s">
        <v>5433</v>
      </c>
      <c r="G312" s="293"/>
    </row>
    <row r="313" spans="1:10" ht="46.5">
      <c r="A313" s="18" t="s">
        <v>1697</v>
      </c>
      <c r="B313" s="227" t="s">
        <v>610</v>
      </c>
      <c r="C313" s="30" t="s">
        <v>5434</v>
      </c>
      <c r="D313" s="601">
        <v>2</v>
      </c>
      <c r="E313" s="22" t="s">
        <v>339</v>
      </c>
      <c r="F313" s="317"/>
      <c r="G313" s="293"/>
    </row>
    <row r="314" spans="1:10" ht="29">
      <c r="A314" s="18"/>
      <c r="B314" s="227"/>
      <c r="C314" s="30" t="s">
        <v>5435</v>
      </c>
      <c r="D314" s="601">
        <v>2</v>
      </c>
      <c r="E314" s="22" t="s">
        <v>339</v>
      </c>
      <c r="F314" s="26"/>
      <c r="G314" s="293"/>
    </row>
    <row r="315" spans="1:10" ht="15.5">
      <c r="A315" s="60" t="s">
        <v>109</v>
      </c>
      <c r="B315" s="993" t="s">
        <v>5861</v>
      </c>
      <c r="C315" s="994"/>
      <c r="D315" s="994"/>
      <c r="E315" s="994"/>
      <c r="F315" s="994"/>
      <c r="G315" s="1498"/>
      <c r="H315" s="29">
        <f>SUM(D316:D335)</f>
        <v>40</v>
      </c>
      <c r="I315" s="29">
        <f>COUNT(D316:D335)*2</f>
        <v>40</v>
      </c>
    </row>
    <row r="316" spans="1:10" ht="145">
      <c r="A316" s="60" t="s">
        <v>1702</v>
      </c>
      <c r="B316" s="50" t="s">
        <v>1703</v>
      </c>
      <c r="C316" s="50" t="s">
        <v>1704</v>
      </c>
      <c r="D316" s="526">
        <v>2</v>
      </c>
      <c r="E316" s="26"/>
      <c r="F316" s="50" t="s">
        <v>5862</v>
      </c>
      <c r="G316" s="494"/>
    </row>
    <row r="317" spans="1:10" ht="101.5">
      <c r="A317" s="60" t="s">
        <v>1706</v>
      </c>
      <c r="B317" s="50" t="s">
        <v>1707</v>
      </c>
      <c r="C317" s="50" t="s">
        <v>1708</v>
      </c>
      <c r="D317" s="524">
        <v>2</v>
      </c>
      <c r="E317" s="26"/>
      <c r="F317" s="50" t="s">
        <v>2975</v>
      </c>
      <c r="G317" s="494"/>
    </row>
    <row r="318" spans="1:10" ht="87">
      <c r="A318" s="60" t="s">
        <v>2976</v>
      </c>
      <c r="B318" s="50" t="s">
        <v>2977</v>
      </c>
      <c r="C318" s="50" t="s">
        <v>5863</v>
      </c>
      <c r="D318" s="524">
        <v>2</v>
      </c>
      <c r="E318" s="26"/>
      <c r="F318" s="50" t="s">
        <v>5864</v>
      </c>
      <c r="G318" s="494"/>
    </row>
    <row r="319" spans="1:10" ht="130.5">
      <c r="A319" s="60" t="s">
        <v>2978</v>
      </c>
      <c r="B319" s="50" t="s">
        <v>2979</v>
      </c>
      <c r="C319" s="50" t="s">
        <v>5865</v>
      </c>
      <c r="D319" s="524">
        <v>2</v>
      </c>
      <c r="E319" s="26"/>
      <c r="F319" s="50" t="s">
        <v>5866</v>
      </c>
      <c r="G319" s="494"/>
    </row>
    <row r="320" spans="1:10" ht="101.5">
      <c r="A320" s="60" t="s">
        <v>2980</v>
      </c>
      <c r="B320" s="487" t="s">
        <v>2981</v>
      </c>
      <c r="C320" s="487" t="s">
        <v>5867</v>
      </c>
      <c r="D320" s="524">
        <v>2</v>
      </c>
      <c r="E320" s="26"/>
      <c r="F320" s="50" t="s">
        <v>5868</v>
      </c>
      <c r="G320" s="494"/>
    </row>
    <row r="321" spans="1:9" ht="145">
      <c r="A321" s="60" t="s">
        <v>2982</v>
      </c>
      <c r="B321" s="50" t="s">
        <v>2983</v>
      </c>
      <c r="C321" s="50" t="s">
        <v>5869</v>
      </c>
      <c r="D321" s="524">
        <v>2</v>
      </c>
      <c r="E321" s="26"/>
      <c r="F321" s="50" t="s">
        <v>5870</v>
      </c>
      <c r="G321" s="494"/>
    </row>
    <row r="322" spans="1:9" ht="217.5">
      <c r="A322" s="60" t="s">
        <v>2984</v>
      </c>
      <c r="B322" s="50" t="s">
        <v>5871</v>
      </c>
      <c r="C322" s="50" t="s">
        <v>5872</v>
      </c>
      <c r="D322" s="524">
        <v>2</v>
      </c>
      <c r="E322" s="26"/>
      <c r="F322" s="50" t="s">
        <v>5873</v>
      </c>
      <c r="G322" s="494"/>
    </row>
    <row r="323" spans="1:9" ht="188.5">
      <c r="A323" s="60" t="s">
        <v>2986</v>
      </c>
      <c r="B323" s="50" t="s">
        <v>2987</v>
      </c>
      <c r="C323" s="50" t="s">
        <v>5874</v>
      </c>
      <c r="D323" s="524">
        <v>2</v>
      </c>
      <c r="E323" s="26"/>
      <c r="F323" s="50" t="s">
        <v>5875</v>
      </c>
      <c r="G323" s="59"/>
    </row>
    <row r="324" spans="1:9" ht="43.5">
      <c r="A324" s="18" t="s">
        <v>5879</v>
      </c>
      <c r="B324" s="50" t="s">
        <v>1711</v>
      </c>
      <c r="C324" s="30" t="s">
        <v>5418</v>
      </c>
      <c r="D324" s="601">
        <v>2</v>
      </c>
      <c r="E324" s="28" t="s">
        <v>538</v>
      </c>
      <c r="F324" s="26"/>
      <c r="G324" s="293"/>
    </row>
    <row r="325" spans="1:9" ht="43.5">
      <c r="A325" s="18"/>
      <c r="B325" s="227"/>
      <c r="C325" s="30" t="s">
        <v>5419</v>
      </c>
      <c r="D325" s="601">
        <v>2</v>
      </c>
      <c r="E325" s="28" t="s">
        <v>538</v>
      </c>
      <c r="F325" s="26"/>
      <c r="G325" s="293"/>
    </row>
    <row r="326" spans="1:9" ht="43.5">
      <c r="A326" s="18"/>
      <c r="B326" s="227"/>
      <c r="C326" s="50" t="s">
        <v>5420</v>
      </c>
      <c r="D326" s="601">
        <v>2</v>
      </c>
      <c r="E326" s="28" t="s">
        <v>538</v>
      </c>
      <c r="F326" s="26"/>
      <c r="G326" s="293"/>
    </row>
    <row r="327" spans="1:9" ht="43.5">
      <c r="A327" s="18"/>
      <c r="B327" s="227"/>
      <c r="C327" s="30" t="s">
        <v>5421</v>
      </c>
      <c r="D327" s="601">
        <v>2</v>
      </c>
      <c r="E327" s="28" t="s">
        <v>538</v>
      </c>
      <c r="F327" s="26"/>
      <c r="G327" s="293"/>
    </row>
    <row r="328" spans="1:9" ht="43.5">
      <c r="A328" s="18"/>
      <c r="B328" s="227"/>
      <c r="C328" s="50" t="s">
        <v>5422</v>
      </c>
      <c r="D328" s="601">
        <v>2</v>
      </c>
      <c r="E328" s="28" t="s">
        <v>538</v>
      </c>
      <c r="F328" s="26"/>
      <c r="G328" s="293"/>
    </row>
    <row r="329" spans="1:9" ht="29">
      <c r="A329" s="18"/>
      <c r="B329" s="227"/>
      <c r="C329" s="50" t="s">
        <v>5423</v>
      </c>
      <c r="D329" s="601">
        <v>2</v>
      </c>
      <c r="E329" s="28" t="s">
        <v>538</v>
      </c>
      <c r="F329" s="26"/>
      <c r="G329" s="293"/>
    </row>
    <row r="330" spans="1:9" ht="29">
      <c r="A330" s="18"/>
      <c r="B330" s="227"/>
      <c r="C330" s="261" t="s">
        <v>5424</v>
      </c>
      <c r="D330" s="601">
        <v>2</v>
      </c>
      <c r="E330" s="28" t="s">
        <v>538</v>
      </c>
      <c r="F330" s="26"/>
      <c r="G330" s="293"/>
    </row>
    <row r="331" spans="1:9" ht="15.5">
      <c r="A331" s="18"/>
      <c r="B331" s="227"/>
      <c r="C331" s="50" t="s">
        <v>5425</v>
      </c>
      <c r="D331" s="601">
        <v>2</v>
      </c>
      <c r="E331" s="28" t="s">
        <v>538</v>
      </c>
      <c r="F331" s="26"/>
      <c r="G331" s="293"/>
    </row>
    <row r="332" spans="1:9" ht="29">
      <c r="A332" s="18"/>
      <c r="B332" s="227"/>
      <c r="C332" s="50" t="s">
        <v>5426</v>
      </c>
      <c r="D332" s="601">
        <v>2</v>
      </c>
      <c r="E332" s="28" t="s">
        <v>538</v>
      </c>
      <c r="F332" s="26"/>
      <c r="G332" s="293"/>
    </row>
    <row r="333" spans="1:9" ht="29">
      <c r="A333" s="18"/>
      <c r="B333" s="227"/>
      <c r="C333" s="50" t="s">
        <v>5427</v>
      </c>
      <c r="D333" s="601">
        <v>2</v>
      </c>
      <c r="E333" s="28" t="s">
        <v>538</v>
      </c>
      <c r="F333" s="26"/>
      <c r="G333" s="293"/>
    </row>
    <row r="334" spans="1:9" ht="130.5">
      <c r="A334" s="60" t="s">
        <v>2993</v>
      </c>
      <c r="B334" s="50" t="s">
        <v>1719</v>
      </c>
      <c r="C334" s="30" t="s">
        <v>5428</v>
      </c>
      <c r="D334" s="601">
        <v>2</v>
      </c>
      <c r="E334" s="28" t="s">
        <v>538</v>
      </c>
      <c r="F334" s="50" t="s">
        <v>5876</v>
      </c>
      <c r="G334" s="293"/>
    </row>
    <row r="335" spans="1:9" ht="116">
      <c r="A335" s="60" t="s">
        <v>2994</v>
      </c>
      <c r="B335" s="50" t="s">
        <v>2995</v>
      </c>
      <c r="C335" s="50" t="s">
        <v>5877</v>
      </c>
      <c r="D335" s="524">
        <v>2</v>
      </c>
      <c r="E335" s="26"/>
      <c r="F335" s="50" t="s">
        <v>5878</v>
      </c>
      <c r="G335" s="293"/>
    </row>
    <row r="336" spans="1:9" ht="18.5">
      <c r="A336" s="181"/>
      <c r="B336" s="1084" t="s">
        <v>618</v>
      </c>
      <c r="C336" s="1077"/>
      <c r="D336" s="1077"/>
      <c r="E336" s="1077"/>
      <c r="F336" s="1077"/>
      <c r="G336" s="1571"/>
      <c r="H336" s="29">
        <f>H337+H348+H358+H384+H411+H439+H443+H454+H463+H480+H500+H435</f>
        <v>298</v>
      </c>
      <c r="I336" s="29">
        <f>I337+I348+I358+I384+I411+I439+I443+I454+I463+I480+I500+I435</f>
        <v>298</v>
      </c>
    </row>
    <row r="337" spans="1:10" ht="40.15" customHeight="1">
      <c r="A337" s="135" t="s">
        <v>1722</v>
      </c>
      <c r="B337" s="1078" t="s">
        <v>106</v>
      </c>
      <c r="C337" s="1091"/>
      <c r="D337" s="1091"/>
      <c r="E337" s="1091"/>
      <c r="F337" s="1091"/>
      <c r="G337" s="1511"/>
      <c r="H337" s="29">
        <f>SUM(D338:D347)</f>
        <v>18</v>
      </c>
      <c r="I337" s="29">
        <f>COUNT(D338:D347)*2</f>
        <v>18</v>
      </c>
    </row>
    <row r="338" spans="1:10" ht="31">
      <c r="A338" s="18" t="s">
        <v>619</v>
      </c>
      <c r="B338" s="160" t="s">
        <v>620</v>
      </c>
      <c r="C338" s="30" t="s">
        <v>5436</v>
      </c>
      <c r="D338" s="601">
        <v>2</v>
      </c>
      <c r="E338" s="28" t="s">
        <v>538</v>
      </c>
      <c r="F338" s="26"/>
      <c r="G338" s="293"/>
    </row>
    <row r="339" spans="1:10" ht="43.5">
      <c r="A339" s="18"/>
      <c r="B339" s="160"/>
      <c r="C339" s="50" t="s">
        <v>5437</v>
      </c>
      <c r="D339" s="601">
        <v>2</v>
      </c>
      <c r="E339" s="28" t="s">
        <v>538</v>
      </c>
      <c r="F339" s="26"/>
      <c r="G339" s="293"/>
    </row>
    <row r="340" spans="1:10" ht="29">
      <c r="A340" s="18"/>
      <c r="B340" s="160"/>
      <c r="C340" s="30" t="s">
        <v>5438</v>
      </c>
      <c r="D340" s="601">
        <v>2</v>
      </c>
      <c r="E340" s="28" t="s">
        <v>538</v>
      </c>
      <c r="G340" s="293"/>
    </row>
    <row r="341" spans="1:10" ht="43.5">
      <c r="A341" s="18"/>
      <c r="B341" s="160"/>
      <c r="C341" s="50" t="s">
        <v>5439</v>
      </c>
      <c r="D341" s="601">
        <v>2</v>
      </c>
      <c r="E341" s="28" t="s">
        <v>538</v>
      </c>
      <c r="F341" s="50"/>
      <c r="G341" s="293"/>
    </row>
    <row r="342" spans="1:10" ht="29">
      <c r="A342" s="18"/>
      <c r="B342" s="160"/>
      <c r="C342" s="50" t="s">
        <v>5440</v>
      </c>
      <c r="D342" s="601">
        <v>2</v>
      </c>
      <c r="E342" s="28" t="s">
        <v>538</v>
      </c>
      <c r="F342" s="50"/>
      <c r="G342" s="293"/>
    </row>
    <row r="343" spans="1:10" ht="72.5">
      <c r="A343" s="18"/>
      <c r="B343" s="160"/>
      <c r="C343" s="23" t="s">
        <v>5441</v>
      </c>
      <c r="D343" s="601">
        <v>2</v>
      </c>
      <c r="E343" s="28" t="s">
        <v>538</v>
      </c>
      <c r="F343" s="50"/>
      <c r="G343" s="293"/>
    </row>
    <row r="344" spans="1:10" ht="72.5">
      <c r="A344" s="18"/>
      <c r="B344" s="160"/>
      <c r="C344" s="25" t="s">
        <v>5442</v>
      </c>
      <c r="D344" s="601">
        <v>2</v>
      </c>
      <c r="E344" s="28" t="s">
        <v>538</v>
      </c>
      <c r="F344" s="50"/>
      <c r="G344" s="293"/>
    </row>
    <row r="345" spans="1:10" ht="46.5">
      <c r="A345" s="18" t="s">
        <v>624</v>
      </c>
      <c r="B345" s="114" t="s">
        <v>625</v>
      </c>
      <c r="C345" s="30" t="s">
        <v>5443</v>
      </c>
      <c r="D345" s="601">
        <v>2</v>
      </c>
      <c r="E345" s="28" t="s">
        <v>538</v>
      </c>
      <c r="F345" s="26"/>
      <c r="G345" s="293"/>
    </row>
    <row r="346" spans="1:10" ht="29">
      <c r="A346" s="18"/>
      <c r="B346" s="114"/>
      <c r="C346" s="30" t="s">
        <v>5444</v>
      </c>
      <c r="D346" s="601">
        <v>2</v>
      </c>
      <c r="E346" s="28" t="s">
        <v>646</v>
      </c>
      <c r="F346" s="26"/>
      <c r="G346" s="293"/>
    </row>
    <row r="347" spans="1:10" ht="46.5" hidden="1">
      <c r="A347" s="27" t="s">
        <v>1728</v>
      </c>
      <c r="B347" s="114" t="s">
        <v>629</v>
      </c>
      <c r="C347" s="26"/>
      <c r="D347" s="26"/>
      <c r="E347" s="28"/>
      <c r="F347" s="26"/>
      <c r="G347" s="26"/>
      <c r="J347" s="7"/>
    </row>
    <row r="348" spans="1:10" ht="40.15" customHeight="1">
      <c r="A348" s="117" t="s">
        <v>1731</v>
      </c>
      <c r="B348" s="1078" t="s">
        <v>104</v>
      </c>
      <c r="C348" s="1091"/>
      <c r="D348" s="1091"/>
      <c r="E348" s="1091"/>
      <c r="F348" s="1091"/>
      <c r="G348" s="1511"/>
      <c r="H348" s="29">
        <f>SUM(D349:D357)</f>
        <v>10</v>
      </c>
      <c r="I348" s="29">
        <f>COUNT(D349:D357)*2</f>
        <v>10</v>
      </c>
    </row>
    <row r="349" spans="1:10" ht="46.5" hidden="1">
      <c r="A349" s="27" t="s">
        <v>631</v>
      </c>
      <c r="B349" s="114" t="s">
        <v>632</v>
      </c>
      <c r="C349" s="26"/>
      <c r="D349" s="26"/>
      <c r="E349" s="28"/>
      <c r="F349" s="26"/>
      <c r="G349" s="26"/>
      <c r="J349" s="7"/>
    </row>
    <row r="350" spans="1:10" ht="31" hidden="1">
      <c r="A350" s="27" t="s">
        <v>635</v>
      </c>
      <c r="B350" s="160" t="s">
        <v>636</v>
      </c>
      <c r="C350" s="26"/>
      <c r="D350" s="26"/>
      <c r="E350" s="28"/>
      <c r="F350" s="26"/>
      <c r="G350" s="26"/>
      <c r="J350" s="7"/>
    </row>
    <row r="351" spans="1:10" ht="31" hidden="1">
      <c r="A351" s="27" t="s">
        <v>1733</v>
      </c>
      <c r="B351" s="114" t="s">
        <v>638</v>
      </c>
      <c r="C351" s="50"/>
      <c r="D351" s="26"/>
      <c r="E351" s="28"/>
      <c r="F351" s="26"/>
      <c r="G351" s="26"/>
      <c r="J351" s="7"/>
    </row>
    <row r="352" spans="1:10" ht="43.5">
      <c r="A352" s="18" t="s">
        <v>1737</v>
      </c>
      <c r="B352" s="114" t="s">
        <v>642</v>
      </c>
      <c r="C352" s="30" t="s">
        <v>5445</v>
      </c>
      <c r="D352" s="601">
        <v>2</v>
      </c>
      <c r="E352" s="28" t="s">
        <v>538</v>
      </c>
      <c r="F352" s="26"/>
      <c r="G352" s="293"/>
    </row>
    <row r="353" spans="1:10" ht="58">
      <c r="A353" s="18"/>
      <c r="B353" s="114"/>
      <c r="C353" s="30" t="s">
        <v>5446</v>
      </c>
      <c r="D353" s="601">
        <v>2</v>
      </c>
      <c r="E353" s="28" t="s">
        <v>538</v>
      </c>
      <c r="F353" s="26"/>
      <c r="G353" s="293"/>
    </row>
    <row r="354" spans="1:10" ht="43.5">
      <c r="A354" s="18" t="s">
        <v>1740</v>
      </c>
      <c r="B354" s="160" t="s">
        <v>648</v>
      </c>
      <c r="C354" s="30" t="s">
        <v>5447</v>
      </c>
      <c r="D354" s="601">
        <v>2</v>
      </c>
      <c r="E354" s="28" t="s">
        <v>529</v>
      </c>
      <c r="F354" s="26" t="s">
        <v>5448</v>
      </c>
      <c r="G354" s="293"/>
    </row>
    <row r="355" spans="1:10" ht="58">
      <c r="A355" s="18" t="s">
        <v>1745</v>
      </c>
      <c r="B355" s="30" t="s">
        <v>655</v>
      </c>
      <c r="C355" s="23" t="s">
        <v>5449</v>
      </c>
      <c r="D355" s="601">
        <v>2</v>
      </c>
      <c r="E355" s="28" t="s">
        <v>651</v>
      </c>
      <c r="F355" s="26"/>
      <c r="G355" s="293"/>
    </row>
    <row r="356" spans="1:10" ht="46.5" hidden="1">
      <c r="A356" s="27" t="s">
        <v>1748</v>
      </c>
      <c r="B356" s="114" t="s">
        <v>661</v>
      </c>
      <c r="C356" s="26"/>
      <c r="D356" s="26"/>
      <c r="E356" s="28"/>
      <c r="F356" s="26"/>
      <c r="G356" s="26"/>
      <c r="J356" s="7"/>
    </row>
    <row r="357" spans="1:10" ht="87">
      <c r="A357" s="18" t="s">
        <v>1750</v>
      </c>
      <c r="B357" s="114" t="s">
        <v>665</v>
      </c>
      <c r="C357" s="30" t="s">
        <v>5450</v>
      </c>
      <c r="D357" s="601">
        <v>2</v>
      </c>
      <c r="E357" s="28" t="s">
        <v>651</v>
      </c>
      <c r="F357" s="26"/>
      <c r="G357" s="293"/>
    </row>
    <row r="358" spans="1:10" ht="40.15" customHeight="1">
      <c r="A358" s="135" t="s">
        <v>1751</v>
      </c>
      <c r="B358" s="1078" t="s">
        <v>102</v>
      </c>
      <c r="C358" s="1091"/>
      <c r="D358" s="1091"/>
      <c r="E358" s="1091"/>
      <c r="F358" s="1091"/>
      <c r="G358" s="1511"/>
      <c r="H358" s="29">
        <f>SUM(D359:D383)</f>
        <v>48</v>
      </c>
      <c r="I358" s="29">
        <f>COUNT(D359:D383)*2</f>
        <v>48</v>
      </c>
    </row>
    <row r="359" spans="1:10" ht="31">
      <c r="A359" s="18" t="s">
        <v>667</v>
      </c>
      <c r="B359" s="114" t="s">
        <v>668</v>
      </c>
      <c r="C359" s="30" t="s">
        <v>5451</v>
      </c>
      <c r="D359" s="601">
        <v>2</v>
      </c>
      <c r="E359" s="28" t="s">
        <v>339</v>
      </c>
      <c r="F359" s="26"/>
      <c r="G359" s="293"/>
    </row>
    <row r="360" spans="1:10" ht="29">
      <c r="A360" s="18"/>
      <c r="B360" s="114"/>
      <c r="C360" s="30" t="s">
        <v>5452</v>
      </c>
      <c r="D360" s="601">
        <v>2</v>
      </c>
      <c r="E360" s="28" t="s">
        <v>339</v>
      </c>
      <c r="F360" s="30" t="s">
        <v>5453</v>
      </c>
      <c r="G360" s="293"/>
    </row>
    <row r="361" spans="1:10" ht="29">
      <c r="A361" s="18"/>
      <c r="B361" s="114"/>
      <c r="C361" s="30" t="s">
        <v>5454</v>
      </c>
      <c r="D361" s="601">
        <v>2</v>
      </c>
      <c r="E361" s="28" t="s">
        <v>339</v>
      </c>
      <c r="F361" s="26"/>
      <c r="G361" s="293"/>
    </row>
    <row r="362" spans="1:10" ht="43.5">
      <c r="A362" s="18"/>
      <c r="B362" s="114"/>
      <c r="C362" s="30" t="s">
        <v>5455</v>
      </c>
      <c r="D362" s="601">
        <v>2</v>
      </c>
      <c r="E362" s="28" t="s">
        <v>339</v>
      </c>
      <c r="F362" s="26"/>
      <c r="G362" s="293"/>
    </row>
    <row r="363" spans="1:10" ht="29">
      <c r="A363" s="18"/>
      <c r="B363" s="114"/>
      <c r="C363" s="30" t="s">
        <v>5456</v>
      </c>
      <c r="D363" s="601">
        <v>2</v>
      </c>
      <c r="E363" s="28" t="s">
        <v>339</v>
      </c>
      <c r="F363" s="26"/>
      <c r="G363" s="293"/>
    </row>
    <row r="364" spans="1:10" ht="43.5">
      <c r="A364" s="18" t="s">
        <v>672</v>
      </c>
      <c r="B364" s="114" t="s">
        <v>673</v>
      </c>
      <c r="C364" s="30" t="s">
        <v>5457</v>
      </c>
      <c r="D364" s="601">
        <v>2</v>
      </c>
      <c r="E364" s="28" t="s">
        <v>339</v>
      </c>
      <c r="F364" s="26"/>
      <c r="G364" s="293"/>
    </row>
    <row r="365" spans="1:10" ht="29">
      <c r="A365" s="18" t="s">
        <v>334</v>
      </c>
      <c r="B365" s="114"/>
      <c r="C365" s="30" t="s">
        <v>5458</v>
      </c>
      <c r="D365" s="601">
        <v>2</v>
      </c>
      <c r="E365" s="28" t="s">
        <v>375</v>
      </c>
      <c r="F365" s="26"/>
      <c r="G365" s="293"/>
    </row>
    <row r="366" spans="1:10" ht="43.5">
      <c r="A366" s="18" t="s">
        <v>334</v>
      </c>
      <c r="B366" s="114"/>
      <c r="C366" s="30" t="s">
        <v>5459</v>
      </c>
      <c r="D366" s="601">
        <v>2</v>
      </c>
      <c r="E366" s="28" t="s">
        <v>375</v>
      </c>
      <c r="F366" s="26"/>
      <c r="G366" s="293"/>
    </row>
    <row r="367" spans="1:10" ht="29">
      <c r="A367" s="18"/>
      <c r="B367" s="114"/>
      <c r="C367" s="30" t="s">
        <v>5460</v>
      </c>
      <c r="D367" s="601">
        <v>2</v>
      </c>
      <c r="E367" s="28" t="s">
        <v>375</v>
      </c>
      <c r="F367" s="26"/>
      <c r="G367" s="293"/>
    </row>
    <row r="368" spans="1:10" ht="46.5" hidden="1">
      <c r="A368" s="27" t="s">
        <v>675</v>
      </c>
      <c r="B368" s="114" t="s">
        <v>676</v>
      </c>
      <c r="C368" s="26"/>
      <c r="D368" s="26"/>
      <c r="E368" s="28"/>
      <c r="F368" s="26"/>
      <c r="G368" s="26"/>
      <c r="J368" s="7"/>
    </row>
    <row r="369" spans="1:9" ht="43.5">
      <c r="A369" s="18" t="s">
        <v>681</v>
      </c>
      <c r="B369" s="114" t="s">
        <v>682</v>
      </c>
      <c r="C369" s="30" t="s">
        <v>5461</v>
      </c>
      <c r="D369" s="601">
        <v>2</v>
      </c>
      <c r="E369" s="28" t="s">
        <v>651</v>
      </c>
      <c r="F369" s="26"/>
      <c r="G369" s="293"/>
    </row>
    <row r="370" spans="1:9" ht="29">
      <c r="A370" s="18" t="s">
        <v>334</v>
      </c>
      <c r="B370" s="114"/>
      <c r="C370" s="30" t="s">
        <v>5462</v>
      </c>
      <c r="D370" s="601">
        <v>2</v>
      </c>
      <c r="E370" s="28" t="s">
        <v>651</v>
      </c>
      <c r="F370" s="26"/>
      <c r="G370" s="293"/>
    </row>
    <row r="371" spans="1:9" ht="29">
      <c r="A371" s="18" t="s">
        <v>334</v>
      </c>
      <c r="B371" s="114"/>
      <c r="C371" s="30" t="s">
        <v>5463</v>
      </c>
      <c r="D371" s="601">
        <v>2</v>
      </c>
      <c r="E371" s="28" t="s">
        <v>651</v>
      </c>
      <c r="F371" s="26"/>
      <c r="G371" s="293"/>
    </row>
    <row r="372" spans="1:9" ht="43.5">
      <c r="A372" s="18" t="s">
        <v>334</v>
      </c>
      <c r="B372" s="114"/>
      <c r="C372" s="30" t="s">
        <v>5464</v>
      </c>
      <c r="D372" s="601">
        <v>2</v>
      </c>
      <c r="E372" s="28" t="s">
        <v>651</v>
      </c>
      <c r="F372" s="26"/>
      <c r="G372" s="293"/>
    </row>
    <row r="373" spans="1:9" ht="29">
      <c r="A373" s="18" t="s">
        <v>334</v>
      </c>
      <c r="B373" s="114"/>
      <c r="C373" s="30" t="s">
        <v>5465</v>
      </c>
      <c r="D373" s="601">
        <v>2</v>
      </c>
      <c r="E373" s="28" t="s">
        <v>651</v>
      </c>
      <c r="F373" s="26"/>
      <c r="G373" s="293"/>
    </row>
    <row r="374" spans="1:9" ht="43.5">
      <c r="A374" s="18" t="s">
        <v>334</v>
      </c>
      <c r="B374" s="114"/>
      <c r="C374" s="30" t="s">
        <v>5466</v>
      </c>
      <c r="D374" s="601">
        <v>2</v>
      </c>
      <c r="E374" s="28" t="s">
        <v>651</v>
      </c>
      <c r="F374" s="26"/>
      <c r="G374" s="293"/>
    </row>
    <row r="375" spans="1:9" ht="58">
      <c r="A375" s="18" t="s">
        <v>334</v>
      </c>
      <c r="B375" s="114"/>
      <c r="C375" s="30" t="s">
        <v>5467</v>
      </c>
      <c r="D375" s="601">
        <v>2</v>
      </c>
      <c r="E375" s="28" t="s">
        <v>651</v>
      </c>
      <c r="F375" s="26"/>
      <c r="G375" s="293"/>
    </row>
    <row r="376" spans="1:9" ht="29">
      <c r="A376" s="18" t="s">
        <v>334</v>
      </c>
      <c r="B376" s="114"/>
      <c r="C376" s="30" t="s">
        <v>5468</v>
      </c>
      <c r="D376" s="601">
        <v>2</v>
      </c>
      <c r="E376" s="28" t="s">
        <v>1822</v>
      </c>
      <c r="F376" s="26"/>
      <c r="G376" s="293"/>
    </row>
    <row r="377" spans="1:9" ht="43.5">
      <c r="A377" s="18" t="s">
        <v>334</v>
      </c>
      <c r="B377" s="114"/>
      <c r="C377" s="30" t="s">
        <v>5469</v>
      </c>
      <c r="D377" s="601">
        <v>2</v>
      </c>
      <c r="E377" s="28" t="s">
        <v>651</v>
      </c>
      <c r="F377" s="26"/>
      <c r="G377" s="293"/>
    </row>
    <row r="378" spans="1:9" ht="29">
      <c r="A378" s="18" t="s">
        <v>334</v>
      </c>
      <c r="B378" s="114"/>
      <c r="C378" s="30" t="s">
        <v>5470</v>
      </c>
      <c r="D378" s="601">
        <v>2</v>
      </c>
      <c r="E378" s="28" t="s">
        <v>651</v>
      </c>
      <c r="F378" s="26"/>
      <c r="G378" s="293"/>
    </row>
    <row r="379" spans="1:9" ht="29">
      <c r="A379" s="18" t="s">
        <v>5471</v>
      </c>
      <c r="B379" s="161" t="s">
        <v>687</v>
      </c>
      <c r="C379" s="30" t="s">
        <v>5472</v>
      </c>
      <c r="D379" s="601">
        <v>2</v>
      </c>
      <c r="E379" s="28" t="s">
        <v>418</v>
      </c>
      <c r="F379" s="26"/>
      <c r="G379" s="293"/>
    </row>
    <row r="380" spans="1:9" ht="43.5">
      <c r="A380" s="18" t="s">
        <v>334</v>
      </c>
      <c r="B380" s="161"/>
      <c r="C380" s="30" t="s">
        <v>5473</v>
      </c>
      <c r="D380" s="601">
        <v>2</v>
      </c>
      <c r="E380" s="28" t="s">
        <v>538</v>
      </c>
      <c r="F380" s="26"/>
      <c r="G380" s="293"/>
    </row>
    <row r="381" spans="1:9" ht="43.5">
      <c r="A381" s="18" t="s">
        <v>334</v>
      </c>
      <c r="B381" s="161"/>
      <c r="C381" s="30" t="s">
        <v>5474</v>
      </c>
      <c r="D381" s="601">
        <v>2</v>
      </c>
      <c r="E381" s="28" t="s">
        <v>538</v>
      </c>
      <c r="F381" s="26"/>
      <c r="G381" s="293"/>
    </row>
    <row r="382" spans="1:9" ht="43.5">
      <c r="A382" s="18" t="s">
        <v>334</v>
      </c>
      <c r="B382" s="161"/>
      <c r="C382" s="30" t="s">
        <v>5475</v>
      </c>
      <c r="D382" s="601">
        <v>2</v>
      </c>
      <c r="E382" s="28" t="s">
        <v>651</v>
      </c>
      <c r="F382" s="26"/>
      <c r="G382" s="293"/>
    </row>
    <row r="383" spans="1:9" ht="43.5">
      <c r="A383" s="18"/>
      <c r="B383" s="161"/>
      <c r="C383" s="30" t="s">
        <v>5476</v>
      </c>
      <c r="D383" s="601">
        <v>2</v>
      </c>
      <c r="E383" s="28" t="s">
        <v>651</v>
      </c>
      <c r="F383" s="26"/>
      <c r="G383" s="293"/>
    </row>
    <row r="384" spans="1:9" ht="40.15" customHeight="1">
      <c r="A384" s="135" t="s">
        <v>1763</v>
      </c>
      <c r="B384" s="992" t="s">
        <v>100</v>
      </c>
      <c r="C384" s="1001"/>
      <c r="D384" s="1001"/>
      <c r="E384" s="1001"/>
      <c r="F384" s="1001"/>
      <c r="G384" s="1512"/>
      <c r="H384" s="29">
        <f>SUM(D385:D410)</f>
        <v>52</v>
      </c>
      <c r="I384" s="29">
        <f>COUNT(D385:D410)*2</f>
        <v>52</v>
      </c>
    </row>
    <row r="385" spans="1:7" ht="31">
      <c r="A385" s="18" t="s">
        <v>5477</v>
      </c>
      <c r="B385" s="51" t="s">
        <v>690</v>
      </c>
      <c r="C385" s="50" t="s">
        <v>5478</v>
      </c>
      <c r="D385" s="601">
        <v>2</v>
      </c>
      <c r="E385" s="28" t="s">
        <v>339</v>
      </c>
      <c r="F385" s="26"/>
      <c r="G385" s="293"/>
    </row>
    <row r="386" spans="1:7" ht="43.5">
      <c r="A386" s="18" t="s">
        <v>334</v>
      </c>
      <c r="B386" s="51"/>
      <c r="C386" s="30" t="s">
        <v>5479</v>
      </c>
      <c r="D386" s="601">
        <v>2</v>
      </c>
      <c r="E386" s="28" t="s">
        <v>339</v>
      </c>
      <c r="F386" s="26"/>
      <c r="G386" s="293"/>
    </row>
    <row r="387" spans="1:7" ht="29">
      <c r="A387" s="18" t="s">
        <v>334</v>
      </c>
      <c r="B387" s="51"/>
      <c r="C387" s="50" t="s">
        <v>5480</v>
      </c>
      <c r="D387" s="601">
        <v>2</v>
      </c>
      <c r="E387" s="28" t="s">
        <v>339</v>
      </c>
      <c r="F387" s="26"/>
      <c r="G387" s="293"/>
    </row>
    <row r="388" spans="1:7" ht="47.25" customHeight="1">
      <c r="A388" s="18" t="s">
        <v>334</v>
      </c>
      <c r="B388" s="51"/>
      <c r="C388" s="30" t="s">
        <v>5481</v>
      </c>
      <c r="D388" s="601">
        <v>2</v>
      </c>
      <c r="E388" s="28" t="s">
        <v>375</v>
      </c>
      <c r="F388" s="26"/>
      <c r="G388" s="293"/>
    </row>
    <row r="389" spans="1:7" ht="43.5">
      <c r="A389" s="18" t="s">
        <v>693</v>
      </c>
      <c r="B389" s="19" t="s">
        <v>694</v>
      </c>
      <c r="C389" s="30" t="s">
        <v>5482</v>
      </c>
      <c r="D389" s="601">
        <v>2</v>
      </c>
      <c r="E389" s="28" t="s">
        <v>375</v>
      </c>
      <c r="F389" s="26"/>
      <c r="G389" s="293"/>
    </row>
    <row r="390" spans="1:7" ht="43.5">
      <c r="A390" s="18"/>
      <c r="B390" s="19"/>
      <c r="C390" s="50" t="s">
        <v>5483</v>
      </c>
      <c r="D390" s="605">
        <v>2</v>
      </c>
      <c r="E390" s="28" t="s">
        <v>538</v>
      </c>
      <c r="F390" s="50" t="s">
        <v>5484</v>
      </c>
      <c r="G390" s="293"/>
    </row>
    <row r="391" spans="1:7" ht="58">
      <c r="A391" s="18" t="s">
        <v>699</v>
      </c>
      <c r="B391" s="19" t="s">
        <v>700</v>
      </c>
      <c r="C391" s="50" t="s">
        <v>5485</v>
      </c>
      <c r="D391" s="601">
        <v>2</v>
      </c>
      <c r="E391" s="28" t="s">
        <v>375</v>
      </c>
      <c r="F391" s="26"/>
      <c r="G391" s="293"/>
    </row>
    <row r="392" spans="1:7" ht="29">
      <c r="A392" s="18" t="s">
        <v>334</v>
      </c>
      <c r="B392" s="19"/>
      <c r="C392" s="30" t="s">
        <v>5486</v>
      </c>
      <c r="D392" s="601">
        <v>2</v>
      </c>
      <c r="E392" s="28" t="s">
        <v>339</v>
      </c>
      <c r="F392" s="26"/>
      <c r="G392" s="293"/>
    </row>
    <row r="393" spans="1:7" ht="29">
      <c r="A393" s="18" t="s">
        <v>334</v>
      </c>
      <c r="B393" s="19"/>
      <c r="C393" s="30" t="s">
        <v>5487</v>
      </c>
      <c r="D393" s="601">
        <v>2</v>
      </c>
      <c r="E393" s="28" t="s">
        <v>1814</v>
      </c>
      <c r="F393" s="26"/>
      <c r="G393" s="293"/>
    </row>
    <row r="394" spans="1:7" ht="29">
      <c r="A394" s="18" t="s">
        <v>334</v>
      </c>
      <c r="B394" s="19"/>
      <c r="C394" s="30" t="s">
        <v>5488</v>
      </c>
      <c r="D394" s="601">
        <v>2</v>
      </c>
      <c r="E394" s="28" t="s">
        <v>339</v>
      </c>
      <c r="F394" s="26"/>
      <c r="G394" s="293"/>
    </row>
    <row r="395" spans="1:7" ht="43.5">
      <c r="A395" s="18" t="s">
        <v>334</v>
      </c>
      <c r="B395" s="19"/>
      <c r="C395" s="30" t="s">
        <v>5489</v>
      </c>
      <c r="D395" s="601">
        <v>2</v>
      </c>
      <c r="E395" s="28" t="s">
        <v>339</v>
      </c>
      <c r="F395" s="26"/>
      <c r="G395" s="293"/>
    </row>
    <row r="396" spans="1:7" ht="43.5">
      <c r="A396" s="18" t="s">
        <v>334</v>
      </c>
      <c r="B396" s="19"/>
      <c r="C396" s="30" t="s">
        <v>5490</v>
      </c>
      <c r="D396" s="601">
        <v>2</v>
      </c>
      <c r="E396" s="28" t="s">
        <v>651</v>
      </c>
      <c r="F396" s="26"/>
      <c r="G396" s="293"/>
    </row>
    <row r="397" spans="1:7" ht="31">
      <c r="A397" s="18" t="s">
        <v>5491</v>
      </c>
      <c r="B397" s="19" t="s">
        <v>706</v>
      </c>
      <c r="C397" s="30" t="s">
        <v>5492</v>
      </c>
      <c r="D397" s="601">
        <v>2</v>
      </c>
      <c r="E397" s="28" t="s">
        <v>339</v>
      </c>
      <c r="F397" s="26"/>
      <c r="G397" s="293"/>
    </row>
    <row r="398" spans="1:7" ht="29">
      <c r="A398" s="18" t="s">
        <v>334</v>
      </c>
      <c r="B398" s="19"/>
      <c r="C398" s="30" t="s">
        <v>5493</v>
      </c>
      <c r="D398" s="601">
        <v>2</v>
      </c>
      <c r="E398" s="28" t="s">
        <v>339</v>
      </c>
      <c r="F398" s="26"/>
      <c r="G398" s="293"/>
    </row>
    <row r="399" spans="1:7" ht="29">
      <c r="A399" s="18" t="s">
        <v>334</v>
      </c>
      <c r="B399" s="19"/>
      <c r="C399" s="30" t="s">
        <v>5494</v>
      </c>
      <c r="D399" s="601">
        <v>2</v>
      </c>
      <c r="E399" s="28" t="s">
        <v>339</v>
      </c>
      <c r="F399" s="26"/>
      <c r="G399" s="293"/>
    </row>
    <row r="400" spans="1:7" ht="43.5">
      <c r="A400" s="18" t="s">
        <v>334</v>
      </c>
      <c r="B400" s="19"/>
      <c r="C400" s="30" t="s">
        <v>5495</v>
      </c>
      <c r="D400" s="601">
        <v>2</v>
      </c>
      <c r="E400" s="28" t="s">
        <v>339</v>
      </c>
      <c r="F400" s="26"/>
      <c r="G400" s="293"/>
    </row>
    <row r="401" spans="1:9" ht="29">
      <c r="A401" s="18" t="s">
        <v>334</v>
      </c>
      <c r="B401" s="19"/>
      <c r="C401" s="30" t="s">
        <v>5496</v>
      </c>
      <c r="D401" s="601">
        <v>2</v>
      </c>
      <c r="E401" s="28" t="s">
        <v>339</v>
      </c>
      <c r="F401" s="26"/>
      <c r="G401" s="293"/>
    </row>
    <row r="402" spans="1:9" ht="43.5">
      <c r="A402" s="18" t="s">
        <v>334</v>
      </c>
      <c r="B402" s="19"/>
      <c r="C402" s="30" t="s">
        <v>5497</v>
      </c>
      <c r="D402" s="601">
        <v>2</v>
      </c>
      <c r="E402" s="28" t="s">
        <v>339</v>
      </c>
      <c r="F402" s="26"/>
      <c r="G402" s="293"/>
    </row>
    <row r="403" spans="1:9" ht="29">
      <c r="A403" s="18" t="s">
        <v>334</v>
      </c>
      <c r="B403" s="19"/>
      <c r="C403" s="30" t="s">
        <v>5498</v>
      </c>
      <c r="D403" s="601">
        <v>2</v>
      </c>
      <c r="E403" s="28" t="s">
        <v>339</v>
      </c>
      <c r="F403" s="26"/>
      <c r="G403" s="293"/>
    </row>
    <row r="404" spans="1:9" ht="15.5">
      <c r="A404" s="18" t="s">
        <v>334</v>
      </c>
      <c r="B404" s="19"/>
      <c r="C404" s="30" t="s">
        <v>5499</v>
      </c>
      <c r="D404" s="601">
        <v>2</v>
      </c>
      <c r="E404" s="28" t="s">
        <v>339</v>
      </c>
      <c r="F404" s="26"/>
      <c r="G404" s="293"/>
    </row>
    <row r="405" spans="1:9" ht="31">
      <c r="A405" s="18" t="s">
        <v>707</v>
      </c>
      <c r="B405" s="19" t="s">
        <v>708</v>
      </c>
      <c r="C405" s="30" t="s">
        <v>5500</v>
      </c>
      <c r="D405" s="601">
        <v>2</v>
      </c>
      <c r="E405" s="28" t="s">
        <v>651</v>
      </c>
      <c r="F405" s="26"/>
      <c r="G405" s="293"/>
    </row>
    <row r="406" spans="1:9" ht="29">
      <c r="A406" s="18" t="s">
        <v>334</v>
      </c>
      <c r="B406" s="19"/>
      <c r="C406" s="30" t="s">
        <v>5501</v>
      </c>
      <c r="D406" s="601">
        <v>2</v>
      </c>
      <c r="E406" s="28" t="s">
        <v>375</v>
      </c>
      <c r="F406" s="26"/>
      <c r="G406" s="293"/>
    </row>
    <row r="407" spans="1:9" ht="43.5">
      <c r="A407" s="18" t="s">
        <v>334</v>
      </c>
      <c r="B407" s="19"/>
      <c r="C407" s="30" t="s">
        <v>5502</v>
      </c>
      <c r="D407" s="601">
        <v>2</v>
      </c>
      <c r="E407" s="28" t="s">
        <v>339</v>
      </c>
      <c r="F407" s="26"/>
      <c r="G407" s="293"/>
    </row>
    <row r="408" spans="1:9" ht="29">
      <c r="A408" s="18" t="s">
        <v>334</v>
      </c>
      <c r="B408" s="19"/>
      <c r="C408" s="30" t="s">
        <v>5503</v>
      </c>
      <c r="D408" s="601">
        <v>2</v>
      </c>
      <c r="E408" s="28" t="s">
        <v>339</v>
      </c>
      <c r="F408" s="26"/>
      <c r="G408" s="293"/>
    </row>
    <row r="409" spans="1:9" ht="31">
      <c r="A409" s="18" t="s">
        <v>5504</v>
      </c>
      <c r="B409" s="19" t="s">
        <v>711</v>
      </c>
      <c r="C409" s="30" t="s">
        <v>5505</v>
      </c>
      <c r="D409" s="601">
        <v>2</v>
      </c>
      <c r="E409" s="28" t="s">
        <v>651</v>
      </c>
      <c r="F409" s="26"/>
      <c r="G409" s="293"/>
    </row>
    <row r="410" spans="1:9" ht="29">
      <c r="A410" s="18" t="s">
        <v>334</v>
      </c>
      <c r="B410" s="19"/>
      <c r="C410" s="30" t="s">
        <v>5506</v>
      </c>
      <c r="D410" s="601">
        <v>2</v>
      </c>
      <c r="E410" s="28" t="s">
        <v>651</v>
      </c>
      <c r="F410" s="26"/>
      <c r="G410" s="293"/>
    </row>
    <row r="411" spans="1:9" ht="40.15" customHeight="1">
      <c r="A411" s="135" t="s">
        <v>1779</v>
      </c>
      <c r="B411" s="992" t="s">
        <v>98</v>
      </c>
      <c r="C411" s="1001"/>
      <c r="D411" s="1001"/>
      <c r="E411" s="1001"/>
      <c r="F411" s="1001"/>
      <c r="G411" s="1512"/>
      <c r="H411" s="29">
        <f>SUM(D412:D438)</f>
        <v>46</v>
      </c>
      <c r="I411" s="29">
        <f>COUNT(D412:D438)*2</f>
        <v>46</v>
      </c>
    </row>
    <row r="412" spans="1:9" ht="46.5">
      <c r="A412" s="18" t="s">
        <v>713</v>
      </c>
      <c r="B412" s="19" t="s">
        <v>714</v>
      </c>
      <c r="C412" s="30" t="s">
        <v>5507</v>
      </c>
      <c r="D412" s="601">
        <v>2</v>
      </c>
      <c r="E412" s="28" t="s">
        <v>529</v>
      </c>
      <c r="F412" s="30" t="s">
        <v>5508</v>
      </c>
      <c r="G412" s="293"/>
    </row>
    <row r="413" spans="1:9" ht="43.5">
      <c r="A413" s="18" t="s">
        <v>334</v>
      </c>
      <c r="B413" s="19"/>
      <c r="C413" s="30" t="s">
        <v>5509</v>
      </c>
      <c r="D413" s="601">
        <v>2</v>
      </c>
      <c r="E413" s="28" t="s">
        <v>658</v>
      </c>
      <c r="F413" s="26"/>
      <c r="G413" s="293"/>
    </row>
    <row r="414" spans="1:9" ht="29">
      <c r="A414" s="18" t="s">
        <v>334</v>
      </c>
      <c r="B414" s="19"/>
      <c r="C414" s="30" t="s">
        <v>5510</v>
      </c>
      <c r="D414" s="601">
        <v>2</v>
      </c>
      <c r="E414" s="28" t="s">
        <v>339</v>
      </c>
      <c r="F414" s="26"/>
      <c r="G414" s="293"/>
    </row>
    <row r="415" spans="1:9" ht="29">
      <c r="A415" s="18" t="s">
        <v>334</v>
      </c>
      <c r="B415" s="19"/>
      <c r="C415" s="30" t="s">
        <v>5511</v>
      </c>
      <c r="D415" s="601">
        <v>2</v>
      </c>
      <c r="E415" s="28" t="s">
        <v>375</v>
      </c>
      <c r="F415" s="30" t="s">
        <v>5512</v>
      </c>
      <c r="G415" s="293"/>
    </row>
    <row r="416" spans="1:9" ht="72.5">
      <c r="A416" s="18"/>
      <c r="B416" s="19"/>
      <c r="C416" s="30" t="s">
        <v>5513</v>
      </c>
      <c r="D416" s="601">
        <v>2</v>
      </c>
      <c r="E416" s="28" t="s">
        <v>646</v>
      </c>
      <c r="F416" s="30"/>
      <c r="G416" s="293"/>
    </row>
    <row r="417" spans="1:7" ht="29">
      <c r="A417" s="18"/>
      <c r="B417" s="19"/>
      <c r="C417" s="30" t="s">
        <v>5514</v>
      </c>
      <c r="D417" s="601">
        <v>2</v>
      </c>
      <c r="E417" s="28" t="s">
        <v>646</v>
      </c>
      <c r="F417" s="30"/>
      <c r="G417" s="293"/>
    </row>
    <row r="418" spans="1:7" ht="29">
      <c r="A418" s="18"/>
      <c r="B418" s="19"/>
      <c r="C418" s="30" t="s">
        <v>5515</v>
      </c>
      <c r="D418" s="601">
        <v>2</v>
      </c>
      <c r="E418" s="28" t="s">
        <v>339</v>
      </c>
      <c r="F418" s="30"/>
      <c r="G418" s="293"/>
    </row>
    <row r="419" spans="1:7" ht="58">
      <c r="A419" s="18"/>
      <c r="B419" s="19"/>
      <c r="C419" s="25" t="s">
        <v>5516</v>
      </c>
      <c r="D419" s="601">
        <v>2</v>
      </c>
      <c r="E419" s="28" t="s">
        <v>651</v>
      </c>
      <c r="F419" s="30"/>
      <c r="G419" s="293"/>
    </row>
    <row r="420" spans="1:7" ht="46.5">
      <c r="A420" s="18" t="s">
        <v>716</v>
      </c>
      <c r="B420" s="19" t="s">
        <v>717</v>
      </c>
      <c r="C420" s="123" t="s">
        <v>5517</v>
      </c>
      <c r="D420" s="601">
        <v>2</v>
      </c>
      <c r="E420" s="28" t="s">
        <v>658</v>
      </c>
      <c r="F420" s="26"/>
      <c r="G420" s="293"/>
    </row>
    <row r="421" spans="1:7" ht="58">
      <c r="A421" s="18"/>
      <c r="B421" s="19"/>
      <c r="C421" s="30" t="s">
        <v>5518</v>
      </c>
      <c r="D421" s="601">
        <v>2</v>
      </c>
      <c r="E421" s="28" t="s">
        <v>651</v>
      </c>
      <c r="F421" s="30"/>
      <c r="G421" s="293"/>
    </row>
    <row r="422" spans="1:7" ht="43.5">
      <c r="A422" s="18"/>
      <c r="B422" s="19"/>
      <c r="C422" s="30" t="s">
        <v>5519</v>
      </c>
      <c r="D422" s="601">
        <v>2</v>
      </c>
      <c r="E422" s="28" t="s">
        <v>651</v>
      </c>
      <c r="F422" s="30"/>
      <c r="G422" s="293"/>
    </row>
    <row r="423" spans="1:7" ht="29">
      <c r="A423" s="18" t="s">
        <v>334</v>
      </c>
      <c r="B423" s="19"/>
      <c r="C423" s="30" t="s">
        <v>5520</v>
      </c>
      <c r="D423" s="601">
        <v>2</v>
      </c>
      <c r="E423" s="28" t="s">
        <v>529</v>
      </c>
      <c r="F423" s="26"/>
      <c r="G423" s="293"/>
    </row>
    <row r="424" spans="1:7" ht="29">
      <c r="A424" s="18"/>
      <c r="B424" s="19"/>
      <c r="C424" s="30" t="s">
        <v>5521</v>
      </c>
      <c r="D424" s="601">
        <v>2</v>
      </c>
      <c r="E424" s="28" t="s">
        <v>651</v>
      </c>
      <c r="F424" s="26" t="s">
        <v>5522</v>
      </c>
      <c r="G424" s="293"/>
    </row>
    <row r="425" spans="1:7" ht="29">
      <c r="A425" s="18"/>
      <c r="B425" s="19"/>
      <c r="C425" s="30" t="s">
        <v>5523</v>
      </c>
      <c r="D425" s="601">
        <v>2</v>
      </c>
      <c r="E425" s="28" t="s">
        <v>418</v>
      </c>
      <c r="F425" s="26"/>
      <c r="G425" s="293"/>
    </row>
    <row r="426" spans="1:7" ht="43.5">
      <c r="A426" s="18" t="s">
        <v>721</v>
      </c>
      <c r="B426" s="55" t="s">
        <v>722</v>
      </c>
      <c r="C426" s="30" t="s">
        <v>5524</v>
      </c>
      <c r="D426" s="601">
        <v>2</v>
      </c>
      <c r="E426" s="28" t="s">
        <v>339</v>
      </c>
      <c r="F426" s="26"/>
      <c r="G426" s="293"/>
    </row>
    <row r="427" spans="1:7" ht="43.5">
      <c r="A427" s="18"/>
      <c r="B427" s="55"/>
      <c r="C427" s="30" t="s">
        <v>5525</v>
      </c>
      <c r="D427" s="601">
        <v>2</v>
      </c>
      <c r="E427" s="28" t="s">
        <v>658</v>
      </c>
      <c r="F427" s="26" t="s">
        <v>5526</v>
      </c>
      <c r="G427" s="293"/>
    </row>
    <row r="428" spans="1:7" ht="43.9" customHeight="1">
      <c r="A428" s="18"/>
      <c r="B428" s="55"/>
      <c r="C428" s="30" t="s">
        <v>5527</v>
      </c>
      <c r="D428" s="601">
        <v>2</v>
      </c>
      <c r="E428" s="28" t="s">
        <v>529</v>
      </c>
      <c r="F428" s="30" t="s">
        <v>5528</v>
      </c>
      <c r="G428" s="293"/>
    </row>
    <row r="429" spans="1:7" ht="29">
      <c r="A429" s="18"/>
      <c r="B429" s="55"/>
      <c r="C429" s="30" t="s">
        <v>5529</v>
      </c>
      <c r="D429" s="601">
        <v>2</v>
      </c>
      <c r="E429" s="28" t="s">
        <v>375</v>
      </c>
      <c r="F429" s="26"/>
      <c r="G429" s="293"/>
    </row>
    <row r="430" spans="1:7" ht="43.5">
      <c r="A430" s="18"/>
      <c r="B430" s="55"/>
      <c r="C430" s="30" t="s">
        <v>5530</v>
      </c>
      <c r="D430" s="601">
        <v>2</v>
      </c>
      <c r="E430" s="28" t="s">
        <v>651</v>
      </c>
      <c r="F430" s="26"/>
      <c r="G430" s="293"/>
    </row>
    <row r="431" spans="1:7" ht="43.5">
      <c r="A431" s="18"/>
      <c r="B431" s="55"/>
      <c r="C431" s="30" t="s">
        <v>5531</v>
      </c>
      <c r="D431" s="601">
        <v>2</v>
      </c>
      <c r="E431" s="28" t="s">
        <v>1747</v>
      </c>
      <c r="F431" s="26"/>
      <c r="G431" s="293"/>
    </row>
    <row r="432" spans="1:7" ht="43.5">
      <c r="A432" s="18"/>
      <c r="B432" s="55"/>
      <c r="C432" s="30" t="s">
        <v>5532</v>
      </c>
      <c r="D432" s="601">
        <v>2</v>
      </c>
      <c r="E432" s="28" t="s">
        <v>538</v>
      </c>
      <c r="F432" s="26"/>
      <c r="G432" s="293"/>
    </row>
    <row r="433" spans="1:10" ht="29">
      <c r="A433" s="18"/>
      <c r="B433" s="55"/>
      <c r="C433" s="30" t="s">
        <v>5533</v>
      </c>
      <c r="D433" s="601">
        <v>2</v>
      </c>
      <c r="E433" s="28" t="s">
        <v>658</v>
      </c>
      <c r="F433" s="26"/>
      <c r="G433" s="293"/>
    </row>
    <row r="434" spans="1:10" ht="43.5">
      <c r="A434" s="18"/>
      <c r="B434" s="55"/>
      <c r="C434" s="30" t="s">
        <v>5534</v>
      </c>
      <c r="D434" s="601">
        <v>2</v>
      </c>
      <c r="E434" s="28" t="s">
        <v>339</v>
      </c>
      <c r="F434" s="26"/>
      <c r="G434" s="293"/>
    </row>
    <row r="435" spans="1:10" ht="40.15" hidden="1" customHeight="1">
      <c r="A435" s="162" t="s">
        <v>97</v>
      </c>
      <c r="B435" s="1078" t="s">
        <v>96</v>
      </c>
      <c r="C435" s="1091"/>
      <c r="D435" s="1091"/>
      <c r="E435" s="1091"/>
      <c r="F435" s="1091"/>
      <c r="G435" s="1092"/>
      <c r="H435" s="29">
        <f>SUM(D436:D438)</f>
        <v>0</v>
      </c>
      <c r="I435" s="29">
        <f>COUNT(D436:D438)*2</f>
        <v>0</v>
      </c>
      <c r="J435" s="7"/>
    </row>
    <row r="436" spans="1:10" ht="31" hidden="1">
      <c r="A436" s="68" t="s">
        <v>724</v>
      </c>
      <c r="B436" s="114" t="s">
        <v>725</v>
      </c>
      <c r="C436" s="26"/>
      <c r="D436" s="26"/>
      <c r="E436" s="28"/>
      <c r="F436" s="26"/>
      <c r="G436" s="26"/>
      <c r="J436" s="7"/>
    </row>
    <row r="437" spans="1:10" ht="46.5" hidden="1">
      <c r="A437" s="68" t="s">
        <v>726</v>
      </c>
      <c r="B437" s="114" t="s">
        <v>727</v>
      </c>
      <c r="C437" s="26"/>
      <c r="D437" s="26"/>
      <c r="E437" s="28"/>
      <c r="F437" s="26"/>
      <c r="G437" s="26"/>
      <c r="J437" s="7"/>
    </row>
    <row r="438" spans="1:10" ht="58" hidden="1">
      <c r="A438" s="68" t="s">
        <v>728</v>
      </c>
      <c r="B438" s="23" t="s">
        <v>729</v>
      </c>
      <c r="C438" s="26"/>
      <c r="D438" s="26"/>
      <c r="E438" s="28"/>
      <c r="F438" s="26"/>
      <c r="G438" s="26"/>
      <c r="J438" s="7"/>
    </row>
    <row r="439" spans="1:10" ht="40.15" customHeight="1">
      <c r="A439" s="117" t="s">
        <v>1786</v>
      </c>
      <c r="B439" s="1078" t="s">
        <v>94</v>
      </c>
      <c r="C439" s="1091"/>
      <c r="D439" s="1091"/>
      <c r="E439" s="1091"/>
      <c r="F439" s="1091"/>
      <c r="G439" s="1511"/>
      <c r="H439" s="29">
        <f>SUM(D440:D442)</f>
        <v>2</v>
      </c>
      <c r="I439" s="29">
        <f>COUNT(D440:D442)*2</f>
        <v>2</v>
      </c>
    </row>
    <row r="440" spans="1:10" ht="15.5" hidden="1">
      <c r="A440" s="27" t="s">
        <v>1787</v>
      </c>
      <c r="B440" s="114" t="s">
        <v>731</v>
      </c>
      <c r="C440" s="26"/>
      <c r="D440" s="26"/>
      <c r="E440" s="28"/>
      <c r="F440" s="26"/>
      <c r="G440" s="26"/>
      <c r="J440" s="7"/>
    </row>
    <row r="441" spans="1:10" ht="46.5">
      <c r="A441" s="18" t="s">
        <v>1790</v>
      </c>
      <c r="B441" s="114" t="s">
        <v>734</v>
      </c>
      <c r="C441" s="30" t="s">
        <v>5535</v>
      </c>
      <c r="D441" s="601">
        <v>2</v>
      </c>
      <c r="E441" s="28" t="s">
        <v>651</v>
      </c>
      <c r="F441" s="26"/>
      <c r="G441" s="293"/>
    </row>
    <row r="442" spans="1:10" ht="43.5" hidden="1">
      <c r="A442" s="27" t="s">
        <v>736</v>
      </c>
      <c r="B442" s="23" t="s">
        <v>737</v>
      </c>
      <c r="C442" s="26"/>
      <c r="D442" s="26"/>
      <c r="E442" s="28"/>
      <c r="F442" s="26"/>
      <c r="G442" s="26"/>
      <c r="J442" s="7"/>
    </row>
    <row r="443" spans="1:10" ht="40.15" customHeight="1">
      <c r="A443" s="135" t="s">
        <v>93</v>
      </c>
      <c r="B443" s="1078" t="s">
        <v>92</v>
      </c>
      <c r="C443" s="1091"/>
      <c r="D443" s="1091"/>
      <c r="E443" s="1091"/>
      <c r="F443" s="1091"/>
      <c r="G443" s="1511"/>
      <c r="H443" s="29">
        <f>SUM(D444:D453)</f>
        <v>20</v>
      </c>
      <c r="I443" s="29">
        <f>COUNT(D444:D453)*2</f>
        <v>20</v>
      </c>
    </row>
    <row r="444" spans="1:10" ht="46.5">
      <c r="A444" s="18" t="s">
        <v>5536</v>
      </c>
      <c r="B444" s="114" t="s">
        <v>5537</v>
      </c>
      <c r="C444" s="30" t="s">
        <v>5538</v>
      </c>
      <c r="D444" s="601">
        <v>2</v>
      </c>
      <c r="E444" s="28" t="s">
        <v>646</v>
      </c>
      <c r="F444" s="26"/>
      <c r="G444" s="293"/>
    </row>
    <row r="445" spans="1:10" ht="43.5">
      <c r="A445" s="18" t="s">
        <v>334</v>
      </c>
      <c r="B445" s="114"/>
      <c r="C445" s="30" t="s">
        <v>5539</v>
      </c>
      <c r="D445" s="601">
        <v>2</v>
      </c>
      <c r="E445" s="28" t="s">
        <v>646</v>
      </c>
      <c r="F445" s="26"/>
      <c r="G445" s="293"/>
    </row>
    <row r="446" spans="1:10" ht="29">
      <c r="A446" s="18" t="s">
        <v>334</v>
      </c>
      <c r="B446" s="114"/>
      <c r="C446" s="30" t="s">
        <v>5540</v>
      </c>
      <c r="D446" s="601">
        <v>2</v>
      </c>
      <c r="E446" s="28" t="s">
        <v>646</v>
      </c>
      <c r="F446" s="26"/>
      <c r="G446" s="293"/>
    </row>
    <row r="447" spans="1:10" ht="29">
      <c r="A447" s="18" t="s">
        <v>334</v>
      </c>
      <c r="B447" s="114"/>
      <c r="C447" s="30" t="s">
        <v>5541</v>
      </c>
      <c r="D447" s="601">
        <v>2</v>
      </c>
      <c r="E447" s="28" t="s">
        <v>646</v>
      </c>
      <c r="F447" s="26"/>
      <c r="G447" s="293"/>
    </row>
    <row r="448" spans="1:10" ht="43.5">
      <c r="A448" s="18" t="s">
        <v>334</v>
      </c>
      <c r="B448" s="114"/>
      <c r="C448" s="30" t="s">
        <v>5542</v>
      </c>
      <c r="D448" s="601">
        <v>2</v>
      </c>
      <c r="E448" s="28" t="s">
        <v>646</v>
      </c>
      <c r="F448" s="26"/>
      <c r="G448" s="293"/>
    </row>
    <row r="449" spans="1:9" ht="43.5">
      <c r="A449" s="18" t="s">
        <v>334</v>
      </c>
      <c r="B449" s="114"/>
      <c r="C449" s="30" t="s">
        <v>5543</v>
      </c>
      <c r="D449" s="601">
        <v>2</v>
      </c>
      <c r="E449" s="28" t="s">
        <v>646</v>
      </c>
      <c r="F449" s="26"/>
      <c r="G449" s="293"/>
    </row>
    <row r="450" spans="1:9" ht="52.5" customHeight="1">
      <c r="A450" s="18" t="s">
        <v>334</v>
      </c>
      <c r="B450" s="114"/>
      <c r="C450" s="30" t="s">
        <v>5544</v>
      </c>
      <c r="D450" s="601">
        <v>2</v>
      </c>
      <c r="E450" s="28" t="s">
        <v>651</v>
      </c>
      <c r="F450" s="26"/>
      <c r="G450" s="293"/>
    </row>
    <row r="451" spans="1:9" ht="46.5">
      <c r="A451" s="18" t="s">
        <v>5545</v>
      </c>
      <c r="B451" s="19" t="s">
        <v>742</v>
      </c>
      <c r="C451" s="30" t="s">
        <v>5546</v>
      </c>
      <c r="D451" s="601">
        <v>2</v>
      </c>
      <c r="E451" s="28" t="s">
        <v>651</v>
      </c>
      <c r="F451" s="26"/>
      <c r="G451" s="293"/>
    </row>
    <row r="452" spans="1:9" ht="43.5">
      <c r="A452" s="17"/>
      <c r="B452" s="19"/>
      <c r="C452" s="30" t="s">
        <v>5547</v>
      </c>
      <c r="D452" s="601">
        <v>2</v>
      </c>
      <c r="E452" s="28" t="s">
        <v>651</v>
      </c>
      <c r="F452" s="26"/>
      <c r="G452" s="293"/>
    </row>
    <row r="453" spans="1:9" ht="29">
      <c r="A453" s="17"/>
      <c r="B453" s="19"/>
      <c r="C453" s="30" t="s">
        <v>5548</v>
      </c>
      <c r="D453" s="601">
        <v>2</v>
      </c>
      <c r="E453" s="28" t="s">
        <v>651</v>
      </c>
      <c r="F453" s="26"/>
      <c r="G453" s="700"/>
    </row>
    <row r="454" spans="1:9" ht="40.15" customHeight="1">
      <c r="A454" s="159" t="s">
        <v>91</v>
      </c>
      <c r="B454" s="1078" t="s">
        <v>90</v>
      </c>
      <c r="C454" s="1091"/>
      <c r="D454" s="1091"/>
      <c r="E454" s="1091"/>
      <c r="F454" s="1091"/>
      <c r="G454" s="1511"/>
      <c r="H454" s="29">
        <f>SUM(D455:D462)</f>
        <v>16</v>
      </c>
      <c r="I454" s="29">
        <f>COUNT(D455:D462)*2</f>
        <v>16</v>
      </c>
    </row>
    <row r="455" spans="1:9" ht="43.5">
      <c r="A455" s="18" t="s">
        <v>5549</v>
      </c>
      <c r="B455" s="114" t="s">
        <v>744</v>
      </c>
      <c r="C455" s="123" t="s">
        <v>5550</v>
      </c>
      <c r="D455" s="601">
        <v>2</v>
      </c>
      <c r="E455" s="28" t="s">
        <v>651</v>
      </c>
      <c r="F455" s="30"/>
      <c r="G455" s="293"/>
    </row>
    <row r="456" spans="1:9" ht="29">
      <c r="A456" s="18"/>
      <c r="B456" s="114"/>
      <c r="C456" s="30" t="s">
        <v>5551</v>
      </c>
      <c r="D456" s="601">
        <v>2</v>
      </c>
      <c r="E456" s="28" t="s">
        <v>646</v>
      </c>
      <c r="F456" s="30"/>
      <c r="G456" s="293"/>
    </row>
    <row r="457" spans="1:9" ht="58">
      <c r="A457" s="18" t="s">
        <v>334</v>
      </c>
      <c r="B457" s="114"/>
      <c r="C457" s="30" t="s">
        <v>5552</v>
      </c>
      <c r="D457" s="601">
        <v>2</v>
      </c>
      <c r="E457" s="28" t="s">
        <v>932</v>
      </c>
      <c r="F457" s="30" t="s">
        <v>5553</v>
      </c>
      <c r="G457" s="293"/>
    </row>
    <row r="458" spans="1:9" ht="15.5">
      <c r="A458" s="18" t="s">
        <v>334</v>
      </c>
      <c r="B458" s="114"/>
      <c r="C458" s="30" t="s">
        <v>5554</v>
      </c>
      <c r="D458" s="601">
        <v>2</v>
      </c>
      <c r="E458" s="28" t="s">
        <v>932</v>
      </c>
      <c r="F458" s="26"/>
      <c r="G458" s="293"/>
    </row>
    <row r="459" spans="1:9" ht="43.5">
      <c r="A459" s="18" t="s">
        <v>334</v>
      </c>
      <c r="B459" s="114"/>
      <c r="C459" s="30" t="s">
        <v>5555</v>
      </c>
      <c r="D459" s="601">
        <v>2</v>
      </c>
      <c r="E459" s="28" t="s">
        <v>651</v>
      </c>
      <c r="F459" s="26"/>
      <c r="G459" s="293"/>
    </row>
    <row r="460" spans="1:9" ht="29">
      <c r="A460" s="18" t="s">
        <v>334</v>
      </c>
      <c r="B460" s="114"/>
      <c r="C460" s="30" t="s">
        <v>5556</v>
      </c>
      <c r="D460" s="601">
        <v>2</v>
      </c>
      <c r="E460" s="28" t="s">
        <v>646</v>
      </c>
      <c r="F460" s="26"/>
      <c r="G460" s="293"/>
    </row>
    <row r="461" spans="1:9" ht="46.5">
      <c r="A461" s="18" t="s">
        <v>5557</v>
      </c>
      <c r="B461" s="114" t="s">
        <v>746</v>
      </c>
      <c r="C461" s="30" t="s">
        <v>5558</v>
      </c>
      <c r="D461" s="601">
        <v>2</v>
      </c>
      <c r="E461" s="28" t="s">
        <v>651</v>
      </c>
      <c r="F461" s="26"/>
      <c r="G461" s="293"/>
    </row>
    <row r="462" spans="1:9" ht="29">
      <c r="A462" s="18" t="s">
        <v>334</v>
      </c>
      <c r="B462" s="114"/>
      <c r="C462" s="30" t="s">
        <v>5559</v>
      </c>
      <c r="D462" s="601">
        <v>2</v>
      </c>
      <c r="E462" s="28" t="s">
        <v>651</v>
      </c>
      <c r="F462" s="26"/>
      <c r="G462" s="293"/>
    </row>
    <row r="463" spans="1:9" ht="40.15" customHeight="1">
      <c r="A463" s="135" t="s">
        <v>1793</v>
      </c>
      <c r="B463" s="1078" t="s">
        <v>88</v>
      </c>
      <c r="C463" s="1091"/>
      <c r="D463" s="1091"/>
      <c r="E463" s="1091"/>
      <c r="F463" s="1091"/>
      <c r="G463" s="1511"/>
      <c r="H463" s="29">
        <f>SUM(D464:D479)</f>
        <v>30</v>
      </c>
      <c r="I463" s="29">
        <f>COUNT(D464:D479)*2</f>
        <v>30</v>
      </c>
    </row>
    <row r="464" spans="1:9" ht="46.5">
      <c r="A464" s="18" t="s">
        <v>747</v>
      </c>
      <c r="B464" s="114" t="s">
        <v>748</v>
      </c>
      <c r="C464" s="30" t="s">
        <v>5560</v>
      </c>
      <c r="D464" s="601">
        <v>2</v>
      </c>
      <c r="E464" s="28" t="s">
        <v>646</v>
      </c>
      <c r="F464" s="26"/>
      <c r="G464" s="293"/>
    </row>
    <row r="465" spans="1:10" ht="43.5">
      <c r="A465" s="18" t="s">
        <v>334</v>
      </c>
      <c r="B465" s="114"/>
      <c r="C465" s="30" t="s">
        <v>5561</v>
      </c>
      <c r="D465" s="601">
        <v>2</v>
      </c>
      <c r="E465" s="28" t="s">
        <v>646</v>
      </c>
      <c r="F465" s="26"/>
      <c r="G465" s="293"/>
    </row>
    <row r="466" spans="1:10" ht="43.5">
      <c r="A466" s="18" t="s">
        <v>334</v>
      </c>
      <c r="B466" s="114"/>
      <c r="C466" s="30" t="s">
        <v>5562</v>
      </c>
      <c r="D466" s="601">
        <v>2</v>
      </c>
      <c r="E466" s="28" t="s">
        <v>646</v>
      </c>
      <c r="F466" s="26"/>
      <c r="G466" s="293"/>
    </row>
    <row r="467" spans="1:10" ht="29">
      <c r="A467" s="18"/>
      <c r="B467" s="114"/>
      <c r="C467" s="30" t="s">
        <v>5563</v>
      </c>
      <c r="D467" s="601">
        <v>2</v>
      </c>
      <c r="E467" s="28" t="s">
        <v>646</v>
      </c>
      <c r="F467" s="26"/>
      <c r="G467" s="293"/>
    </row>
    <row r="468" spans="1:10" ht="46.5">
      <c r="A468" s="18" t="s">
        <v>5564</v>
      </c>
      <c r="B468" s="114" t="s">
        <v>751</v>
      </c>
      <c r="C468" s="30" t="s">
        <v>5565</v>
      </c>
      <c r="D468" s="601">
        <v>2</v>
      </c>
      <c r="E468" s="28" t="s">
        <v>646</v>
      </c>
      <c r="F468" s="26"/>
      <c r="G468" s="293"/>
    </row>
    <row r="469" spans="1:10" ht="15.5">
      <c r="A469" s="18"/>
      <c r="B469" s="114"/>
      <c r="C469" s="30" t="s">
        <v>5566</v>
      </c>
      <c r="D469" s="601">
        <v>2</v>
      </c>
      <c r="E469" s="28" t="s">
        <v>646</v>
      </c>
      <c r="F469" s="26"/>
      <c r="G469" s="293"/>
    </row>
    <row r="470" spans="1:10" ht="43.5">
      <c r="A470" s="18"/>
      <c r="B470" s="114"/>
      <c r="C470" s="30" t="s">
        <v>5567</v>
      </c>
      <c r="D470" s="601">
        <v>2</v>
      </c>
      <c r="E470" s="28" t="s">
        <v>646</v>
      </c>
      <c r="F470" s="30" t="s">
        <v>5568</v>
      </c>
      <c r="G470" s="293"/>
    </row>
    <row r="471" spans="1:10" ht="29">
      <c r="A471" s="18"/>
      <c r="B471" s="114"/>
      <c r="C471" s="30" t="s">
        <v>5569</v>
      </c>
      <c r="D471" s="601">
        <v>2</v>
      </c>
      <c r="E471" s="28" t="s">
        <v>646</v>
      </c>
      <c r="F471" s="26"/>
      <c r="G471" s="293"/>
    </row>
    <row r="472" spans="1:10" ht="15.5">
      <c r="A472" s="18"/>
      <c r="B472" s="114"/>
      <c r="C472" s="30" t="s">
        <v>5570</v>
      </c>
      <c r="D472" s="601">
        <v>2</v>
      </c>
      <c r="E472" s="28" t="s">
        <v>646</v>
      </c>
      <c r="F472" s="26"/>
      <c r="G472" s="293"/>
    </row>
    <row r="473" spans="1:10" ht="15.5">
      <c r="A473" s="18"/>
      <c r="B473" s="114"/>
      <c r="C473" s="30" t="s">
        <v>5571</v>
      </c>
      <c r="D473" s="601">
        <v>2</v>
      </c>
      <c r="E473" s="28" t="s">
        <v>646</v>
      </c>
      <c r="F473" s="26"/>
      <c r="G473" s="293"/>
    </row>
    <row r="474" spans="1:10" ht="29">
      <c r="A474" s="18"/>
      <c r="B474" s="114"/>
      <c r="C474" s="30" t="s">
        <v>5572</v>
      </c>
      <c r="D474" s="601">
        <v>2</v>
      </c>
      <c r="E474" s="28" t="s">
        <v>646</v>
      </c>
      <c r="F474" s="26"/>
      <c r="G474" s="293"/>
    </row>
    <row r="475" spans="1:10" ht="15.5">
      <c r="A475" s="18"/>
      <c r="B475" s="114"/>
      <c r="C475" s="30" t="s">
        <v>5573</v>
      </c>
      <c r="D475" s="601">
        <v>2</v>
      </c>
      <c r="E475" s="28" t="s">
        <v>646</v>
      </c>
      <c r="F475" s="26"/>
      <c r="G475" s="293"/>
    </row>
    <row r="476" spans="1:10" ht="29">
      <c r="A476" s="18"/>
      <c r="B476" s="114"/>
      <c r="C476" s="30" t="s">
        <v>5574</v>
      </c>
      <c r="D476" s="601">
        <v>2</v>
      </c>
      <c r="E476" s="28" t="s">
        <v>646</v>
      </c>
      <c r="F476" s="26"/>
      <c r="G476" s="293"/>
    </row>
    <row r="477" spans="1:10" ht="15.5">
      <c r="A477" s="18"/>
      <c r="B477" s="114"/>
      <c r="C477" s="30" t="s">
        <v>5575</v>
      </c>
      <c r="D477" s="601">
        <v>2</v>
      </c>
      <c r="E477" s="28" t="s">
        <v>646</v>
      </c>
      <c r="F477" s="26"/>
      <c r="G477" s="293"/>
    </row>
    <row r="478" spans="1:10" ht="29">
      <c r="A478" s="18"/>
      <c r="B478" s="114"/>
      <c r="C478" s="30" t="s">
        <v>5576</v>
      </c>
      <c r="D478" s="601">
        <v>2</v>
      </c>
      <c r="E478" s="28" t="s">
        <v>646</v>
      </c>
      <c r="F478" s="26"/>
      <c r="G478" s="293"/>
    </row>
    <row r="479" spans="1:10" ht="46.5" hidden="1">
      <c r="A479" s="27" t="s">
        <v>1797</v>
      </c>
      <c r="B479" s="160" t="s">
        <v>753</v>
      </c>
      <c r="C479" s="26"/>
      <c r="D479" s="26"/>
      <c r="E479" s="28"/>
      <c r="F479" s="26"/>
      <c r="G479" s="26"/>
      <c r="J479" s="7"/>
    </row>
    <row r="480" spans="1:10" ht="40.15" customHeight="1">
      <c r="A480" s="135" t="s">
        <v>1798</v>
      </c>
      <c r="B480" s="1078" t="s">
        <v>86</v>
      </c>
      <c r="C480" s="1091"/>
      <c r="D480" s="1091"/>
      <c r="E480" s="1091"/>
      <c r="F480" s="1091"/>
      <c r="G480" s="1511"/>
      <c r="H480" s="29">
        <f>SUM(D481:D499)</f>
        <v>38</v>
      </c>
      <c r="I480" s="29">
        <f>COUNT(D481:D499)*2</f>
        <v>38</v>
      </c>
    </row>
    <row r="481" spans="1:7" ht="43.5">
      <c r="A481" s="18" t="s">
        <v>755</v>
      </c>
      <c r="B481" s="114" t="s">
        <v>756</v>
      </c>
      <c r="C481" s="30" t="s">
        <v>5577</v>
      </c>
      <c r="D481" s="601">
        <v>2</v>
      </c>
      <c r="E481" s="28" t="s">
        <v>646</v>
      </c>
      <c r="F481" s="26" t="s">
        <v>5578</v>
      </c>
      <c r="G481" s="293"/>
    </row>
    <row r="482" spans="1:7" ht="43.5">
      <c r="A482" s="18"/>
      <c r="B482" s="114"/>
      <c r="C482" s="30" t="s">
        <v>5579</v>
      </c>
      <c r="D482" s="601">
        <v>2</v>
      </c>
      <c r="E482" s="28" t="s">
        <v>646</v>
      </c>
      <c r="F482" s="26" t="s">
        <v>5578</v>
      </c>
      <c r="G482" s="293"/>
    </row>
    <row r="483" spans="1:7" ht="29">
      <c r="A483" s="18" t="s">
        <v>334</v>
      </c>
      <c r="B483" s="114"/>
      <c r="C483" s="30" t="s">
        <v>5580</v>
      </c>
      <c r="D483" s="601">
        <v>2</v>
      </c>
      <c r="E483" s="28" t="s">
        <v>646</v>
      </c>
      <c r="F483" s="26" t="s">
        <v>5578</v>
      </c>
      <c r="G483" s="293"/>
    </row>
    <row r="484" spans="1:7" ht="58">
      <c r="A484" s="18" t="s">
        <v>334</v>
      </c>
      <c r="B484" s="114"/>
      <c r="C484" s="30" t="s">
        <v>5581</v>
      </c>
      <c r="D484" s="601">
        <v>2</v>
      </c>
      <c r="E484" s="28" t="s">
        <v>646</v>
      </c>
      <c r="F484" s="30" t="s">
        <v>5582</v>
      </c>
      <c r="G484" s="293"/>
    </row>
    <row r="485" spans="1:7" ht="29">
      <c r="A485" s="18"/>
      <c r="B485" s="114"/>
      <c r="C485" s="30" t="s">
        <v>5583</v>
      </c>
      <c r="D485" s="601">
        <v>2</v>
      </c>
      <c r="E485" s="28" t="s">
        <v>646</v>
      </c>
      <c r="F485" s="26" t="s">
        <v>5578</v>
      </c>
      <c r="G485" s="293"/>
    </row>
    <row r="486" spans="1:7" ht="29">
      <c r="A486" s="18"/>
      <c r="B486" s="114"/>
      <c r="C486" s="30" t="s">
        <v>5584</v>
      </c>
      <c r="D486" s="601">
        <v>2</v>
      </c>
      <c r="E486" s="28" t="s">
        <v>646</v>
      </c>
      <c r="F486" s="26" t="s">
        <v>5578</v>
      </c>
      <c r="G486" s="293"/>
    </row>
    <row r="487" spans="1:7" ht="29">
      <c r="A487" s="18"/>
      <c r="B487" s="114"/>
      <c r="C487" s="30" t="s">
        <v>5585</v>
      </c>
      <c r="D487" s="601">
        <v>2</v>
      </c>
      <c r="E487" s="28" t="s">
        <v>646</v>
      </c>
      <c r="F487" s="26" t="s">
        <v>5578</v>
      </c>
      <c r="G487" s="293"/>
    </row>
    <row r="488" spans="1:7" ht="43.5">
      <c r="A488" s="18"/>
      <c r="B488" s="114"/>
      <c r="C488" s="30" t="s">
        <v>5586</v>
      </c>
      <c r="D488" s="601">
        <v>2</v>
      </c>
      <c r="E488" s="28" t="s">
        <v>646</v>
      </c>
      <c r="F488" s="26" t="s">
        <v>5578</v>
      </c>
      <c r="G488" s="293"/>
    </row>
    <row r="489" spans="1:7" ht="72.5">
      <c r="A489" s="18"/>
      <c r="B489" s="114"/>
      <c r="C489" s="30" t="s">
        <v>5587</v>
      </c>
      <c r="D489" s="601">
        <v>2</v>
      </c>
      <c r="E489" s="28" t="s">
        <v>646</v>
      </c>
      <c r="F489" s="30" t="s">
        <v>5588</v>
      </c>
      <c r="G489" s="293"/>
    </row>
    <row r="490" spans="1:7" ht="46.5">
      <c r="A490" s="18" t="s">
        <v>758</v>
      </c>
      <c r="B490" s="114" t="s">
        <v>759</v>
      </c>
      <c r="C490" s="30" t="s">
        <v>5589</v>
      </c>
      <c r="D490" s="601">
        <v>2</v>
      </c>
      <c r="E490" s="28" t="s">
        <v>651</v>
      </c>
      <c r="F490" s="26"/>
      <c r="G490" s="293"/>
    </row>
    <row r="491" spans="1:7" ht="43.5">
      <c r="A491" s="18"/>
      <c r="B491" s="114"/>
      <c r="C491" s="30" t="s">
        <v>5590</v>
      </c>
      <c r="D491" s="601">
        <v>2</v>
      </c>
      <c r="E491" s="28" t="s">
        <v>651</v>
      </c>
      <c r="F491" s="26"/>
      <c r="G491" s="293"/>
    </row>
    <row r="492" spans="1:7" ht="43.5">
      <c r="A492" s="18"/>
      <c r="B492" s="114"/>
      <c r="C492" s="30" t="s">
        <v>5591</v>
      </c>
      <c r="D492" s="601">
        <v>2</v>
      </c>
      <c r="E492" s="28" t="s">
        <v>651</v>
      </c>
      <c r="F492" s="26"/>
      <c r="G492" s="293"/>
    </row>
    <row r="493" spans="1:7" ht="43.5">
      <c r="A493" s="18"/>
      <c r="B493" s="114"/>
      <c r="C493" s="30" t="s">
        <v>5592</v>
      </c>
      <c r="D493" s="601">
        <v>2</v>
      </c>
      <c r="E493" s="28" t="s">
        <v>651</v>
      </c>
      <c r="F493" s="26"/>
      <c r="G493" s="293"/>
    </row>
    <row r="494" spans="1:7" ht="43.5">
      <c r="A494" s="18"/>
      <c r="B494" s="114"/>
      <c r="C494" s="30" t="s">
        <v>5593</v>
      </c>
      <c r="D494" s="601">
        <v>2</v>
      </c>
      <c r="E494" s="28" t="s">
        <v>651</v>
      </c>
      <c r="F494" s="26"/>
      <c r="G494" s="293"/>
    </row>
    <row r="495" spans="1:7" ht="29">
      <c r="A495" s="18"/>
      <c r="B495" s="114"/>
      <c r="C495" s="30" t="s">
        <v>5594</v>
      </c>
      <c r="D495" s="601">
        <v>2</v>
      </c>
      <c r="E495" s="28" t="s">
        <v>651</v>
      </c>
      <c r="F495" s="26"/>
      <c r="G495" s="293"/>
    </row>
    <row r="496" spans="1:7" ht="43.5">
      <c r="A496" s="18"/>
      <c r="B496" s="114"/>
      <c r="C496" s="30" t="s">
        <v>5595</v>
      </c>
      <c r="D496" s="601">
        <v>2</v>
      </c>
      <c r="E496" s="28" t="s">
        <v>651</v>
      </c>
      <c r="F496" s="26"/>
      <c r="G496" s="293"/>
    </row>
    <row r="497" spans="1:10" ht="62">
      <c r="A497" s="18" t="s">
        <v>763</v>
      </c>
      <c r="B497" s="114" t="s">
        <v>764</v>
      </c>
      <c r="C497" s="30" t="s">
        <v>5596</v>
      </c>
      <c r="D497" s="601">
        <v>2</v>
      </c>
      <c r="E497" s="28" t="s">
        <v>651</v>
      </c>
      <c r="F497" s="26"/>
      <c r="G497" s="293"/>
    </row>
    <row r="498" spans="1:10" ht="29">
      <c r="A498" s="18" t="s">
        <v>334</v>
      </c>
      <c r="B498" s="114"/>
      <c r="C498" s="30" t="s">
        <v>5597</v>
      </c>
      <c r="D498" s="601">
        <v>2</v>
      </c>
      <c r="E498" s="28" t="s">
        <v>339</v>
      </c>
      <c r="F498" s="26"/>
      <c r="G498" s="293"/>
    </row>
    <row r="499" spans="1:10" ht="29">
      <c r="A499" s="18" t="s">
        <v>334</v>
      </c>
      <c r="B499" s="114"/>
      <c r="C499" s="30" t="s">
        <v>5598</v>
      </c>
      <c r="D499" s="601">
        <v>2</v>
      </c>
      <c r="E499" s="28" t="s">
        <v>339</v>
      </c>
      <c r="F499" s="26"/>
      <c r="G499" s="293"/>
    </row>
    <row r="500" spans="1:10" ht="40.15" customHeight="1">
      <c r="A500" s="135" t="s">
        <v>85</v>
      </c>
      <c r="B500" s="1078" t="s">
        <v>84</v>
      </c>
      <c r="C500" s="1091"/>
      <c r="D500" s="1091"/>
      <c r="E500" s="1091"/>
      <c r="F500" s="1091"/>
      <c r="G500" s="1511"/>
      <c r="H500" s="29">
        <f>SUM(D501:D509)</f>
        <v>18</v>
      </c>
      <c r="I500" s="29">
        <f>COUNT(D501:D509)*2</f>
        <v>18</v>
      </c>
    </row>
    <row r="501" spans="1:10" ht="43.5">
      <c r="A501" s="18" t="s">
        <v>5599</v>
      </c>
      <c r="B501" s="236" t="s">
        <v>767</v>
      </c>
      <c r="C501" s="30" t="s">
        <v>5600</v>
      </c>
      <c r="D501" s="601">
        <v>2</v>
      </c>
      <c r="E501" s="28" t="s">
        <v>646</v>
      </c>
      <c r="F501" s="26"/>
      <c r="G501" s="293"/>
    </row>
    <row r="502" spans="1:10" ht="43.5">
      <c r="A502" s="18" t="s">
        <v>334</v>
      </c>
      <c r="B502" s="236"/>
      <c r="C502" s="30" t="s">
        <v>5601</v>
      </c>
      <c r="D502" s="601">
        <v>2</v>
      </c>
      <c r="E502" s="28" t="s">
        <v>646</v>
      </c>
      <c r="F502" s="26"/>
      <c r="G502" s="293"/>
    </row>
    <row r="503" spans="1:10" ht="43.5">
      <c r="A503" s="18"/>
      <c r="B503" s="236"/>
      <c r="C503" s="30" t="s">
        <v>5602</v>
      </c>
      <c r="D503" s="601">
        <v>2</v>
      </c>
      <c r="E503" s="28" t="s">
        <v>646</v>
      </c>
      <c r="F503" s="26"/>
      <c r="G503" s="293"/>
    </row>
    <row r="504" spans="1:10" ht="72.5">
      <c r="A504" s="18" t="s">
        <v>334</v>
      </c>
      <c r="B504" s="236"/>
      <c r="C504" s="30" t="s">
        <v>5603</v>
      </c>
      <c r="D504" s="601">
        <v>2</v>
      </c>
      <c r="E504" s="28" t="s">
        <v>646</v>
      </c>
      <c r="F504" s="30" t="s">
        <v>5604</v>
      </c>
      <c r="G504" s="293"/>
    </row>
    <row r="505" spans="1:10" ht="29">
      <c r="A505" s="18" t="s">
        <v>334</v>
      </c>
      <c r="B505" s="236"/>
      <c r="C505" s="30" t="s">
        <v>5605</v>
      </c>
      <c r="D505" s="601">
        <v>2</v>
      </c>
      <c r="E505" s="28" t="s">
        <v>646</v>
      </c>
      <c r="F505" s="26"/>
      <c r="G505" s="293"/>
    </row>
    <row r="506" spans="1:10" ht="43.5">
      <c r="A506" s="18" t="s">
        <v>5606</v>
      </c>
      <c r="B506" s="236" t="s">
        <v>771</v>
      </c>
      <c r="C506" s="30" t="s">
        <v>5607</v>
      </c>
      <c r="D506" s="601">
        <v>2</v>
      </c>
      <c r="E506" s="28" t="s">
        <v>646</v>
      </c>
      <c r="F506" s="26"/>
      <c r="G506" s="293"/>
    </row>
    <row r="507" spans="1:10" ht="58">
      <c r="A507" s="18"/>
      <c r="B507" s="236"/>
      <c r="C507" s="229" t="s">
        <v>5608</v>
      </c>
      <c r="D507" s="601">
        <v>2</v>
      </c>
      <c r="E507" s="28" t="s">
        <v>646</v>
      </c>
      <c r="F507" s="26"/>
      <c r="G507" s="293"/>
    </row>
    <row r="508" spans="1:10" ht="43.5">
      <c r="A508" s="18"/>
      <c r="B508" s="236"/>
      <c r="C508" s="50" t="s">
        <v>5609</v>
      </c>
      <c r="D508" s="601">
        <v>2</v>
      </c>
      <c r="E508" s="28" t="s">
        <v>651</v>
      </c>
      <c r="F508" s="26"/>
      <c r="G508" s="293"/>
    </row>
    <row r="509" spans="1:10" ht="29">
      <c r="A509" s="18"/>
      <c r="B509" s="236"/>
      <c r="C509" s="30" t="s">
        <v>5610</v>
      </c>
      <c r="D509" s="601">
        <v>2</v>
      </c>
      <c r="E509" s="28" t="s">
        <v>646</v>
      </c>
      <c r="F509" s="26"/>
      <c r="G509" s="293"/>
    </row>
    <row r="510" spans="1:10" ht="18.5">
      <c r="A510" s="181"/>
      <c r="B510" s="1084" t="s">
        <v>772</v>
      </c>
      <c r="C510" s="1077"/>
      <c r="D510" s="1077"/>
      <c r="E510" s="1077"/>
      <c r="F510" s="1077"/>
      <c r="G510" s="1571"/>
      <c r="H510" s="29">
        <f>H511+H521+H532+H538+H541+H546+H552+H569+H600+H631</f>
        <v>64</v>
      </c>
      <c r="I510" s="29">
        <f>I511+I521+I532+I538+I541+I546+I552+I569+I600+I631</f>
        <v>64</v>
      </c>
    </row>
    <row r="511" spans="1:10" ht="40.15" customHeight="1">
      <c r="A511" s="135" t="s">
        <v>1807</v>
      </c>
      <c r="B511" s="992" t="s">
        <v>82</v>
      </c>
      <c r="C511" s="1001"/>
      <c r="D511" s="1001"/>
      <c r="E511" s="1001"/>
      <c r="F511" s="1001"/>
      <c r="G511" s="1512"/>
      <c r="H511" s="29">
        <f>SUM(D512:D517)</f>
        <v>8</v>
      </c>
      <c r="I511" s="29">
        <f>COUNT(D514:D517)*2</f>
        <v>8</v>
      </c>
    </row>
    <row r="512" spans="1:10" ht="31" hidden="1">
      <c r="A512" s="27" t="s">
        <v>773</v>
      </c>
      <c r="B512" s="19" t="s">
        <v>774</v>
      </c>
      <c r="D512" s="26"/>
      <c r="E512" s="28"/>
      <c r="F512" s="26"/>
      <c r="G512" s="26"/>
      <c r="J512" s="7"/>
    </row>
    <row r="513" spans="1:10" ht="31" hidden="1">
      <c r="A513" s="27" t="s">
        <v>4045</v>
      </c>
      <c r="B513" s="19" t="s">
        <v>779</v>
      </c>
      <c r="C513" s="114"/>
      <c r="D513" s="26"/>
      <c r="E513" s="28"/>
      <c r="F513" s="26"/>
      <c r="G513" s="26"/>
      <c r="J513" s="7"/>
    </row>
    <row r="514" spans="1:10" ht="58">
      <c r="A514" s="18" t="s">
        <v>1811</v>
      </c>
      <c r="B514" s="19" t="s">
        <v>781</v>
      </c>
      <c r="C514" s="30" t="s">
        <v>5611</v>
      </c>
      <c r="D514" s="601">
        <v>2</v>
      </c>
      <c r="E514" s="28" t="s">
        <v>651</v>
      </c>
      <c r="F514" s="26"/>
      <c r="G514" s="293"/>
    </row>
    <row r="515" spans="1:10" ht="46.5">
      <c r="A515" s="18" t="s">
        <v>1816</v>
      </c>
      <c r="B515" s="19" t="s">
        <v>793</v>
      </c>
      <c r="C515" s="30" t="s">
        <v>5612</v>
      </c>
      <c r="D515" s="601">
        <v>2</v>
      </c>
      <c r="E515" s="28" t="s">
        <v>2053</v>
      </c>
      <c r="F515" s="26"/>
      <c r="G515" s="293"/>
    </row>
    <row r="516" spans="1:10" ht="72.5">
      <c r="A516" s="18"/>
      <c r="B516" s="19"/>
      <c r="C516" s="30" t="s">
        <v>5613</v>
      </c>
      <c r="D516" s="601">
        <v>2</v>
      </c>
      <c r="E516" s="28" t="s">
        <v>651</v>
      </c>
      <c r="F516" s="26"/>
      <c r="G516" s="293"/>
    </row>
    <row r="517" spans="1:10" ht="72.5">
      <c r="A517" s="18"/>
      <c r="B517" s="19"/>
      <c r="C517" s="30" t="s">
        <v>5614</v>
      </c>
      <c r="D517" s="601">
        <v>2</v>
      </c>
      <c r="E517" s="28" t="s">
        <v>651</v>
      </c>
      <c r="F517" s="26"/>
      <c r="G517" s="293"/>
    </row>
    <row r="518" spans="1:10" ht="40.15" hidden="1" customHeight="1">
      <c r="A518" s="162" t="s">
        <v>1819</v>
      </c>
      <c r="B518" s="1078" t="s">
        <v>80</v>
      </c>
      <c r="C518" s="1091"/>
      <c r="D518" s="1091"/>
      <c r="E518" s="1091"/>
      <c r="F518" s="1091"/>
      <c r="G518" s="1092"/>
      <c r="H518" s="29">
        <f>SUM(D519:D520)</f>
        <v>0</v>
      </c>
      <c r="I518" s="29">
        <f>COUNT(D519:D520)*2</f>
        <v>0</v>
      </c>
      <c r="J518" s="7"/>
    </row>
    <row r="519" spans="1:10" ht="31" hidden="1">
      <c r="A519" s="27" t="s">
        <v>1820</v>
      </c>
      <c r="B519" s="114" t="s">
        <v>796</v>
      </c>
      <c r="C519" s="26"/>
      <c r="D519" s="26"/>
      <c r="E519" s="28"/>
      <c r="F519" s="26"/>
      <c r="G519" s="26"/>
      <c r="J519" s="7"/>
    </row>
    <row r="520" spans="1:10" ht="31" hidden="1">
      <c r="A520" s="27" t="s">
        <v>1830</v>
      </c>
      <c r="B520" s="114" t="s">
        <v>802</v>
      </c>
      <c r="C520" s="26"/>
      <c r="D520" s="26"/>
      <c r="E520" s="28"/>
      <c r="F520" s="26"/>
      <c r="G520" s="26"/>
      <c r="J520" s="7"/>
    </row>
    <row r="521" spans="1:10" ht="40.15" customHeight="1">
      <c r="A521" s="135" t="s">
        <v>1833</v>
      </c>
      <c r="B521" s="1078" t="s">
        <v>78</v>
      </c>
      <c r="C521" s="1091"/>
      <c r="D521" s="1091"/>
      <c r="E521" s="1091"/>
      <c r="F521" s="1091"/>
      <c r="G521" s="1511"/>
      <c r="H521" s="29">
        <f>SUM(D522:D531)</f>
        <v>18</v>
      </c>
      <c r="I521" s="29">
        <f>COUNT(D522:D531)*2</f>
        <v>18</v>
      </c>
    </row>
    <row r="522" spans="1:10" ht="62">
      <c r="A522" s="18" t="s">
        <v>804</v>
      </c>
      <c r="B522" s="114" t="s">
        <v>805</v>
      </c>
      <c r="C522" s="114" t="s">
        <v>5615</v>
      </c>
      <c r="D522" s="601">
        <v>2</v>
      </c>
      <c r="E522" s="28" t="s">
        <v>651</v>
      </c>
      <c r="F522" s="26"/>
      <c r="G522" s="293"/>
    </row>
    <row r="523" spans="1:10" ht="62">
      <c r="A523" s="98" t="s">
        <v>334</v>
      </c>
      <c r="B523" s="114"/>
      <c r="C523" s="114" t="s">
        <v>5616</v>
      </c>
      <c r="D523" s="601">
        <v>2</v>
      </c>
      <c r="E523" s="28" t="s">
        <v>651</v>
      </c>
      <c r="F523" s="26"/>
      <c r="G523" s="293"/>
    </row>
    <row r="524" spans="1:10" ht="62">
      <c r="A524" s="18" t="s">
        <v>809</v>
      </c>
      <c r="B524" s="30" t="s">
        <v>810</v>
      </c>
      <c r="C524" s="114" t="s">
        <v>5617</v>
      </c>
      <c r="D524" s="601">
        <v>2</v>
      </c>
      <c r="E524" s="28" t="s">
        <v>651</v>
      </c>
      <c r="F524" s="26"/>
      <c r="G524" s="293"/>
    </row>
    <row r="525" spans="1:10" ht="46.5">
      <c r="A525" s="98" t="s">
        <v>334</v>
      </c>
      <c r="B525" s="114"/>
      <c r="C525" s="224" t="s">
        <v>5618</v>
      </c>
      <c r="D525" s="601">
        <v>2</v>
      </c>
      <c r="E525" s="28" t="s">
        <v>651</v>
      </c>
      <c r="F525" s="26"/>
      <c r="G525" s="293"/>
    </row>
    <row r="526" spans="1:10" ht="46.5">
      <c r="A526" s="98" t="s">
        <v>334</v>
      </c>
      <c r="B526" s="114"/>
      <c r="C526" s="224" t="s">
        <v>5619</v>
      </c>
      <c r="D526" s="601">
        <v>2</v>
      </c>
      <c r="E526" s="28" t="s">
        <v>651</v>
      </c>
      <c r="F526" s="26"/>
      <c r="G526" s="293"/>
    </row>
    <row r="527" spans="1:10" ht="43.5">
      <c r="A527" s="98" t="s">
        <v>334</v>
      </c>
      <c r="B527" s="26"/>
      <c r="C527" s="123" t="s">
        <v>5620</v>
      </c>
      <c r="D527" s="601">
        <v>2</v>
      </c>
      <c r="E527" s="28" t="s">
        <v>651</v>
      </c>
      <c r="G527" s="293"/>
    </row>
    <row r="528" spans="1:10" ht="77.5">
      <c r="A528" s="98"/>
      <c r="B528" s="26"/>
      <c r="C528" s="224" t="s">
        <v>5621</v>
      </c>
      <c r="D528" s="601">
        <v>2</v>
      </c>
      <c r="E528" s="28" t="s">
        <v>367</v>
      </c>
      <c r="F528" s="224"/>
      <c r="G528" s="293"/>
    </row>
    <row r="529" spans="1:10" ht="31" hidden="1">
      <c r="A529" s="27" t="s">
        <v>1856</v>
      </c>
      <c r="B529" s="114" t="s">
        <v>821</v>
      </c>
      <c r="C529" s="26"/>
      <c r="D529" s="26"/>
      <c r="E529" s="28"/>
      <c r="F529" s="26"/>
      <c r="G529" s="26"/>
      <c r="J529" s="7"/>
    </row>
    <row r="530" spans="1:10" ht="31">
      <c r="A530" s="18" t="s">
        <v>823</v>
      </c>
      <c r="B530" s="114" t="s">
        <v>824</v>
      </c>
      <c r="C530" s="30" t="s">
        <v>5622</v>
      </c>
      <c r="D530" s="601">
        <v>2</v>
      </c>
      <c r="E530" s="28" t="s">
        <v>339</v>
      </c>
      <c r="F530" s="26"/>
      <c r="G530" s="293"/>
    </row>
    <row r="531" spans="1:10" ht="43.5">
      <c r="A531" s="18"/>
      <c r="B531" s="114"/>
      <c r="C531" s="30" t="s">
        <v>5623</v>
      </c>
      <c r="D531" s="601">
        <v>2</v>
      </c>
      <c r="E531" s="28" t="s">
        <v>651</v>
      </c>
      <c r="F531" s="26"/>
      <c r="G531" s="293"/>
    </row>
    <row r="532" spans="1:10" ht="40.15" customHeight="1">
      <c r="A532" s="135" t="s">
        <v>1860</v>
      </c>
      <c r="B532" s="992" t="s">
        <v>76</v>
      </c>
      <c r="C532" s="1001"/>
      <c r="D532" s="1001"/>
      <c r="E532" s="1001"/>
      <c r="F532" s="1001"/>
      <c r="G532" s="1512"/>
      <c r="H532" s="29">
        <f>SUM(D533:D537)</f>
        <v>10</v>
      </c>
      <c r="I532" s="29">
        <f>COUNT(D533:D537)*2</f>
        <v>10</v>
      </c>
    </row>
    <row r="533" spans="1:10" ht="43.5">
      <c r="A533" s="18" t="s">
        <v>1861</v>
      </c>
      <c r="B533" s="19" t="s">
        <v>826</v>
      </c>
      <c r="C533" s="30" t="s">
        <v>5624</v>
      </c>
      <c r="D533" s="601">
        <v>2</v>
      </c>
      <c r="E533" s="28" t="s">
        <v>651</v>
      </c>
      <c r="F533" s="26"/>
      <c r="G533" s="293"/>
    </row>
    <row r="534" spans="1:10" ht="46.5">
      <c r="A534" s="18" t="s">
        <v>829</v>
      </c>
      <c r="B534" s="23" t="s">
        <v>830</v>
      </c>
      <c r="C534" s="114" t="s">
        <v>5625</v>
      </c>
      <c r="D534" s="601">
        <v>2</v>
      </c>
      <c r="E534" s="28" t="s">
        <v>651</v>
      </c>
      <c r="F534" s="26"/>
      <c r="G534" s="293"/>
    </row>
    <row r="535" spans="1:10" ht="46.5">
      <c r="A535" s="18" t="s">
        <v>1865</v>
      </c>
      <c r="B535" s="19" t="s">
        <v>836</v>
      </c>
      <c r="C535" s="30" t="s">
        <v>5626</v>
      </c>
      <c r="D535" s="601">
        <v>2</v>
      </c>
      <c r="E535" s="28" t="s">
        <v>651</v>
      </c>
      <c r="F535" s="26"/>
      <c r="G535" s="293"/>
    </row>
    <row r="536" spans="1:10" ht="29">
      <c r="A536" s="18" t="s">
        <v>1867</v>
      </c>
      <c r="B536" s="19" t="s">
        <v>841</v>
      </c>
      <c r="C536" s="30" t="s">
        <v>5627</v>
      </c>
      <c r="D536" s="601">
        <v>2</v>
      </c>
      <c r="E536" s="28" t="s">
        <v>651</v>
      </c>
      <c r="F536" s="26"/>
      <c r="G536" s="293"/>
    </row>
    <row r="537" spans="1:10" ht="31">
      <c r="A537" s="18" t="s">
        <v>1868</v>
      </c>
      <c r="B537" s="19" t="s">
        <v>845</v>
      </c>
      <c r="C537" s="30" t="s">
        <v>5628</v>
      </c>
      <c r="D537" s="601">
        <v>2</v>
      </c>
      <c r="E537" s="28" t="s">
        <v>651</v>
      </c>
      <c r="F537" s="26"/>
      <c r="G537" s="293"/>
    </row>
    <row r="538" spans="1:10" ht="40.15" customHeight="1">
      <c r="A538" s="117" t="s">
        <v>1870</v>
      </c>
      <c r="B538" s="992" t="s">
        <v>74</v>
      </c>
      <c r="C538" s="1001"/>
      <c r="D538" s="1001"/>
      <c r="E538" s="1001"/>
      <c r="F538" s="1001"/>
      <c r="G538" s="1512"/>
      <c r="H538" s="29">
        <f>SUM(D539:D540)</f>
        <v>4</v>
      </c>
      <c r="I538" s="29">
        <f>COUNT(D539:D540)*2</f>
        <v>4</v>
      </c>
    </row>
    <row r="539" spans="1:10" ht="58">
      <c r="A539" s="18" t="s">
        <v>1872</v>
      </c>
      <c r="B539" s="23" t="s">
        <v>852</v>
      </c>
      <c r="C539" s="30" t="s">
        <v>5629</v>
      </c>
      <c r="D539" s="601">
        <v>2</v>
      </c>
      <c r="E539" s="28" t="s">
        <v>377</v>
      </c>
      <c r="F539" s="26"/>
      <c r="G539" s="293"/>
    </row>
    <row r="540" spans="1:10" ht="43.5">
      <c r="A540" s="18" t="s">
        <v>1874</v>
      </c>
      <c r="B540" s="23" t="s">
        <v>856</v>
      </c>
      <c r="C540" s="30" t="s">
        <v>5630</v>
      </c>
      <c r="D540" s="601">
        <v>2</v>
      </c>
      <c r="E540" s="28" t="s">
        <v>377</v>
      </c>
      <c r="F540" s="26"/>
      <c r="G540" s="293"/>
    </row>
    <row r="541" spans="1:10" ht="40.15" customHeight="1">
      <c r="A541" s="135" t="s">
        <v>1877</v>
      </c>
      <c r="B541" s="1078" t="s">
        <v>72</v>
      </c>
      <c r="C541" s="1091"/>
      <c r="D541" s="1091"/>
      <c r="E541" s="1091"/>
      <c r="F541" s="1091"/>
      <c r="G541" s="1511"/>
      <c r="H541" s="29">
        <f>SUM(D542:D545)</f>
        <v>8</v>
      </c>
      <c r="I541" s="29">
        <f>COUNT(D542:D545)*2</f>
        <v>8</v>
      </c>
    </row>
    <row r="542" spans="1:10" ht="43.5">
      <c r="A542" s="18" t="s">
        <v>858</v>
      </c>
      <c r="B542" s="30" t="s">
        <v>859</v>
      </c>
      <c r="C542" s="123" t="s">
        <v>5631</v>
      </c>
      <c r="D542" s="601">
        <v>2</v>
      </c>
      <c r="E542" s="28" t="s">
        <v>646</v>
      </c>
      <c r="G542" s="293"/>
    </row>
    <row r="543" spans="1:10" ht="43.5">
      <c r="A543" s="18" t="s">
        <v>1883</v>
      </c>
      <c r="B543" s="30" t="s">
        <v>862</v>
      </c>
      <c r="C543" s="30" t="s">
        <v>5632</v>
      </c>
      <c r="D543" s="601">
        <v>2</v>
      </c>
      <c r="E543" s="28" t="s">
        <v>538</v>
      </c>
      <c r="F543" s="26"/>
      <c r="G543" s="293"/>
    </row>
    <row r="544" spans="1:10" ht="29">
      <c r="A544" s="18"/>
      <c r="B544" s="30"/>
      <c r="C544" s="30" t="s">
        <v>5633</v>
      </c>
      <c r="D544" s="601">
        <v>2</v>
      </c>
      <c r="E544" s="28" t="s">
        <v>646</v>
      </c>
      <c r="F544" s="26"/>
      <c r="G544" s="293"/>
    </row>
    <row r="545" spans="1:10" ht="29">
      <c r="A545" s="18"/>
      <c r="B545" s="30"/>
      <c r="C545" s="30" t="s">
        <v>5634</v>
      </c>
      <c r="D545" s="601">
        <v>2</v>
      </c>
      <c r="E545" s="28" t="s">
        <v>538</v>
      </c>
      <c r="F545" s="26"/>
      <c r="G545" s="293"/>
    </row>
    <row r="546" spans="1:10" ht="40.15" customHeight="1">
      <c r="A546" s="135" t="s">
        <v>1887</v>
      </c>
      <c r="B546" s="992" t="s">
        <v>70</v>
      </c>
      <c r="C546" s="1001"/>
      <c r="D546" s="1001"/>
      <c r="E546" s="1001"/>
      <c r="F546" s="1001"/>
      <c r="G546" s="1512"/>
      <c r="H546" s="29">
        <f>SUM(D547:D551)</f>
        <v>2</v>
      </c>
      <c r="I546" s="29">
        <f>COUNT(D547:D551)*2</f>
        <v>2</v>
      </c>
    </row>
    <row r="547" spans="1:10" ht="46.5" hidden="1">
      <c r="A547" s="27" t="s">
        <v>1889</v>
      </c>
      <c r="B547" s="19" t="s">
        <v>1890</v>
      </c>
      <c r="C547" s="26"/>
      <c r="D547" s="26"/>
      <c r="E547" s="28"/>
      <c r="F547" s="26"/>
      <c r="G547" s="26"/>
      <c r="J547" s="7"/>
    </row>
    <row r="548" spans="1:10" ht="31" hidden="1">
      <c r="A548" s="27" t="s">
        <v>875</v>
      </c>
      <c r="B548" s="19" t="s">
        <v>876</v>
      </c>
      <c r="C548" s="114"/>
      <c r="D548" s="26"/>
      <c r="E548" s="28"/>
      <c r="F548" s="26"/>
      <c r="G548" s="26"/>
      <c r="J548" s="7"/>
    </row>
    <row r="549" spans="1:10" ht="31">
      <c r="A549" s="18" t="s">
        <v>1896</v>
      </c>
      <c r="B549" s="19" t="s">
        <v>880</v>
      </c>
      <c r="C549" s="30" t="s">
        <v>5635</v>
      </c>
      <c r="D549" s="601">
        <v>2</v>
      </c>
      <c r="E549" s="28" t="s">
        <v>651</v>
      </c>
      <c r="F549" s="26"/>
      <c r="G549" s="293"/>
    </row>
    <row r="550" spans="1:10" ht="31" hidden="1">
      <c r="A550" s="27" t="s">
        <v>1899</v>
      </c>
      <c r="B550" s="19" t="s">
        <v>888</v>
      </c>
      <c r="C550" s="26"/>
      <c r="D550" s="26"/>
      <c r="E550" s="28"/>
      <c r="F550" s="26"/>
      <c r="G550" s="26"/>
      <c r="J550" s="7"/>
    </row>
    <row r="551" spans="1:10" ht="31" hidden="1">
      <c r="A551" s="27" t="s">
        <v>1902</v>
      </c>
      <c r="B551" s="19" t="s">
        <v>891</v>
      </c>
      <c r="C551" s="26"/>
      <c r="D551" s="26"/>
      <c r="E551" s="28"/>
      <c r="F551" s="26"/>
      <c r="G551" s="26"/>
      <c r="J551" s="7"/>
    </row>
    <row r="552" spans="1:10" ht="40.15" customHeight="1">
      <c r="A552" s="135" t="s">
        <v>1903</v>
      </c>
      <c r="B552" s="1078" t="s">
        <v>68</v>
      </c>
      <c r="C552" s="1091"/>
      <c r="D552" s="1091"/>
      <c r="E552" s="1091"/>
      <c r="F552" s="1091"/>
      <c r="G552" s="1511"/>
      <c r="H552" s="29">
        <f>SUM(D553:D560)</f>
        <v>4</v>
      </c>
      <c r="I552" s="29">
        <f>COUNT(D553:D560)*2</f>
        <v>4</v>
      </c>
    </row>
    <row r="553" spans="1:10" ht="46.5" hidden="1">
      <c r="A553" s="27" t="s">
        <v>1905</v>
      </c>
      <c r="B553" s="19" t="s">
        <v>895</v>
      </c>
      <c r="C553" s="26"/>
      <c r="D553" s="26"/>
      <c r="E553" s="28"/>
      <c r="F553" s="26"/>
      <c r="G553" s="26"/>
      <c r="J553" s="7"/>
    </row>
    <row r="554" spans="1:10" ht="31" hidden="1">
      <c r="A554" s="27" t="s">
        <v>1908</v>
      </c>
      <c r="B554" s="19" t="s">
        <v>899</v>
      </c>
      <c r="C554" s="26"/>
      <c r="D554" s="26"/>
      <c r="E554" s="28"/>
      <c r="F554" s="26"/>
      <c r="G554" s="26"/>
      <c r="J554" s="7"/>
    </row>
    <row r="555" spans="1:10" ht="31" hidden="1">
      <c r="A555" s="27" t="s">
        <v>1910</v>
      </c>
      <c r="B555" s="19" t="s">
        <v>903</v>
      </c>
      <c r="C555" s="26"/>
      <c r="D555" s="26"/>
      <c r="E555" s="28"/>
      <c r="F555" s="26"/>
      <c r="G555" s="26"/>
      <c r="J555" s="7"/>
    </row>
    <row r="556" spans="1:10" ht="31" hidden="1">
      <c r="A556" s="27" t="s">
        <v>1911</v>
      </c>
      <c r="B556" s="51" t="s">
        <v>907</v>
      </c>
      <c r="C556" s="26"/>
      <c r="D556" s="26"/>
      <c r="E556" s="28"/>
      <c r="F556" s="26"/>
      <c r="G556" s="26"/>
      <c r="J556" s="7"/>
    </row>
    <row r="557" spans="1:10" ht="31" hidden="1">
      <c r="A557" s="27" t="s">
        <v>1916</v>
      </c>
      <c r="B557" s="19" t="s">
        <v>911</v>
      </c>
      <c r="C557" s="26"/>
      <c r="D557" s="26"/>
      <c r="E557" s="28"/>
      <c r="F557" s="26"/>
      <c r="G557" s="26"/>
      <c r="J557" s="7"/>
    </row>
    <row r="558" spans="1:10" ht="31" hidden="1">
      <c r="A558" s="27" t="s">
        <v>914</v>
      </c>
      <c r="B558" s="19" t="s">
        <v>915</v>
      </c>
      <c r="C558" s="30"/>
      <c r="D558" s="26"/>
      <c r="E558" s="28"/>
      <c r="F558" s="26"/>
      <c r="G558" s="26"/>
      <c r="J558" s="7"/>
    </row>
    <row r="559" spans="1:10" ht="46.5">
      <c r="A559" s="18" t="s">
        <v>1923</v>
      </c>
      <c r="B559" s="19" t="s">
        <v>920</v>
      </c>
      <c r="C559" s="30" t="s">
        <v>5636</v>
      </c>
      <c r="D559" s="601">
        <v>2</v>
      </c>
      <c r="E559" s="28" t="s">
        <v>646</v>
      </c>
      <c r="F559" s="26"/>
      <c r="G559" s="293"/>
    </row>
    <row r="560" spans="1:10" ht="29">
      <c r="A560" s="18"/>
      <c r="B560" s="19"/>
      <c r="C560" s="30" t="s">
        <v>5637</v>
      </c>
      <c r="D560" s="601">
        <v>2</v>
      </c>
      <c r="E560" s="28" t="s">
        <v>646</v>
      </c>
      <c r="F560" s="26"/>
      <c r="G560" s="293"/>
    </row>
    <row r="561" spans="1:10" ht="40.15" hidden="1" customHeight="1">
      <c r="A561" s="162" t="s">
        <v>1924</v>
      </c>
      <c r="B561" s="992" t="s">
        <v>66</v>
      </c>
      <c r="C561" s="1001"/>
      <c r="D561" s="1001"/>
      <c r="E561" s="1001"/>
      <c r="F561" s="1001"/>
      <c r="G561" s="1002"/>
      <c r="H561" s="29">
        <f>SUM(D562:D564)</f>
        <v>0</v>
      </c>
      <c r="I561" s="29">
        <f>COUNT(D562:D564)*2</f>
        <v>0</v>
      </c>
      <c r="J561" s="7"/>
    </row>
    <row r="562" spans="1:10" ht="31" hidden="1">
      <c r="A562" s="27" t="s">
        <v>1925</v>
      </c>
      <c r="B562" s="19" t="s">
        <v>923</v>
      </c>
      <c r="C562" s="26"/>
      <c r="D562" s="26"/>
      <c r="E562" s="28"/>
      <c r="F562" s="26"/>
      <c r="G562" s="26"/>
      <c r="J562" s="7"/>
    </row>
    <row r="563" spans="1:10" ht="46.5" hidden="1">
      <c r="A563" s="27" t="s">
        <v>1926</v>
      </c>
      <c r="B563" s="19" t="s">
        <v>930</v>
      </c>
      <c r="C563" s="26"/>
      <c r="D563" s="26"/>
      <c r="E563" s="28"/>
      <c r="F563" s="26"/>
      <c r="G563" s="26"/>
      <c r="J563" s="7"/>
    </row>
    <row r="564" spans="1:10" ht="31" hidden="1">
      <c r="A564" s="27" t="s">
        <v>1927</v>
      </c>
      <c r="B564" s="19" t="s">
        <v>937</v>
      </c>
      <c r="C564" s="26"/>
      <c r="D564" s="26"/>
      <c r="E564" s="28"/>
      <c r="F564" s="26"/>
      <c r="G564" s="26"/>
      <c r="J564" s="7"/>
    </row>
    <row r="565" spans="1:10" ht="40.15" hidden="1" customHeight="1">
      <c r="A565" s="162" t="s">
        <v>1928</v>
      </c>
      <c r="B565" s="1078" t="s">
        <v>64</v>
      </c>
      <c r="C565" s="1091"/>
      <c r="D565" s="1091"/>
      <c r="E565" s="1091"/>
      <c r="F565" s="1091"/>
      <c r="G565" s="1092"/>
      <c r="H565" s="29">
        <f>SUM(D566:D568)</f>
        <v>0</v>
      </c>
      <c r="I565" s="29">
        <f>COUNT(D566:D568)*2</f>
        <v>0</v>
      </c>
      <c r="J565" s="7"/>
    </row>
    <row r="566" spans="1:10" ht="43.5" hidden="1">
      <c r="A566" s="27" t="s">
        <v>1929</v>
      </c>
      <c r="B566" s="30" t="s">
        <v>941</v>
      </c>
      <c r="C566" s="26"/>
      <c r="D566" s="26"/>
      <c r="E566" s="28"/>
      <c r="F566" s="26"/>
      <c r="G566" s="26"/>
      <c r="J566" s="7"/>
    </row>
    <row r="567" spans="1:10" ht="29" hidden="1">
      <c r="A567" s="27" t="s">
        <v>942</v>
      </c>
      <c r="B567" s="30" t="s">
        <v>943</v>
      </c>
      <c r="C567" s="26"/>
      <c r="D567" s="26"/>
      <c r="E567" s="28"/>
      <c r="F567" s="26"/>
      <c r="G567" s="26"/>
      <c r="J567" s="7"/>
    </row>
    <row r="568" spans="1:10" ht="62" hidden="1">
      <c r="A568" s="27" t="s">
        <v>1930</v>
      </c>
      <c r="B568" s="114" t="s">
        <v>945</v>
      </c>
      <c r="C568" s="26"/>
      <c r="D568" s="26"/>
      <c r="E568" s="28"/>
      <c r="F568" s="26"/>
      <c r="G568" s="26"/>
      <c r="J568" s="7"/>
    </row>
    <row r="569" spans="1:10" ht="40.15" customHeight="1">
      <c r="A569" s="135" t="s">
        <v>2529</v>
      </c>
      <c r="B569" s="992" t="s">
        <v>62</v>
      </c>
      <c r="C569" s="1572"/>
      <c r="D569" s="1001"/>
      <c r="E569" s="1001"/>
      <c r="F569" s="1572"/>
      <c r="G569" s="1512"/>
      <c r="H569" s="29">
        <f>SUM(D570:D575)</f>
        <v>4</v>
      </c>
      <c r="I569" s="29">
        <f>COUNT(D570:D575)*2</f>
        <v>4</v>
      </c>
    </row>
    <row r="570" spans="1:10" ht="31" hidden="1">
      <c r="A570" s="27" t="s">
        <v>1932</v>
      </c>
      <c r="B570" s="19" t="s">
        <v>947</v>
      </c>
      <c r="C570" s="26"/>
      <c r="D570" s="26"/>
      <c r="E570" s="28"/>
      <c r="F570" s="26"/>
      <c r="G570" s="50"/>
      <c r="J570" s="7"/>
    </row>
    <row r="571" spans="1:10" ht="31" hidden="1">
      <c r="A571" s="27" t="s">
        <v>1933</v>
      </c>
      <c r="B571" s="19" t="s">
        <v>954</v>
      </c>
      <c r="C571" s="26"/>
      <c r="D571" s="26"/>
      <c r="E571" s="28"/>
      <c r="F571" s="26"/>
      <c r="G571" s="50"/>
      <c r="J571" s="7"/>
    </row>
    <row r="572" spans="1:10" ht="31">
      <c r="A572" s="18" t="s">
        <v>959</v>
      </c>
      <c r="B572" s="19" t="s">
        <v>960</v>
      </c>
      <c r="C572" s="30" t="s">
        <v>5638</v>
      </c>
      <c r="D572" s="601">
        <v>2</v>
      </c>
      <c r="E572" s="28" t="s">
        <v>646</v>
      </c>
      <c r="F572" s="26"/>
      <c r="G572" s="232" t="s">
        <v>5221</v>
      </c>
    </row>
    <row r="573" spans="1:10" ht="43.5">
      <c r="A573" s="18" t="s">
        <v>334</v>
      </c>
      <c r="B573" s="19"/>
      <c r="C573" s="30" t="s">
        <v>5639</v>
      </c>
      <c r="D573" s="601">
        <v>2</v>
      </c>
      <c r="E573" s="28" t="s">
        <v>646</v>
      </c>
      <c r="F573" s="26"/>
      <c r="G573" s="232" t="s">
        <v>5223</v>
      </c>
    </row>
    <row r="574" spans="1:10" ht="62" hidden="1">
      <c r="A574" s="27" t="s">
        <v>1934</v>
      </c>
      <c r="B574" s="51" t="s">
        <v>968</v>
      </c>
      <c r="C574" s="26"/>
      <c r="D574" s="26"/>
      <c r="E574" s="28"/>
      <c r="F574" s="26"/>
      <c r="G574" s="26"/>
      <c r="J574" s="7"/>
    </row>
    <row r="575" spans="1:10" ht="31" hidden="1">
      <c r="A575" s="27" t="s">
        <v>1936</v>
      </c>
      <c r="B575" s="19" t="s">
        <v>979</v>
      </c>
      <c r="C575" s="26"/>
      <c r="D575" s="26"/>
      <c r="E575" s="28"/>
      <c r="F575" s="26"/>
      <c r="G575" s="26"/>
      <c r="J575" s="7"/>
    </row>
    <row r="576" spans="1:10" ht="40.15" hidden="1" customHeight="1">
      <c r="A576" s="162" t="s">
        <v>1937</v>
      </c>
      <c r="B576" s="1078" t="s">
        <v>60</v>
      </c>
      <c r="C576" s="1091"/>
      <c r="D576" s="1091"/>
      <c r="E576" s="1091"/>
      <c r="F576" s="1091"/>
      <c r="G576" s="1092"/>
      <c r="H576" s="29">
        <f>SUM(D577:D579)</f>
        <v>0</v>
      </c>
      <c r="I576" s="29">
        <f>COUNT(D577:D579)*2</f>
        <v>0</v>
      </c>
      <c r="J576" s="7"/>
    </row>
    <row r="577" spans="1:9" s="7" customFormat="1" ht="31" hidden="1">
      <c r="A577" s="27" t="s">
        <v>1938</v>
      </c>
      <c r="B577" s="114" t="s">
        <v>988</v>
      </c>
      <c r="C577" s="26"/>
      <c r="D577" s="26"/>
      <c r="E577" s="28"/>
      <c r="F577" s="26"/>
      <c r="G577" s="26"/>
      <c r="H577" s="29"/>
      <c r="I577" s="29"/>
    </row>
    <row r="578" spans="1:9" s="7" customFormat="1" ht="31" hidden="1">
      <c r="A578" s="27" t="s">
        <v>990</v>
      </c>
      <c r="B578" s="114" t="s">
        <v>991</v>
      </c>
      <c r="C578" s="26"/>
      <c r="D578" s="26"/>
      <c r="E578" s="28"/>
      <c r="F578" s="26"/>
      <c r="G578" s="26"/>
      <c r="H578" s="29"/>
      <c r="I578" s="29"/>
    </row>
    <row r="579" spans="1:9" s="7" customFormat="1" ht="31" hidden="1">
      <c r="A579" s="27" t="s">
        <v>1939</v>
      </c>
      <c r="B579" s="114" t="s">
        <v>993</v>
      </c>
      <c r="C579" s="26"/>
      <c r="D579" s="26"/>
      <c r="E579" s="28"/>
      <c r="F579" s="26"/>
      <c r="G579" s="26"/>
      <c r="H579" s="29"/>
      <c r="I579" s="29"/>
    </row>
    <row r="580" spans="1:9" s="7" customFormat="1" ht="40.15" hidden="1" customHeight="1">
      <c r="A580" s="162" t="s">
        <v>1942</v>
      </c>
      <c r="B580" s="1078" t="s">
        <v>58</v>
      </c>
      <c r="C580" s="1091"/>
      <c r="D580" s="1091"/>
      <c r="E580" s="1091"/>
      <c r="F580" s="1091"/>
      <c r="G580" s="1092"/>
      <c r="H580" s="29">
        <f>SUM(D581:D590)</f>
        <v>0</v>
      </c>
      <c r="I580" s="29">
        <f>COUNT(D581:D590)*2</f>
        <v>0</v>
      </c>
    </row>
    <row r="581" spans="1:9" s="7" customFormat="1" ht="31" hidden="1">
      <c r="A581" s="27" t="s">
        <v>995</v>
      </c>
      <c r="B581" s="114" t="s">
        <v>996</v>
      </c>
      <c r="C581" s="26"/>
      <c r="D581" s="26"/>
      <c r="E581" s="28"/>
      <c r="F581" s="26"/>
      <c r="G581" s="26"/>
      <c r="H581" s="29"/>
      <c r="I581" s="29"/>
    </row>
    <row r="582" spans="1:9" s="7" customFormat="1" ht="31" hidden="1">
      <c r="A582" s="27" t="s">
        <v>997</v>
      </c>
      <c r="B582" s="114" t="s">
        <v>998</v>
      </c>
      <c r="C582" s="26"/>
      <c r="D582" s="26"/>
      <c r="E582" s="28"/>
      <c r="F582" s="26"/>
      <c r="G582" s="26"/>
      <c r="H582" s="29"/>
      <c r="I582" s="29"/>
    </row>
    <row r="583" spans="1:9" s="7" customFormat="1" ht="31" hidden="1">
      <c r="A583" s="27" t="s">
        <v>999</v>
      </c>
      <c r="B583" s="114" t="s">
        <v>1000</v>
      </c>
      <c r="C583" s="26"/>
      <c r="D583" s="26"/>
      <c r="E583" s="28"/>
      <c r="F583" s="26"/>
      <c r="G583" s="26"/>
      <c r="H583" s="29"/>
      <c r="I583" s="29"/>
    </row>
    <row r="584" spans="1:9" s="7" customFormat="1" ht="31" hidden="1">
      <c r="A584" s="27" t="s">
        <v>1001</v>
      </c>
      <c r="B584" s="114" t="s">
        <v>1002</v>
      </c>
      <c r="C584" s="26"/>
      <c r="D584" s="26"/>
      <c r="E584" s="28"/>
      <c r="F584" s="26"/>
      <c r="G584" s="26"/>
      <c r="H584" s="29"/>
      <c r="I584" s="29"/>
    </row>
    <row r="585" spans="1:9" s="7" customFormat="1" ht="46.5" hidden="1">
      <c r="A585" s="27" t="s">
        <v>1943</v>
      </c>
      <c r="B585" s="114" t="s">
        <v>1004</v>
      </c>
      <c r="C585" s="26"/>
      <c r="D585" s="26"/>
      <c r="E585" s="28"/>
      <c r="F585" s="26"/>
      <c r="G585" s="26"/>
      <c r="H585" s="29"/>
      <c r="I585" s="29"/>
    </row>
    <row r="586" spans="1:9" s="7" customFormat="1" ht="31" hidden="1">
      <c r="A586" s="27" t="s">
        <v>1005</v>
      </c>
      <c r="B586" s="114" t="s">
        <v>1006</v>
      </c>
      <c r="C586" s="26"/>
      <c r="D586" s="26"/>
      <c r="E586" s="28"/>
      <c r="F586" s="26"/>
      <c r="G586" s="26"/>
      <c r="H586" s="29"/>
      <c r="I586" s="29"/>
    </row>
    <row r="587" spans="1:9" s="7" customFormat="1" ht="31" hidden="1">
      <c r="A587" s="27" t="s">
        <v>1007</v>
      </c>
      <c r="B587" s="114" t="s">
        <v>1008</v>
      </c>
      <c r="C587" s="26"/>
      <c r="D587" s="26"/>
      <c r="E587" s="28"/>
      <c r="F587" s="26"/>
      <c r="G587" s="26"/>
      <c r="H587" s="29"/>
      <c r="I587" s="29"/>
    </row>
    <row r="588" spans="1:9" s="7" customFormat="1" ht="31" hidden="1">
      <c r="A588" s="27" t="s">
        <v>1009</v>
      </c>
      <c r="B588" s="19" t="s">
        <v>1010</v>
      </c>
      <c r="C588" s="26"/>
      <c r="D588" s="26"/>
      <c r="E588" s="28"/>
      <c r="F588" s="26"/>
      <c r="G588" s="26"/>
      <c r="H588" s="29"/>
      <c r="I588" s="29"/>
    </row>
    <row r="589" spans="1:9" s="7" customFormat="1" ht="31" hidden="1">
      <c r="A589" s="27" t="s">
        <v>1012</v>
      </c>
      <c r="B589" s="19" t="s">
        <v>1013</v>
      </c>
      <c r="C589" s="26"/>
      <c r="D589" s="26"/>
      <c r="E589" s="28"/>
      <c r="F589" s="26"/>
      <c r="G589" s="26"/>
      <c r="H589" s="29"/>
      <c r="I589" s="29"/>
    </row>
    <row r="590" spans="1:9" s="7" customFormat="1" ht="46.5" hidden="1">
      <c r="A590" s="27" t="s">
        <v>1019</v>
      </c>
      <c r="B590" s="19" t="s">
        <v>1020</v>
      </c>
      <c r="C590" s="26"/>
      <c r="D590" s="26"/>
      <c r="E590" s="28"/>
      <c r="F590" s="26"/>
      <c r="G590" s="26"/>
      <c r="H590" s="29"/>
      <c r="I590" s="29"/>
    </row>
    <row r="591" spans="1:9" s="7" customFormat="1" ht="40.15" hidden="1" customHeight="1">
      <c r="A591" s="162" t="s">
        <v>57</v>
      </c>
      <c r="B591" s="1078" t="s">
        <v>56</v>
      </c>
      <c r="C591" s="1091"/>
      <c r="D591" s="1091"/>
      <c r="E591" s="1091"/>
      <c r="F591" s="1091"/>
      <c r="G591" s="1092"/>
      <c r="H591" s="29">
        <f>SUM(D592:D594)</f>
        <v>0</v>
      </c>
      <c r="I591" s="29">
        <f>COUNT(D592:D594)*2</f>
        <v>0</v>
      </c>
    </row>
    <row r="592" spans="1:9" s="7" customFormat="1" ht="31" hidden="1">
      <c r="A592" s="27" t="s">
        <v>1022</v>
      </c>
      <c r="B592" s="114" t="s">
        <v>1023</v>
      </c>
      <c r="C592" s="26"/>
      <c r="D592" s="26"/>
      <c r="E592" s="28"/>
      <c r="F592" s="26"/>
      <c r="G592" s="26"/>
      <c r="H592" s="29"/>
      <c r="I592" s="29"/>
    </row>
    <row r="593" spans="1:10" ht="31" hidden="1">
      <c r="A593" s="27" t="s">
        <v>1024</v>
      </c>
      <c r="B593" s="114" t="s">
        <v>1025</v>
      </c>
      <c r="C593" s="26"/>
      <c r="D593" s="26"/>
      <c r="E593" s="28"/>
      <c r="F593" s="26"/>
      <c r="G593" s="26"/>
      <c r="J593" s="7"/>
    </row>
    <row r="594" spans="1:10" ht="31" hidden="1">
      <c r="A594" s="27" t="s">
        <v>1026</v>
      </c>
      <c r="B594" s="114" t="s">
        <v>1027</v>
      </c>
      <c r="C594" s="26"/>
      <c r="D594" s="26"/>
      <c r="E594" s="28"/>
      <c r="F594" s="26"/>
      <c r="G594" s="26"/>
      <c r="J594" s="7"/>
    </row>
    <row r="595" spans="1:10" ht="40.15" hidden="1" customHeight="1">
      <c r="A595" s="162" t="s">
        <v>1950</v>
      </c>
      <c r="B595" s="1078" t="s">
        <v>54</v>
      </c>
      <c r="C595" s="1091"/>
      <c r="D595" s="1091"/>
      <c r="E595" s="1091"/>
      <c r="F595" s="1091"/>
      <c r="G595" s="1092"/>
      <c r="H595" s="29">
        <f>SUM(D596:D599)</f>
        <v>0</v>
      </c>
      <c r="I595" s="29">
        <f>COUNT(D596:D599)*2</f>
        <v>0</v>
      </c>
      <c r="J595" s="7"/>
    </row>
    <row r="596" spans="1:10" ht="31" hidden="1">
      <c r="A596" s="27" t="s">
        <v>1952</v>
      </c>
      <c r="B596" s="114" t="s">
        <v>1029</v>
      </c>
      <c r="C596" s="26"/>
      <c r="D596" s="26"/>
      <c r="E596" s="28"/>
      <c r="F596" s="26"/>
      <c r="G596" s="26"/>
      <c r="J596" s="7"/>
    </row>
    <row r="597" spans="1:10" ht="31" hidden="1">
      <c r="A597" s="27" t="s">
        <v>1034</v>
      </c>
      <c r="B597" s="114" t="s">
        <v>1035</v>
      </c>
      <c r="C597" s="26"/>
      <c r="D597" s="26"/>
      <c r="E597" s="28"/>
      <c r="F597" s="26"/>
      <c r="G597" s="26"/>
      <c r="J597" s="7"/>
    </row>
    <row r="598" spans="1:10" ht="31" hidden="1">
      <c r="A598" s="27" t="s">
        <v>1036</v>
      </c>
      <c r="B598" s="114" t="s">
        <v>1037</v>
      </c>
      <c r="C598" s="26"/>
      <c r="D598" s="26"/>
      <c r="E598" s="28"/>
      <c r="F598" s="26"/>
      <c r="G598" s="26"/>
      <c r="J598" s="7"/>
    </row>
    <row r="599" spans="1:10" ht="31" hidden="1">
      <c r="A599" s="27" t="s">
        <v>1038</v>
      </c>
      <c r="B599" s="114" t="s">
        <v>1039</v>
      </c>
      <c r="C599" s="26"/>
      <c r="D599" s="26"/>
      <c r="E599" s="28"/>
      <c r="F599" s="26"/>
      <c r="G599" s="26"/>
      <c r="J599" s="7"/>
    </row>
    <row r="600" spans="1:10" ht="40.15" customHeight="1">
      <c r="A600" s="135" t="s">
        <v>1957</v>
      </c>
      <c r="B600" s="992" t="s">
        <v>52</v>
      </c>
      <c r="C600" s="1001"/>
      <c r="D600" s="1001"/>
      <c r="E600" s="1001"/>
      <c r="F600" s="1001"/>
      <c r="G600" s="1512"/>
      <c r="H600" s="29">
        <f>SUM(D601:D603)</f>
        <v>2</v>
      </c>
      <c r="I600" s="29">
        <f>COUNT(D601:D603)*2</f>
        <v>2</v>
      </c>
    </row>
    <row r="601" spans="1:10" ht="62">
      <c r="A601" s="18" t="s">
        <v>1040</v>
      </c>
      <c r="B601" s="19" t="s">
        <v>1041</v>
      </c>
      <c r="C601" s="114" t="s">
        <v>1042</v>
      </c>
      <c r="D601" s="601">
        <v>2</v>
      </c>
      <c r="E601" s="28" t="s">
        <v>538</v>
      </c>
      <c r="F601" s="26"/>
      <c r="G601" s="293"/>
    </row>
    <row r="602" spans="1:10" ht="31" hidden="1">
      <c r="A602" s="27" t="s">
        <v>1958</v>
      </c>
      <c r="B602" s="19" t="s">
        <v>1045</v>
      </c>
      <c r="C602" s="26"/>
      <c r="D602" s="26"/>
      <c r="E602" s="28"/>
      <c r="F602" s="26"/>
      <c r="G602" s="26"/>
      <c r="J602" s="7"/>
    </row>
    <row r="603" spans="1:10" ht="62" hidden="1">
      <c r="A603" s="27" t="s">
        <v>1052</v>
      </c>
      <c r="B603" s="19" t="s">
        <v>1057</v>
      </c>
      <c r="C603" s="26"/>
      <c r="D603" s="26"/>
      <c r="E603" s="28"/>
      <c r="F603" s="26"/>
      <c r="G603" s="26"/>
      <c r="J603" s="7"/>
    </row>
    <row r="604" spans="1:10" ht="21" hidden="1">
      <c r="A604" s="89"/>
      <c r="B604" s="1195" t="s">
        <v>4376</v>
      </c>
      <c r="C604" s="1197"/>
      <c r="D604" s="1197"/>
      <c r="E604" s="1197"/>
      <c r="F604" s="1197"/>
      <c r="G604" s="1197"/>
      <c r="J604" s="7"/>
    </row>
    <row r="605" spans="1:10" ht="40.15" hidden="1" customHeight="1">
      <c r="A605" s="162" t="s">
        <v>51</v>
      </c>
      <c r="B605" s="1078" t="s">
        <v>50</v>
      </c>
      <c r="C605" s="1091"/>
      <c r="D605" s="1091"/>
      <c r="E605" s="1091"/>
      <c r="F605" s="1091"/>
      <c r="G605" s="1092"/>
      <c r="H605" s="29">
        <f>SUM(D606:D611)</f>
        <v>0</v>
      </c>
      <c r="I605" s="29">
        <f>COUNT(D606:D611)*2</f>
        <v>0</v>
      </c>
      <c r="J605" s="7"/>
    </row>
    <row r="606" spans="1:10" ht="46.5" hidden="1">
      <c r="A606" s="27" t="s">
        <v>4132</v>
      </c>
      <c r="B606" s="114" t="s">
        <v>1059</v>
      </c>
      <c r="C606" s="114"/>
      <c r="D606" s="26"/>
      <c r="E606" s="28"/>
      <c r="F606" s="26"/>
      <c r="G606" s="26"/>
      <c r="J606" s="7"/>
    </row>
    <row r="607" spans="1:10" ht="62" hidden="1">
      <c r="A607" s="27" t="s">
        <v>1060</v>
      </c>
      <c r="B607" s="114" t="s">
        <v>1061</v>
      </c>
      <c r="C607" s="26"/>
      <c r="D607" s="26"/>
      <c r="E607" s="28"/>
      <c r="F607" s="26"/>
      <c r="G607" s="26"/>
      <c r="J607" s="7"/>
    </row>
    <row r="608" spans="1:10" ht="46.5" hidden="1">
      <c r="A608" s="27" t="s">
        <v>1062</v>
      </c>
      <c r="B608" s="114" t="s">
        <v>1063</v>
      </c>
      <c r="C608" s="26"/>
      <c r="D608" s="26"/>
      <c r="E608" s="28"/>
      <c r="F608" s="26"/>
      <c r="G608" s="26"/>
      <c r="J608" s="7"/>
    </row>
    <row r="609" spans="1:9" s="7" customFormat="1" ht="62" hidden="1">
      <c r="A609" s="27" t="s">
        <v>1064</v>
      </c>
      <c r="B609" s="114" t="s">
        <v>1065</v>
      </c>
      <c r="C609" s="26"/>
      <c r="D609" s="26"/>
      <c r="E609" s="28"/>
      <c r="F609" s="26"/>
      <c r="G609" s="26"/>
      <c r="H609" s="29"/>
      <c r="I609" s="29"/>
    </row>
    <row r="610" spans="1:9" s="7" customFormat="1" ht="46.5" hidden="1">
      <c r="A610" s="27" t="s">
        <v>1066</v>
      </c>
      <c r="B610" s="114" t="s">
        <v>1067</v>
      </c>
      <c r="C610" s="26"/>
      <c r="D610" s="26"/>
      <c r="E610" s="28"/>
      <c r="F610" s="26"/>
      <c r="G610" s="26"/>
      <c r="H610" s="29"/>
      <c r="I610" s="29"/>
    </row>
    <row r="611" spans="1:9" s="7" customFormat="1" ht="29" hidden="1">
      <c r="A611" s="27" t="s">
        <v>1068</v>
      </c>
      <c r="B611" s="30" t="s">
        <v>1069</v>
      </c>
      <c r="C611" s="26"/>
      <c r="D611" s="26"/>
      <c r="E611" s="28"/>
      <c r="F611" s="26"/>
      <c r="G611" s="26"/>
      <c r="H611" s="29"/>
      <c r="I611" s="29"/>
    </row>
    <row r="612" spans="1:9" s="7" customFormat="1" ht="40.15" hidden="1" customHeight="1">
      <c r="A612" s="162" t="s">
        <v>49</v>
      </c>
      <c r="B612" s="1078" t="s">
        <v>2679</v>
      </c>
      <c r="C612" s="1091"/>
      <c r="D612" s="1091"/>
      <c r="E612" s="1091"/>
      <c r="F612" s="1091"/>
      <c r="G612" s="1092"/>
      <c r="H612" s="29">
        <f>SUM(D613:D623)</f>
        <v>0</v>
      </c>
      <c r="I612" s="29">
        <f>COUNT(D613:D623)*2</f>
        <v>0</v>
      </c>
    </row>
    <row r="613" spans="1:9" s="7" customFormat="1" ht="40.15" hidden="1" customHeight="1">
      <c r="A613" s="27" t="s">
        <v>1070</v>
      </c>
      <c r="B613" s="23" t="s">
        <v>1967</v>
      </c>
      <c r="C613" s="28"/>
      <c r="D613" s="28"/>
      <c r="E613" s="28"/>
      <c r="F613" s="28"/>
      <c r="G613" s="465"/>
      <c r="H613" s="29"/>
      <c r="I613" s="29"/>
    </row>
    <row r="614" spans="1:9" s="7" customFormat="1" ht="40.15" hidden="1" customHeight="1">
      <c r="A614" s="27" t="s">
        <v>1071</v>
      </c>
      <c r="B614" s="23" t="s">
        <v>1978</v>
      </c>
      <c r="C614" s="28"/>
      <c r="D614" s="28"/>
      <c r="E614" s="28"/>
      <c r="F614" s="28"/>
      <c r="G614" s="465"/>
      <c r="H614" s="29"/>
      <c r="I614" s="29"/>
    </row>
    <row r="615" spans="1:9" s="7" customFormat="1" ht="40.15" hidden="1" customHeight="1">
      <c r="A615" s="27" t="s">
        <v>1073</v>
      </c>
      <c r="B615" s="172" t="s">
        <v>1988</v>
      </c>
      <c r="C615" s="28"/>
      <c r="D615" s="28"/>
      <c r="E615" s="28"/>
      <c r="F615" s="28"/>
      <c r="G615" s="465"/>
      <c r="H615" s="29"/>
      <c r="I615" s="29"/>
    </row>
    <row r="616" spans="1:9" s="7" customFormat="1" ht="40.15" hidden="1" customHeight="1">
      <c r="A616" s="27" t="s">
        <v>1074</v>
      </c>
      <c r="B616" s="23" t="s">
        <v>1072</v>
      </c>
      <c r="C616" s="28"/>
      <c r="D616" s="28"/>
      <c r="E616" s="28"/>
      <c r="F616" s="28"/>
      <c r="G616" s="465"/>
      <c r="H616" s="29"/>
      <c r="I616" s="29"/>
    </row>
    <row r="617" spans="1:9" s="7" customFormat="1" ht="40.15" hidden="1" customHeight="1">
      <c r="A617" s="27" t="s">
        <v>1998</v>
      </c>
      <c r="B617" s="23" t="s">
        <v>1999</v>
      </c>
      <c r="C617" s="28"/>
      <c r="D617" s="28"/>
      <c r="E617" s="28"/>
      <c r="F617" s="28"/>
      <c r="G617" s="465"/>
      <c r="H617" s="29"/>
      <c r="I617" s="29"/>
    </row>
    <row r="618" spans="1:9" s="7" customFormat="1" ht="40.15" hidden="1" customHeight="1">
      <c r="A618" s="27" t="s">
        <v>2004</v>
      </c>
      <c r="B618" s="23" t="s">
        <v>2005</v>
      </c>
      <c r="C618" s="28"/>
      <c r="D618" s="28"/>
      <c r="E618" s="28"/>
      <c r="F618" s="28"/>
      <c r="G618" s="465"/>
      <c r="H618" s="29"/>
      <c r="I618" s="29"/>
    </row>
    <row r="619" spans="1:9" s="7" customFormat="1" ht="40.15" hidden="1" customHeight="1">
      <c r="A619" s="27" t="s">
        <v>2016</v>
      </c>
      <c r="B619" s="23" t="s">
        <v>2017</v>
      </c>
      <c r="C619" s="28"/>
      <c r="D619" s="28"/>
      <c r="E619" s="28"/>
      <c r="F619" s="28"/>
      <c r="G619" s="465"/>
      <c r="H619" s="29"/>
      <c r="I619" s="29"/>
    </row>
    <row r="620" spans="1:9" s="7" customFormat="1" ht="40.15" hidden="1" customHeight="1">
      <c r="A620" s="27" t="s">
        <v>2021</v>
      </c>
      <c r="B620" s="23" t="s">
        <v>2022</v>
      </c>
      <c r="C620" s="28"/>
      <c r="D620" s="28"/>
      <c r="E620" s="28"/>
      <c r="F620" s="28"/>
      <c r="G620" s="465"/>
      <c r="H620" s="29"/>
      <c r="I620" s="29"/>
    </row>
    <row r="621" spans="1:9" s="7" customFormat="1" ht="29" hidden="1">
      <c r="A621" s="27" t="s">
        <v>2029</v>
      </c>
      <c r="B621" s="23" t="s">
        <v>2030</v>
      </c>
      <c r="C621" s="28"/>
      <c r="D621" s="28"/>
      <c r="E621" s="28"/>
      <c r="F621" s="28"/>
      <c r="G621" s="465"/>
      <c r="H621" s="29"/>
      <c r="I621" s="29"/>
    </row>
    <row r="622" spans="1:9" s="7" customFormat="1" ht="29" hidden="1">
      <c r="A622" s="27" t="s">
        <v>2033</v>
      </c>
      <c r="B622" s="23" t="s">
        <v>2034</v>
      </c>
      <c r="C622" s="28"/>
      <c r="D622" s="28"/>
      <c r="E622" s="28"/>
      <c r="F622" s="28"/>
      <c r="G622" s="465"/>
      <c r="H622" s="29"/>
      <c r="I622" s="29"/>
    </row>
    <row r="623" spans="1:9" s="7" customFormat="1" ht="43.5" hidden="1">
      <c r="A623" s="27" t="s">
        <v>2041</v>
      </c>
      <c r="B623" s="23" t="s">
        <v>2042</v>
      </c>
      <c r="C623" s="28"/>
      <c r="D623" s="28"/>
      <c r="E623" s="28"/>
      <c r="F623" s="28"/>
      <c r="G623" s="465"/>
      <c r="H623" s="29"/>
      <c r="I623" s="29"/>
    </row>
    <row r="624" spans="1:9" s="7" customFormat="1" ht="40.15" hidden="1" customHeight="1">
      <c r="A624" s="162" t="s">
        <v>47</v>
      </c>
      <c r="B624" s="1078" t="s">
        <v>46</v>
      </c>
      <c r="C624" s="1091"/>
      <c r="D624" s="1091"/>
      <c r="E624" s="1091"/>
      <c r="F624" s="1091"/>
      <c r="G624" s="1092"/>
      <c r="H624" s="29">
        <f>SUM(D625:D630)</f>
        <v>0</v>
      </c>
      <c r="I624" s="29">
        <f>COUNT(D625:D630)*2</f>
        <v>0</v>
      </c>
    </row>
    <row r="625" spans="1:10" ht="58" hidden="1">
      <c r="A625" s="27" t="s">
        <v>1075</v>
      </c>
      <c r="B625" s="23" t="s">
        <v>2046</v>
      </c>
      <c r="C625" s="26"/>
      <c r="D625" s="26"/>
      <c r="E625" s="28"/>
      <c r="F625" s="26"/>
      <c r="G625" s="465"/>
      <c r="J625" s="7"/>
    </row>
    <row r="626" spans="1:10" ht="58" hidden="1">
      <c r="A626" s="27" t="s">
        <v>1076</v>
      </c>
      <c r="B626" s="23" t="s">
        <v>2055</v>
      </c>
      <c r="C626" s="26"/>
      <c r="D626" s="26"/>
      <c r="E626" s="28"/>
      <c r="F626" s="26"/>
      <c r="G626" s="465"/>
      <c r="J626" s="7"/>
    </row>
    <row r="627" spans="1:10" ht="43.5" hidden="1">
      <c r="A627" s="27" t="s">
        <v>1077</v>
      </c>
      <c r="B627" s="23" t="s">
        <v>2058</v>
      </c>
      <c r="C627" s="26"/>
      <c r="D627" s="26"/>
      <c r="E627" s="28"/>
      <c r="F627" s="26"/>
      <c r="G627" s="465"/>
      <c r="J627" s="7"/>
    </row>
    <row r="628" spans="1:10" ht="43.5" hidden="1">
      <c r="A628" s="27" t="s">
        <v>1078</v>
      </c>
      <c r="B628" s="23" t="s">
        <v>2064</v>
      </c>
      <c r="C628" s="26"/>
      <c r="D628" s="26"/>
      <c r="E628" s="28"/>
      <c r="F628" s="26"/>
      <c r="G628" s="465"/>
      <c r="J628" s="7"/>
    </row>
    <row r="629" spans="1:10" ht="43.5" hidden="1">
      <c r="A629" s="27" t="s">
        <v>1079</v>
      </c>
      <c r="B629" s="23" t="s">
        <v>5882</v>
      </c>
      <c r="C629" s="26"/>
      <c r="D629" s="26"/>
      <c r="E629" s="28"/>
      <c r="F629" s="26"/>
      <c r="G629" s="465"/>
      <c r="J629" s="7"/>
    </row>
    <row r="630" spans="1:10" ht="46.5" hidden="1">
      <c r="A630" s="27" t="s">
        <v>5880</v>
      </c>
      <c r="B630" s="116" t="s">
        <v>1080</v>
      </c>
      <c r="C630" s="26"/>
      <c r="D630" s="26"/>
      <c r="E630" s="28"/>
      <c r="F630" s="26"/>
      <c r="G630" s="465"/>
      <c r="J630" s="7"/>
    </row>
    <row r="631" spans="1:10" ht="40.15" customHeight="1">
      <c r="A631" s="117" t="s">
        <v>45</v>
      </c>
      <c r="B631" s="992" t="s">
        <v>44</v>
      </c>
      <c r="C631" s="1001"/>
      <c r="D631" s="1001"/>
      <c r="E631" s="1001"/>
      <c r="F631" s="1001"/>
      <c r="G631" s="1512"/>
      <c r="H631" s="29">
        <f>SUM(D632:D642)</f>
        <v>4</v>
      </c>
      <c r="I631" s="29">
        <f>COUNT(D632:D642)*2</f>
        <v>4</v>
      </c>
    </row>
    <row r="632" spans="1:10" ht="43.5">
      <c r="A632" s="18" t="s">
        <v>1081</v>
      </c>
      <c r="B632" s="19" t="s">
        <v>1082</v>
      </c>
      <c r="C632" s="30" t="s">
        <v>5641</v>
      </c>
      <c r="D632" s="601">
        <v>2</v>
      </c>
      <c r="E632" s="28" t="s">
        <v>538</v>
      </c>
      <c r="F632" s="26"/>
      <c r="G632" s="293"/>
    </row>
    <row r="633" spans="1:10" ht="43.5">
      <c r="A633" s="18"/>
      <c r="B633" s="19"/>
      <c r="C633" s="30" t="s">
        <v>5642</v>
      </c>
      <c r="D633" s="601">
        <v>2</v>
      </c>
      <c r="E633" s="28" t="s">
        <v>538</v>
      </c>
      <c r="F633" s="26"/>
      <c r="G633" s="293"/>
    </row>
    <row r="634" spans="1:10" ht="58" hidden="1">
      <c r="A634" s="27" t="s">
        <v>1083</v>
      </c>
      <c r="B634" s="30" t="s">
        <v>1084</v>
      </c>
      <c r="D634" s="26"/>
      <c r="E634" s="28"/>
      <c r="F634" s="26"/>
      <c r="G634" s="26"/>
      <c r="J634" s="7"/>
    </row>
    <row r="635" spans="1:10" ht="31" hidden="1">
      <c r="A635" s="27" t="s">
        <v>1085</v>
      </c>
      <c r="B635" s="114" t="s">
        <v>1086</v>
      </c>
      <c r="C635" s="26"/>
      <c r="D635" s="26"/>
      <c r="E635" s="28"/>
      <c r="F635" s="26"/>
      <c r="G635" s="26"/>
      <c r="J635" s="7"/>
    </row>
    <row r="636" spans="1:10" ht="31" hidden="1">
      <c r="A636" s="27" t="s">
        <v>1087</v>
      </c>
      <c r="B636" s="114" t="s">
        <v>5883</v>
      </c>
      <c r="C636" s="26"/>
      <c r="D636" s="26"/>
      <c r="E636" s="28"/>
      <c r="F636" s="26"/>
      <c r="G636" s="26"/>
      <c r="J636" s="7"/>
    </row>
    <row r="637" spans="1:10" ht="31" hidden="1">
      <c r="A637" s="27" t="s">
        <v>1088</v>
      </c>
      <c r="B637" s="114" t="s">
        <v>5884</v>
      </c>
      <c r="C637" s="26"/>
      <c r="D637" s="26"/>
      <c r="E637" s="28"/>
      <c r="F637" s="26"/>
      <c r="G637" s="26"/>
      <c r="J637" s="7"/>
    </row>
    <row r="638" spans="1:10" ht="31" hidden="1">
      <c r="A638" s="27" t="s">
        <v>1090</v>
      </c>
      <c r="B638" s="19" t="s">
        <v>5885</v>
      </c>
      <c r="C638" s="26"/>
      <c r="D638" s="26"/>
      <c r="E638" s="28"/>
      <c r="F638" s="26"/>
      <c r="G638" s="26"/>
      <c r="J638" s="7"/>
    </row>
    <row r="639" spans="1:10" ht="46.5" hidden="1">
      <c r="A639" s="27" t="s">
        <v>1092</v>
      </c>
      <c r="B639" s="114" t="s">
        <v>1089</v>
      </c>
      <c r="C639" s="26"/>
      <c r="D639" s="26"/>
      <c r="E639" s="28"/>
      <c r="F639" s="26"/>
      <c r="G639" s="26"/>
      <c r="J639" s="7"/>
    </row>
    <row r="640" spans="1:10" ht="46.5" hidden="1">
      <c r="A640" s="27" t="s">
        <v>3190</v>
      </c>
      <c r="B640" s="114" t="s">
        <v>1091</v>
      </c>
      <c r="C640" s="26"/>
      <c r="D640" s="26"/>
      <c r="E640" s="28"/>
      <c r="F640" s="26"/>
      <c r="G640" s="26"/>
      <c r="J640" s="7"/>
    </row>
    <row r="641" spans="1:9" s="7" customFormat="1" ht="31" hidden="1">
      <c r="A641" s="27" t="s">
        <v>3191</v>
      </c>
      <c r="B641" s="114" t="s">
        <v>1093</v>
      </c>
      <c r="C641" s="26"/>
      <c r="D641" s="26"/>
      <c r="E641" s="28"/>
      <c r="F641" s="26"/>
      <c r="G641" s="26"/>
      <c r="H641" s="29"/>
      <c r="I641" s="29"/>
    </row>
    <row r="642" spans="1:9" s="7" customFormat="1" ht="46.5" hidden="1">
      <c r="A642" s="27" t="s">
        <v>3192</v>
      </c>
      <c r="B642" s="19" t="s">
        <v>5888</v>
      </c>
      <c r="C642" s="26"/>
      <c r="D642" s="26"/>
      <c r="E642" s="28"/>
      <c r="F642" s="26"/>
      <c r="G642" s="26"/>
      <c r="H642" s="29"/>
      <c r="I642" s="29"/>
    </row>
    <row r="643" spans="1:9" s="7" customFormat="1" ht="40.15" hidden="1" customHeight="1">
      <c r="A643" s="162" t="s">
        <v>43</v>
      </c>
      <c r="B643" s="1078" t="s">
        <v>42</v>
      </c>
      <c r="C643" s="1091"/>
      <c r="D643" s="1091"/>
      <c r="E643" s="1091"/>
      <c r="F643" s="1091"/>
      <c r="G643" s="1092"/>
      <c r="H643" s="29">
        <f>SUM(D644:D649)</f>
        <v>0</v>
      </c>
      <c r="I643" s="29">
        <f>COUNT(D644:D649)*2</f>
        <v>0</v>
      </c>
    </row>
    <row r="644" spans="1:9" s="7" customFormat="1" ht="31" hidden="1">
      <c r="A644" s="27" t="s">
        <v>1094</v>
      </c>
      <c r="B644" s="114" t="s">
        <v>1095</v>
      </c>
      <c r="C644" s="26"/>
      <c r="D644" s="26"/>
      <c r="E644" s="28"/>
      <c r="F644" s="26"/>
      <c r="G644" s="26"/>
      <c r="H644" s="29"/>
      <c r="I644" s="29"/>
    </row>
    <row r="645" spans="1:9" s="7" customFormat="1" ht="31" hidden="1">
      <c r="A645" s="27" t="s">
        <v>1096</v>
      </c>
      <c r="B645" s="114" t="s">
        <v>1097</v>
      </c>
      <c r="C645" s="26"/>
      <c r="D645" s="26"/>
      <c r="E645" s="28"/>
      <c r="F645" s="26"/>
      <c r="G645" s="26"/>
      <c r="H645" s="29"/>
      <c r="I645" s="29"/>
    </row>
    <row r="646" spans="1:9" s="7" customFormat="1" ht="31" hidden="1">
      <c r="A646" s="27" t="s">
        <v>1098</v>
      </c>
      <c r="B646" s="114" t="s">
        <v>1099</v>
      </c>
      <c r="C646" s="26"/>
      <c r="D646" s="26"/>
      <c r="E646" s="28"/>
      <c r="F646" s="26"/>
      <c r="G646" s="26"/>
      <c r="H646" s="29"/>
      <c r="I646" s="29"/>
    </row>
    <row r="647" spans="1:9" s="7" customFormat="1" ht="31" hidden="1">
      <c r="A647" s="27" t="s">
        <v>1100</v>
      </c>
      <c r="B647" s="114" t="s">
        <v>1101</v>
      </c>
      <c r="C647" s="26"/>
      <c r="D647" s="26"/>
      <c r="E647" s="28"/>
      <c r="F647" s="26"/>
      <c r="G647" s="26"/>
      <c r="H647" s="29"/>
      <c r="I647" s="29"/>
    </row>
    <row r="648" spans="1:9" s="7" customFormat="1" ht="31" hidden="1">
      <c r="A648" s="27" t="s">
        <v>1102</v>
      </c>
      <c r="B648" s="114" t="s">
        <v>1103</v>
      </c>
      <c r="C648" s="26"/>
      <c r="D648" s="26"/>
      <c r="E648" s="28"/>
      <c r="F648" s="26"/>
      <c r="G648" s="26"/>
      <c r="H648" s="29"/>
      <c r="I648" s="29"/>
    </row>
    <row r="649" spans="1:9" s="7" customFormat="1" ht="31" hidden="1">
      <c r="A649" s="27" t="s">
        <v>1104</v>
      </c>
      <c r="B649" s="114" t="s">
        <v>1105</v>
      </c>
      <c r="C649" s="26"/>
      <c r="D649" s="26"/>
      <c r="E649" s="28"/>
      <c r="F649" s="26"/>
      <c r="G649" s="26"/>
      <c r="H649" s="29"/>
      <c r="I649" s="29"/>
    </row>
    <row r="650" spans="1:9" s="7" customFormat="1" ht="40.15" hidden="1" customHeight="1">
      <c r="A650" s="162" t="s">
        <v>41</v>
      </c>
      <c r="B650" s="1078" t="s">
        <v>40</v>
      </c>
      <c r="C650" s="1091"/>
      <c r="D650" s="1091"/>
      <c r="E650" s="1091"/>
      <c r="F650" s="1091"/>
      <c r="G650" s="1092"/>
      <c r="H650" s="29">
        <f>SUM(D651:D654)</f>
        <v>0</v>
      </c>
      <c r="I650" s="29">
        <f>COUNT(D651:D654)*2</f>
        <v>0</v>
      </c>
    </row>
    <row r="651" spans="1:9" s="7" customFormat="1" ht="31" hidden="1">
      <c r="A651" s="27" t="s">
        <v>1106</v>
      </c>
      <c r="B651" s="114" t="s">
        <v>1107</v>
      </c>
      <c r="C651" s="26"/>
      <c r="D651" s="26"/>
      <c r="E651" s="28"/>
      <c r="F651" s="26"/>
      <c r="G651" s="26"/>
      <c r="H651" s="29"/>
      <c r="I651" s="29"/>
    </row>
    <row r="652" spans="1:9" s="7" customFormat="1" ht="31" hidden="1">
      <c r="A652" s="27" t="s">
        <v>1108</v>
      </c>
      <c r="B652" s="114" t="s">
        <v>1109</v>
      </c>
      <c r="C652" s="26"/>
      <c r="D652" s="26"/>
      <c r="E652" s="28"/>
      <c r="F652" s="26"/>
      <c r="G652" s="26"/>
      <c r="H652" s="29"/>
      <c r="I652" s="29"/>
    </row>
    <row r="653" spans="1:9" s="7" customFormat="1" ht="15.5" hidden="1">
      <c r="A653" s="27" t="s">
        <v>1110</v>
      </c>
      <c r="B653" s="114" t="s">
        <v>1111</v>
      </c>
      <c r="C653" s="26"/>
      <c r="D653" s="26"/>
      <c r="E653" s="28"/>
      <c r="F653" s="26"/>
      <c r="G653" s="26"/>
      <c r="H653" s="29"/>
      <c r="I653" s="29"/>
    </row>
    <row r="654" spans="1:9" s="7" customFormat="1" ht="31" hidden="1">
      <c r="A654" s="27" t="s">
        <v>1112</v>
      </c>
      <c r="B654" s="114" t="s">
        <v>1113</v>
      </c>
      <c r="C654" s="26"/>
      <c r="D654" s="26"/>
      <c r="E654" s="28"/>
      <c r="F654" s="26"/>
      <c r="G654" s="26"/>
      <c r="H654" s="29"/>
      <c r="I654" s="29"/>
    </row>
    <row r="655" spans="1:9" s="7" customFormat="1" ht="21" hidden="1">
      <c r="A655" s="452"/>
      <c r="B655" s="1538" t="s">
        <v>5149</v>
      </c>
      <c r="C655" s="1253"/>
      <c r="D655" s="1253"/>
      <c r="E655" s="1253"/>
      <c r="F655" s="1253"/>
      <c r="G655" s="1260"/>
      <c r="H655" s="29"/>
      <c r="I655" s="29"/>
    </row>
    <row r="656" spans="1:9" s="7" customFormat="1" ht="40.15" hidden="1" customHeight="1">
      <c r="A656" s="162" t="s">
        <v>39</v>
      </c>
      <c r="B656" s="1078" t="s">
        <v>38</v>
      </c>
      <c r="C656" s="1091"/>
      <c r="D656" s="1091"/>
      <c r="E656" s="1091"/>
      <c r="F656" s="1091"/>
      <c r="G656" s="1092"/>
      <c r="H656" s="29">
        <f>SUM(D657:D666)</f>
        <v>0</v>
      </c>
      <c r="I656" s="29">
        <f>COUNT(D657:D666)*2</f>
        <v>0</v>
      </c>
    </row>
    <row r="657" spans="1:10" ht="46.5" hidden="1">
      <c r="A657" s="27" t="s">
        <v>1114</v>
      </c>
      <c r="B657" s="114" t="s">
        <v>1115</v>
      </c>
      <c r="C657" s="26"/>
      <c r="D657" s="26"/>
      <c r="E657" s="28"/>
      <c r="F657" s="26"/>
      <c r="G657" s="26"/>
      <c r="J657" s="7"/>
    </row>
    <row r="658" spans="1:10" ht="46.5" hidden="1">
      <c r="A658" s="27" t="s">
        <v>1116</v>
      </c>
      <c r="B658" s="114" t="s">
        <v>1117</v>
      </c>
      <c r="C658" s="26"/>
      <c r="D658" s="26"/>
      <c r="E658" s="28"/>
      <c r="F658" s="26"/>
      <c r="G658" s="26"/>
      <c r="J658" s="7"/>
    </row>
    <row r="659" spans="1:10" ht="46.5" hidden="1">
      <c r="A659" s="27" t="s">
        <v>1118</v>
      </c>
      <c r="B659" s="114" t="s">
        <v>1119</v>
      </c>
      <c r="C659" s="26"/>
      <c r="D659" s="26"/>
      <c r="E659" s="28"/>
      <c r="F659" s="26"/>
      <c r="G659" s="26"/>
      <c r="J659" s="7"/>
    </row>
    <row r="660" spans="1:10" ht="31" hidden="1">
      <c r="A660" s="27" t="s">
        <v>1120</v>
      </c>
      <c r="B660" s="114" t="s">
        <v>1121</v>
      </c>
      <c r="C660" s="26"/>
      <c r="D660" s="26"/>
      <c r="E660" s="28"/>
      <c r="F660" s="26"/>
      <c r="G660" s="26"/>
      <c r="J660" s="7"/>
    </row>
    <row r="661" spans="1:10" ht="46.5" hidden="1">
      <c r="A661" s="27" t="s">
        <v>1122</v>
      </c>
      <c r="B661" s="114" t="s">
        <v>1123</v>
      </c>
      <c r="C661" s="26"/>
      <c r="D661" s="26"/>
      <c r="E661" s="28"/>
      <c r="F661" s="26"/>
      <c r="G661" s="26"/>
      <c r="J661" s="7"/>
    </row>
    <row r="662" spans="1:10" ht="31" hidden="1">
      <c r="A662" s="27" t="s">
        <v>1124</v>
      </c>
      <c r="B662" s="114" t="s">
        <v>1125</v>
      </c>
      <c r="C662" s="26"/>
      <c r="D662" s="26"/>
      <c r="E662" s="28"/>
      <c r="F662" s="26"/>
      <c r="G662" s="26"/>
      <c r="J662" s="7"/>
    </row>
    <row r="663" spans="1:10" ht="46.5" hidden="1">
      <c r="A663" s="27" t="s">
        <v>1126</v>
      </c>
      <c r="B663" s="114" t="s">
        <v>1127</v>
      </c>
      <c r="C663" s="26"/>
      <c r="D663" s="26"/>
      <c r="E663" s="28"/>
      <c r="F663" s="26"/>
      <c r="G663" s="26"/>
      <c r="J663" s="7"/>
    </row>
    <row r="664" spans="1:10" ht="77.5" hidden="1">
      <c r="A664" s="27" t="s">
        <v>1128</v>
      </c>
      <c r="B664" s="114" t="s">
        <v>1129</v>
      </c>
      <c r="C664" s="26"/>
      <c r="D664" s="26"/>
      <c r="E664" s="28"/>
      <c r="F664" s="26"/>
      <c r="G664" s="26"/>
      <c r="J664" s="7"/>
    </row>
    <row r="665" spans="1:10" ht="31" hidden="1">
      <c r="A665" s="27" t="s">
        <v>1130</v>
      </c>
      <c r="B665" s="114" t="s">
        <v>1131</v>
      </c>
      <c r="C665" s="26"/>
      <c r="D665" s="26"/>
      <c r="E665" s="28"/>
      <c r="F665" s="26"/>
      <c r="G665" s="26"/>
      <c r="J665" s="7"/>
    </row>
    <row r="666" spans="1:10" ht="46.5" hidden="1">
      <c r="A666" s="27" t="s">
        <v>1132</v>
      </c>
      <c r="B666" s="114" t="s">
        <v>1133</v>
      </c>
      <c r="C666" s="26"/>
      <c r="D666" s="26"/>
      <c r="E666" s="28"/>
      <c r="F666" s="26"/>
      <c r="G666" s="26"/>
      <c r="J666" s="7"/>
    </row>
    <row r="667" spans="1:10" ht="18.5">
      <c r="A667" s="304"/>
      <c r="B667" s="1084" t="s">
        <v>1134</v>
      </c>
      <c r="C667" s="1077"/>
      <c r="D667" s="1077"/>
      <c r="E667" s="1077"/>
      <c r="F667" s="1077"/>
      <c r="G667" s="1571"/>
      <c r="H667" s="29">
        <f>H668+H693+H697+H704+H708+H714</f>
        <v>116</v>
      </c>
      <c r="I667" s="29">
        <f>I668+I693+I697+I704+I708+I714</f>
        <v>116</v>
      </c>
    </row>
    <row r="668" spans="1:10" ht="40.15" customHeight="1">
      <c r="A668" s="135" t="s">
        <v>2083</v>
      </c>
      <c r="B668" s="1078" t="s">
        <v>36</v>
      </c>
      <c r="C668" s="1091"/>
      <c r="D668" s="1091"/>
      <c r="E668" s="1091"/>
      <c r="F668" s="1091"/>
      <c r="G668" s="1511"/>
      <c r="H668" s="29">
        <f>SUM(D669:D692)</f>
        <v>48</v>
      </c>
      <c r="I668" s="29">
        <f>COUNT(D669:D692)*2</f>
        <v>48</v>
      </c>
    </row>
    <row r="669" spans="1:10" ht="31">
      <c r="A669" s="182" t="s">
        <v>5643</v>
      </c>
      <c r="B669" s="227" t="s">
        <v>1136</v>
      </c>
      <c r="C669" s="30" t="s">
        <v>5644</v>
      </c>
      <c r="D669" s="705">
        <v>2</v>
      </c>
      <c r="E669" s="22" t="s">
        <v>538</v>
      </c>
      <c r="F669" s="66"/>
      <c r="G669" s="701"/>
    </row>
    <row r="670" spans="1:10" ht="29">
      <c r="A670" s="182"/>
      <c r="B670" s="227"/>
      <c r="C670" s="30" t="s">
        <v>5645</v>
      </c>
      <c r="D670" s="705">
        <v>2</v>
      </c>
      <c r="E670" s="22" t="s">
        <v>538</v>
      </c>
      <c r="F670" s="66"/>
      <c r="G670" s="701"/>
    </row>
    <row r="671" spans="1:10" ht="43.5">
      <c r="A671" s="182" t="s">
        <v>334</v>
      </c>
      <c r="B671" s="227"/>
      <c r="C671" s="30" t="s">
        <v>5646</v>
      </c>
      <c r="D671" s="705">
        <v>2</v>
      </c>
      <c r="E671" s="22" t="s">
        <v>538</v>
      </c>
      <c r="F671" s="66"/>
      <c r="G671" s="701"/>
    </row>
    <row r="672" spans="1:10" ht="29">
      <c r="A672" s="182"/>
      <c r="B672" s="227"/>
      <c r="C672" s="30" t="s">
        <v>5647</v>
      </c>
      <c r="D672" s="705">
        <v>2</v>
      </c>
      <c r="E672" s="22" t="s">
        <v>538</v>
      </c>
      <c r="F672" s="66"/>
      <c r="G672" s="701"/>
    </row>
    <row r="673" spans="1:7" ht="29">
      <c r="A673" s="182"/>
      <c r="B673" s="227"/>
      <c r="C673" s="30" t="s">
        <v>5648</v>
      </c>
      <c r="D673" s="705">
        <v>2</v>
      </c>
      <c r="E673" s="22" t="s">
        <v>538</v>
      </c>
      <c r="F673" s="66"/>
      <c r="G673" s="701"/>
    </row>
    <row r="674" spans="1:7" ht="46.5">
      <c r="A674" s="182" t="s">
        <v>1137</v>
      </c>
      <c r="B674" s="227" t="s">
        <v>1138</v>
      </c>
      <c r="C674" s="30" t="s">
        <v>5649</v>
      </c>
      <c r="D674" s="705">
        <v>2</v>
      </c>
      <c r="E674" s="22" t="s">
        <v>538</v>
      </c>
      <c r="F674" s="66"/>
      <c r="G674" s="701"/>
    </row>
    <row r="675" spans="1:7" ht="43.5">
      <c r="A675" s="182"/>
      <c r="B675" s="227"/>
      <c r="C675" s="30" t="s">
        <v>5650</v>
      </c>
      <c r="D675" s="705">
        <v>2</v>
      </c>
      <c r="E675" s="22" t="s">
        <v>538</v>
      </c>
      <c r="F675" s="66"/>
      <c r="G675" s="701"/>
    </row>
    <row r="676" spans="1:7" ht="29">
      <c r="A676" s="182"/>
      <c r="B676" s="227"/>
      <c r="C676" s="30" t="s">
        <v>5651</v>
      </c>
      <c r="D676" s="705">
        <v>2</v>
      </c>
      <c r="E676" s="22" t="s">
        <v>538</v>
      </c>
      <c r="F676" s="66"/>
      <c r="G676" s="701"/>
    </row>
    <row r="677" spans="1:7" ht="29">
      <c r="A677" s="182"/>
      <c r="B677" s="227"/>
      <c r="C677" s="30" t="s">
        <v>5652</v>
      </c>
      <c r="D677" s="705">
        <v>2</v>
      </c>
      <c r="E677" s="22" t="s">
        <v>538</v>
      </c>
      <c r="F677" s="66"/>
      <c r="G677" s="701"/>
    </row>
    <row r="678" spans="1:7" ht="31">
      <c r="A678" s="182" t="s">
        <v>1141</v>
      </c>
      <c r="B678" s="227" t="s">
        <v>1142</v>
      </c>
      <c r="C678" s="30" t="s">
        <v>5653</v>
      </c>
      <c r="D678" s="705">
        <v>2</v>
      </c>
      <c r="E678" s="22" t="s">
        <v>538</v>
      </c>
      <c r="F678" s="66"/>
      <c r="G678" s="701"/>
    </row>
    <row r="679" spans="1:7" ht="43.5">
      <c r="A679" s="182"/>
      <c r="B679" s="227"/>
      <c r="C679" s="30" t="s">
        <v>5654</v>
      </c>
      <c r="D679" s="705">
        <v>2</v>
      </c>
      <c r="E679" s="22" t="s">
        <v>538</v>
      </c>
      <c r="F679" s="66"/>
      <c r="G679" s="701"/>
    </row>
    <row r="680" spans="1:7" ht="43.5">
      <c r="A680" s="182"/>
      <c r="B680" s="227"/>
      <c r="C680" s="30" t="s">
        <v>5655</v>
      </c>
      <c r="D680" s="705">
        <v>2</v>
      </c>
      <c r="E680" s="22" t="s">
        <v>538</v>
      </c>
      <c r="F680" s="66"/>
      <c r="G680" s="701"/>
    </row>
    <row r="681" spans="1:7" ht="29">
      <c r="A681" s="182"/>
      <c r="B681" s="227"/>
      <c r="C681" s="30" t="s">
        <v>5652</v>
      </c>
      <c r="D681" s="705">
        <v>2</v>
      </c>
      <c r="E681" s="22" t="s">
        <v>538</v>
      </c>
      <c r="F681" s="66"/>
      <c r="G681" s="701"/>
    </row>
    <row r="682" spans="1:7" ht="31">
      <c r="A682" s="182" t="s">
        <v>1143</v>
      </c>
      <c r="B682" s="227" t="s">
        <v>1144</v>
      </c>
      <c r="C682" s="30" t="s">
        <v>5656</v>
      </c>
      <c r="D682" s="705">
        <v>2</v>
      </c>
      <c r="E682" s="22" t="s">
        <v>538</v>
      </c>
      <c r="F682" s="66"/>
      <c r="G682" s="447"/>
    </row>
    <row r="683" spans="1:7" ht="29">
      <c r="A683" s="182" t="s">
        <v>334</v>
      </c>
      <c r="B683" s="227"/>
      <c r="C683" s="30" t="s">
        <v>5657</v>
      </c>
      <c r="D683" s="705">
        <v>2</v>
      </c>
      <c r="E683" s="22" t="s">
        <v>538</v>
      </c>
      <c r="F683" s="66"/>
      <c r="G683" s="447"/>
    </row>
    <row r="684" spans="1:7" ht="46.5">
      <c r="A684" s="182" t="s">
        <v>1148</v>
      </c>
      <c r="B684" s="227" t="s">
        <v>5658</v>
      </c>
      <c r="C684" s="30" t="s">
        <v>5659</v>
      </c>
      <c r="D684" s="705">
        <v>2</v>
      </c>
      <c r="E684" s="22" t="s">
        <v>538</v>
      </c>
      <c r="F684" s="66" t="s">
        <v>5660</v>
      </c>
      <c r="G684" s="701"/>
    </row>
    <row r="685" spans="1:7" ht="58">
      <c r="A685" s="182" t="s">
        <v>334</v>
      </c>
      <c r="B685" s="227"/>
      <c r="C685" s="30" t="s">
        <v>5661</v>
      </c>
      <c r="D685" s="705">
        <v>2</v>
      </c>
      <c r="E685" s="22" t="s">
        <v>538</v>
      </c>
      <c r="F685" s="66"/>
      <c r="G685" s="701"/>
    </row>
    <row r="686" spans="1:7" ht="31">
      <c r="A686" s="182" t="s">
        <v>5662</v>
      </c>
      <c r="B686" s="114" t="s">
        <v>1153</v>
      </c>
      <c r="C686" s="30" t="s">
        <v>5663</v>
      </c>
      <c r="D686" s="705">
        <v>2</v>
      </c>
      <c r="E686" s="22" t="s">
        <v>538</v>
      </c>
      <c r="F686" s="66"/>
      <c r="G686" s="701"/>
    </row>
    <row r="687" spans="1:7" ht="43.5">
      <c r="A687" s="182"/>
      <c r="B687" s="114"/>
      <c r="C687" s="30" t="s">
        <v>5664</v>
      </c>
      <c r="D687" s="706">
        <v>2</v>
      </c>
      <c r="E687" s="22" t="s">
        <v>538</v>
      </c>
      <c r="F687" s="66"/>
      <c r="G687" s="701"/>
    </row>
    <row r="688" spans="1:7" ht="87">
      <c r="A688" s="182"/>
      <c r="B688" s="114"/>
      <c r="C688" s="30" t="s">
        <v>5665</v>
      </c>
      <c r="D688" s="706">
        <v>2</v>
      </c>
      <c r="E688" s="22" t="s">
        <v>538</v>
      </c>
      <c r="F688" s="66"/>
      <c r="G688" s="701"/>
    </row>
    <row r="689" spans="1:9" ht="29">
      <c r="A689" s="182"/>
      <c r="B689" s="114"/>
      <c r="C689" s="30" t="s">
        <v>5666</v>
      </c>
      <c r="D689" s="706">
        <v>2</v>
      </c>
      <c r="E689" s="22" t="s">
        <v>538</v>
      </c>
      <c r="F689" s="66"/>
      <c r="G689" s="701"/>
    </row>
    <row r="690" spans="1:9" ht="43.5">
      <c r="A690" s="182"/>
      <c r="B690" s="114"/>
      <c r="C690" s="30" t="s">
        <v>5667</v>
      </c>
      <c r="D690" s="706">
        <v>2</v>
      </c>
      <c r="E690" s="22" t="s">
        <v>538</v>
      </c>
      <c r="F690" s="66"/>
      <c r="G690" s="701"/>
    </row>
    <row r="691" spans="1:9" ht="43.5">
      <c r="A691" s="182"/>
      <c r="B691" s="114"/>
      <c r="C691" s="30" t="s">
        <v>5668</v>
      </c>
      <c r="D691" s="706">
        <v>2</v>
      </c>
      <c r="E691" s="22" t="s">
        <v>538</v>
      </c>
      <c r="F691" s="66"/>
      <c r="G691" s="701"/>
    </row>
    <row r="692" spans="1:9" ht="29">
      <c r="A692" s="182"/>
      <c r="B692" s="460"/>
      <c r="C692" s="30" t="s">
        <v>5669</v>
      </c>
      <c r="D692" s="706">
        <v>2</v>
      </c>
      <c r="E692" s="22" t="s">
        <v>538</v>
      </c>
      <c r="F692" s="66"/>
      <c r="G692" s="701"/>
    </row>
    <row r="693" spans="1:9" ht="40.15" customHeight="1">
      <c r="A693" s="117" t="s">
        <v>2098</v>
      </c>
      <c r="B693" s="1078" t="s">
        <v>34</v>
      </c>
      <c r="C693" s="1091"/>
      <c r="D693" s="1091"/>
      <c r="E693" s="1091"/>
      <c r="F693" s="1091"/>
      <c r="G693" s="1511"/>
      <c r="H693" s="29">
        <f>SUM(D694:D696)</f>
        <v>6</v>
      </c>
      <c r="I693" s="29">
        <f>COUNT(D694:D696)*2</f>
        <v>6</v>
      </c>
    </row>
    <row r="694" spans="1:9" ht="58">
      <c r="A694" s="182" t="s">
        <v>2100</v>
      </c>
      <c r="B694" s="114" t="s">
        <v>1156</v>
      </c>
      <c r="C694" s="50" t="s">
        <v>5670</v>
      </c>
      <c r="D694" s="605">
        <v>2</v>
      </c>
      <c r="E694" s="22" t="s">
        <v>538</v>
      </c>
      <c r="F694" s="66"/>
      <c r="G694" s="701"/>
    </row>
    <row r="695" spans="1:9" ht="31">
      <c r="A695" s="182" t="s">
        <v>2106</v>
      </c>
      <c r="B695" s="114" t="s">
        <v>1168</v>
      </c>
      <c r="C695" s="50" t="s">
        <v>5671</v>
      </c>
      <c r="D695" s="605">
        <v>2</v>
      </c>
      <c r="E695" s="22" t="s">
        <v>538</v>
      </c>
      <c r="F695" s="66"/>
      <c r="G695" s="701"/>
    </row>
    <row r="696" spans="1:9" ht="43.5">
      <c r="A696" s="182" t="s">
        <v>2110</v>
      </c>
      <c r="B696" s="114" t="s">
        <v>1173</v>
      </c>
      <c r="C696" s="50" t="s">
        <v>5672</v>
      </c>
      <c r="D696" s="605">
        <v>2</v>
      </c>
      <c r="E696" s="22" t="s">
        <v>538</v>
      </c>
      <c r="F696" s="66"/>
      <c r="G696" s="701"/>
    </row>
    <row r="697" spans="1:9" ht="40.15" customHeight="1">
      <c r="A697" s="117" t="s">
        <v>2116</v>
      </c>
      <c r="B697" s="1078" t="s">
        <v>32</v>
      </c>
      <c r="C697" s="1091"/>
      <c r="D697" s="1091"/>
      <c r="E697" s="1091"/>
      <c r="F697" s="1091"/>
      <c r="G697" s="1511"/>
      <c r="H697" s="29">
        <f>SUM(D698:D703)</f>
        <v>12</v>
      </c>
      <c r="I697" s="29">
        <f>COUNT(D698:D703)*2</f>
        <v>12</v>
      </c>
    </row>
    <row r="698" spans="1:9" ht="46.5">
      <c r="A698" s="182" t="s">
        <v>2118</v>
      </c>
      <c r="B698" s="191" t="s">
        <v>1178</v>
      </c>
      <c r="C698" s="50" t="s">
        <v>5673</v>
      </c>
      <c r="D698" s="605">
        <v>2</v>
      </c>
      <c r="E698" s="22" t="s">
        <v>377</v>
      </c>
      <c r="F698" s="66"/>
      <c r="G698" s="701"/>
    </row>
    <row r="699" spans="1:9" ht="29">
      <c r="A699" s="182"/>
      <c r="B699" s="191"/>
      <c r="C699" s="50" t="s">
        <v>5674</v>
      </c>
      <c r="D699" s="605">
        <v>2</v>
      </c>
      <c r="E699" s="22" t="s">
        <v>377</v>
      </c>
      <c r="F699" s="66"/>
      <c r="G699" s="701"/>
    </row>
    <row r="700" spans="1:9" ht="29">
      <c r="A700" s="182"/>
      <c r="B700" s="191"/>
      <c r="C700" s="50" t="s">
        <v>5675</v>
      </c>
      <c r="D700" s="605">
        <v>2</v>
      </c>
      <c r="E700" s="22" t="s">
        <v>377</v>
      </c>
      <c r="F700" s="66"/>
      <c r="G700" s="701"/>
    </row>
    <row r="701" spans="1:9" ht="29">
      <c r="A701" s="182"/>
      <c r="B701" s="191"/>
      <c r="C701" s="50" t="s">
        <v>5676</v>
      </c>
      <c r="D701" s="605">
        <v>2</v>
      </c>
      <c r="E701" s="22" t="s">
        <v>377</v>
      </c>
      <c r="F701" s="66"/>
      <c r="G701" s="701"/>
    </row>
    <row r="702" spans="1:9" ht="43.5">
      <c r="A702" s="182"/>
      <c r="B702" s="191"/>
      <c r="C702" s="50" t="s">
        <v>5677</v>
      </c>
      <c r="D702" s="605">
        <v>2</v>
      </c>
      <c r="E702" s="22" t="s">
        <v>538</v>
      </c>
      <c r="F702" s="66"/>
      <c r="G702" s="701"/>
    </row>
    <row r="703" spans="1:9" ht="58">
      <c r="A703" s="182" t="s">
        <v>2130</v>
      </c>
      <c r="B703" s="114" t="s">
        <v>1183</v>
      </c>
      <c r="C703" s="50" t="s">
        <v>5678</v>
      </c>
      <c r="D703" s="605">
        <v>2</v>
      </c>
      <c r="E703" s="22" t="s">
        <v>538</v>
      </c>
      <c r="F703" s="66"/>
      <c r="G703" s="701"/>
    </row>
    <row r="704" spans="1:9" ht="40.15" customHeight="1">
      <c r="A704" s="117" t="s">
        <v>2133</v>
      </c>
      <c r="B704" s="1078" t="s">
        <v>30</v>
      </c>
      <c r="C704" s="1091"/>
      <c r="D704" s="1091"/>
      <c r="E704" s="1091"/>
      <c r="F704" s="1091"/>
      <c r="G704" s="1511"/>
      <c r="H704" s="29">
        <f>SUM(D705:D707)</f>
        <v>4</v>
      </c>
      <c r="I704" s="29">
        <f>COUNT(D705:D707)*2</f>
        <v>4</v>
      </c>
    </row>
    <row r="705" spans="1:10" ht="58">
      <c r="A705" s="182" t="s">
        <v>2135</v>
      </c>
      <c r="B705" s="42" t="s">
        <v>2679</v>
      </c>
      <c r="C705" s="50" t="s">
        <v>5679</v>
      </c>
      <c r="D705" s="605">
        <v>2</v>
      </c>
      <c r="E705" s="22" t="s">
        <v>538</v>
      </c>
      <c r="F705" s="50" t="s">
        <v>5680</v>
      </c>
      <c r="G705" s="701"/>
    </row>
    <row r="706" spans="1:10" ht="29">
      <c r="A706" s="182"/>
      <c r="B706" s="42"/>
      <c r="C706" s="50" t="s">
        <v>5681</v>
      </c>
      <c r="D706" s="605">
        <v>2</v>
      </c>
      <c r="E706" s="22" t="s">
        <v>538</v>
      </c>
      <c r="F706" s="66"/>
      <c r="G706" s="701"/>
    </row>
    <row r="707" spans="1:10" ht="43.5" hidden="1">
      <c r="A707" s="79" t="s">
        <v>2141</v>
      </c>
      <c r="B707" s="42" t="s">
        <v>1200</v>
      </c>
      <c r="C707" s="66"/>
      <c r="D707" s="66"/>
      <c r="E707" s="22"/>
      <c r="F707" s="66"/>
      <c r="G707" s="66"/>
      <c r="J707" s="7"/>
    </row>
    <row r="708" spans="1:10" ht="40.15" customHeight="1">
      <c r="A708" s="117" t="s">
        <v>2149</v>
      </c>
      <c r="B708" s="1078" t="s">
        <v>28</v>
      </c>
      <c r="C708" s="1091"/>
      <c r="D708" s="1091"/>
      <c r="E708" s="1091"/>
      <c r="F708" s="1091"/>
      <c r="G708" s="1511"/>
      <c r="H708" s="29">
        <f>SUM(D709:D713)</f>
        <v>4</v>
      </c>
      <c r="I708" s="29">
        <f>COUNT(D709:D713)*2</f>
        <v>4</v>
      </c>
    </row>
    <row r="709" spans="1:10" ht="29" hidden="1">
      <c r="A709" s="79" t="s">
        <v>2150</v>
      </c>
      <c r="B709" s="30" t="s">
        <v>1209</v>
      </c>
      <c r="C709" s="66"/>
      <c r="D709" s="66"/>
      <c r="E709" s="22"/>
      <c r="F709" s="66"/>
      <c r="G709" s="66"/>
      <c r="J709" s="7"/>
    </row>
    <row r="710" spans="1:10" ht="43.5">
      <c r="A710" s="182" t="s">
        <v>2152</v>
      </c>
      <c r="B710" s="42" t="s">
        <v>1212</v>
      </c>
      <c r="C710" s="50" t="s">
        <v>5682</v>
      </c>
      <c r="D710" s="605">
        <v>2</v>
      </c>
      <c r="E710" s="22" t="s">
        <v>538</v>
      </c>
      <c r="F710" s="66"/>
      <c r="G710" s="701"/>
    </row>
    <row r="711" spans="1:10" ht="43.5" hidden="1">
      <c r="A711" s="79" t="s">
        <v>2156</v>
      </c>
      <c r="B711" s="42" t="s">
        <v>1218</v>
      </c>
      <c r="C711" s="50"/>
      <c r="D711" s="66"/>
      <c r="E711" s="22"/>
      <c r="F711" s="66"/>
      <c r="G711" s="66"/>
      <c r="J711" s="7"/>
    </row>
    <row r="712" spans="1:10" ht="43.5">
      <c r="A712" s="182" t="s">
        <v>2163</v>
      </c>
      <c r="B712" s="30" t="s">
        <v>1227</v>
      </c>
      <c r="C712" s="50" t="s">
        <v>5683</v>
      </c>
      <c r="D712" s="605">
        <v>2</v>
      </c>
      <c r="E712" s="22" t="s">
        <v>538</v>
      </c>
      <c r="F712" s="66"/>
      <c r="G712" s="701"/>
    </row>
    <row r="713" spans="1:10" hidden="1">
      <c r="A713" s="79" t="s">
        <v>1230</v>
      </c>
      <c r="B713" s="30" t="s">
        <v>1231</v>
      </c>
      <c r="C713" s="66"/>
      <c r="D713" s="66"/>
      <c r="E713" s="22"/>
      <c r="F713" s="66"/>
      <c r="G713" s="66"/>
      <c r="J713" s="7"/>
    </row>
    <row r="714" spans="1:10" ht="40.15" customHeight="1">
      <c r="A714" s="135" t="s">
        <v>2166</v>
      </c>
      <c r="B714" s="1078" t="s">
        <v>26</v>
      </c>
      <c r="C714" s="1091"/>
      <c r="D714" s="1091"/>
      <c r="E714" s="1091"/>
      <c r="F714" s="1091"/>
      <c r="G714" s="1511"/>
      <c r="H714" s="29">
        <f>SUM(D715:D735)</f>
        <v>42</v>
      </c>
      <c r="I714" s="29">
        <f>COUNT(D715:D735)*2</f>
        <v>42</v>
      </c>
    </row>
    <row r="715" spans="1:10" ht="43.5">
      <c r="A715" s="182" t="s">
        <v>2168</v>
      </c>
      <c r="B715" s="191" t="s">
        <v>1233</v>
      </c>
      <c r="C715" s="42" t="s">
        <v>6320</v>
      </c>
      <c r="D715" s="523">
        <v>2</v>
      </c>
      <c r="E715" s="31" t="s">
        <v>538</v>
      </c>
      <c r="F715" s="31"/>
      <c r="G715" s="701"/>
    </row>
    <row r="716" spans="1:10" ht="72.5">
      <c r="A716" s="182"/>
      <c r="B716" s="191"/>
      <c r="C716" s="42" t="s">
        <v>6321</v>
      </c>
      <c r="D716" s="523">
        <v>2</v>
      </c>
      <c r="E716" s="31"/>
      <c r="F716" s="20" t="s">
        <v>6322</v>
      </c>
      <c r="G716" s="701"/>
    </row>
    <row r="717" spans="1:10" ht="58">
      <c r="A717" s="182"/>
      <c r="B717" s="191"/>
      <c r="C717" s="42" t="s">
        <v>5684</v>
      </c>
      <c r="D717" s="523">
        <v>2</v>
      </c>
      <c r="E717" s="31" t="s">
        <v>538</v>
      </c>
      <c r="F717" s="31"/>
      <c r="G717" s="701"/>
    </row>
    <row r="718" spans="1:10" ht="29">
      <c r="A718" s="182"/>
      <c r="B718" s="191"/>
      <c r="C718" s="42" t="s">
        <v>6323</v>
      </c>
      <c r="D718" s="523">
        <v>2</v>
      </c>
      <c r="E718" s="31"/>
      <c r="F718" s="31"/>
      <c r="G718" s="701"/>
    </row>
    <row r="719" spans="1:10" ht="43.5">
      <c r="A719" s="182" t="s">
        <v>2173</v>
      </c>
      <c r="B719" s="191" t="s">
        <v>1238</v>
      </c>
      <c r="C719" s="42" t="s">
        <v>5685</v>
      </c>
      <c r="D719" s="523">
        <v>2</v>
      </c>
      <c r="E719" s="31" t="s">
        <v>538</v>
      </c>
      <c r="F719" s="50" t="s">
        <v>6333</v>
      </c>
      <c r="G719" s="701"/>
    </row>
    <row r="720" spans="1:10" ht="43.5">
      <c r="A720" s="182"/>
      <c r="B720" s="191"/>
      <c r="C720" s="42" t="s">
        <v>5686</v>
      </c>
      <c r="D720" s="523">
        <v>2</v>
      </c>
      <c r="E720" s="31" t="s">
        <v>538</v>
      </c>
      <c r="F720" s="66"/>
      <c r="G720" s="701"/>
    </row>
    <row r="721" spans="1:9" ht="29">
      <c r="A721" s="182"/>
      <c r="B721" s="191"/>
      <c r="C721" s="42" t="s">
        <v>5687</v>
      </c>
      <c r="D721" s="523">
        <v>2</v>
      </c>
      <c r="E721" s="31" t="s">
        <v>538</v>
      </c>
      <c r="F721" s="66"/>
      <c r="G721" s="701"/>
    </row>
    <row r="722" spans="1:9" ht="43.5">
      <c r="A722" s="182" t="s">
        <v>1245</v>
      </c>
      <c r="B722" s="191" t="s">
        <v>1246</v>
      </c>
      <c r="C722" s="23" t="s">
        <v>5688</v>
      </c>
      <c r="D722" s="523">
        <v>2</v>
      </c>
      <c r="E722" s="539" t="s">
        <v>269</v>
      </c>
      <c r="G722" s="704"/>
    </row>
    <row r="723" spans="1:9" ht="29">
      <c r="A723" s="182"/>
      <c r="B723" s="427"/>
      <c r="C723" s="57" t="s">
        <v>6335</v>
      </c>
      <c r="D723" s="523">
        <v>2</v>
      </c>
      <c r="E723" s="539" t="s">
        <v>269</v>
      </c>
      <c r="F723" s="30" t="s">
        <v>6334</v>
      </c>
      <c r="G723" s="701"/>
    </row>
    <row r="724" spans="1:9" ht="43.5">
      <c r="A724" s="182"/>
      <c r="C724" s="57" t="s">
        <v>6324</v>
      </c>
      <c r="D724" s="523">
        <v>2</v>
      </c>
      <c r="E724" s="31" t="s">
        <v>646</v>
      </c>
      <c r="F724" s="42" t="s">
        <v>6325</v>
      </c>
      <c r="G724" s="701"/>
    </row>
    <row r="725" spans="1:9" ht="29">
      <c r="A725" s="182"/>
      <c r="B725" s="427"/>
      <c r="C725" s="57" t="s">
        <v>5689</v>
      </c>
      <c r="D725" s="523">
        <v>2</v>
      </c>
      <c r="E725" s="31" t="s">
        <v>339</v>
      </c>
      <c r="F725" s="42"/>
      <c r="G725" s="701"/>
    </row>
    <row r="726" spans="1:9" ht="43.5">
      <c r="A726" s="182"/>
      <c r="B726" s="427"/>
      <c r="C726" s="57" t="s">
        <v>6336</v>
      </c>
      <c r="D726" s="523">
        <v>2</v>
      </c>
      <c r="E726" s="31" t="s">
        <v>339</v>
      </c>
      <c r="F726" s="42"/>
      <c r="G726" s="701"/>
    </row>
    <row r="727" spans="1:9" ht="29">
      <c r="A727" s="182"/>
      <c r="B727" s="427"/>
      <c r="C727" s="57" t="s">
        <v>5690</v>
      </c>
      <c r="D727" s="523">
        <v>2</v>
      </c>
      <c r="E727" s="31" t="s">
        <v>339</v>
      </c>
      <c r="F727" s="42"/>
      <c r="G727" s="701"/>
    </row>
    <row r="728" spans="1:9" ht="29">
      <c r="A728" s="182"/>
      <c r="B728" s="191"/>
      <c r="C728" s="57" t="s">
        <v>6326</v>
      </c>
      <c r="D728" s="523">
        <v>2</v>
      </c>
      <c r="E728" s="31" t="s">
        <v>646</v>
      </c>
      <c r="F728" s="42"/>
      <c r="G728" s="701"/>
    </row>
    <row r="729" spans="1:9" ht="58">
      <c r="A729" s="182"/>
      <c r="B729" s="191"/>
      <c r="C729" s="57" t="s">
        <v>5691</v>
      </c>
      <c r="D729" s="523">
        <v>2</v>
      </c>
      <c r="E729" s="31" t="s">
        <v>1814</v>
      </c>
      <c r="F729" s="42" t="s">
        <v>6337</v>
      </c>
      <c r="G729" s="701"/>
    </row>
    <row r="730" spans="1:9" ht="130.5">
      <c r="A730" s="182"/>
      <c r="B730" s="191"/>
      <c r="C730" s="57" t="s">
        <v>6327</v>
      </c>
      <c r="D730" s="523">
        <v>2</v>
      </c>
      <c r="E730" s="31" t="s">
        <v>1814</v>
      </c>
      <c r="F730" s="42" t="s">
        <v>6328</v>
      </c>
      <c r="G730" s="701"/>
    </row>
    <row r="731" spans="1:9" ht="116">
      <c r="A731" s="182"/>
      <c r="B731" s="191"/>
      <c r="C731" s="57" t="s">
        <v>5692</v>
      </c>
      <c r="D731" s="523">
        <v>2</v>
      </c>
      <c r="E731" s="31" t="s">
        <v>1814</v>
      </c>
      <c r="F731" s="42" t="s">
        <v>6329</v>
      </c>
      <c r="G731" s="701"/>
    </row>
    <row r="732" spans="1:9" ht="116">
      <c r="A732" s="182"/>
      <c r="B732" s="191"/>
      <c r="C732" s="57" t="s">
        <v>6330</v>
      </c>
      <c r="D732" s="523">
        <v>2</v>
      </c>
      <c r="E732" s="31" t="s">
        <v>1814</v>
      </c>
      <c r="F732" s="42" t="s">
        <v>6331</v>
      </c>
      <c r="G732" s="701"/>
    </row>
    <row r="733" spans="1:9" ht="130.5">
      <c r="A733" s="182"/>
      <c r="B733" s="191"/>
      <c r="C733" s="25" t="s">
        <v>6332</v>
      </c>
      <c r="D733" s="615">
        <v>2</v>
      </c>
      <c r="E733" s="22"/>
      <c r="F733" s="25" t="s">
        <v>6338</v>
      </c>
      <c r="G733" s="701"/>
    </row>
    <row r="734" spans="1:9" ht="29">
      <c r="A734" s="182"/>
      <c r="B734" s="191"/>
      <c r="C734" s="23" t="s">
        <v>5693</v>
      </c>
      <c r="D734" s="523">
        <v>2</v>
      </c>
      <c r="E734" s="28" t="s">
        <v>646</v>
      </c>
      <c r="F734" s="26"/>
      <c r="G734" s="701"/>
    </row>
    <row r="735" spans="1:9" ht="29">
      <c r="A735" s="182"/>
      <c r="B735" s="191"/>
      <c r="C735" s="23" t="s">
        <v>5694</v>
      </c>
      <c r="D735" s="523">
        <v>2</v>
      </c>
      <c r="E735" s="28" t="s">
        <v>1814</v>
      </c>
      <c r="F735" s="26"/>
      <c r="G735" s="701"/>
    </row>
    <row r="736" spans="1:9" ht="18.5">
      <c r="A736" s="98"/>
      <c r="B736" s="1084" t="s">
        <v>2181</v>
      </c>
      <c r="C736" s="1077"/>
      <c r="D736" s="1077"/>
      <c r="E736" s="1077"/>
      <c r="F736" s="1077"/>
      <c r="G736" s="1571"/>
      <c r="H736" s="29">
        <f>H737+H754+H768+H773+H785+H789+H811+H819+H827+H834</f>
        <v>188</v>
      </c>
      <c r="I736" s="29">
        <f>I737+I754+I768+I773+I785+I789+I811+I819+I827+I834</f>
        <v>188</v>
      </c>
    </row>
    <row r="737" spans="1:9" ht="40.15" customHeight="1">
      <c r="A737" s="135" t="s">
        <v>25</v>
      </c>
      <c r="B737" s="1078" t="s">
        <v>24</v>
      </c>
      <c r="C737" s="1091"/>
      <c r="D737" s="1091"/>
      <c r="E737" s="1091"/>
      <c r="F737" s="1091"/>
      <c r="G737" s="1511"/>
      <c r="H737" s="29">
        <f>SUM(D738:D753)</f>
        <v>32</v>
      </c>
      <c r="I737" s="29">
        <f>COUNT(D738:D753)*2</f>
        <v>32</v>
      </c>
    </row>
    <row r="738" spans="1:9" ht="29">
      <c r="A738" s="43" t="s">
        <v>1252</v>
      </c>
      <c r="B738" s="114" t="s">
        <v>1253</v>
      </c>
      <c r="C738" s="30" t="s">
        <v>5695</v>
      </c>
      <c r="D738" s="601">
        <v>2</v>
      </c>
      <c r="E738" s="28" t="s">
        <v>538</v>
      </c>
      <c r="F738" s="30" t="s">
        <v>5696</v>
      </c>
      <c r="G738" s="293"/>
    </row>
    <row r="739" spans="1:9" ht="58">
      <c r="A739" s="43" t="s">
        <v>334</v>
      </c>
      <c r="B739" s="114"/>
      <c r="C739" s="229" t="s">
        <v>5697</v>
      </c>
      <c r="D739" s="604">
        <v>2</v>
      </c>
      <c r="E739" s="28" t="s">
        <v>538</v>
      </c>
      <c r="F739" s="26" t="s">
        <v>5698</v>
      </c>
      <c r="G739" s="293"/>
    </row>
    <row r="740" spans="1:9" ht="29">
      <c r="A740" s="43"/>
      <c r="B740" s="114"/>
      <c r="C740" s="229" t="s">
        <v>5699</v>
      </c>
      <c r="D740" s="604">
        <v>2</v>
      </c>
      <c r="E740" s="28" t="s">
        <v>538</v>
      </c>
      <c r="F740" s="26" t="s">
        <v>5700</v>
      </c>
      <c r="G740" s="293"/>
    </row>
    <row r="741" spans="1:9" ht="43.5">
      <c r="A741" s="43"/>
      <c r="B741" s="114"/>
      <c r="C741" s="229" t="s">
        <v>5701</v>
      </c>
      <c r="D741" s="604">
        <v>2</v>
      </c>
      <c r="E741" s="28" t="s">
        <v>538</v>
      </c>
      <c r="F741" s="26"/>
      <c r="G741" s="293"/>
    </row>
    <row r="742" spans="1:9" ht="29">
      <c r="A742" s="43" t="s">
        <v>5702</v>
      </c>
      <c r="B742" s="30" t="s">
        <v>1256</v>
      </c>
      <c r="C742" s="30" t="s">
        <v>5703</v>
      </c>
      <c r="D742" s="601">
        <v>2</v>
      </c>
      <c r="E742" s="28" t="s">
        <v>538</v>
      </c>
      <c r="F742" s="26"/>
      <c r="G742" s="293"/>
    </row>
    <row r="743" spans="1:9" ht="29">
      <c r="A743" s="43"/>
      <c r="B743" s="30"/>
      <c r="C743" s="30" t="s">
        <v>5704</v>
      </c>
      <c r="D743" s="601">
        <v>2</v>
      </c>
      <c r="E743" s="28" t="s">
        <v>646</v>
      </c>
      <c r="F743" s="26"/>
      <c r="G743" s="293"/>
    </row>
    <row r="744" spans="1:9" ht="43.5">
      <c r="A744" s="43"/>
      <c r="B744" s="30" t="s">
        <v>5705</v>
      </c>
      <c r="C744" s="30" t="s">
        <v>5706</v>
      </c>
      <c r="D744" s="601">
        <v>2</v>
      </c>
      <c r="E744" s="28" t="s">
        <v>538</v>
      </c>
      <c r="F744" s="30" t="s">
        <v>5707</v>
      </c>
      <c r="G744" s="293"/>
    </row>
    <row r="745" spans="1:9" ht="43.5">
      <c r="A745" s="43"/>
      <c r="B745" s="30"/>
      <c r="C745" s="30" t="s">
        <v>5708</v>
      </c>
      <c r="D745" s="601">
        <v>2</v>
      </c>
      <c r="E745" s="28" t="s">
        <v>538</v>
      </c>
      <c r="F745" s="30" t="s">
        <v>5707</v>
      </c>
      <c r="G745" s="293"/>
    </row>
    <row r="746" spans="1:9" ht="29">
      <c r="A746" s="43"/>
      <c r="B746" s="30"/>
      <c r="C746" s="30" t="s">
        <v>5709</v>
      </c>
      <c r="D746" s="601">
        <v>2</v>
      </c>
      <c r="E746" s="28" t="s">
        <v>538</v>
      </c>
      <c r="F746" s="30" t="s">
        <v>5707</v>
      </c>
      <c r="G746" s="293"/>
    </row>
    <row r="747" spans="1:9" ht="43.5">
      <c r="A747" s="43"/>
      <c r="B747" s="30"/>
      <c r="C747" s="30" t="s">
        <v>5710</v>
      </c>
      <c r="D747" s="601">
        <v>2</v>
      </c>
      <c r="E747" s="28" t="s">
        <v>538</v>
      </c>
      <c r="F747" s="30" t="s">
        <v>5707</v>
      </c>
      <c r="G747" s="293"/>
    </row>
    <row r="748" spans="1:9" ht="43.5">
      <c r="A748" s="43"/>
      <c r="B748" s="30"/>
      <c r="C748" s="30" t="s">
        <v>5711</v>
      </c>
      <c r="D748" s="601">
        <v>2</v>
      </c>
      <c r="E748" s="28" t="s">
        <v>538</v>
      </c>
      <c r="F748" s="30" t="s">
        <v>5707</v>
      </c>
      <c r="G748" s="293"/>
    </row>
    <row r="749" spans="1:9" ht="43.5">
      <c r="A749" s="43"/>
      <c r="B749" s="30"/>
      <c r="C749" s="30" t="s">
        <v>5712</v>
      </c>
      <c r="D749" s="601">
        <v>2</v>
      </c>
      <c r="E749" s="28" t="s">
        <v>538</v>
      </c>
      <c r="G749" s="293"/>
    </row>
    <row r="750" spans="1:9" ht="58">
      <c r="A750" s="43"/>
      <c r="B750" s="30"/>
      <c r="C750" s="30" t="s">
        <v>5713</v>
      </c>
      <c r="D750" s="601">
        <v>2</v>
      </c>
      <c r="E750" s="28" t="s">
        <v>538</v>
      </c>
      <c r="F750" s="30"/>
      <c r="G750" s="293"/>
    </row>
    <row r="751" spans="1:9" ht="43.5">
      <c r="A751" s="43"/>
      <c r="B751" s="30"/>
      <c r="C751" s="30" t="s">
        <v>5714</v>
      </c>
      <c r="D751" s="601">
        <v>2</v>
      </c>
      <c r="E751" s="28" t="s">
        <v>538</v>
      </c>
      <c r="F751" s="30" t="s">
        <v>5715</v>
      </c>
      <c r="G751" s="293"/>
    </row>
    <row r="752" spans="1:9" ht="43.5">
      <c r="A752" s="43"/>
      <c r="B752" s="30"/>
      <c r="C752" s="30" t="s">
        <v>5716</v>
      </c>
      <c r="D752" s="601">
        <v>2</v>
      </c>
      <c r="E752" s="28" t="s">
        <v>538</v>
      </c>
      <c r="F752" s="30"/>
      <c r="G752" s="293"/>
    </row>
    <row r="753" spans="1:9" ht="43.5">
      <c r="A753" s="43"/>
      <c r="B753" s="30"/>
      <c r="C753" s="30" t="s">
        <v>5717</v>
      </c>
      <c r="D753" s="601">
        <v>2</v>
      </c>
      <c r="E753" s="28" t="s">
        <v>538</v>
      </c>
      <c r="F753" s="30"/>
      <c r="G753" s="293"/>
    </row>
    <row r="754" spans="1:9" ht="40.15" customHeight="1">
      <c r="A754" s="135" t="s">
        <v>23</v>
      </c>
      <c r="B754" s="1078" t="s">
        <v>22</v>
      </c>
      <c r="C754" s="1091"/>
      <c r="D754" s="1091"/>
      <c r="E754" s="1091"/>
      <c r="F754" s="1091"/>
      <c r="G754" s="1511"/>
      <c r="H754" s="29">
        <f>SUM(D755:D767)</f>
        <v>26</v>
      </c>
      <c r="I754" s="29">
        <f>COUNT(D755:D767)*2</f>
        <v>26</v>
      </c>
    </row>
    <row r="755" spans="1:9" ht="31">
      <c r="A755" s="43" t="s">
        <v>5718</v>
      </c>
      <c r="B755" s="191" t="s">
        <v>1258</v>
      </c>
      <c r="C755" s="30" t="s">
        <v>5719</v>
      </c>
      <c r="D755" s="601">
        <v>2</v>
      </c>
      <c r="E755" s="28" t="s">
        <v>538</v>
      </c>
      <c r="F755" s="26"/>
      <c r="G755" s="293"/>
    </row>
    <row r="756" spans="1:9" ht="29">
      <c r="A756" s="43" t="s">
        <v>334</v>
      </c>
      <c r="B756" s="191"/>
      <c r="C756" s="30" t="s">
        <v>5720</v>
      </c>
      <c r="D756" s="601">
        <v>2</v>
      </c>
      <c r="E756" s="28" t="s">
        <v>646</v>
      </c>
      <c r="F756" s="26"/>
      <c r="G756" s="293"/>
    </row>
    <row r="757" spans="1:9" ht="29">
      <c r="A757" s="43"/>
      <c r="B757" s="191"/>
      <c r="C757" s="30" t="s">
        <v>5721</v>
      </c>
      <c r="D757" s="601">
        <v>2</v>
      </c>
      <c r="E757" s="28" t="s">
        <v>646</v>
      </c>
      <c r="F757" s="26"/>
      <c r="G757" s="293"/>
    </row>
    <row r="758" spans="1:9" ht="43.5">
      <c r="A758" s="43"/>
      <c r="B758" s="191"/>
      <c r="C758" s="30" t="s">
        <v>5722</v>
      </c>
      <c r="D758" s="601">
        <v>2</v>
      </c>
      <c r="E758" s="28" t="s">
        <v>646</v>
      </c>
      <c r="F758" s="26"/>
      <c r="G758" s="293"/>
    </row>
    <row r="759" spans="1:9" ht="43.5">
      <c r="A759" s="43" t="s">
        <v>5723</v>
      </c>
      <c r="B759" s="191" t="s">
        <v>1260</v>
      </c>
      <c r="C759" s="30" t="s">
        <v>5724</v>
      </c>
      <c r="D759" s="601">
        <v>2</v>
      </c>
      <c r="E759" s="28" t="s">
        <v>646</v>
      </c>
      <c r="F759" s="26"/>
      <c r="G759" s="293"/>
    </row>
    <row r="760" spans="1:9" ht="43.5">
      <c r="A760" s="43"/>
      <c r="B760" s="191"/>
      <c r="C760" s="30" t="s">
        <v>5725</v>
      </c>
      <c r="D760" s="601">
        <v>2</v>
      </c>
      <c r="E760" s="28" t="s">
        <v>646</v>
      </c>
      <c r="F760" s="30" t="s">
        <v>5726</v>
      </c>
      <c r="G760" s="293"/>
    </row>
    <row r="761" spans="1:9" ht="29">
      <c r="A761" s="43"/>
      <c r="B761" s="191"/>
      <c r="C761" s="30" t="s">
        <v>5727</v>
      </c>
      <c r="D761" s="601">
        <v>2</v>
      </c>
      <c r="E761" s="28" t="s">
        <v>646</v>
      </c>
      <c r="F761" s="26"/>
      <c r="G761" s="293"/>
    </row>
    <row r="762" spans="1:9" ht="58">
      <c r="A762" s="43"/>
      <c r="B762" s="191"/>
      <c r="C762" s="30" t="s">
        <v>5728</v>
      </c>
      <c r="D762" s="601">
        <v>2</v>
      </c>
      <c r="E762" s="28" t="s">
        <v>651</v>
      </c>
      <c r="F762" s="26"/>
      <c r="G762" s="293"/>
    </row>
    <row r="763" spans="1:9" ht="29">
      <c r="A763" s="43"/>
      <c r="B763" s="191"/>
      <c r="C763" s="30" t="s">
        <v>5729</v>
      </c>
      <c r="D763" s="601">
        <v>2</v>
      </c>
      <c r="E763" s="28" t="s">
        <v>646</v>
      </c>
      <c r="F763" s="26"/>
      <c r="G763" s="293"/>
    </row>
    <row r="764" spans="1:9" ht="43.5">
      <c r="A764" s="43"/>
      <c r="B764" s="191"/>
      <c r="C764" s="30" t="s">
        <v>5730</v>
      </c>
      <c r="D764" s="601">
        <v>2</v>
      </c>
      <c r="E764" s="28" t="s">
        <v>646</v>
      </c>
      <c r="F764" s="26"/>
      <c r="G764" s="293"/>
    </row>
    <row r="765" spans="1:9" ht="43.5">
      <c r="A765" s="43" t="s">
        <v>5731</v>
      </c>
      <c r="B765" s="191" t="s">
        <v>1262</v>
      </c>
      <c r="C765" s="30" t="s">
        <v>5732</v>
      </c>
      <c r="D765" s="601">
        <v>2</v>
      </c>
      <c r="E765" s="28" t="s">
        <v>651</v>
      </c>
      <c r="F765" s="26"/>
      <c r="G765" s="293"/>
    </row>
    <row r="766" spans="1:9" ht="43.5">
      <c r="A766" s="43"/>
      <c r="B766" s="461"/>
      <c r="C766" s="123" t="s">
        <v>5733</v>
      </c>
      <c r="D766" s="625">
        <v>2</v>
      </c>
      <c r="E766" s="28" t="s">
        <v>651</v>
      </c>
      <c r="F766" s="127"/>
      <c r="G766" s="703"/>
    </row>
    <row r="767" spans="1:9" ht="58">
      <c r="A767" s="43"/>
      <c r="B767" s="191"/>
      <c r="C767" s="30" t="s">
        <v>5734</v>
      </c>
      <c r="D767" s="601">
        <v>2</v>
      </c>
      <c r="E767" s="28" t="s">
        <v>651</v>
      </c>
      <c r="F767" s="26"/>
      <c r="G767" s="293"/>
    </row>
    <row r="768" spans="1:9" ht="40.15" customHeight="1">
      <c r="A768" s="135" t="s">
        <v>2191</v>
      </c>
      <c r="B768" s="1078" t="s">
        <v>20</v>
      </c>
      <c r="C768" s="1091"/>
      <c r="D768" s="1091"/>
      <c r="E768" s="1091"/>
      <c r="F768" s="1091"/>
      <c r="G768" s="1511"/>
      <c r="H768" s="29">
        <f>SUM(D769:D772)</f>
        <v>8</v>
      </c>
      <c r="I768" s="29">
        <f>COUNT(D769:D772)*2</f>
        <v>8</v>
      </c>
    </row>
    <row r="769" spans="1:10" ht="46.5">
      <c r="A769" s="18" t="s">
        <v>1263</v>
      </c>
      <c r="B769" s="191" t="s">
        <v>1264</v>
      </c>
      <c r="C769" s="30" t="s">
        <v>5735</v>
      </c>
      <c r="D769" s="601">
        <v>2</v>
      </c>
      <c r="E769" s="28" t="s">
        <v>538</v>
      </c>
      <c r="F769" s="26"/>
      <c r="G769" s="293"/>
    </row>
    <row r="770" spans="1:10" ht="46.5">
      <c r="A770" s="18" t="s">
        <v>1267</v>
      </c>
      <c r="B770" s="191" t="s">
        <v>1268</v>
      </c>
      <c r="C770" s="30" t="s">
        <v>5736</v>
      </c>
      <c r="D770" s="601">
        <v>2</v>
      </c>
      <c r="E770" s="28" t="s">
        <v>538</v>
      </c>
      <c r="F770" s="26"/>
      <c r="G770" s="293"/>
    </row>
    <row r="771" spans="1:10" ht="43.5">
      <c r="A771" s="18"/>
      <c r="B771" s="191"/>
      <c r="C771" s="30" t="s">
        <v>5737</v>
      </c>
      <c r="D771" s="601">
        <v>2</v>
      </c>
      <c r="E771" s="28" t="s">
        <v>538</v>
      </c>
      <c r="F771" s="26"/>
      <c r="G771" s="293"/>
    </row>
    <row r="772" spans="1:10" ht="46.5">
      <c r="A772" s="18" t="s">
        <v>1270</v>
      </c>
      <c r="B772" s="114" t="s">
        <v>1271</v>
      </c>
      <c r="C772" s="50" t="s">
        <v>5738</v>
      </c>
      <c r="D772" s="601">
        <v>2</v>
      </c>
      <c r="E772" s="28" t="s">
        <v>538</v>
      </c>
      <c r="F772" s="30" t="s">
        <v>5739</v>
      </c>
      <c r="G772" s="293"/>
    </row>
    <row r="773" spans="1:10" ht="40.15" customHeight="1">
      <c r="A773" s="135" t="s">
        <v>2202</v>
      </c>
      <c r="B773" s="1078" t="s">
        <v>18</v>
      </c>
      <c r="C773" s="1091"/>
      <c r="D773" s="1091"/>
      <c r="E773" s="1091"/>
      <c r="F773" s="1091"/>
      <c r="G773" s="1511"/>
      <c r="H773" s="29">
        <f>SUM(D774:D784)</f>
        <v>20</v>
      </c>
      <c r="I773" s="29">
        <f>COUNT(D774:D784)*2</f>
        <v>20</v>
      </c>
    </row>
    <row r="774" spans="1:10" ht="31">
      <c r="A774" s="18" t="s">
        <v>1274</v>
      </c>
      <c r="B774" s="191" t="s">
        <v>1275</v>
      </c>
      <c r="C774" s="30" t="s">
        <v>5740</v>
      </c>
      <c r="D774" s="601">
        <v>2</v>
      </c>
      <c r="E774" s="28" t="s">
        <v>646</v>
      </c>
      <c r="F774" s="26"/>
      <c r="G774" s="293"/>
    </row>
    <row r="775" spans="1:10" ht="43.5">
      <c r="A775" s="98" t="s">
        <v>334</v>
      </c>
      <c r="B775" s="191"/>
      <c r="C775" s="30" t="s">
        <v>5741</v>
      </c>
      <c r="D775" s="601">
        <v>2</v>
      </c>
      <c r="E775" s="28" t="s">
        <v>646</v>
      </c>
      <c r="F775" s="26"/>
      <c r="G775" s="293"/>
    </row>
    <row r="776" spans="1:10" ht="62">
      <c r="A776" s="98" t="s">
        <v>334</v>
      </c>
      <c r="B776" s="191"/>
      <c r="C776" s="462" t="s">
        <v>5742</v>
      </c>
      <c r="D776" s="601">
        <v>2</v>
      </c>
      <c r="E776" s="28" t="s">
        <v>646</v>
      </c>
      <c r="F776" s="26"/>
      <c r="G776" s="293"/>
    </row>
    <row r="777" spans="1:10" ht="46.5">
      <c r="A777" s="18" t="s">
        <v>1278</v>
      </c>
      <c r="B777" s="191" t="s">
        <v>1279</v>
      </c>
      <c r="C777" s="191" t="s">
        <v>5743</v>
      </c>
      <c r="D777" s="601">
        <v>2</v>
      </c>
      <c r="E777" s="28" t="s">
        <v>646</v>
      </c>
      <c r="F777" s="26"/>
      <c r="G777" s="293"/>
    </row>
    <row r="778" spans="1:10" ht="46.5">
      <c r="A778" s="18"/>
      <c r="B778" s="191"/>
      <c r="C778" s="191" t="s">
        <v>5744</v>
      </c>
      <c r="D778" s="601">
        <v>2</v>
      </c>
      <c r="E778" s="28" t="s">
        <v>646</v>
      </c>
      <c r="F778" s="26"/>
      <c r="G778" s="293"/>
    </row>
    <row r="779" spans="1:10" ht="46.5">
      <c r="A779" s="18"/>
      <c r="B779" s="191"/>
      <c r="C779" s="191" t="s">
        <v>5745</v>
      </c>
      <c r="D779" s="601">
        <v>2</v>
      </c>
      <c r="E779" s="28" t="s">
        <v>646</v>
      </c>
      <c r="F779" s="26"/>
      <c r="G779" s="293"/>
    </row>
    <row r="780" spans="1:10" ht="46.5">
      <c r="A780" s="18"/>
      <c r="B780" s="191"/>
      <c r="C780" s="191" t="s">
        <v>5746</v>
      </c>
      <c r="D780" s="601">
        <v>2</v>
      </c>
      <c r="E780" s="28" t="s">
        <v>646</v>
      </c>
      <c r="F780" s="26"/>
      <c r="G780" s="293"/>
    </row>
    <row r="781" spans="1:10" ht="62">
      <c r="A781" s="18"/>
      <c r="B781" s="191"/>
      <c r="C781" s="191" t="s">
        <v>5747</v>
      </c>
      <c r="D781" s="601">
        <v>2</v>
      </c>
      <c r="E781" s="28" t="s">
        <v>646</v>
      </c>
      <c r="F781" s="26"/>
      <c r="G781" s="293"/>
    </row>
    <row r="782" spans="1:10" ht="46.5">
      <c r="A782" s="18"/>
      <c r="B782" s="191"/>
      <c r="C782" s="191" t="s">
        <v>5748</v>
      </c>
      <c r="D782" s="601">
        <v>2</v>
      </c>
      <c r="E782" s="28" t="s">
        <v>646</v>
      </c>
      <c r="F782" s="26"/>
      <c r="G782" s="293"/>
    </row>
    <row r="783" spans="1:10" ht="31">
      <c r="A783" s="18" t="s">
        <v>1293</v>
      </c>
      <c r="B783" s="191" t="s">
        <v>1294</v>
      </c>
      <c r="C783" s="50" t="s">
        <v>5749</v>
      </c>
      <c r="D783" s="601">
        <v>2</v>
      </c>
      <c r="E783" s="28" t="s">
        <v>538</v>
      </c>
      <c r="F783" s="30" t="s">
        <v>5750</v>
      </c>
      <c r="G783" s="293" t="s">
        <v>6643</v>
      </c>
    </row>
    <row r="784" spans="1:10" ht="30" hidden="1" customHeight="1">
      <c r="A784" s="27" t="s">
        <v>2228</v>
      </c>
      <c r="B784" s="191" t="s">
        <v>1297</v>
      </c>
      <c r="C784" s="26"/>
      <c r="D784" s="26"/>
      <c r="E784" s="28"/>
      <c r="F784" s="26"/>
      <c r="G784" s="26"/>
      <c r="J784" s="7"/>
    </row>
    <row r="785" spans="1:9" ht="40.15" customHeight="1">
      <c r="A785" s="135" t="s">
        <v>2235</v>
      </c>
      <c r="B785" s="1078" t="s">
        <v>16</v>
      </c>
      <c r="C785" s="1091"/>
      <c r="D785" s="1091"/>
      <c r="E785" s="1091"/>
      <c r="F785" s="1091"/>
      <c r="G785" s="1511"/>
      <c r="H785" s="29">
        <f>SUM(D786:D788)</f>
        <v>6</v>
      </c>
      <c r="I785" s="29">
        <f>COUNT(D786:D788)*2</f>
        <v>6</v>
      </c>
    </row>
    <row r="786" spans="1:9" ht="29">
      <c r="A786" s="18" t="s">
        <v>1301</v>
      </c>
      <c r="B786" s="191" t="s">
        <v>1302</v>
      </c>
      <c r="C786" s="50" t="s">
        <v>1303</v>
      </c>
      <c r="D786" s="601">
        <v>2</v>
      </c>
      <c r="E786" s="28" t="s">
        <v>538</v>
      </c>
      <c r="F786" s="26"/>
      <c r="G786" s="293"/>
    </row>
    <row r="787" spans="1:9" ht="31">
      <c r="A787" s="18" t="s">
        <v>1304</v>
      </c>
      <c r="B787" s="191" t="s">
        <v>1305</v>
      </c>
      <c r="C787" s="25" t="s">
        <v>1306</v>
      </c>
      <c r="D787" s="601">
        <v>2</v>
      </c>
      <c r="E787" s="28" t="s">
        <v>538</v>
      </c>
      <c r="F787" s="26"/>
      <c r="G787" s="293"/>
    </row>
    <row r="788" spans="1:9" ht="31">
      <c r="A788" s="18" t="s">
        <v>4165</v>
      </c>
      <c r="B788" s="191" t="s">
        <v>1308</v>
      </c>
      <c r="C788" s="23" t="s">
        <v>1309</v>
      </c>
      <c r="D788" s="601">
        <v>2</v>
      </c>
      <c r="E788" s="28" t="s">
        <v>538</v>
      </c>
      <c r="F788" s="26"/>
      <c r="G788" s="293"/>
    </row>
    <row r="789" spans="1:9" ht="40.15" customHeight="1">
      <c r="A789" s="135" t="s">
        <v>2244</v>
      </c>
      <c r="B789" s="992" t="s">
        <v>14</v>
      </c>
      <c r="C789" s="1001"/>
      <c r="D789" s="1001"/>
      <c r="E789" s="1001"/>
      <c r="F789" s="1001"/>
      <c r="G789" s="1512"/>
      <c r="H789" s="29">
        <f>SUM(D790:D810)</f>
        <v>40</v>
      </c>
      <c r="I789" s="29">
        <f>COUNT(D790:D810)*2</f>
        <v>40</v>
      </c>
    </row>
    <row r="790" spans="1:9" ht="31">
      <c r="A790" s="18" t="s">
        <v>1310</v>
      </c>
      <c r="B790" s="19" t="s">
        <v>1311</v>
      </c>
      <c r="C790" s="30" t="s">
        <v>5751</v>
      </c>
      <c r="D790" s="601">
        <v>2</v>
      </c>
      <c r="E790" s="28" t="s">
        <v>651</v>
      </c>
      <c r="F790" s="26"/>
      <c r="G790" s="293"/>
    </row>
    <row r="791" spans="1:9" ht="29">
      <c r="A791" s="18"/>
      <c r="B791" s="19"/>
      <c r="C791" s="30" t="s">
        <v>5752</v>
      </c>
      <c r="D791" s="601">
        <v>2</v>
      </c>
      <c r="E791" s="28" t="s">
        <v>651</v>
      </c>
      <c r="F791" s="26"/>
      <c r="G791" s="293"/>
    </row>
    <row r="792" spans="1:9" ht="29">
      <c r="A792" s="18"/>
      <c r="B792" s="19"/>
      <c r="C792" s="30" t="s">
        <v>5753</v>
      </c>
      <c r="D792" s="601">
        <v>2</v>
      </c>
      <c r="E792" s="28" t="s">
        <v>651</v>
      </c>
      <c r="F792" s="26"/>
      <c r="G792" s="293"/>
    </row>
    <row r="793" spans="1:9" ht="29">
      <c r="A793" s="18"/>
      <c r="B793" s="19"/>
      <c r="C793" s="30" t="s">
        <v>5754</v>
      </c>
      <c r="D793" s="601">
        <v>2</v>
      </c>
      <c r="E793" s="28" t="s">
        <v>651</v>
      </c>
      <c r="F793" s="26"/>
      <c r="G793" s="293"/>
    </row>
    <row r="794" spans="1:9" ht="58">
      <c r="A794" s="18"/>
      <c r="B794" s="19"/>
      <c r="C794" s="30" t="s">
        <v>5755</v>
      </c>
      <c r="D794" s="601">
        <v>2</v>
      </c>
      <c r="E794" s="28" t="s">
        <v>651</v>
      </c>
      <c r="F794" s="26"/>
      <c r="G794" s="293"/>
    </row>
    <row r="795" spans="1:9" ht="29">
      <c r="A795" s="18"/>
      <c r="B795" s="19"/>
      <c r="C795" s="30" t="s">
        <v>5756</v>
      </c>
      <c r="D795" s="601">
        <v>2</v>
      </c>
      <c r="E795" s="28" t="s">
        <v>651</v>
      </c>
      <c r="F795" s="26"/>
      <c r="G795" s="293"/>
    </row>
    <row r="796" spans="1:9" ht="43.5">
      <c r="A796" s="18"/>
      <c r="B796" s="19"/>
      <c r="C796" s="30" t="s">
        <v>5757</v>
      </c>
      <c r="D796" s="601">
        <v>2</v>
      </c>
      <c r="E796" s="28" t="s">
        <v>651</v>
      </c>
      <c r="F796" s="26"/>
      <c r="G796" s="293"/>
    </row>
    <row r="797" spans="1:9" ht="31">
      <c r="A797" s="18" t="s">
        <v>4166</v>
      </c>
      <c r="B797" s="19" t="s">
        <v>1314</v>
      </c>
      <c r="C797" s="30" t="s">
        <v>5758</v>
      </c>
      <c r="D797" s="601">
        <v>2</v>
      </c>
      <c r="E797" s="28" t="s">
        <v>651</v>
      </c>
      <c r="F797" s="26"/>
      <c r="G797" s="293"/>
    </row>
    <row r="798" spans="1:9" ht="29">
      <c r="A798" s="18"/>
      <c r="B798" s="19"/>
      <c r="C798" s="123" t="s">
        <v>5759</v>
      </c>
      <c r="D798" s="601">
        <v>2</v>
      </c>
      <c r="E798" s="28" t="s">
        <v>651</v>
      </c>
      <c r="F798" s="26"/>
      <c r="G798" s="293"/>
    </row>
    <row r="799" spans="1:9" ht="29">
      <c r="A799" s="18"/>
      <c r="B799" s="19"/>
      <c r="C799" s="30" t="s">
        <v>5760</v>
      </c>
      <c r="D799" s="601">
        <v>2</v>
      </c>
      <c r="E799" s="28" t="s">
        <v>651</v>
      </c>
      <c r="F799" s="30"/>
      <c r="G799" s="293"/>
    </row>
    <row r="800" spans="1:9" ht="43.5">
      <c r="A800" s="18"/>
      <c r="B800" s="19"/>
      <c r="C800" s="30" t="s">
        <v>5761</v>
      </c>
      <c r="D800" s="601">
        <v>2</v>
      </c>
      <c r="E800" s="28" t="s">
        <v>651</v>
      </c>
      <c r="F800" s="26"/>
      <c r="G800" s="293"/>
    </row>
    <row r="801" spans="1:10" ht="29">
      <c r="A801" s="18"/>
      <c r="B801" s="19"/>
      <c r="C801" s="50" t="s">
        <v>5762</v>
      </c>
      <c r="D801" s="601">
        <v>2</v>
      </c>
      <c r="E801" s="28" t="s">
        <v>651</v>
      </c>
      <c r="F801" s="26"/>
      <c r="G801" s="293"/>
    </row>
    <row r="802" spans="1:10" ht="43.5">
      <c r="A802" s="18"/>
      <c r="B802" s="19"/>
      <c r="C802" s="50" t="s">
        <v>5763</v>
      </c>
      <c r="D802" s="601">
        <v>2</v>
      </c>
      <c r="E802" s="28" t="s">
        <v>651</v>
      </c>
      <c r="F802" s="30" t="s">
        <v>5764</v>
      </c>
      <c r="G802" s="293"/>
    </row>
    <row r="803" spans="1:10" ht="29">
      <c r="A803" s="18"/>
      <c r="B803" s="19"/>
      <c r="C803" s="50" t="s">
        <v>5765</v>
      </c>
      <c r="D803" s="601">
        <v>2</v>
      </c>
      <c r="E803" s="28" t="s">
        <v>651</v>
      </c>
      <c r="F803" s="26"/>
      <c r="G803" s="293"/>
    </row>
    <row r="804" spans="1:10" ht="29">
      <c r="A804" s="18" t="s">
        <v>334</v>
      </c>
      <c r="B804" s="19"/>
      <c r="C804" s="30" t="s">
        <v>5766</v>
      </c>
      <c r="D804" s="601">
        <v>2</v>
      </c>
      <c r="E804" s="28" t="s">
        <v>651</v>
      </c>
      <c r="F804" s="26"/>
      <c r="G804" s="293"/>
    </row>
    <row r="805" spans="1:10" ht="29">
      <c r="A805" s="18"/>
      <c r="B805" s="19"/>
      <c r="C805" s="30" t="s">
        <v>5767</v>
      </c>
      <c r="D805" s="601">
        <v>2</v>
      </c>
      <c r="E805" s="28" t="s">
        <v>651</v>
      </c>
      <c r="F805" s="26"/>
      <c r="G805" s="293"/>
    </row>
    <row r="806" spans="1:10" ht="29">
      <c r="A806" s="18"/>
      <c r="B806" s="19"/>
      <c r="C806" s="30" t="s">
        <v>5768</v>
      </c>
      <c r="D806" s="601">
        <v>2</v>
      </c>
      <c r="E806" s="28" t="s">
        <v>651</v>
      </c>
      <c r="F806" s="26"/>
      <c r="G806" s="293"/>
    </row>
    <row r="807" spans="1:10" ht="43.5">
      <c r="A807" s="18"/>
      <c r="B807" s="19"/>
      <c r="C807" s="30" t="s">
        <v>5769</v>
      </c>
      <c r="D807" s="601">
        <v>2</v>
      </c>
      <c r="E807" s="28" t="s">
        <v>651</v>
      </c>
      <c r="F807" s="26"/>
      <c r="G807" s="293"/>
    </row>
    <row r="808" spans="1:10" ht="34.5" hidden="1" customHeight="1">
      <c r="A808" s="27" t="s">
        <v>4168</v>
      </c>
      <c r="B808" s="51" t="s">
        <v>1319</v>
      </c>
      <c r="C808" s="30"/>
      <c r="D808" s="26"/>
      <c r="E808" s="28"/>
      <c r="F808" s="26"/>
      <c r="G808" s="26"/>
      <c r="J808" s="7"/>
    </row>
    <row r="809" spans="1:10" ht="31">
      <c r="A809" s="18" t="s">
        <v>1321</v>
      </c>
      <c r="B809" s="19" t="s">
        <v>1322</v>
      </c>
      <c r="C809" s="50" t="s">
        <v>5770</v>
      </c>
      <c r="D809" s="601">
        <v>2</v>
      </c>
      <c r="E809" s="28" t="s">
        <v>651</v>
      </c>
      <c r="F809" s="26"/>
      <c r="G809" s="293"/>
    </row>
    <row r="810" spans="1:10" ht="46.5">
      <c r="A810" s="18" t="s">
        <v>1324</v>
      </c>
      <c r="B810" s="19" t="s">
        <v>2807</v>
      </c>
      <c r="C810" s="50" t="s">
        <v>5771</v>
      </c>
      <c r="D810" s="601">
        <v>2</v>
      </c>
      <c r="E810" s="28" t="s">
        <v>651</v>
      </c>
      <c r="F810" s="26"/>
      <c r="G810" s="293"/>
    </row>
    <row r="811" spans="1:10" ht="40.15" customHeight="1">
      <c r="A811" s="135" t="s">
        <v>2261</v>
      </c>
      <c r="B811" s="996" t="s">
        <v>1327</v>
      </c>
      <c r="C811" s="997"/>
      <c r="D811" s="1001"/>
      <c r="E811" s="997"/>
      <c r="F811" s="997"/>
      <c r="G811" s="1513"/>
      <c r="H811" s="29">
        <f>SUM(D812:D817)</f>
        <v>12</v>
      </c>
      <c r="I811" s="29">
        <f>COUNT(D812:D817)*2</f>
        <v>12</v>
      </c>
    </row>
    <row r="812" spans="1:10" ht="203">
      <c r="A812" s="135" t="s">
        <v>1328</v>
      </c>
      <c r="B812" s="50" t="s">
        <v>1329</v>
      </c>
      <c r="C812" s="50" t="s">
        <v>1330</v>
      </c>
      <c r="D812" s="530">
        <v>2</v>
      </c>
      <c r="E812" s="26" t="s">
        <v>538</v>
      </c>
      <c r="F812" s="91" t="s">
        <v>1331</v>
      </c>
      <c r="G812" s="293"/>
    </row>
    <row r="813" spans="1:10" ht="101.5">
      <c r="A813" s="135" t="s">
        <v>1332</v>
      </c>
      <c r="B813" s="50" t="s">
        <v>1333</v>
      </c>
      <c r="C813" s="50" t="s">
        <v>1334</v>
      </c>
      <c r="D813" s="530">
        <v>2</v>
      </c>
      <c r="E813" s="26" t="s">
        <v>538</v>
      </c>
      <c r="F813" s="91" t="s">
        <v>1335</v>
      </c>
      <c r="G813" s="293"/>
    </row>
    <row r="814" spans="1:10" ht="145">
      <c r="A814" s="135" t="s">
        <v>1336</v>
      </c>
      <c r="B814" s="50" t="s">
        <v>1337</v>
      </c>
      <c r="C814" s="50" t="s">
        <v>1338</v>
      </c>
      <c r="D814" s="530">
        <v>2</v>
      </c>
      <c r="E814" s="26" t="s">
        <v>538</v>
      </c>
      <c r="F814" s="91" t="s">
        <v>1339</v>
      </c>
      <c r="G814" s="293"/>
    </row>
    <row r="815" spans="1:10" ht="145">
      <c r="A815" s="63" t="s">
        <v>1340</v>
      </c>
      <c r="B815" s="50" t="s">
        <v>1341</v>
      </c>
      <c r="C815" s="50" t="s">
        <v>1342</v>
      </c>
      <c r="D815" s="530">
        <v>2</v>
      </c>
      <c r="E815" s="26" t="s">
        <v>538</v>
      </c>
      <c r="F815" s="91" t="s">
        <v>1343</v>
      </c>
      <c r="G815" s="293"/>
    </row>
    <row r="816" spans="1:10" ht="101.5">
      <c r="A816" s="63" t="s">
        <v>1344</v>
      </c>
      <c r="B816" s="50" t="s">
        <v>1345</v>
      </c>
      <c r="C816" s="50" t="s">
        <v>1346</v>
      </c>
      <c r="D816" s="530">
        <v>2</v>
      </c>
      <c r="E816" s="26" t="s">
        <v>538</v>
      </c>
      <c r="F816" s="91" t="s">
        <v>1347</v>
      </c>
      <c r="G816" s="293"/>
    </row>
    <row r="817" spans="1:9" ht="145">
      <c r="A817" s="63" t="s">
        <v>1348</v>
      </c>
      <c r="B817" s="50" t="s">
        <v>1349</v>
      </c>
      <c r="C817" s="50" t="s">
        <v>1350</v>
      </c>
      <c r="D817" s="530">
        <v>2</v>
      </c>
      <c r="E817" s="26" t="s">
        <v>538</v>
      </c>
      <c r="F817" s="91" t="s">
        <v>1351</v>
      </c>
      <c r="G817" s="293"/>
    </row>
    <row r="818" spans="1:9" ht="174">
      <c r="A818" s="63" t="s">
        <v>1352</v>
      </c>
      <c r="B818" s="50" t="s">
        <v>1353</v>
      </c>
      <c r="C818" s="50" t="s">
        <v>1354</v>
      </c>
      <c r="D818" s="530">
        <v>2</v>
      </c>
      <c r="E818" s="26" t="s">
        <v>538</v>
      </c>
      <c r="F818" s="91" t="s">
        <v>1355</v>
      </c>
      <c r="G818" s="293"/>
    </row>
    <row r="819" spans="1:9" ht="40.15" customHeight="1">
      <c r="A819" s="135" t="s">
        <v>2264</v>
      </c>
      <c r="B819" s="1078" t="s">
        <v>11</v>
      </c>
      <c r="C819" s="1091"/>
      <c r="D819" s="1091"/>
      <c r="E819" s="1091"/>
      <c r="F819" s="1091"/>
      <c r="G819" s="1511"/>
      <c r="H819" s="29">
        <f>SUM(D820:D826)</f>
        <v>14</v>
      </c>
      <c r="I819" s="29">
        <f>COUNT(D820:D826)*2</f>
        <v>14</v>
      </c>
    </row>
    <row r="820" spans="1:9" ht="31">
      <c r="A820" s="18" t="s">
        <v>1356</v>
      </c>
      <c r="B820" s="191" t="s">
        <v>1357</v>
      </c>
      <c r="C820" s="26" t="s">
        <v>2606</v>
      </c>
      <c r="D820" s="601">
        <v>2</v>
      </c>
      <c r="E820" s="28" t="s">
        <v>538</v>
      </c>
      <c r="F820" s="26"/>
      <c r="G820" s="293"/>
    </row>
    <row r="821" spans="1:9" ht="15.5">
      <c r="A821" s="98" t="s">
        <v>334</v>
      </c>
      <c r="B821" s="191"/>
      <c r="C821" s="26" t="s">
        <v>5772</v>
      </c>
      <c r="D821" s="601">
        <v>2</v>
      </c>
      <c r="E821" s="28" t="s">
        <v>269</v>
      </c>
      <c r="F821" s="26"/>
      <c r="G821" s="293"/>
    </row>
    <row r="822" spans="1:9">
      <c r="A822" s="98" t="s">
        <v>334</v>
      </c>
      <c r="B822" s="26"/>
      <c r="C822" s="26" t="s">
        <v>5773</v>
      </c>
      <c r="D822" s="601">
        <v>2</v>
      </c>
      <c r="E822" s="28" t="s">
        <v>269</v>
      </c>
      <c r="F822" s="26"/>
      <c r="G822" s="293"/>
    </row>
    <row r="823" spans="1:9">
      <c r="A823" s="98" t="s">
        <v>334</v>
      </c>
      <c r="B823" s="26"/>
      <c r="C823" s="26" t="s">
        <v>5774</v>
      </c>
      <c r="D823" s="601">
        <v>2</v>
      </c>
      <c r="E823" s="28" t="s">
        <v>538</v>
      </c>
      <c r="F823" s="26"/>
      <c r="G823" s="293"/>
    </row>
    <row r="824" spans="1:9" ht="31">
      <c r="A824" s="18" t="s">
        <v>1362</v>
      </c>
      <c r="B824" s="191" t="s">
        <v>1363</v>
      </c>
      <c r="C824" s="26" t="s">
        <v>6392</v>
      </c>
      <c r="D824" s="601">
        <v>2</v>
      </c>
      <c r="E824" s="34" t="s">
        <v>538</v>
      </c>
      <c r="F824" s="26"/>
      <c r="G824" s="293"/>
    </row>
    <row r="825" spans="1:9">
      <c r="A825" s="98" t="s">
        <v>334</v>
      </c>
      <c r="B825" s="26"/>
      <c r="C825" s="26" t="s">
        <v>5775</v>
      </c>
      <c r="D825" s="601">
        <v>2</v>
      </c>
      <c r="E825" s="34" t="s">
        <v>538</v>
      </c>
      <c r="F825" s="26"/>
      <c r="G825" s="293"/>
    </row>
    <row r="826" spans="1:9" ht="29">
      <c r="A826" s="98" t="s">
        <v>334</v>
      </c>
      <c r="B826" s="26"/>
      <c r="C826" s="30" t="s">
        <v>5776</v>
      </c>
      <c r="D826" s="601">
        <v>2</v>
      </c>
      <c r="E826" s="34" t="s">
        <v>538</v>
      </c>
      <c r="F826" s="26"/>
      <c r="G826" s="293"/>
    </row>
    <row r="827" spans="1:9" ht="18.5">
      <c r="A827" s="60" t="s">
        <v>10</v>
      </c>
      <c r="B827" s="1078" t="s">
        <v>5777</v>
      </c>
      <c r="C827" s="1091"/>
      <c r="D827" s="1091"/>
      <c r="E827" s="1091"/>
      <c r="F827" s="1091"/>
      <c r="G827" s="1511"/>
      <c r="H827" s="29">
        <f>SUM(D828:D833)</f>
        <v>12</v>
      </c>
      <c r="I827" s="29">
        <f>COUNT(D828:D833)*2</f>
        <v>12</v>
      </c>
    </row>
    <row r="828" spans="1:9" ht="130.5">
      <c r="A828" s="463" t="s">
        <v>1366</v>
      </c>
      <c r="B828" s="50" t="s">
        <v>1367</v>
      </c>
      <c r="C828" s="50" t="s">
        <v>5778</v>
      </c>
      <c r="D828" s="707">
        <v>2</v>
      </c>
      <c r="E828" s="28" t="s">
        <v>538</v>
      </c>
      <c r="F828" s="50" t="s">
        <v>5779</v>
      </c>
      <c r="G828" s="700"/>
    </row>
    <row r="829" spans="1:9" ht="145">
      <c r="A829" s="463" t="s">
        <v>1368</v>
      </c>
      <c r="B829" s="50" t="s">
        <v>1369</v>
      </c>
      <c r="C829" s="50" t="s">
        <v>5780</v>
      </c>
      <c r="D829" s="707">
        <v>2</v>
      </c>
      <c r="E829" s="28" t="s">
        <v>538</v>
      </c>
      <c r="F829" s="50" t="s">
        <v>5781</v>
      </c>
      <c r="G829" s="700"/>
    </row>
    <row r="830" spans="1:9" ht="72.5">
      <c r="A830" s="463" t="s">
        <v>1370</v>
      </c>
      <c r="B830" s="50" t="s">
        <v>1371</v>
      </c>
      <c r="C830" s="50" t="s">
        <v>5782</v>
      </c>
      <c r="D830" s="707">
        <v>2</v>
      </c>
      <c r="E830" s="28" t="s">
        <v>538</v>
      </c>
      <c r="F830" s="50" t="s">
        <v>5783</v>
      </c>
      <c r="G830" s="700"/>
    </row>
    <row r="831" spans="1:9" ht="116">
      <c r="A831" s="463" t="s">
        <v>1372</v>
      </c>
      <c r="B831" s="50" t="s">
        <v>1373</v>
      </c>
      <c r="C831" s="50" t="s">
        <v>5784</v>
      </c>
      <c r="D831" s="707">
        <v>2</v>
      </c>
      <c r="E831" s="28" t="s">
        <v>538</v>
      </c>
      <c r="F831" s="50" t="s">
        <v>5785</v>
      </c>
      <c r="G831" s="700"/>
    </row>
    <row r="832" spans="1:9" ht="101.5">
      <c r="A832" s="463" t="s">
        <v>1374</v>
      </c>
      <c r="B832" s="50" t="s">
        <v>1375</v>
      </c>
      <c r="C832" s="50" t="s">
        <v>5786</v>
      </c>
      <c r="D832" s="707">
        <v>2</v>
      </c>
      <c r="E832" s="28" t="s">
        <v>538</v>
      </c>
      <c r="F832" s="50" t="s">
        <v>5787</v>
      </c>
      <c r="G832" s="700"/>
    </row>
    <row r="833" spans="1:10" ht="72.5">
      <c r="A833" s="463" t="s">
        <v>1376</v>
      </c>
      <c r="B833" s="50" t="s">
        <v>1377</v>
      </c>
      <c r="C833" s="50" t="s">
        <v>5788</v>
      </c>
      <c r="D833" s="707">
        <v>2</v>
      </c>
      <c r="E833" s="28" t="s">
        <v>538</v>
      </c>
      <c r="F833" s="50" t="s">
        <v>5789</v>
      </c>
      <c r="G833" s="700"/>
    </row>
    <row r="834" spans="1:10" ht="15.5">
      <c r="A834" s="60" t="s">
        <v>1378</v>
      </c>
      <c r="B834" s="993" t="s">
        <v>8</v>
      </c>
      <c r="C834" s="994"/>
      <c r="D834" s="994"/>
      <c r="E834" s="994"/>
      <c r="F834" s="994"/>
      <c r="G834" s="1498"/>
      <c r="H834" s="29">
        <f>SUM(D835:D844)</f>
        <v>18</v>
      </c>
      <c r="I834" s="29">
        <f>COUNT(D835:D844)*2</f>
        <v>18</v>
      </c>
    </row>
    <row r="835" spans="1:10" ht="101.5">
      <c r="A835" s="60" t="s">
        <v>5790</v>
      </c>
      <c r="B835" s="50" t="s">
        <v>1380</v>
      </c>
      <c r="C835" s="50" t="s">
        <v>5791</v>
      </c>
      <c r="D835" s="530">
        <v>2</v>
      </c>
      <c r="E835" s="26" t="s">
        <v>538</v>
      </c>
      <c r="F835" s="91" t="s">
        <v>5792</v>
      </c>
      <c r="G835" s="293"/>
    </row>
    <row r="836" spans="1:10" ht="232">
      <c r="A836" s="60" t="s">
        <v>5793</v>
      </c>
      <c r="B836" s="50" t="s">
        <v>1382</v>
      </c>
      <c r="C836" s="50" t="s">
        <v>5794</v>
      </c>
      <c r="D836" s="530">
        <v>2</v>
      </c>
      <c r="E836" s="26" t="s">
        <v>538</v>
      </c>
      <c r="F836" s="91" t="s">
        <v>5795</v>
      </c>
      <c r="G836" s="293"/>
    </row>
    <row r="837" spans="1:10" ht="130.5">
      <c r="A837" s="60" t="s">
        <v>5796</v>
      </c>
      <c r="B837" s="50" t="s">
        <v>1384</v>
      </c>
      <c r="C837" s="50" t="s">
        <v>5797</v>
      </c>
      <c r="D837" s="530">
        <v>2</v>
      </c>
      <c r="E837" s="26" t="s">
        <v>538</v>
      </c>
      <c r="F837" s="91" t="s">
        <v>5798</v>
      </c>
      <c r="G837" s="293"/>
    </row>
    <row r="838" spans="1:10" ht="101.5">
      <c r="A838" s="60" t="s">
        <v>5799</v>
      </c>
      <c r="B838" s="50" t="s">
        <v>1386</v>
      </c>
      <c r="C838" s="50" t="s">
        <v>4594</v>
      </c>
      <c r="D838" s="530">
        <v>2</v>
      </c>
      <c r="E838" s="26" t="s">
        <v>538</v>
      </c>
      <c r="F838" s="91" t="s">
        <v>4595</v>
      </c>
      <c r="G838" s="293"/>
    </row>
    <row r="839" spans="1:10" ht="72.5">
      <c r="A839" s="60" t="s">
        <v>5800</v>
      </c>
      <c r="B839" s="50" t="s">
        <v>1388</v>
      </c>
      <c r="C839" s="50" t="s">
        <v>5801</v>
      </c>
      <c r="D839" s="530">
        <v>2</v>
      </c>
      <c r="E839" s="26" t="s">
        <v>538</v>
      </c>
      <c r="F839" s="91" t="s">
        <v>5802</v>
      </c>
      <c r="G839" s="293"/>
    </row>
    <row r="840" spans="1:10" ht="101.5" hidden="1">
      <c r="A840" s="92" t="s">
        <v>5803</v>
      </c>
      <c r="B840" s="50" t="s">
        <v>5804</v>
      </c>
      <c r="C840" s="50" t="s">
        <v>5805</v>
      </c>
      <c r="D840" s="90"/>
      <c r="E840" s="26" t="s">
        <v>538</v>
      </c>
      <c r="F840" s="91" t="s">
        <v>5806</v>
      </c>
      <c r="G840" s="53"/>
      <c r="J840" s="7"/>
    </row>
    <row r="841" spans="1:10" ht="58">
      <c r="A841" s="60" t="s">
        <v>5807</v>
      </c>
      <c r="B841" s="50" t="s">
        <v>1394</v>
      </c>
      <c r="C841" s="50" t="s">
        <v>5808</v>
      </c>
      <c r="D841" s="530">
        <v>2</v>
      </c>
      <c r="E841" s="26" t="s">
        <v>538</v>
      </c>
      <c r="F841" s="91" t="s">
        <v>5809</v>
      </c>
      <c r="G841" s="293"/>
    </row>
    <row r="842" spans="1:10" ht="145">
      <c r="A842" s="60" t="s">
        <v>5810</v>
      </c>
      <c r="B842" s="50" t="s">
        <v>1396</v>
      </c>
      <c r="C842" s="50" t="s">
        <v>5811</v>
      </c>
      <c r="D842" s="530">
        <v>2</v>
      </c>
      <c r="E842" s="26" t="s">
        <v>538</v>
      </c>
      <c r="F842" s="91" t="s">
        <v>5812</v>
      </c>
      <c r="G842" s="293"/>
    </row>
    <row r="843" spans="1:10" ht="58">
      <c r="A843" s="60" t="s">
        <v>5813</v>
      </c>
      <c r="B843" s="50" t="s">
        <v>1398</v>
      </c>
      <c r="C843" s="50" t="s">
        <v>5814</v>
      </c>
      <c r="D843" s="530">
        <v>2</v>
      </c>
      <c r="E843" s="26" t="s">
        <v>538</v>
      </c>
      <c r="F843" s="91" t="s">
        <v>5815</v>
      </c>
      <c r="G843" s="293"/>
    </row>
    <row r="844" spans="1:10" ht="159.5">
      <c r="A844" s="60" t="s">
        <v>5816</v>
      </c>
      <c r="B844" s="50" t="s">
        <v>1400</v>
      </c>
      <c r="C844" s="50" t="s">
        <v>5817</v>
      </c>
      <c r="D844" s="530">
        <v>2</v>
      </c>
      <c r="E844" s="26" t="s">
        <v>538</v>
      </c>
      <c r="F844" s="91" t="s">
        <v>5818</v>
      </c>
      <c r="G844" s="293"/>
    </row>
    <row r="845" spans="1:10" ht="18.5">
      <c r="A845" s="98"/>
      <c r="B845" s="1084" t="s">
        <v>1401</v>
      </c>
      <c r="C845" s="1077"/>
      <c r="D845" s="1077"/>
      <c r="E845" s="1077"/>
      <c r="F845" s="1077"/>
      <c r="G845" s="1571"/>
      <c r="H845" s="29">
        <f>H846+H858+H864+H871</f>
        <v>46</v>
      </c>
      <c r="I845" s="29">
        <f>I846+I858+I864+I871</f>
        <v>46</v>
      </c>
    </row>
    <row r="846" spans="1:10" ht="40.15" customHeight="1">
      <c r="A846" s="117" t="s">
        <v>2274</v>
      </c>
      <c r="B846" s="1078" t="s">
        <v>6</v>
      </c>
      <c r="C846" s="1091"/>
      <c r="D846" s="1091"/>
      <c r="E846" s="1091"/>
      <c r="F846" s="1091"/>
      <c r="G846" s="1511"/>
      <c r="H846" s="29">
        <f>SUM(D847:D857)</f>
        <v>20</v>
      </c>
      <c r="I846" s="29">
        <f>COUNT(D847:D857)*2</f>
        <v>20</v>
      </c>
    </row>
    <row r="847" spans="1:10" ht="29">
      <c r="A847" s="18" t="s">
        <v>1402</v>
      </c>
      <c r="B847" s="30" t="s">
        <v>1403</v>
      </c>
      <c r="C847" s="30" t="s">
        <v>2680</v>
      </c>
      <c r="D847" s="605">
        <v>2</v>
      </c>
      <c r="E847" s="22" t="s">
        <v>646</v>
      </c>
      <c r="F847" s="66"/>
      <c r="G847" s="701"/>
    </row>
    <row r="848" spans="1:10" ht="29">
      <c r="A848" s="18" t="s">
        <v>334</v>
      </c>
      <c r="B848" s="30"/>
      <c r="C848" s="23" t="s">
        <v>5819</v>
      </c>
      <c r="D848" s="698">
        <v>2</v>
      </c>
      <c r="E848" s="22" t="s">
        <v>646</v>
      </c>
      <c r="F848" s="66"/>
      <c r="G848" s="701"/>
    </row>
    <row r="849" spans="1:10">
      <c r="A849" s="18" t="s">
        <v>334</v>
      </c>
      <c r="B849" s="30"/>
      <c r="C849" s="23" t="s">
        <v>5820</v>
      </c>
      <c r="D849" s="605">
        <v>2</v>
      </c>
      <c r="E849" s="22" t="s">
        <v>646</v>
      </c>
      <c r="F849" s="66"/>
      <c r="G849" s="701"/>
    </row>
    <row r="850" spans="1:10" ht="29">
      <c r="A850" s="18" t="s">
        <v>334</v>
      </c>
      <c r="B850" s="30"/>
      <c r="C850" s="23" t="s">
        <v>5821</v>
      </c>
      <c r="D850" s="605">
        <v>2</v>
      </c>
      <c r="E850" s="22" t="s">
        <v>646</v>
      </c>
      <c r="F850" s="66"/>
      <c r="G850" s="701"/>
    </row>
    <row r="851" spans="1:10" ht="29">
      <c r="A851" s="18" t="s">
        <v>334</v>
      </c>
      <c r="B851" s="30"/>
      <c r="C851" s="23" t="s">
        <v>5822</v>
      </c>
      <c r="D851" s="605">
        <v>2</v>
      </c>
      <c r="E851" s="22" t="s">
        <v>646</v>
      </c>
      <c r="F851" s="66"/>
      <c r="G851" s="701"/>
    </row>
    <row r="852" spans="1:10" ht="29">
      <c r="A852" s="18" t="s">
        <v>334</v>
      </c>
      <c r="B852" s="30"/>
      <c r="C852" s="23" t="s">
        <v>5823</v>
      </c>
      <c r="D852" s="605">
        <v>2</v>
      </c>
      <c r="E852" s="22" t="s">
        <v>646</v>
      </c>
      <c r="F852" s="66"/>
      <c r="G852" s="701"/>
    </row>
    <row r="853" spans="1:10" ht="29">
      <c r="A853" s="18" t="s">
        <v>334</v>
      </c>
      <c r="B853" s="30"/>
      <c r="C853" s="23" t="s">
        <v>5824</v>
      </c>
      <c r="D853" s="605">
        <v>2</v>
      </c>
      <c r="E853" s="22" t="s">
        <v>646</v>
      </c>
      <c r="F853" s="66"/>
      <c r="G853" s="701"/>
    </row>
    <row r="854" spans="1:10">
      <c r="A854" s="18" t="s">
        <v>334</v>
      </c>
      <c r="B854" s="30"/>
      <c r="C854" s="23" t="s">
        <v>5825</v>
      </c>
      <c r="D854" s="605">
        <v>2</v>
      </c>
      <c r="E854" s="22" t="s">
        <v>646</v>
      </c>
      <c r="F854" s="66"/>
      <c r="G854" s="701"/>
    </row>
    <row r="855" spans="1:10">
      <c r="A855" s="18" t="s">
        <v>334</v>
      </c>
      <c r="B855" s="30"/>
      <c r="C855" s="23" t="s">
        <v>5826</v>
      </c>
      <c r="D855" s="605">
        <v>2</v>
      </c>
      <c r="E855" s="22" t="s">
        <v>646</v>
      </c>
      <c r="F855" s="66"/>
      <c r="G855" s="701"/>
    </row>
    <row r="856" spans="1:10" ht="29">
      <c r="A856" s="18"/>
      <c r="B856" s="161"/>
      <c r="C856" s="50" t="s">
        <v>5827</v>
      </c>
      <c r="D856" s="605">
        <v>2</v>
      </c>
      <c r="E856" s="22" t="s">
        <v>646</v>
      </c>
      <c r="F856" s="66"/>
      <c r="G856" s="701"/>
    </row>
    <row r="857" spans="1:10" ht="81" hidden="1" customHeight="1">
      <c r="A857" s="27" t="s">
        <v>2279</v>
      </c>
      <c r="B857" s="57" t="s">
        <v>1415</v>
      </c>
      <c r="C857" s="66"/>
      <c r="D857" s="66"/>
      <c r="E857" s="22"/>
      <c r="F857" s="66"/>
      <c r="G857" s="66"/>
      <c r="J857" s="7"/>
    </row>
    <row r="858" spans="1:10" ht="40.15" customHeight="1">
      <c r="A858" s="117" t="s">
        <v>2281</v>
      </c>
      <c r="B858" s="1078" t="s">
        <v>4</v>
      </c>
      <c r="C858" s="1091"/>
      <c r="D858" s="1091"/>
      <c r="E858" s="1091"/>
      <c r="F858" s="1091"/>
      <c r="G858" s="1511"/>
      <c r="H858" s="29">
        <f>SUM(D859:D863)</f>
        <v>8</v>
      </c>
      <c r="I858" s="29">
        <f>COUNT(D859:D862)*2</f>
        <v>8</v>
      </c>
    </row>
    <row r="859" spans="1:10" ht="29">
      <c r="A859" s="18" t="s">
        <v>2282</v>
      </c>
      <c r="B859" s="30" t="s">
        <v>1417</v>
      </c>
      <c r="C859" s="30" t="s">
        <v>5828</v>
      </c>
      <c r="D859" s="605">
        <v>2</v>
      </c>
      <c r="E859" s="22" t="s">
        <v>646</v>
      </c>
      <c r="F859" s="66"/>
      <c r="G859" s="701"/>
    </row>
    <row r="860" spans="1:10">
      <c r="A860" s="18"/>
      <c r="B860" s="30"/>
      <c r="C860" s="30" t="s">
        <v>5829</v>
      </c>
      <c r="D860" s="605">
        <v>2</v>
      </c>
      <c r="E860" s="22" t="s">
        <v>646</v>
      </c>
      <c r="F860" s="66"/>
      <c r="G860" s="701"/>
    </row>
    <row r="861" spans="1:10" ht="29">
      <c r="A861" s="18" t="s">
        <v>334</v>
      </c>
      <c r="B861" s="30"/>
      <c r="C861" s="30" t="s">
        <v>5830</v>
      </c>
      <c r="D861" s="605">
        <v>2</v>
      </c>
      <c r="E861" s="22" t="s">
        <v>646</v>
      </c>
      <c r="F861" s="66"/>
      <c r="G861" s="701"/>
    </row>
    <row r="862" spans="1:10" ht="29">
      <c r="A862" s="18" t="s">
        <v>334</v>
      </c>
      <c r="B862" s="23"/>
      <c r="C862" s="23" t="s">
        <v>5831</v>
      </c>
      <c r="D862" s="610">
        <v>2</v>
      </c>
      <c r="E862" s="22" t="s">
        <v>646</v>
      </c>
      <c r="F862" s="22"/>
      <c r="G862" s="188"/>
    </row>
    <row r="863" spans="1:10" ht="45" hidden="1" customHeight="1">
      <c r="A863" s="27" t="s">
        <v>1425</v>
      </c>
      <c r="B863" s="86" t="s">
        <v>1426</v>
      </c>
      <c r="C863" s="66"/>
      <c r="D863" s="66"/>
      <c r="E863" s="22"/>
      <c r="F863" s="66"/>
      <c r="G863" s="66"/>
      <c r="J863" s="7"/>
    </row>
    <row r="864" spans="1:10" ht="40.15" customHeight="1">
      <c r="A864" s="117" t="s">
        <v>2288</v>
      </c>
      <c r="B864" s="992" t="s">
        <v>2</v>
      </c>
      <c r="C864" s="1001"/>
      <c r="D864" s="1001"/>
      <c r="E864" s="1001"/>
      <c r="F864" s="1001"/>
      <c r="G864" s="1512"/>
      <c r="H864" s="29">
        <f>SUM(D865:D870)</f>
        <v>10</v>
      </c>
      <c r="I864" s="29">
        <f>COUNT(D865:D870)*2</f>
        <v>10</v>
      </c>
    </row>
    <row r="865" spans="1:10" ht="29">
      <c r="A865" s="18" t="s">
        <v>2289</v>
      </c>
      <c r="B865" s="23" t="s">
        <v>1428</v>
      </c>
      <c r="C865" s="23" t="s">
        <v>5832</v>
      </c>
      <c r="D865" s="610">
        <v>2</v>
      </c>
      <c r="E865" s="22" t="s">
        <v>646</v>
      </c>
      <c r="F865" s="22"/>
      <c r="G865" s="188"/>
    </row>
    <row r="866" spans="1:10">
      <c r="A866" s="18" t="s">
        <v>334</v>
      </c>
      <c r="B866" s="23"/>
      <c r="C866" s="23" t="s">
        <v>5833</v>
      </c>
      <c r="D866" s="610">
        <v>2</v>
      </c>
      <c r="E866" s="22" t="s">
        <v>646</v>
      </c>
      <c r="F866" s="22"/>
      <c r="G866" s="188"/>
    </row>
    <row r="867" spans="1:10" ht="29">
      <c r="A867" s="18" t="s">
        <v>334</v>
      </c>
      <c r="B867" s="23"/>
      <c r="C867" s="23" t="s">
        <v>5823</v>
      </c>
      <c r="D867" s="610">
        <v>2</v>
      </c>
      <c r="E867" s="22" t="s">
        <v>646</v>
      </c>
      <c r="F867" s="22"/>
      <c r="G867" s="188"/>
    </row>
    <row r="868" spans="1:10" ht="29">
      <c r="A868" s="18" t="s">
        <v>334</v>
      </c>
      <c r="B868" s="23"/>
      <c r="C868" s="23" t="s">
        <v>5824</v>
      </c>
      <c r="D868" s="610">
        <v>2</v>
      </c>
      <c r="E868" s="22" t="s">
        <v>646</v>
      </c>
      <c r="F868" s="22"/>
      <c r="G868" s="188"/>
    </row>
    <row r="869" spans="1:10" ht="43.5">
      <c r="A869" s="18" t="s">
        <v>334</v>
      </c>
      <c r="B869" s="23"/>
      <c r="C869" s="23" t="s">
        <v>5834</v>
      </c>
      <c r="D869" s="610">
        <v>2</v>
      </c>
      <c r="E869" s="22" t="s">
        <v>646</v>
      </c>
      <c r="F869" s="25" t="s">
        <v>5835</v>
      </c>
      <c r="G869" s="188"/>
    </row>
    <row r="870" spans="1:10" ht="67.5" hidden="1" customHeight="1">
      <c r="A870" s="27" t="s">
        <v>1432</v>
      </c>
      <c r="B870" s="86" t="s">
        <v>1433</v>
      </c>
      <c r="C870" s="66"/>
      <c r="D870" s="66"/>
      <c r="E870" s="22"/>
      <c r="F870" s="66"/>
      <c r="G870" s="66"/>
      <c r="J870" s="7"/>
    </row>
    <row r="871" spans="1:10" ht="40.15" customHeight="1">
      <c r="A871" s="117" t="s">
        <v>2305</v>
      </c>
      <c r="B871" s="1078" t="s">
        <v>0</v>
      </c>
      <c r="C871" s="1091"/>
      <c r="D871" s="1091"/>
      <c r="E871" s="1091"/>
      <c r="F871" s="1091"/>
      <c r="G871" s="1511"/>
      <c r="H871" s="29">
        <f>SUM(D872:D876)</f>
        <v>8</v>
      </c>
      <c r="I871" s="29">
        <f>COUNT(D872:D876)*2</f>
        <v>8</v>
      </c>
    </row>
    <row r="872" spans="1:10" ht="29">
      <c r="A872" s="18" t="s">
        <v>2307</v>
      </c>
      <c r="B872" s="30" t="s">
        <v>1435</v>
      </c>
      <c r="C872" s="30" t="s">
        <v>5836</v>
      </c>
      <c r="D872" s="610">
        <v>2</v>
      </c>
      <c r="E872" s="22" t="s">
        <v>646</v>
      </c>
      <c r="F872" s="66"/>
      <c r="G872" s="701"/>
    </row>
    <row r="873" spans="1:10" ht="29.25" customHeight="1">
      <c r="A873" s="18" t="s">
        <v>334</v>
      </c>
      <c r="B873" s="30"/>
      <c r="C873" s="30" t="s">
        <v>5837</v>
      </c>
      <c r="D873" s="610">
        <v>2</v>
      </c>
      <c r="E873" s="22" t="s">
        <v>646</v>
      </c>
      <c r="F873" s="66"/>
      <c r="G873" s="701"/>
    </row>
    <row r="874" spans="1:10" ht="37.5" customHeight="1">
      <c r="A874" s="18" t="s">
        <v>334</v>
      </c>
      <c r="B874" s="30"/>
      <c r="C874" s="30" t="s">
        <v>5838</v>
      </c>
      <c r="D874" s="610">
        <v>2</v>
      </c>
      <c r="E874" s="22" t="s">
        <v>646</v>
      </c>
      <c r="F874" s="66"/>
      <c r="G874" s="701"/>
    </row>
    <row r="875" spans="1:10" ht="29">
      <c r="A875" s="18" t="s">
        <v>334</v>
      </c>
      <c r="B875" s="30"/>
      <c r="C875" s="30" t="s">
        <v>5839</v>
      </c>
      <c r="D875" s="610">
        <v>2</v>
      </c>
      <c r="E875" s="22" t="s">
        <v>646</v>
      </c>
      <c r="F875" s="66"/>
      <c r="G875" s="701"/>
    </row>
    <row r="876" spans="1:10" ht="47.25" hidden="1" customHeight="1">
      <c r="A876" s="27" t="s">
        <v>1440</v>
      </c>
      <c r="B876" s="23" t="s">
        <v>4616</v>
      </c>
      <c r="C876" s="66"/>
      <c r="D876" s="66"/>
      <c r="E876" s="22"/>
      <c r="F876" s="66"/>
      <c r="G876" s="66"/>
      <c r="J876" s="7"/>
    </row>
    <row r="877" spans="1:10">
      <c r="A877" s="314"/>
      <c r="B877" s="99"/>
      <c r="C877" s="99"/>
      <c r="D877" s="614"/>
      <c r="E877" s="99"/>
      <c r="F877" s="99"/>
      <c r="G877" s="100"/>
    </row>
    <row r="878" spans="1:10">
      <c r="A878" s="314"/>
      <c r="B878" s="99"/>
      <c r="C878" s="99"/>
      <c r="D878" s="614"/>
      <c r="E878" s="99"/>
      <c r="F878" s="99"/>
      <c r="G878" s="100"/>
    </row>
    <row r="879" spans="1:10">
      <c r="A879" s="911"/>
      <c r="B879" s="101" t="s">
        <v>1443</v>
      </c>
      <c r="C879" s="101" t="s">
        <v>2313</v>
      </c>
      <c r="D879" s="896"/>
      <c r="E879" s="101"/>
      <c r="F879" s="101"/>
      <c r="G879" s="100"/>
    </row>
    <row r="880" spans="1:10">
      <c r="A880" s="911" t="s">
        <v>174</v>
      </c>
      <c r="B880" s="101">
        <f>IF(E880=0,0,H42)</f>
        <v>66</v>
      </c>
      <c r="C880" s="101">
        <f>IF(E880=0,0,I42)</f>
        <v>66</v>
      </c>
      <c r="D880" s="917">
        <f>IF(D888=0,0,B880/C880)</f>
        <v>1</v>
      </c>
      <c r="E880" s="101">
        <f>H2</f>
        <v>20</v>
      </c>
      <c r="F880" s="101"/>
      <c r="G880" s="100"/>
    </row>
    <row r="881" spans="1:7">
      <c r="A881" s="911" t="s">
        <v>176</v>
      </c>
      <c r="B881" s="101">
        <f>IF(E880=0,0,H106)</f>
        <v>172</v>
      </c>
      <c r="C881" s="101">
        <f>IF(E880=0,0,I106)</f>
        <v>172</v>
      </c>
      <c r="D881" s="917">
        <f>IF(D888=0,0,B881/C881)</f>
        <v>1</v>
      </c>
      <c r="E881" s="101"/>
      <c r="F881" s="101"/>
      <c r="G881" s="100"/>
    </row>
    <row r="882" spans="1:7">
      <c r="A882" s="911" t="s">
        <v>178</v>
      </c>
      <c r="B882" s="101">
        <f>IF(E880=0,0,H203)</f>
        <v>236</v>
      </c>
      <c r="C882" s="101">
        <f>IF(E880=0,0,I203)</f>
        <v>236</v>
      </c>
      <c r="D882" s="917">
        <f>IF(D888=0,0,B882/C882)</f>
        <v>1</v>
      </c>
      <c r="E882" s="101"/>
      <c r="F882" s="101"/>
      <c r="G882" s="100"/>
    </row>
    <row r="883" spans="1:7">
      <c r="A883" s="911" t="s">
        <v>180</v>
      </c>
      <c r="B883" s="883">
        <f>IF(E880=0,0,H336)</f>
        <v>298</v>
      </c>
      <c r="C883" s="883">
        <f>IF(E880=0,0,I336)</f>
        <v>298</v>
      </c>
      <c r="D883" s="917">
        <f>IF(D888=0,0,B883/C883)</f>
        <v>1</v>
      </c>
      <c r="E883" s="101"/>
      <c r="F883" s="101"/>
      <c r="G883" s="100"/>
    </row>
    <row r="884" spans="1:7">
      <c r="A884" s="911" t="s">
        <v>182</v>
      </c>
      <c r="B884" s="883">
        <f>IF(E880=0,0,H510)</f>
        <v>64</v>
      </c>
      <c r="C884" s="883">
        <f>IF(E880=0,0,I510)</f>
        <v>64</v>
      </c>
      <c r="D884" s="917">
        <f>IF(D888=0,0,B884/C884)</f>
        <v>1</v>
      </c>
      <c r="E884" s="101"/>
      <c r="F884" s="101"/>
      <c r="G884" s="100"/>
    </row>
    <row r="885" spans="1:7">
      <c r="A885" s="911" t="s">
        <v>184</v>
      </c>
      <c r="B885" s="883">
        <f>IF( E880=0,0,H667)</f>
        <v>116</v>
      </c>
      <c r="C885" s="883">
        <f>IF(E880=0,0,I667)</f>
        <v>116</v>
      </c>
      <c r="D885" s="917">
        <f>IF(D888=0,0,B885/C885)</f>
        <v>1</v>
      </c>
      <c r="E885" s="101"/>
      <c r="F885" s="101"/>
      <c r="G885" s="100"/>
    </row>
    <row r="886" spans="1:7">
      <c r="A886" s="911" t="s">
        <v>185</v>
      </c>
      <c r="B886" s="883">
        <f>IF(E880=0,0,H736)</f>
        <v>188</v>
      </c>
      <c r="C886" s="883">
        <f>IF(E880=0,0,I736)</f>
        <v>188</v>
      </c>
      <c r="D886" s="917">
        <f>IF(D888=0,0,B886/C886)</f>
        <v>1</v>
      </c>
      <c r="E886" s="101"/>
      <c r="F886" s="101"/>
      <c r="G886" s="100"/>
    </row>
    <row r="887" spans="1:7">
      <c r="A887" s="911" t="s">
        <v>187</v>
      </c>
      <c r="B887" s="883">
        <f>IF(E880=0,0,H845)</f>
        <v>46</v>
      </c>
      <c r="C887" s="883">
        <f>IF(E880=0,0,I845)</f>
        <v>46</v>
      </c>
      <c r="D887" s="917">
        <f>IF(D888=0,0,B887/C887)</f>
        <v>1</v>
      </c>
      <c r="E887" s="101"/>
      <c r="F887" s="101"/>
      <c r="G887" s="100"/>
    </row>
    <row r="888" spans="1:7">
      <c r="A888" s="911" t="s">
        <v>5840</v>
      </c>
      <c r="B888" s="101">
        <f>IF(E880=0,0,SUM(B880:B887))</f>
        <v>1186</v>
      </c>
      <c r="C888" s="101">
        <f>IF(E880=0,0,SUM(C880:C887))</f>
        <v>1186</v>
      </c>
      <c r="D888" s="917">
        <f>IF(E880=0,0,B888/C888)</f>
        <v>1</v>
      </c>
      <c r="E888" s="101"/>
      <c r="F888" s="101"/>
      <c r="G888" s="100"/>
    </row>
    <row r="889" spans="1:7">
      <c r="A889" s="911"/>
      <c r="B889" s="101"/>
      <c r="C889" s="101"/>
      <c r="D889" s="896"/>
      <c r="E889" s="101"/>
      <c r="F889" s="101"/>
      <c r="G889" s="100"/>
    </row>
    <row r="890" spans="1:7">
      <c r="A890" s="911">
        <v>0</v>
      </c>
      <c r="B890" s="101"/>
      <c r="C890" s="101"/>
      <c r="D890" s="896"/>
      <c r="E890" s="101"/>
      <c r="F890" s="101"/>
      <c r="G890" s="100"/>
    </row>
    <row r="891" spans="1:7">
      <c r="A891" s="911">
        <v>1</v>
      </c>
      <c r="B891" s="101"/>
      <c r="C891" s="101"/>
      <c r="D891" s="896"/>
      <c r="E891" s="101"/>
      <c r="F891" s="101"/>
      <c r="G891" s="100"/>
    </row>
    <row r="892" spans="1:7">
      <c r="A892" s="911">
        <v>2</v>
      </c>
      <c r="B892" s="101"/>
      <c r="C892" s="101"/>
      <c r="D892" s="896"/>
      <c r="E892" s="101"/>
      <c r="F892" s="101"/>
      <c r="G892" s="100"/>
    </row>
    <row r="893" spans="1:7">
      <c r="A893" s="911"/>
      <c r="B893" s="101"/>
      <c r="C893" s="101"/>
      <c r="D893" s="896"/>
      <c r="E893" s="101"/>
      <c r="F893" s="101"/>
      <c r="G893" s="100"/>
    </row>
    <row r="894" spans="1:7">
      <c r="A894" s="911"/>
      <c r="B894" s="101"/>
      <c r="C894" s="101"/>
      <c r="D894" s="896"/>
      <c r="E894" s="101"/>
      <c r="F894" s="101"/>
      <c r="G894" s="100"/>
    </row>
    <row r="895" spans="1:7">
      <c r="A895" s="911"/>
      <c r="B895" s="101"/>
      <c r="C895" s="101"/>
      <c r="D895" s="896"/>
      <c r="E895" s="101"/>
      <c r="F895" s="101"/>
      <c r="G895" s="100"/>
    </row>
    <row r="896" spans="1:7">
      <c r="A896" s="203"/>
      <c r="B896" s="29"/>
      <c r="C896" s="29"/>
      <c r="D896" s="623"/>
      <c r="E896" s="29"/>
      <c r="F896" s="29"/>
      <c r="G896" s="100"/>
    </row>
    <row r="897" spans="1:7">
      <c r="A897" s="203"/>
      <c r="B897" s="29"/>
      <c r="C897" s="29"/>
      <c r="D897" s="623"/>
      <c r="E897" s="29"/>
      <c r="F897" s="29"/>
      <c r="G897" s="100"/>
    </row>
    <row r="898" spans="1:7">
      <c r="A898" s="203"/>
      <c r="B898" s="29"/>
      <c r="C898" s="29"/>
      <c r="D898" s="623"/>
      <c r="E898" s="29"/>
      <c r="F898" s="29"/>
      <c r="G898" s="100"/>
    </row>
    <row r="899" spans="1:7">
      <c r="A899" s="203"/>
      <c r="B899" s="29"/>
      <c r="C899" s="29"/>
      <c r="D899" s="623"/>
      <c r="E899" s="29"/>
      <c r="F899" s="29"/>
      <c r="G899" s="100"/>
    </row>
    <row r="900" spans="1:7">
      <c r="A900" s="314"/>
      <c r="B900" s="99"/>
      <c r="C900" s="99"/>
      <c r="D900" s="614"/>
      <c r="E900" s="99"/>
      <c r="F900" s="99"/>
      <c r="G900" s="100"/>
    </row>
    <row r="901" spans="1:7">
      <c r="A901" s="314"/>
      <c r="B901" s="99"/>
      <c r="C901" s="99"/>
      <c r="D901" s="614"/>
      <c r="E901" s="99"/>
      <c r="F901" s="99"/>
      <c r="G901" s="100"/>
    </row>
    <row r="902" spans="1:7">
      <c r="A902" s="314"/>
      <c r="B902" s="99"/>
      <c r="C902" s="99"/>
      <c r="D902" s="614"/>
      <c r="E902" s="99"/>
      <c r="F902" s="99"/>
      <c r="G902" s="100"/>
    </row>
    <row r="903" spans="1:7">
      <c r="A903" s="203"/>
      <c r="B903" s="29"/>
      <c r="C903" s="29"/>
      <c r="D903" s="623"/>
      <c r="E903" s="29"/>
      <c r="F903" s="29"/>
    </row>
    <row r="904" spans="1:7">
      <c r="A904" s="203"/>
      <c r="B904" s="29"/>
      <c r="C904" s="29"/>
      <c r="D904" s="623"/>
      <c r="E904" s="29"/>
      <c r="F904" s="29"/>
    </row>
    <row r="905" spans="1:7">
      <c r="A905" s="203"/>
      <c r="B905" s="29"/>
      <c r="C905" s="29"/>
      <c r="D905" s="623"/>
      <c r="E905" s="29"/>
      <c r="F905" s="29"/>
    </row>
    <row r="906" spans="1:7">
      <c r="A906" s="203"/>
      <c r="B906" s="29"/>
      <c r="C906" s="29"/>
      <c r="D906" s="623"/>
      <c r="E906" s="29"/>
      <c r="F906" s="29"/>
    </row>
  </sheetData>
  <protectedRanges>
    <protectedRange sqref="D733" name="Range14"/>
    <protectedRange sqref="D835:D844" name="Range12"/>
    <protectedRange sqref="D828:D833" name="Range10"/>
    <protectedRange sqref="D812:D818" name="Range8"/>
    <protectedRange sqref="D316:D335" name="Range6"/>
    <protectedRange sqref="D192:D202" name="Range4"/>
    <protectedRange sqref="D734:D735 D722:D732" name="Range1_2"/>
    <protectedRange sqref="D719:D721" name="Range1_1"/>
    <protectedRange sqref="D715:D718" name="Range1"/>
    <protectedRange sqref="G192:G202" name="Range5"/>
    <protectedRange sqref="G316:G335" name="Range7"/>
    <protectedRange sqref="G812:G818" name="Range9"/>
    <protectedRange sqref="G828:G833" name="Range11"/>
    <protectedRange sqref="G835:G844" name="Range13"/>
  </protectedRanges>
  <autoFilter ref="A41:G876">
    <filterColumn colId="0">
      <colorFilter dxfId="1"/>
    </filterColumn>
  </autoFilter>
  <mergeCells count="125">
    <mergeCell ref="C4:E4"/>
    <mergeCell ref="G4:I4"/>
    <mergeCell ref="G1:I1"/>
    <mergeCell ref="A1:F1"/>
    <mergeCell ref="B19:I19"/>
    <mergeCell ref="B20:I20"/>
    <mergeCell ref="B21:I21"/>
    <mergeCell ref="B22:I22"/>
    <mergeCell ref="B23:I23"/>
    <mergeCell ref="A2:G2"/>
    <mergeCell ref="H2:I2"/>
    <mergeCell ref="A3:I3"/>
    <mergeCell ref="A4:B4"/>
    <mergeCell ref="B24:I24"/>
    <mergeCell ref="A7:I7"/>
    <mergeCell ref="B8:C8"/>
    <mergeCell ref="D8:I8"/>
    <mergeCell ref="D9:I16"/>
    <mergeCell ref="A17:I17"/>
    <mergeCell ref="B18:I18"/>
    <mergeCell ref="A5:B5"/>
    <mergeCell ref="C5:E5"/>
    <mergeCell ref="G5:I5"/>
    <mergeCell ref="A6:B6"/>
    <mergeCell ref="C6:E6"/>
    <mergeCell ref="G6:I6"/>
    <mergeCell ref="B31:I31"/>
    <mergeCell ref="B32:I32"/>
    <mergeCell ref="B33:I33"/>
    <mergeCell ref="B34:I34"/>
    <mergeCell ref="B35:I35"/>
    <mergeCell ref="B36:I36"/>
    <mergeCell ref="B25:I25"/>
    <mergeCell ref="B26:I26"/>
    <mergeCell ref="B27:I27"/>
    <mergeCell ref="B28:I28"/>
    <mergeCell ref="B29:I29"/>
    <mergeCell ref="B30:I30"/>
    <mergeCell ref="B71:G71"/>
    <mergeCell ref="B77:G77"/>
    <mergeCell ref="B93:G93"/>
    <mergeCell ref="B102:G102"/>
    <mergeCell ref="B106:G106"/>
    <mergeCell ref="B107:G107"/>
    <mergeCell ref="B37:I37"/>
    <mergeCell ref="A38:I39"/>
    <mergeCell ref="A40:G40"/>
    <mergeCell ref="B42:G42"/>
    <mergeCell ref="B43:G43"/>
    <mergeCell ref="B63:G63"/>
    <mergeCell ref="B233:G233"/>
    <mergeCell ref="B256:G256"/>
    <mergeCell ref="B267:G267"/>
    <mergeCell ref="B301:G301"/>
    <mergeCell ref="B305:G305"/>
    <mergeCell ref="B336:G336"/>
    <mergeCell ref="B137:G137"/>
    <mergeCell ref="B161:G161"/>
    <mergeCell ref="B166:G166"/>
    <mergeCell ref="B179:G179"/>
    <mergeCell ref="B203:G203"/>
    <mergeCell ref="B204:G204"/>
    <mergeCell ref="B191:G191"/>
    <mergeCell ref="B315:G315"/>
    <mergeCell ref="B439:G439"/>
    <mergeCell ref="B443:G443"/>
    <mergeCell ref="B454:G454"/>
    <mergeCell ref="B463:G463"/>
    <mergeCell ref="B480:G480"/>
    <mergeCell ref="B500:G500"/>
    <mergeCell ref="B337:G337"/>
    <mergeCell ref="B348:G348"/>
    <mergeCell ref="B358:G358"/>
    <mergeCell ref="B384:G384"/>
    <mergeCell ref="B411:G411"/>
    <mergeCell ref="B435:G435"/>
    <mergeCell ref="B541:G541"/>
    <mergeCell ref="B546:G546"/>
    <mergeCell ref="B552:G552"/>
    <mergeCell ref="B561:G561"/>
    <mergeCell ref="B565:G565"/>
    <mergeCell ref="B569:G569"/>
    <mergeCell ref="B510:G510"/>
    <mergeCell ref="B511:G511"/>
    <mergeCell ref="B518:G518"/>
    <mergeCell ref="B521:G521"/>
    <mergeCell ref="B532:G532"/>
    <mergeCell ref="B538:G538"/>
    <mergeCell ref="B612:G612"/>
    <mergeCell ref="B624:G624"/>
    <mergeCell ref="B631:G631"/>
    <mergeCell ref="B643:G643"/>
    <mergeCell ref="B650:G650"/>
    <mergeCell ref="B656:G656"/>
    <mergeCell ref="B576:G576"/>
    <mergeCell ref="B580:G580"/>
    <mergeCell ref="B591:G591"/>
    <mergeCell ref="B595:G595"/>
    <mergeCell ref="B600:G600"/>
    <mergeCell ref="B605:G605"/>
    <mergeCell ref="B604:G604"/>
    <mergeCell ref="B655:G655"/>
    <mergeCell ref="B714:G714"/>
    <mergeCell ref="B736:G736"/>
    <mergeCell ref="B737:G737"/>
    <mergeCell ref="B754:G754"/>
    <mergeCell ref="B768:G768"/>
    <mergeCell ref="B773:G773"/>
    <mergeCell ref="B667:G667"/>
    <mergeCell ref="B668:G668"/>
    <mergeCell ref="B693:G693"/>
    <mergeCell ref="B697:G697"/>
    <mergeCell ref="B704:G704"/>
    <mergeCell ref="B708:G708"/>
    <mergeCell ref="B845:G845"/>
    <mergeCell ref="B846:G846"/>
    <mergeCell ref="B858:G858"/>
    <mergeCell ref="B864:G864"/>
    <mergeCell ref="B871:G871"/>
    <mergeCell ref="B785:G785"/>
    <mergeCell ref="B789:G789"/>
    <mergeCell ref="B811:G811"/>
    <mergeCell ref="B819:G819"/>
    <mergeCell ref="B827:G827"/>
    <mergeCell ref="B834:G834"/>
  </mergeCells>
  <conditionalFormatting sqref="C722:C728">
    <cfRule type="duplicateValues" dxfId="0" priority="2"/>
  </conditionalFormatting>
  <dataValidations count="5">
    <dataValidation type="list" allowBlank="1" showInputMessage="1" showErrorMessage="1" sqref="D889:D1048576 D192:D314 D835:D879 D40:D190 D316:D603 D605:D654 D656:D810 D812:D826 D828:D833">
      <formula1>$A$890:$A$892</formula1>
    </dataValidation>
    <dataValidation type="list" allowBlank="1" showInputMessage="1" showErrorMessage="1" sqref="D811">
      <formula1>$A$733:$A$735</formula1>
    </dataValidation>
    <dataValidation type="list" allowBlank="1" showInputMessage="1" showErrorMessage="1" sqref="D604">
      <formula1>$A$657:$A$659</formula1>
    </dataValidation>
    <dataValidation type="list" allowBlank="1" showInputMessage="1" showErrorMessage="1" sqref="D604">
      <formula1>$A$779:$A$781</formula1>
    </dataValidation>
    <dataValidation type="list" allowBlank="1" showInputMessage="1" showErrorMessage="1" sqref="D655">
      <formula1>$A$575:$A$577</formula1>
    </dataValidation>
  </dataValidations>
  <pageMargins left="0.7" right="0.7" top="0.75" bottom="0.75" header="0.3" footer="0.3"/>
  <pageSetup paperSize="9" scale="53" orientation="portrait" r:id="rId1"/>
  <headerFooter>
    <oddHeader>&amp;LChecklist No. 18&amp;CGeneral Administration&amp;RVersion- NHSRC/3.0</oddHeader>
    <oddFooter>Page &amp;P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34</vt:i4>
      </vt:variant>
    </vt:vector>
  </HeadingPairs>
  <TitlesOfParts>
    <vt:vector size="56" baseType="lpstr">
      <vt:lpstr>Department Wise</vt:lpstr>
      <vt:lpstr>Emergency </vt:lpstr>
      <vt:lpstr>OPD</vt:lpstr>
      <vt:lpstr>Labour Room (LaQshya)</vt:lpstr>
      <vt:lpstr>Maternity Ward</vt:lpstr>
      <vt:lpstr>Paed_OPD_MusQan</vt:lpstr>
      <vt:lpstr>Paed Ward_ MusQan</vt:lpstr>
      <vt:lpstr>SNCU_MusQan</vt:lpstr>
      <vt:lpstr>NRC_ MusQan</vt:lpstr>
      <vt:lpstr>OT</vt:lpstr>
      <vt:lpstr>M-OT (LaQshya)</vt:lpstr>
      <vt:lpstr>PP Unit</vt:lpstr>
      <vt:lpstr>ICU</vt:lpstr>
      <vt:lpstr>IPD</vt:lpstr>
      <vt:lpstr>Blood Bank</vt:lpstr>
      <vt:lpstr>Lab</vt:lpstr>
      <vt:lpstr>Radiology </vt:lpstr>
      <vt:lpstr>Pharmacy</vt:lpstr>
      <vt:lpstr>Auxillary services</vt:lpstr>
      <vt:lpstr>Mortuary </vt:lpstr>
      <vt:lpstr>Admin</vt:lpstr>
      <vt:lpstr>Sheet1</vt:lpstr>
      <vt:lpstr>Admin!Print_Area</vt:lpstr>
      <vt:lpstr>'Auxillary services'!Print_Area</vt:lpstr>
      <vt:lpstr>'Blood Bank'!Print_Area</vt:lpstr>
      <vt:lpstr>'Emergency '!Print_Area</vt:lpstr>
      <vt:lpstr>ICU!Print_Area</vt:lpstr>
      <vt:lpstr>IPD!Print_Area</vt:lpstr>
      <vt:lpstr>Lab!Print_Area</vt:lpstr>
      <vt:lpstr>'Labour Room (LaQshya)'!Print_Area</vt:lpstr>
      <vt:lpstr>'Maternity Ward'!Print_Area</vt:lpstr>
      <vt:lpstr>'Mortuary '!Print_Area</vt:lpstr>
      <vt:lpstr>'M-OT (LaQshya)'!Print_Area</vt:lpstr>
      <vt:lpstr>OPD!Print_Area</vt:lpstr>
      <vt:lpstr>OT!Print_Area</vt:lpstr>
      <vt:lpstr>Pharmacy!Print_Area</vt:lpstr>
      <vt:lpstr>'PP Unit'!Print_Area</vt:lpstr>
      <vt:lpstr>'Radiology '!Print_Area</vt:lpstr>
      <vt:lpstr>SNCU_MusQan!Print_Area</vt:lpstr>
      <vt:lpstr>'Auxillary services'!Print_Titles</vt:lpstr>
      <vt:lpstr>'Blood Bank'!Print_Titles</vt:lpstr>
      <vt:lpstr>'Emergency '!Print_Titles</vt:lpstr>
      <vt:lpstr>ICU!Print_Titles</vt:lpstr>
      <vt:lpstr>IPD!Print_Titles</vt:lpstr>
      <vt:lpstr>Lab!Print_Titles</vt:lpstr>
      <vt:lpstr>'Labour Room (LaQshya)'!Print_Titles</vt:lpstr>
      <vt:lpstr>'Maternity Ward'!Print_Titles</vt:lpstr>
      <vt:lpstr>'M-OT (LaQshya)'!Print_Titles</vt:lpstr>
      <vt:lpstr>OPD!Print_Titles</vt:lpstr>
      <vt:lpstr>OT!Print_Titles</vt:lpstr>
      <vt:lpstr>'Paed Ward_ MusQan'!Print_Titles</vt:lpstr>
      <vt:lpstr>Paed_OPD_MusQan!Print_Titles</vt:lpstr>
      <vt:lpstr>Pharmacy!Print_Titles</vt:lpstr>
      <vt:lpstr>'PP Unit'!Print_Titles</vt:lpstr>
      <vt:lpstr>'Radiology '!Print_Titles</vt:lpstr>
      <vt:lpstr>SNCU_MusQan!Print_Titles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Manish Kumar</cp:lastModifiedBy>
  <cp:lastPrinted>2022-02-25T05:23:56Z</cp:lastPrinted>
  <dcterms:created xsi:type="dcterms:W3CDTF">2019-02-25T05:34:14Z</dcterms:created>
  <dcterms:modified xsi:type="dcterms:W3CDTF">2023-06-21T11:58:56Z</dcterms:modified>
</cp:coreProperties>
</file>