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FA477C23-5E88-4664-9CAE-74561198E71D}" xr6:coauthVersionLast="46" xr6:coauthVersionMax="46" xr10:uidLastSave="{00000000-0000-0000-0000-000000000000}"/>
  <bookViews>
    <workbookView xWindow="-120" yWindow="-120" windowWidth="20730" windowHeight="11160" xr2:uid="{F981F05D-C80A-4139-99CB-F65E6F23D191}"/>
  </bookViews>
  <sheets>
    <sheet name="General Details" sheetId="10" r:id="rId1"/>
    <sheet name="HWC-HSC" sheetId="1" r:id="rId2"/>
    <sheet name="HWC-HSC _Standards" sheetId="2" state="hidden" r:id="rId3"/>
    <sheet name="HWC-HSC_ME" sheetId="3" state="hidden" r:id="rId4"/>
  </sheets>
  <definedNames>
    <definedName name="_xlnm._FilterDatabase" localSheetId="1" hidden="1">'HWC-HSC'!$A$12:$I$652</definedName>
    <definedName name="_xlnm._FilterDatabase" localSheetId="2" hidden="1">'HWC-HSC _Standards'!$A$5:$B$23</definedName>
    <definedName name="_xlnm._FilterDatabase" localSheetId="3" hidden="1">'HWC-HSC_ME'!$A$5:$C$213</definedName>
    <definedName name="_xlnm.Print_Area" localSheetId="1">'HWC-HSC'!$B$6:$I$652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33" i="1" l="1"/>
  <c r="J59" i="1"/>
  <c r="J377" i="1"/>
  <c r="K59" i="1"/>
  <c r="K377" i="1"/>
  <c r="D681" i="1"/>
  <c r="J65" i="1"/>
  <c r="J154" i="1"/>
  <c r="J318" i="1"/>
  <c r="J213" i="1"/>
  <c r="J634" i="1"/>
  <c r="J635" i="1"/>
  <c r="K65" i="1"/>
  <c r="K154" i="1"/>
  <c r="K318" i="1"/>
  <c r="K213" i="1"/>
  <c r="K634" i="1"/>
  <c r="K635" i="1"/>
  <c r="D682" i="1"/>
  <c r="J58" i="1"/>
  <c r="J351" i="1"/>
  <c r="K58" i="1"/>
  <c r="K351" i="1"/>
  <c r="D680" i="1"/>
  <c r="J27" i="1"/>
  <c r="J39" i="1"/>
  <c r="J383" i="1"/>
  <c r="J622" i="1"/>
  <c r="J644" i="1"/>
  <c r="K383" i="1"/>
  <c r="K27" i="1"/>
  <c r="K39" i="1"/>
  <c r="K622" i="1"/>
  <c r="K644" i="1"/>
  <c r="D675" i="1"/>
  <c r="J56" i="1"/>
  <c r="J439" i="1"/>
  <c r="J443" i="1"/>
  <c r="K56" i="1"/>
  <c r="K439" i="1"/>
  <c r="K443" i="1"/>
  <c r="D679" i="1"/>
  <c r="J49" i="1"/>
  <c r="J51" i="1"/>
  <c r="J359" i="1"/>
  <c r="J364" i="1"/>
  <c r="K364" i="1"/>
  <c r="K359" i="1"/>
  <c r="K51" i="1"/>
  <c r="K49" i="1"/>
  <c r="D677" i="1"/>
  <c r="J408" i="1"/>
  <c r="J61" i="1"/>
  <c r="J41" i="1"/>
  <c r="J626" i="1"/>
  <c r="J645" i="1"/>
  <c r="J652" i="1"/>
  <c r="K408" i="1"/>
  <c r="K61" i="1"/>
  <c r="K41" i="1"/>
  <c r="K626" i="1"/>
  <c r="K633" i="1"/>
  <c r="K645" i="1"/>
  <c r="K652" i="1"/>
  <c r="D676" i="1"/>
  <c r="J19" i="1"/>
  <c r="J451" i="1"/>
  <c r="J454" i="1"/>
  <c r="J632" i="1"/>
  <c r="J640" i="1"/>
  <c r="K19" i="1"/>
  <c r="K451" i="1"/>
  <c r="K454" i="1"/>
  <c r="K632" i="1"/>
  <c r="K640" i="1"/>
  <c r="D672" i="1"/>
  <c r="J15" i="1"/>
  <c r="J499" i="1"/>
  <c r="J525" i="1"/>
  <c r="J538" i="1"/>
  <c r="J625" i="1"/>
  <c r="J631" i="1"/>
  <c r="J639" i="1"/>
  <c r="K15" i="1"/>
  <c r="K525" i="1"/>
  <c r="K499" i="1"/>
  <c r="K538" i="1"/>
  <c r="K625" i="1"/>
  <c r="K631" i="1"/>
  <c r="K639" i="1"/>
  <c r="D671" i="1"/>
  <c r="G676" i="1"/>
  <c r="G32" i="10"/>
  <c r="J630" i="1"/>
  <c r="F95" i="10"/>
  <c r="K630" i="1"/>
  <c r="G95" i="10"/>
  <c r="H95" i="10"/>
  <c r="J638" i="1"/>
  <c r="F96" i="10"/>
  <c r="K638" i="1"/>
  <c r="G96" i="10"/>
  <c r="H96" i="10"/>
  <c r="J649" i="1"/>
  <c r="F97" i="10"/>
  <c r="K649" i="1"/>
  <c r="G97" i="10"/>
  <c r="H97" i="10"/>
  <c r="J621" i="1"/>
  <c r="F94" i="10"/>
  <c r="K621" i="1"/>
  <c r="G94" i="10"/>
  <c r="H94" i="10"/>
  <c r="J587" i="1"/>
  <c r="F89" i="10"/>
  <c r="K587" i="1"/>
  <c r="G89" i="10"/>
  <c r="H89" i="10"/>
  <c r="J591" i="1"/>
  <c r="F90" i="10"/>
  <c r="K591" i="1"/>
  <c r="G90" i="10"/>
  <c r="H90" i="10"/>
  <c r="J607" i="1"/>
  <c r="F91" i="10"/>
  <c r="K607" i="1"/>
  <c r="G91" i="10"/>
  <c r="H91" i="10"/>
  <c r="J616" i="1"/>
  <c r="F92" i="10"/>
  <c r="K616" i="1"/>
  <c r="G92" i="10"/>
  <c r="H92" i="10"/>
  <c r="J579" i="1"/>
  <c r="F88" i="10"/>
  <c r="K579" i="1"/>
  <c r="G88" i="10"/>
  <c r="H88" i="10"/>
  <c r="J546" i="1"/>
  <c r="F83" i="10"/>
  <c r="K546" i="1"/>
  <c r="G83" i="10"/>
  <c r="H83" i="10"/>
  <c r="J551" i="1"/>
  <c r="F84" i="10"/>
  <c r="K551" i="1"/>
  <c r="G84" i="10"/>
  <c r="H84" i="10"/>
  <c r="J555" i="1"/>
  <c r="F85" i="10"/>
  <c r="K555" i="1"/>
  <c r="G85" i="10"/>
  <c r="H85" i="10"/>
  <c r="J562" i="1"/>
  <c r="F86" i="10"/>
  <c r="K562" i="1"/>
  <c r="G86" i="10"/>
  <c r="H86" i="10"/>
  <c r="J542" i="1"/>
  <c r="F82" i="10"/>
  <c r="K542" i="1"/>
  <c r="G82" i="10"/>
  <c r="H82" i="10"/>
  <c r="J310" i="1"/>
  <c r="F64" i="10"/>
  <c r="K310" i="1"/>
  <c r="G64" i="10"/>
  <c r="H64" i="10"/>
  <c r="F65" i="10"/>
  <c r="G65" i="10"/>
  <c r="H65" i="10"/>
  <c r="J323" i="1"/>
  <c r="F66" i="10"/>
  <c r="K323" i="1"/>
  <c r="G66" i="10"/>
  <c r="H66" i="10"/>
  <c r="J332" i="1"/>
  <c r="F67" i="10"/>
  <c r="K332" i="1"/>
  <c r="G67" i="10"/>
  <c r="H67" i="10"/>
  <c r="J342" i="1"/>
  <c r="F68" i="10"/>
  <c r="K342" i="1"/>
  <c r="G68" i="10"/>
  <c r="H68" i="10"/>
  <c r="F69" i="10"/>
  <c r="G69" i="10"/>
  <c r="H69" i="10"/>
  <c r="J358" i="1"/>
  <c r="F70" i="10"/>
  <c r="K358" i="1"/>
  <c r="G70" i="10"/>
  <c r="H70" i="10"/>
  <c r="F71" i="10"/>
  <c r="G71" i="10"/>
  <c r="H71" i="10"/>
  <c r="F72" i="10"/>
  <c r="G72" i="10"/>
  <c r="H72" i="10"/>
  <c r="F73" i="10"/>
  <c r="G73" i="10"/>
  <c r="H73" i="10"/>
  <c r="J438" i="1"/>
  <c r="F74" i="10"/>
  <c r="K438" i="1"/>
  <c r="G74" i="10"/>
  <c r="H74" i="10"/>
  <c r="J450" i="1"/>
  <c r="F75" i="10"/>
  <c r="K450" i="1"/>
  <c r="G75" i="10"/>
  <c r="H75" i="10"/>
  <c r="J485" i="1"/>
  <c r="F76" i="10"/>
  <c r="K485" i="1"/>
  <c r="G76" i="10"/>
  <c r="H76" i="10"/>
  <c r="J496" i="1"/>
  <c r="F77" i="10"/>
  <c r="K496" i="1"/>
  <c r="G77" i="10"/>
  <c r="H77" i="10"/>
  <c r="F78" i="10"/>
  <c r="G78" i="10"/>
  <c r="H78" i="10"/>
  <c r="F79" i="10"/>
  <c r="G79" i="10"/>
  <c r="H79" i="10"/>
  <c r="F80" i="10"/>
  <c r="G80" i="10"/>
  <c r="H80" i="10"/>
  <c r="J295" i="1"/>
  <c r="F63" i="10"/>
  <c r="K295" i="1"/>
  <c r="G63" i="10"/>
  <c r="H63" i="10"/>
  <c r="F57" i="10"/>
  <c r="G57" i="10"/>
  <c r="H57" i="10"/>
  <c r="J228" i="1"/>
  <c r="F58" i="10"/>
  <c r="K228" i="1"/>
  <c r="G58" i="10"/>
  <c r="H58" i="10"/>
  <c r="J245" i="1"/>
  <c r="F59" i="10"/>
  <c r="K245" i="1"/>
  <c r="G59" i="10"/>
  <c r="H59" i="10"/>
  <c r="J261" i="1"/>
  <c r="F60" i="10"/>
  <c r="K261" i="1"/>
  <c r="G60" i="10"/>
  <c r="H60" i="10"/>
  <c r="J289" i="1"/>
  <c r="F61" i="10"/>
  <c r="K289" i="1"/>
  <c r="G61" i="10"/>
  <c r="H61" i="10"/>
  <c r="J200" i="1"/>
  <c r="F56" i="10"/>
  <c r="K200" i="1"/>
  <c r="G56" i="10"/>
  <c r="H56" i="10"/>
  <c r="J137" i="1"/>
  <c r="F51" i="10"/>
  <c r="K137" i="1"/>
  <c r="G51" i="10"/>
  <c r="H51" i="10"/>
  <c r="J145" i="1"/>
  <c r="F52" i="10"/>
  <c r="K145" i="1"/>
  <c r="G52" i="10"/>
  <c r="H52" i="10"/>
  <c r="F53" i="10"/>
  <c r="G53" i="10"/>
  <c r="H53" i="10"/>
  <c r="J192" i="1"/>
  <c r="F54" i="10"/>
  <c r="K192" i="1"/>
  <c r="G54" i="10"/>
  <c r="H54" i="10"/>
  <c r="J119" i="1"/>
  <c r="F50" i="10"/>
  <c r="K119" i="1"/>
  <c r="G50" i="10"/>
  <c r="H50" i="10"/>
  <c r="J86" i="1"/>
  <c r="F45" i="10"/>
  <c r="K86" i="1"/>
  <c r="G45" i="10"/>
  <c r="H45" i="10"/>
  <c r="J96" i="1"/>
  <c r="F46" i="10"/>
  <c r="K96" i="1"/>
  <c r="G46" i="10"/>
  <c r="H46" i="10"/>
  <c r="J105" i="1"/>
  <c r="F47" i="10"/>
  <c r="K105" i="1"/>
  <c r="G47" i="10"/>
  <c r="H47" i="10"/>
  <c r="J112" i="1"/>
  <c r="F48" i="10"/>
  <c r="K112" i="1"/>
  <c r="G48" i="10"/>
  <c r="H48" i="10"/>
  <c r="J71" i="1"/>
  <c r="F44" i="10"/>
  <c r="K71" i="1"/>
  <c r="G44" i="10"/>
  <c r="H44" i="10"/>
  <c r="F42" i="10"/>
  <c r="G42" i="10"/>
  <c r="H42" i="10"/>
  <c r="J14" i="1"/>
  <c r="F41" i="10"/>
  <c r="K14" i="1"/>
  <c r="G41" i="10"/>
  <c r="H41" i="10"/>
  <c r="B48" i="10"/>
  <c r="B47" i="10"/>
  <c r="B46" i="10"/>
  <c r="B45" i="10"/>
  <c r="B44" i="10"/>
  <c r="B42" i="10"/>
  <c r="B41" i="10"/>
  <c r="J13" i="1"/>
  <c r="D659" i="1"/>
  <c r="K13" i="1"/>
  <c r="E659" i="1"/>
  <c r="F659" i="1"/>
  <c r="C24" i="10"/>
  <c r="J70" i="1"/>
  <c r="D660" i="1"/>
  <c r="K70" i="1"/>
  <c r="E660" i="1"/>
  <c r="F660" i="1"/>
  <c r="D24" i="10"/>
  <c r="J294" i="1"/>
  <c r="D663" i="1"/>
  <c r="K294" i="1"/>
  <c r="E663" i="1"/>
  <c r="F663" i="1"/>
  <c r="G24" i="10"/>
  <c r="J541" i="1"/>
  <c r="D664" i="1"/>
  <c r="K541" i="1"/>
  <c r="E664" i="1"/>
  <c r="F664" i="1"/>
  <c r="H24" i="10"/>
  <c r="J118" i="1"/>
  <c r="D661" i="1"/>
  <c r="J199" i="1"/>
  <c r="D662" i="1"/>
  <c r="J578" i="1"/>
  <c r="D665" i="1"/>
  <c r="J620" i="1"/>
  <c r="D666" i="1"/>
  <c r="D667" i="1"/>
  <c r="K118" i="1"/>
  <c r="E661" i="1"/>
  <c r="K199" i="1"/>
  <c r="E662" i="1"/>
  <c r="K578" i="1"/>
  <c r="E665" i="1"/>
  <c r="K620" i="1"/>
  <c r="E666" i="1"/>
  <c r="E667" i="1"/>
  <c r="F667" i="1"/>
  <c r="E25" i="10"/>
  <c r="F661" i="1"/>
  <c r="C26" i="10"/>
  <c r="F662" i="1"/>
  <c r="D26" i="10"/>
  <c r="F665" i="1"/>
  <c r="G26" i="10"/>
  <c r="F666" i="1"/>
  <c r="H26" i="10"/>
  <c r="D30" i="10"/>
  <c r="G674" i="1"/>
  <c r="G30" i="10"/>
  <c r="D31" i="10"/>
  <c r="G675" i="1"/>
  <c r="J53" i="1"/>
  <c r="J373" i="1"/>
  <c r="K373" i="1"/>
  <c r="K53" i="1"/>
  <c r="D678" i="1"/>
  <c r="G31" i="10"/>
  <c r="J22" i="1"/>
  <c r="J478" i="1"/>
  <c r="K22" i="1"/>
  <c r="K478" i="1"/>
  <c r="D673" i="1"/>
  <c r="D32" i="10"/>
  <c r="J24" i="1"/>
  <c r="K24" i="1"/>
  <c r="D674" i="1"/>
  <c r="D33" i="10"/>
  <c r="G677" i="1"/>
  <c r="G33" i="10"/>
  <c r="D34" i="10"/>
  <c r="G678" i="1"/>
  <c r="G34" i="10"/>
  <c r="G673" i="1"/>
  <c r="D35" i="10"/>
  <c r="G35" i="10"/>
  <c r="L620" i="1"/>
  <c r="L578" i="1"/>
  <c r="L541" i="1"/>
  <c r="L294" i="1"/>
  <c r="L199" i="1"/>
  <c r="L118" i="1"/>
  <c r="L70" i="1"/>
  <c r="J66" i="1"/>
  <c r="K66" i="1"/>
  <c r="J68" i="1"/>
  <c r="K68" i="1"/>
  <c r="J72" i="1"/>
  <c r="K72" i="1"/>
  <c r="J79" i="1"/>
  <c r="K79" i="1"/>
  <c r="J82" i="1"/>
  <c r="K82" i="1"/>
  <c r="J87" i="1"/>
  <c r="K87" i="1"/>
  <c r="J91" i="1"/>
  <c r="K91" i="1"/>
  <c r="J94" i="1"/>
  <c r="K94" i="1"/>
  <c r="J97" i="1"/>
  <c r="K97" i="1"/>
  <c r="J100" i="1"/>
  <c r="K100" i="1"/>
  <c r="J102" i="1"/>
  <c r="K102" i="1"/>
  <c r="J106" i="1"/>
  <c r="K106" i="1"/>
  <c r="J108" i="1"/>
  <c r="K108" i="1"/>
  <c r="J110" i="1"/>
  <c r="K110" i="1"/>
  <c r="J113" i="1"/>
  <c r="K113" i="1"/>
  <c r="J120" i="1"/>
  <c r="K120" i="1"/>
  <c r="J132" i="1"/>
  <c r="K132" i="1"/>
  <c r="J135" i="1"/>
  <c r="K135" i="1"/>
  <c r="J138" i="1"/>
  <c r="K138" i="1"/>
  <c r="J139" i="1"/>
  <c r="K139" i="1"/>
  <c r="J142" i="1"/>
  <c r="K142" i="1"/>
  <c r="J146" i="1"/>
  <c r="K146" i="1"/>
  <c r="J149" i="1"/>
  <c r="K149" i="1"/>
  <c r="J155" i="1"/>
  <c r="K155" i="1"/>
  <c r="J187" i="1"/>
  <c r="K187" i="1"/>
  <c r="J193" i="1"/>
  <c r="K193" i="1"/>
  <c r="J198" i="1"/>
  <c r="K198" i="1"/>
  <c r="J201" i="1"/>
  <c r="K201" i="1"/>
  <c r="J207" i="1"/>
  <c r="K207" i="1"/>
  <c r="J214" i="1"/>
  <c r="K214" i="1"/>
  <c r="J219" i="1"/>
  <c r="K219" i="1"/>
  <c r="J224" i="1"/>
  <c r="K224" i="1"/>
  <c r="J229" i="1"/>
  <c r="K229" i="1"/>
  <c r="J237" i="1"/>
  <c r="K237" i="1"/>
  <c r="J240" i="1"/>
  <c r="K240" i="1"/>
  <c r="J246" i="1"/>
  <c r="K246" i="1"/>
  <c r="J253" i="1"/>
  <c r="K253" i="1"/>
  <c r="J257" i="1"/>
  <c r="K257" i="1"/>
  <c r="J262" i="1"/>
  <c r="K262" i="1"/>
  <c r="J278" i="1"/>
  <c r="K278" i="1"/>
  <c r="J284" i="1"/>
  <c r="K284" i="1"/>
  <c r="J290" i="1"/>
  <c r="K290" i="1"/>
  <c r="J296" i="1"/>
  <c r="K296" i="1"/>
  <c r="J301" i="1"/>
  <c r="K301" i="1"/>
  <c r="J306" i="1"/>
  <c r="K306" i="1"/>
  <c r="J311" i="1"/>
  <c r="K311" i="1"/>
  <c r="J314" i="1"/>
  <c r="K314" i="1"/>
  <c r="J319" i="1"/>
  <c r="K319" i="1"/>
  <c r="J324" i="1"/>
  <c r="K324" i="1"/>
  <c r="J327" i="1"/>
  <c r="K327" i="1"/>
  <c r="J333" i="1"/>
  <c r="K333" i="1"/>
  <c r="J338" i="1"/>
  <c r="K338" i="1"/>
  <c r="J343" i="1"/>
  <c r="K343" i="1"/>
  <c r="J346" i="1"/>
  <c r="K346" i="1"/>
  <c r="J348" i="1"/>
  <c r="K348" i="1"/>
  <c r="J352" i="1"/>
  <c r="K352" i="1"/>
  <c r="J356" i="1"/>
  <c r="K356" i="1"/>
  <c r="J378" i="1"/>
  <c r="K378" i="1"/>
  <c r="J384" i="1"/>
  <c r="K384" i="1"/>
  <c r="J392" i="1"/>
  <c r="K392" i="1"/>
  <c r="J396" i="1"/>
  <c r="K396" i="1"/>
  <c r="J400" i="1"/>
  <c r="K400" i="1"/>
  <c r="J403" i="1"/>
  <c r="K403" i="1"/>
  <c r="J406" i="1"/>
  <c r="K406" i="1"/>
  <c r="J409" i="1"/>
  <c r="K409" i="1"/>
  <c r="J413" i="1"/>
  <c r="K413" i="1"/>
  <c r="J419" i="1"/>
  <c r="K419" i="1"/>
  <c r="J426" i="1"/>
  <c r="K426" i="1"/>
  <c r="J429" i="1"/>
  <c r="K429" i="1"/>
  <c r="J486" i="1"/>
  <c r="K486" i="1"/>
  <c r="J490" i="1"/>
  <c r="K490" i="1"/>
  <c r="J494" i="1"/>
  <c r="K494" i="1"/>
  <c r="J497" i="1"/>
  <c r="K497" i="1"/>
  <c r="J500" i="1"/>
  <c r="K500" i="1"/>
  <c r="J506" i="1"/>
  <c r="K506" i="1"/>
  <c r="J511" i="1"/>
  <c r="K511" i="1"/>
  <c r="J514" i="1"/>
  <c r="K514" i="1"/>
  <c r="J521" i="1"/>
  <c r="K521" i="1"/>
  <c r="J526" i="1"/>
  <c r="K526" i="1"/>
  <c r="J531" i="1"/>
  <c r="K531" i="1"/>
  <c r="J535" i="1"/>
  <c r="K535" i="1"/>
  <c r="J539" i="1"/>
  <c r="K539" i="1"/>
  <c r="J540" i="1"/>
  <c r="K540" i="1"/>
  <c r="J543" i="1"/>
  <c r="K543" i="1"/>
  <c r="J547" i="1"/>
  <c r="K547" i="1"/>
  <c r="J552" i="1"/>
  <c r="K552" i="1"/>
  <c r="J556" i="1"/>
  <c r="K556" i="1"/>
  <c r="J559" i="1"/>
  <c r="K559" i="1"/>
  <c r="J563" i="1"/>
  <c r="K563" i="1"/>
  <c r="J568" i="1"/>
  <c r="K568" i="1"/>
  <c r="J571" i="1"/>
  <c r="K571" i="1"/>
  <c r="J574" i="1"/>
  <c r="K574" i="1"/>
  <c r="J580" i="1"/>
  <c r="K580" i="1"/>
  <c r="J588" i="1"/>
  <c r="K588" i="1"/>
  <c r="J592" i="1"/>
  <c r="K592" i="1"/>
  <c r="J608" i="1"/>
  <c r="K608" i="1"/>
  <c r="J611" i="1"/>
  <c r="K611" i="1"/>
  <c r="J613" i="1"/>
  <c r="K613" i="1"/>
  <c r="J617" i="1"/>
  <c r="K617" i="1"/>
  <c r="L15" i="3"/>
  <c r="O16" i="3"/>
  <c r="P11" i="3"/>
  <c r="O15" i="3"/>
  <c r="N15" i="3"/>
  <c r="N10" i="3"/>
  <c r="N9" i="3"/>
  <c r="N8" i="3"/>
</calcChain>
</file>

<file path=xl/sharedStrings.xml><?xml version="1.0" encoding="utf-8"?>
<sst xmlns="http://schemas.openxmlformats.org/spreadsheetml/2006/main" count="4526" uniqueCount="2308">
  <si>
    <t>Reference No</t>
  </si>
  <si>
    <t>Area of Concern &amp; Standards</t>
  </si>
  <si>
    <t>Measureable Elements</t>
  </si>
  <si>
    <t>Checkpoint</t>
  </si>
  <si>
    <t>Means of Verification</t>
  </si>
  <si>
    <t>Remarks / Doubts</t>
  </si>
  <si>
    <t>Area of Concern A: Service Provision</t>
  </si>
  <si>
    <t>Standard A1</t>
  </si>
  <si>
    <t>The facility provides Comprehensive Primary Healthcare Services</t>
  </si>
  <si>
    <t>The facility provides emergency medical services, including for trauma and burn</t>
  </si>
  <si>
    <t>The facility provides service for oral health aliments</t>
  </si>
  <si>
    <t>Standard A2</t>
  </si>
  <si>
    <t>Availability of abortion  Services (Upto 7 weeks)</t>
  </si>
  <si>
    <t>Availability of functional ANC clinic  with minimum 4 ANC checkups</t>
  </si>
  <si>
    <t>The facility provides services for promotion, prevention and treatment of communicable diseases as mandated under National Health Program/state scheme</t>
  </si>
  <si>
    <t>Malaria,  Dengue, Chinguniya, Filariasis,  KalaAzar, Japanese Encephalitis</t>
  </si>
  <si>
    <t>Availability of functional services under IDSP</t>
  </si>
  <si>
    <t>The facility provides services for promotion, prevention and treatment of Non-communicable diseases as mandated under National Health Program/state scheme</t>
  </si>
  <si>
    <t>The facility promotes  services for wellness and health through AYUSH including Yoga</t>
  </si>
  <si>
    <t>Area of Concern B: Patients Right</t>
  </si>
  <si>
    <t>The facility provides information to care seeker, attendants &amp; community about available services &amp; their modalities</t>
  </si>
  <si>
    <t xml:space="preserve">The facility displays its  services and entitlements </t>
  </si>
  <si>
    <t>Name of the facility &amp; list of services available are displayed prominenty</t>
  </si>
  <si>
    <t xml:space="preserve"> Name of the facility at front of HWC with facility of illumination in night, Service Packages, demarcated sub areas, time mandated,  contact details of referal transport &amp; ambulance, Name &amp; contact detail of CHW and nearest referal centre, direction to HWC is displayed from access road </t>
  </si>
  <si>
    <t>HWC displays entitlements available as per scope of services</t>
  </si>
  <si>
    <t>Under all  National Health inculding RMNCHA and PMJAY</t>
  </si>
  <si>
    <t>List of Available drugs prominently displaye</t>
  </si>
  <si>
    <t xml:space="preserve">Should be updated as per current stock </t>
  </si>
  <si>
    <t>All signages are uniform colour, user friendly &amp; in local lanaguage</t>
  </si>
  <si>
    <t>Information is available in local language and easy to understand</t>
  </si>
  <si>
    <t xml:space="preserve">Patients &amp; visitors are sensitized and educated through appropriate IEC / BCC approaches </t>
  </si>
  <si>
    <t>IEC Material is displayed as per services provided</t>
  </si>
  <si>
    <t>(1) Service specific relevant IEC is displayed
(2) Check availablity of the updated IEC material 
(3) Check no outdated information is displayed in HWC
(4) Check audio visual aids are used to display the IEC/ information</t>
  </si>
  <si>
    <t>Health Promotion activties are undertaken using various  BCC approach</t>
  </si>
  <si>
    <t>Staff is aware of various BCC approaches for risk factor identification, life style modification, treatment compliance &amp; follow up care Viz. GATHER (Greet, Ask, tell, help, Explain &amp; return (FP), TALK : Tell, advise, Lead &amp; Know (Health promotion for NCD, 5 A's (ASk, advice, assess, assist, arrange ( Tobacco &amp; alcohol cessation</t>
  </si>
  <si>
    <t xml:space="preserve"> Information about the treatment is shared with patients or attendants and consent is taken wherever required </t>
  </si>
  <si>
    <t>Patient is informed about clinical condition and treatment plan</t>
  </si>
  <si>
    <t>Check patients about communication regarding- diagnosis, treatment plan (dosage, period etc), special instructions, referral &amp; follow up</t>
  </si>
  <si>
    <t xml:space="preserve">Consent is taken before procedure for conditions (wherever required) </t>
  </si>
  <si>
    <t>MMA, IUCD insertion etc.</t>
  </si>
  <si>
    <t>Standard B2</t>
  </si>
  <si>
    <t>Facility ensures services are accessible to care seekers and visitors including those required some affirmative action</t>
  </si>
  <si>
    <t>The facility is accessible from community and referal centre</t>
  </si>
  <si>
    <t>HWC is located closer to community</t>
  </si>
  <si>
    <t xml:space="preserve">(1)  Ensure care is provided within  30 minutes, provision  MMU for hard to reach area 
(2) Preferrably within 1-2 Kms of Referral Centre  </t>
  </si>
  <si>
    <t xml:space="preserve">Check outreach sessions are conducted </t>
  </si>
  <si>
    <t>(1) Check for Outreach session plan , targeted population covered &amp;   implemenation as per plan.</t>
  </si>
  <si>
    <t xml:space="preserve">The Services are available for the time period, as mandated </t>
  </si>
  <si>
    <t>HWC is functional for atleast six hours per day</t>
  </si>
  <si>
    <t xml:space="preserve">The facility provides Universal access to expanded range of services </t>
  </si>
  <si>
    <t>Care in pregnancy &amp; child birth, Neonatal &amp; infant healthcare services, childhood &amp; adolescent healthcare services, family planning &amp; reproductive healthcare services, communicable diseases including NHPs, Common counicable diseaes &amp; out patient care, Non communicable diseases, common ophthalmic &amp; ENT problems, Oral health, elderly &amp; pallative care, Emergency  medical services &amp; Mental health aliments</t>
  </si>
  <si>
    <t>Access to facility is provided without any physical barrier &amp;  friendly to people with disability.</t>
  </si>
  <si>
    <t xml:space="preserve">Physical barrier free  access for all patient  </t>
  </si>
  <si>
    <t>Availability of Wheel chair/stretcher, ramp with railing ( At least 120 cm width, Gradient not be steeper than 1:12 )</t>
  </si>
  <si>
    <t>There is affirmative action to ensure that vulnerable and marginalized  sections can access services</t>
  </si>
  <si>
    <t xml:space="preserve">Check for special precaution is taken for maintaining privacy  &amp; confidentiality of cases having social stigma </t>
  </si>
  <si>
    <t>HIV, Leprosy , Abortion, domestic Violence, psychotic cases, GBV, abuses etc</t>
  </si>
  <si>
    <t>There are linkages of care , Counselling and Protection of  ulnerable and marginalized  section</t>
  </si>
  <si>
    <t>Victims of Violence  including domestic violence/ Gender Based Voilence and terminally ill patients, orphan etc. Legal Support Centre, councelling and  referral linkages for treatment and support</t>
  </si>
  <si>
    <t>Standard B3</t>
  </si>
  <si>
    <t>Services are delivered in a manner that are sensitive to gender, religious &amp; cultural needs and there is no discrimination on account of economic or  social reasons</t>
  </si>
  <si>
    <t>Services are provided in manner that are sensitive to gender religious &amp; cultural need</t>
  </si>
  <si>
    <t xml:space="preserve">Availability of female staff / attendant, if a male CHO examines a female patients </t>
  </si>
  <si>
    <t>Religious and cultural preferences of patients and their attendants are taken into consideration, while delivering services</t>
  </si>
  <si>
    <t>. Cultural and religious preferences of patients are honoured and there is no discrimination based religion, ethnicity, socio economic status, cast, gender &amp; language etc</t>
  </si>
  <si>
    <t>Staff is aware of Patients rights and responsiblities</t>
  </si>
  <si>
    <t>Check Staff is aware of Patient Rights and Responsibilities</t>
  </si>
  <si>
    <t xml:space="preserve">Display of patient rights and responsibilities through citizen chart.  </t>
  </si>
  <si>
    <t>The facility has defined and established procedure grievance redressal system in place</t>
  </si>
  <si>
    <t>Check staff &amp; community is aware of grievance readdressal system</t>
  </si>
  <si>
    <t>Existing state grievance system/ 104.</t>
  </si>
  <si>
    <t>Availability of  complaint reporting system</t>
  </si>
  <si>
    <t>Complaint Box/ Complaint register/ facility specific IT system. Defined period for resolving the complaints</t>
  </si>
  <si>
    <t xml:space="preserve">Corrective and preventive action taken </t>
  </si>
  <si>
    <t>Mechanism to report the patient on action taken</t>
  </si>
  <si>
    <t>Standard B4</t>
  </si>
  <si>
    <t>The facility maintains privacy, confidentiality &amp; dignity of patient</t>
  </si>
  <si>
    <t xml:space="preserve">Adequate visual privacy is provided at every point of care </t>
  </si>
  <si>
    <t xml:space="preserve">Availability of screen/ curtains in examination area and in windows </t>
  </si>
  <si>
    <t xml:space="preserve">Screen/ curtain/ frosted glass on windows </t>
  </si>
  <si>
    <t>One Patient is seen at a time by CHO</t>
  </si>
  <si>
    <t>Clinic is not shared by two patients at a time</t>
  </si>
  <si>
    <t>Confidentiality of patients’ records and clinical information is maintained</t>
  </si>
  <si>
    <t xml:space="preserve">Patient records are kept in safe custody </t>
  </si>
  <si>
    <t>Family folders, CBAC form, NCD portal information, HIV, RTI/STI etc
Paitent records are kept at safe place beyond access of general patient</t>
  </si>
  <si>
    <t xml:space="preserve">The facility ensures behaviours of its staff is dignified and respectful, while delivering the services </t>
  </si>
  <si>
    <t xml:space="preserve">Behavior of staff is empathetic and courteous to patients and visitors </t>
  </si>
  <si>
    <t>Ask the patient about their experience of care</t>
  </si>
  <si>
    <t>Behaviour of staff is dignifed &amp; respectful</t>
  </si>
  <si>
    <t>Care is free from physical &amp; verbal abuse, women is not left unattended/ignored during care.</t>
  </si>
  <si>
    <t>SC Type B</t>
  </si>
  <si>
    <t>Standard B5</t>
  </si>
  <si>
    <t>The facility ensures services are financially accessible and there is financial protection from cost of treatment for services covered under Health insurance and Govt. schemes</t>
  </si>
  <si>
    <t>The facility provides cashless services as per prevalent government schemes/ norms.</t>
  </si>
  <si>
    <t>HWC provide all services free of cost as per service package</t>
  </si>
  <si>
    <t>The facility provides free of cost screening and investigations services as per requirement</t>
  </si>
  <si>
    <t>All screening services and required diagnostic services are provided free of cost</t>
  </si>
  <si>
    <t xml:space="preserve">The facility provides free of cost essential medicines and refills as per treatment plan </t>
  </si>
  <si>
    <t>Check all drugs in the HWC-EDL are provided free of cost</t>
  </si>
  <si>
    <t>Availability of Free referral /Ambulance services</t>
  </si>
  <si>
    <t>Through 102/108 or any other</t>
  </si>
  <si>
    <t>Area of concern C: Inputs</t>
  </si>
  <si>
    <t>Standard C1</t>
  </si>
  <si>
    <t>The facility has adequate and safe infrastructure for delivery of assured services as per prevalent norms and it provides optimal care and comfort to users</t>
  </si>
  <si>
    <t>Facility has adequate infrastructure, space and amenitis as per patient or work load</t>
  </si>
  <si>
    <t xml:space="preserve">Well ventilated &amp; illuminated clinic room with examination space &amp; office space </t>
  </si>
  <si>
    <t>(1) Check demarcated area for examination (privacy maintained) &amp; administrative work. 
(2) Availability of adequate Natural Light/ Illumination in working areas
(3) Windows have grills and wire meshwork</t>
  </si>
  <si>
    <t xml:space="preserve">Availability of adequate patiernt waiting area
</t>
  </si>
  <si>
    <t>Covered waiting area which can accommodate 20-25 Chairs</t>
  </si>
  <si>
    <t>Demarcated space for Laboratory / diagnostics</t>
  </si>
  <si>
    <t>Lab. space is adeqaute for carrying out Lab. activities</t>
  </si>
  <si>
    <t>Adequate space/room for Yoga actvities</t>
  </si>
  <si>
    <t>within  HWC or its premises</t>
  </si>
  <si>
    <t>Demarcated area  for carrying out immunization  activities</t>
  </si>
  <si>
    <t>Storage space for storing medicines ,Consumbles, equipments &amp; records</t>
  </si>
  <si>
    <t>Check the availablity of racks/ Almirahs/ shelf etc</t>
  </si>
  <si>
    <t>Availablity of functional telephone/Mobile  and internet services</t>
  </si>
  <si>
    <t>CUG numbers/ Landline/ internet connectivity</t>
  </si>
  <si>
    <t>Availability of electrcity supply linked to  main 
lines</t>
  </si>
  <si>
    <t>(1) Availability of generators/inverters/solar panel for power back up (2) Use of energy efficient bulbs for lighting</t>
  </si>
  <si>
    <t>Adequate water supply with storage facility</t>
  </si>
  <si>
    <t>(1) Potable drinking water supply is availble for patients, visitor &amp; staff
(2) Piped water supply/ tube well with fitted water pump.
(3) Water Storage facility
(4) Periodic chlorination &amp; Quality testing of water is done</t>
  </si>
  <si>
    <t>Availability of separate tiolets for male &amp; female</t>
  </si>
  <si>
    <t>Check tiolets are functional with running water facility</t>
  </si>
  <si>
    <t>Availability of separate room for delivery with required amenties</t>
  </si>
  <si>
    <t xml:space="preserve">Labour table with matress, New born care corner </t>
  </si>
  <si>
    <t>The facility ensures physical safety including electrcial  and fire safety of infrastruture</t>
  </si>
  <si>
    <t>HWC has installed fire Extinguisher and staff know how to operate it</t>
  </si>
  <si>
    <t>(1) Fire extiguisher ABC type
(2) Check  expiry date &amp; refill date is displayed
(3) PASS- Pull the pin, A- Aim at base of fire, S- Squeeze the lever, S -Sweep side to side</t>
  </si>
  <si>
    <t>HWC does not have temporary connections and loosely hanging wires</t>
  </si>
  <si>
    <t>Non structural components are properly secured</t>
  </si>
  <si>
    <t>Check for fixtures &amp; furniture like Almirah/ Cabinets, hanging objects are properly fastned &amp; secured</t>
  </si>
  <si>
    <t>Standard C2</t>
  </si>
  <si>
    <t>The facility has adequate qualified and trained staff required for providing the assured services as per current case load</t>
  </si>
  <si>
    <t>The facility ensures availablity of Community Health officer</t>
  </si>
  <si>
    <t>Availability of Commmunity Health Officer</t>
  </si>
  <si>
    <t xml:space="preserve">As per eligiblity criteria.
Staff is aware of their role and responsibilities </t>
  </si>
  <si>
    <t>The facility have adequate frontline health workers and support staff as requirement</t>
  </si>
  <si>
    <t>Availability of ANM</t>
  </si>
  <si>
    <t xml:space="preserve">2ANM (1 essential &amp; 1 Desirable)- SC type -A
2 ANM (Essential, one may be staff nurse) - SC type-B
Staff is aware of their role and responsibilities 
</t>
  </si>
  <si>
    <t>Availability of Multipurpose Worker</t>
  </si>
  <si>
    <t>2 Female and 1 Male 
Staff is aware of their role and responsibilities for HWC and community</t>
  </si>
  <si>
    <t xml:space="preserve">Availability of ASHA </t>
  </si>
  <si>
    <t>ASHA per 1000 population / ASHA per 500 population for tribal and hilly area / ASHA per 2500 population in Urban Areas
Staff is aware of their role and responsibilities for HWC &amp; community</t>
  </si>
  <si>
    <t>The facility has established procedure for duty roster for facility and community staff</t>
  </si>
  <si>
    <t>Check field visit plans are prepared, updated &amp; followed for all cadres</t>
  </si>
  <si>
    <t>All Community Health Workers</t>
  </si>
  <si>
    <t xml:space="preserve">The facility ensures the adherence to dress code as mandated </t>
  </si>
  <si>
    <t xml:space="preserve">All staff adhere to their respective dress code </t>
  </si>
  <si>
    <t xml:space="preserve">(1) Staff adhere to their respective dress code 
(2) Staff on duty is wearing their  ID card </t>
  </si>
  <si>
    <t>Standard C3</t>
  </si>
  <si>
    <t>Facility has a defined and established procedure for effective utilization, evaluation and augmentation of competence and performance of staff</t>
  </si>
  <si>
    <t xml:space="preserve">Competence assessment and performance evaluation  of all staff is done on predefined criteria </t>
  </si>
  <si>
    <t>Check parameters for assessing skills and proficiency of  staff has been defined</t>
  </si>
  <si>
    <t xml:space="preserve">Check objective checklist has been prepared for assessing competence of  staff based on job description and assessment is done at least once in a year </t>
  </si>
  <si>
    <t xml:space="preserve">Check for perfomance evaluation is done at least once in a year </t>
  </si>
  <si>
    <t xml:space="preserve"> Verify with records that performance appraisal has been done at least once in a yearand Verify with staff for actual assessment done </t>
  </si>
  <si>
    <t>The staff is provided training as per defined core competencies and training plan</t>
  </si>
  <si>
    <t>CHO has been trained as per manadate</t>
  </si>
  <si>
    <t>(1) 6 month certificate program in Community health,
(2)  3 day IT training
(3)  5-7 days supplementry training on new health programs, new skills (if applicable)
(4) referesher every year (if applicable)</t>
  </si>
  <si>
    <t>MPW has been ptrained as per mandate</t>
  </si>
  <si>
    <r>
      <t xml:space="preserve"> (A) </t>
    </r>
    <r>
      <rPr>
        <b/>
        <sz val="11"/>
        <color theme="1"/>
        <rFont val="Calibri"/>
        <family val="2"/>
        <scheme val="minor"/>
      </rPr>
      <t>MPW- (F)</t>
    </r>
    <r>
      <rPr>
        <sz val="11"/>
        <color theme="1"/>
        <rFont val="Calibri"/>
        <family val="2"/>
        <scheme val="minor"/>
      </rPr>
      <t xml:space="preserve"> : (1)4-5 days training IUCD insertion, NSSK, HBNC Supervision, Managmenet of Childhood illness, (2) 21 days of SBA training. 
</t>
    </r>
    <r>
      <rPr>
        <b/>
        <sz val="11"/>
        <color theme="1"/>
        <rFont val="Calibri"/>
        <family val="2"/>
        <scheme val="minor"/>
      </rPr>
      <t>MPW (All)-</t>
    </r>
    <r>
      <rPr>
        <sz val="11"/>
        <color theme="1"/>
        <rFont val="Calibri"/>
        <family val="2"/>
        <scheme val="minor"/>
      </rPr>
      <t xml:space="preserve">  National Health Progammes, 3 days training on NCD, 1 day joint training with ASHA for NCD screening , 3 days training on reporting and recirding information using digital applications.
</t>
    </r>
    <r>
      <rPr>
        <b/>
        <sz val="11"/>
        <color theme="1"/>
        <rFont val="Calibri"/>
        <family val="2"/>
        <scheme val="minor"/>
      </rPr>
      <t>(B)</t>
    </r>
    <r>
      <rPr>
        <sz val="11"/>
        <color theme="1"/>
        <rFont val="Calibri"/>
        <family val="2"/>
        <scheme val="minor"/>
      </rPr>
      <t xml:space="preserve"> 3-5 days training every year bases on expension of range of services</t>
    </r>
  </si>
  <si>
    <t>AHSA  has been ptrained as per mandate</t>
  </si>
  <si>
    <t>(1) 8 days induction training, 20 days training of module 6&amp; 7, 5 days NCD module.
(2) Supplementary &amp; refresher training for 15 days/year. (if applicable)</t>
  </si>
  <si>
    <t>Staff is provided with Quality assurance training</t>
  </si>
  <si>
    <t>Bio medical waste management, Infection Prevention, patient safety &amp; QA</t>
  </si>
  <si>
    <t xml:space="preserve">Check actions have been taken for all the identified gaps </t>
  </si>
  <si>
    <t>Check use of IT  for regular continous learning &amp; capacity building</t>
  </si>
  <si>
    <t>Through access to Job aids/ MOOC (massive open online courses)/ ECHO etc</t>
  </si>
  <si>
    <t>Standard C4</t>
  </si>
  <si>
    <t>The facility provides drugs and consumables required for assured services</t>
  </si>
  <si>
    <t>The facility have availability of  adequate drugs</t>
  </si>
  <si>
    <t>Availability of Anesthetics agents</t>
  </si>
  <si>
    <t>Oxygen &amp; Lignocaine topical (2%)</t>
  </si>
  <si>
    <t>Availability of Anti-allergics</t>
  </si>
  <si>
    <t>Cetrizine tablet (10mg) , Cetririzine Oral liquid 5mg/5ml, Hydrocortisone Succinate injection 100mg</t>
  </si>
  <si>
    <t xml:space="preserve">Availability of  Analgesics, Anti Pyretics, NSAIDS, </t>
  </si>
  <si>
    <t>Asprin tab 150 &amp;  Asprin tab 75, Diclofenac injection 25mg/ml, Paracetamol tab 500mg, Paracetamol 125mg/5ml</t>
  </si>
  <si>
    <t>Availability on Anticonvulsants /Anti epleptics</t>
  </si>
  <si>
    <t>Phenytoin Tablet 50 mg,Phenytoin Tablet 300 mg,Sodium valproate Tablet 200 mg, Sodium valproate Tablet 500 mg,</t>
  </si>
  <si>
    <t>Availability of Intestinal Anti Helminthes</t>
  </si>
  <si>
    <t>Albendazole Tablet 400 mg, Albendazole Oral liquid 200 mg/5 ml</t>
  </si>
  <si>
    <t xml:space="preserve">Availability of Antifilarial </t>
  </si>
  <si>
    <t>Diethylcarbamazine Tablet 100 mg
Diethylcarbamazine  Oral liquid 120 mg/5 ml</t>
  </si>
  <si>
    <t xml:space="preserve">Availability of Anti Bacterial </t>
  </si>
  <si>
    <t>Amoxicillin Capsule 250 mg,
Amoxicillin Oral liquid 250 mg/5ml, Ciprofloxacin Tablet 500 mg, Ciprofloxacin Oral liquid 250 mg/5ml, 
Ciprofloxacin Inj., Tab Co-trimoxazole [Sulphamethoxazol 800 mg +Trimethoprim 400 mg]
Co-trimoxazole [Sulphamethoxazol e 200 mg + Trimethoprim Oral liquid 40 mg/5ml ], Metronidazole Tablet 200 mg
Metronidazole Injec.</t>
  </si>
  <si>
    <t>Availability of Anti leprosy</t>
  </si>
  <si>
    <t>Clofazimine Capsule 50 mg
Clofazimine Capsule 100 mg, Dapsone Tablet 25 mg,
Dapsone Tablet 50 mg,
Dapsone Tablet 100 mg</t>
  </si>
  <si>
    <t>Availability of Anti Malarial</t>
  </si>
  <si>
    <t>Chloroquine, 
Artesunate (A)+ Sulphadoxine- Pyrimethamine (B), Combipack (A+B)
Primaquine Tablet 2.5 mg
Primaquine Tablet 7.5 mg</t>
  </si>
  <si>
    <t>Availability of drugs for Anaemia</t>
  </si>
  <si>
    <t>Ferrous salt 100 mg + Folic acid  500 mcg Tablet
Ferrous salt  20 mg + Folic acid 100 mcg Tablet, Folic acid Tablet 5 mg</t>
  </si>
  <si>
    <t>Availability of drugs for Palliative care</t>
  </si>
  <si>
    <t>Metoclopramide Tablet 10 mg
Metoclopramide Oral liquid 5 mg/5 ml
Metoclopramide Injection 5 mg/ml</t>
  </si>
  <si>
    <t>Availability of Cardiovascular medicines</t>
  </si>
  <si>
    <t>Glyceryltrinitrate Sublingual Tablet 0.5 mg</t>
  </si>
  <si>
    <t>Availablity of drugs for Hypertension</t>
  </si>
  <si>
    <t>Amlodipine Tablet 2.5 mg, Telmisartan Tablet 40 mg</t>
  </si>
  <si>
    <t>Atorvastatin Tablet 10 mg</t>
  </si>
  <si>
    <t>Availability of Dermatological Medicines (Tropical)</t>
  </si>
  <si>
    <t>Clotrimazole Cream 1%, Silver sulphadiazine Cream 1%</t>
  </si>
  <si>
    <t>Availability of Diuretics</t>
  </si>
  <si>
    <t>Hydrochlorothiazide Tablet 12.5 mg
Hydrochlorothiazide Tablet 25 mg</t>
  </si>
  <si>
    <t>Availability of ENT drugs</t>
  </si>
  <si>
    <t>Ciprofloxacin Drops 0.3 %,</t>
  </si>
  <si>
    <t>Availability of Gastroinstinal medicines</t>
  </si>
  <si>
    <t>Ranitidine Tablet 150 mg, Oral rehydration salts (ORS),ZinsSulphate Syrup,Dicyclomine Tablet 10 mg</t>
  </si>
  <si>
    <t>Availability of Contaceptives</t>
  </si>
  <si>
    <t>Ethinylestradiol (A) + Levonorgestrel Tablet 0.03 mg (A) + 0.15 mg (B),Condom, IUCD 380 A Copper bearing intrauterine</t>
  </si>
  <si>
    <t>Availaibility of drugs for diabetes Mallitus</t>
  </si>
  <si>
    <t>Metformin SR Tablet 500 mg, Premix Insulin 30:70 Injection (Regular:NPH) Injection 40 IU/ml,</t>
  </si>
  <si>
    <t>Availaibility of drugs for Thyriod</t>
  </si>
  <si>
    <t>Levothyroxine Tablet 50 mcg
Levothyroxine Tablet 100 mcg</t>
  </si>
  <si>
    <t xml:space="preserve">Availability of Oxytocins and Antioxytocics </t>
  </si>
  <si>
    <t>Methylergometrine Tablet 0.125 mg
Methylergometrine Injection 0.2 mg/ml,  Misoprostol Tablet 200 mcg, Oxytocin Injection 5 IU/ml,</t>
  </si>
  <si>
    <t>Availability of Medicines for respiratory tract</t>
  </si>
  <si>
    <t>Salbutamol Tablet 2 mg
Salbutamol Oral liquid 2 mg/5 ml
Salbutamol Respirator solution for use in nebulizer 5mg/ml</t>
  </si>
  <si>
    <t>Availability of IV Fluids</t>
  </si>
  <si>
    <t>Ringer lactate Injection, Sodium chloride injection 0.9%, Dextrose 5%</t>
  </si>
  <si>
    <t>Availability of Anti-infective medicine</t>
  </si>
  <si>
    <t>Ciprofloxacin, Gentamycin, Metronidazole, Amoxicillin</t>
  </si>
  <si>
    <t xml:space="preserve">Availability of Vitamins and Minerals </t>
  </si>
  <si>
    <t>Vitamin K 1 (Phytomenadione ) Tablet 10 mg
Vitamin K 1 (Phytomenadione ) Injection 10 mg/ml, Calcium Carbonate Tablet 250 &amp; 500 mg</t>
  </si>
  <si>
    <t>Availability of Antidotes</t>
  </si>
  <si>
    <t>Activated Charcoal, Atropine, Snake Venom antioserum, Lyophilized Polyvalent, Pralidoxime Chloride</t>
  </si>
  <si>
    <t>Availability of injectables</t>
  </si>
  <si>
    <t>Anti rabies vaccine, Inj. Tetanus Toxoid,</t>
  </si>
  <si>
    <t xml:space="preserve">Availability of Emergency Drug Tray / injectables at injection room </t>
  </si>
  <si>
    <t>Inj. Adrenaline, Inj. Hydrocortisone, Inj. Dexamethasone , Glycerryl trinitrate- Sublingual tab 0.5 mg</t>
  </si>
  <si>
    <t>Availability of Disinfectants and Anti septics</t>
  </si>
  <si>
    <t>Ethyl alcohol, Hydrogen peroxide,  Povidine Iodine, Bleaching Powder/ hypochloride solution. Also check availablity of bioler / sterlizer</t>
  </si>
  <si>
    <t>The facility have  adequate consumbles as per requirement</t>
  </si>
  <si>
    <t>Availability of  Rapid Diagonstic Kits</t>
  </si>
  <si>
    <t>Haemoglobin scale test with talquist paper,Urine Pregnancy rapid test,  Rapid Kits for Malaria and Dengue, Urine Dip Stick for albumin and Sugar, Glucometer with glucosticks, Sickle cell rapid test.</t>
  </si>
  <si>
    <t xml:space="preserve">Availability of disposables for dressing / Emergency management </t>
  </si>
  <si>
    <t>Splints, Syringe (10cc, 5cc, 2cc) and AD Syringe (0.5ml and 0.1ml) for injection, Suture with needle holder &amp; artery forcep, Disposable gloves, Disposable Swabs, Disposable Lancets, Mackintosh Sheets</t>
  </si>
  <si>
    <t>Availability of disposables at Clinics</t>
  </si>
  <si>
    <t>Mucus extractor, Wooden Spatula, Disposable Cord clamp, Disposable Sterile Urethral Catheter( 12fr, 14fr) , Foleys cather , IV Cannula and Sets,  Interdental Cleaning Aids</t>
  </si>
  <si>
    <t>Availability of Drugs and Consumbales for Outreach</t>
  </si>
  <si>
    <t>Glucosticks, Syringes, HIV Kits,  Pregnancy kits, HIV Rapit Test and STI Screening Test kits, Kit for testing residual chlorine in Water</t>
  </si>
  <si>
    <t>????</t>
  </si>
  <si>
    <t>Standard C5</t>
  </si>
  <si>
    <t>Facility has adequate functional equipment and instruments for assured list of services</t>
  </si>
  <si>
    <t xml:space="preserve">The facility ensures availability of equipment and instruments for examination and monitoring of patients </t>
  </si>
  <si>
    <t>Availability of functional Equipment  for examination &amp; Monitoring  at Clinic</t>
  </si>
  <si>
    <t xml:space="preserve"> BP apparatus,Torch, stethoscope ,peak flow meter and snelle's /near vision chart, Measuring tape,Thermometer, Foetoscope,Weighing machine, Infant weighing scale, Tongue drepressor,  Stadiometer</t>
  </si>
  <si>
    <t>Availability of functional instruments</t>
  </si>
  <si>
    <t xml:space="preserve"> Dressing Trays, Dressing Drums, Surgical Scissors ,  Dental Probe, Examination Lamp, Forceps, Sims rectartor / speculum , Cusco's / Graves specculum,  Cheatle's forceps,Sponge Holder, Artery forceps, Cord clamp, cord Cutting scissors,Episiotomy scissor.</t>
  </si>
  <si>
    <t>Availability of Emergency  functional equipments</t>
  </si>
  <si>
    <t>Ambu bag with Mask,  Suction Machine, Oxygen clyinder with  Administrative equipment (Keys),Mouth Gag , Nebulizer.</t>
  </si>
  <si>
    <t>The facility have adequate furniture and fixture as per service provision</t>
  </si>
  <si>
    <t>Availability of furniture &amp; fixture at Clinics</t>
  </si>
  <si>
    <t>Table, Doctor chair, Patient Stool, Examination table, Attendant Chair, Foot Step, Screen Seperators with Stand, IV stand, Wall clock</t>
  </si>
  <si>
    <t>Area of Concern D: Support Services</t>
  </si>
  <si>
    <t>Standard D1</t>
  </si>
  <si>
    <t>The facility has established Programme for maintenance and upkeep of the facility</t>
  </si>
  <si>
    <t>The facility has established system for infrastructure maintenance</t>
  </si>
  <si>
    <t xml:space="preserve">HWC Building is painted/whitewashed in uniform colour &amp; its branding done as per the guideline </t>
  </si>
  <si>
    <t xml:space="preserve">Check building is white washed both from inside &amp; outside:
A. Outer surface of the building is yellow with specified shade.
B. Windows &amp; their frame in the brown with specified shade.
C. Six illustrations drawn on the façade.
D. Logo of NHM and Ayushman Bharat.
E. Check electronic display of boards of the services
</t>
  </si>
  <si>
    <t xml:space="preserve">Check building &amp; its premises is well maintained </t>
  </si>
  <si>
    <t xml:space="preserve">1. No seepage, cracks and chipping of plaster from wall, roof, windows etc
2.No unwanted/outdated posters on HWC walls
3. Proper landscaping and maintenance of Open Space / Gardens/ water bodies etc  (if available)
4. No leaking taps, pipes, over-flowing tanks and dysfunctional cisterns.
5. No water logging /marsh inside the premises
</t>
  </si>
  <si>
    <t>HWC has system for periodic maintenance of Building including patient amenties</t>
  </si>
  <si>
    <t>1. Check records for building, patient amenties  maintenance schedules.
2. Pest or rodent control measures are taken at least once in 6 months</t>
  </si>
  <si>
    <t>No condemned/Junk material in HWC (corridors, roof,  administrative area , backyard)</t>
  </si>
  <si>
    <t xml:space="preserve">HWC  remove its junk periodically as per condemnation policy.
</t>
  </si>
  <si>
    <t xml:space="preserve">There is system of timely corrective &amp; prevantive   break down maintenance of the equipments </t>
  </si>
  <si>
    <t xml:space="preserve">Check Staff is skilled to undertake the trouble shooting </t>
  </si>
  <si>
    <t xml:space="preserve">All the measuring equipments/ instrument  are calibrated </t>
  </si>
  <si>
    <t>Eg. Weighing machine, BP apparatus, the status is re checked  Atleast once in six months.</t>
  </si>
  <si>
    <t xml:space="preserve">The facility has established system for maintaining sanitation and hygiene </t>
  </si>
  <si>
    <t>Check all the areas are clean &amp; hygienic</t>
  </si>
  <si>
    <t xml:space="preserve">1. Check that floors and walls  for any visible or tangible dirt, grease, stains, etc.
Check roof, walls, corners of these area for any cobweb, bird nest, vegetation, etc.
2. Surface of furniture and fixtures are clean and well maintained
3. No rusted or broken furniture   
4. Schedule for cleaning is defined and implemented </t>
  </si>
  <si>
    <t>Check there is no foul smell in HWC</t>
  </si>
  <si>
    <t>Check tiolets are clean and there is overflowing/clogged drains</t>
  </si>
  <si>
    <t>Check availability of adequate supply of cleaning material</t>
  </si>
  <si>
    <t xml:space="preserve">(1) Availability of mops, 2- buckets system, good quality cleaning solution preferably a ISI mark. 
(2) Composition and concentration of solution is written on label etc. 
(3) Staff is aware of correct concentration and dilution method for preparing cleaning solution.
(4) Verify its consumption 
</t>
  </si>
  <si>
    <t>Check staff is aware of use of 2 buck system &amp; disinfection of mop after cleaning</t>
  </si>
  <si>
    <t>One bucket for Cleaning solution, second for
wringing the mop. 
Ask the cleaning staff about the process, Disinfection and washing of mops after every cleaning cycle</t>
  </si>
  <si>
    <t xml:space="preserve">HWC has a system for safe disposal of general waste </t>
  </si>
  <si>
    <t>No garbage piles in and around HWC.</t>
  </si>
  <si>
    <t xml:space="preserve">Clean and adequate linen is available </t>
  </si>
  <si>
    <t xml:space="preserve">Check Examination bed, table cloth etc are clean. 
There is system in place for washing of linen </t>
  </si>
  <si>
    <t>Standard D2</t>
  </si>
  <si>
    <t>The facility has defined procedures for storage, inventory management and dispensing of drugs</t>
  </si>
  <si>
    <t>There is established procedure for estimation and indenting of drugs and consumbles as per requirement</t>
  </si>
  <si>
    <t xml:space="preserve">HWC  has a process to consolidate and calculate the consumption </t>
  </si>
  <si>
    <t>Check forecasting of drugs &amp; consumbles is done scientifically  based on consumption .Reorder &amp; buffer levels are defined</t>
  </si>
  <si>
    <t xml:space="preserve">Check Drugs and consumbles forcasting  and indenting is IT enabled </t>
  </si>
  <si>
    <t>Linkage with portal/ DVDMS</t>
  </si>
  <si>
    <t>Check there is established system to timely indent the drugs as per services package</t>
  </si>
  <si>
    <t xml:space="preserve">(1) Timely indenting the drugs for common aliments &amp; emergency condtions
(2) Timely indenting of Drugs of  new or regular chronic patients under HWC
(3)  Check the adequacy of the available drugs (Demend &amp; supply) 
</t>
  </si>
  <si>
    <t xml:space="preserve">Check there is no stock out of drugs </t>
  </si>
  <si>
    <t xml:space="preserve">(1) For both facility and home based care.
(2) Check staff is aware of any stock out </t>
  </si>
  <si>
    <t>There is system in place to check near expiry drugs are not issued to HWC</t>
  </si>
  <si>
    <t>Check near expiry drugs are not issued to HWC</t>
  </si>
  <si>
    <t>The facility ensures proper storage of drugs and consumbles</t>
  </si>
  <si>
    <t>There is specified place to store medicines in HWC</t>
  </si>
  <si>
    <t xml:space="preserve"> Drugs and consumables are stored away from water and sources of  heat, direct sunlight etc.</t>
  </si>
  <si>
    <t>Check drugs are kept in  racks and shelves with proper  labelling</t>
  </si>
  <si>
    <t xml:space="preserve">Drugs are not stored at floor ,Heavy items are stored at lower shelves/racks and fragile items are not kept on the edges </t>
  </si>
  <si>
    <t xml:space="preserve">LASA ( Look alike and Sound alike ) are stored separately </t>
  </si>
  <si>
    <t>No expired drug is found in HWC</t>
  </si>
  <si>
    <t>The facility ensure management of expiry and near expired drugs</t>
  </si>
  <si>
    <t>There is system in place to maintain expiry &amp; near expiry of drugs</t>
  </si>
  <si>
    <t>Check all near expiry drugs are shifted back to PHC/ referal centre/ facility where it is urgently required based on inventory turnover (that is-  Fast, slow or non moving drugs)</t>
  </si>
  <si>
    <t xml:space="preserve">There is an established process for discard the  expired drugs </t>
  </si>
  <si>
    <t>(1) Staff is aware about how to discard expired drugs
(2) Check there is demarcated space/ shelf to keep expired drugs. Away from main dispensing area</t>
  </si>
  <si>
    <t>Standard D3</t>
  </si>
  <si>
    <t>The facility has defined and established procedure for clinical records and data management with progressive use of digital technology</t>
  </si>
  <si>
    <t>All the assessments, re assessments, investigation, treatment plan and medicines given are recorded and updated periodically</t>
  </si>
  <si>
    <t xml:space="preserve">HWC has established IT system for management of general &amp; clinical information of population in their catering area </t>
  </si>
  <si>
    <t>(1) Check availability &amp; use of IT applications- HWC portal, NCD portal etc.
(2) Check IT tool suffice the requirment of recording the services delivered, enabling follow up of service users,  reporting to higher functionaries, and help in population based analytics.</t>
  </si>
  <si>
    <t xml:space="preserve">Check information related to targeted population is entred &amp; updated in NCD portal </t>
  </si>
  <si>
    <t xml:space="preserve">(1) Family folder, CBAC forms.
(2)Check the completeness of information for both manual &amp; digital entries
(3) Verify the information filled  manually  &amp; entred in portal  (if data is first captured manually &amp; latered entred in portal)
</t>
  </si>
  <si>
    <t xml:space="preserve">Check information related to individual's identification, screening &amp; referral is completed &amp; updated in portal </t>
  </si>
  <si>
    <t xml:space="preserve">
Randomly, select 5 families  and check their history, symptoms, diagnosis , referral &amp; follow up details as per certeria defined</t>
  </si>
  <si>
    <t>Check indiviual's all clinical records are maintained using IT plateform</t>
  </si>
  <si>
    <r>
      <t xml:space="preserve">(1) Referal out, Assessments, re-assessments, investigation, treatment plan and medicines dispensed. 
(2) Referral in, monitoring, medicine dispensed as per treatment plan &amp; treatment complaince.
</t>
    </r>
    <r>
      <rPr>
        <i/>
        <sz val="11"/>
        <color theme="1"/>
        <rFont val="Calibri"/>
        <family val="2"/>
        <scheme val="minor"/>
      </rPr>
      <t>Give partial complaince if information is  only available in paper.</t>
    </r>
  </si>
  <si>
    <t xml:space="preserve">Check system in place to arrange tele consultation </t>
  </si>
  <si>
    <t xml:space="preserve">Captures and transmit images , prescriptions and diagnostic reports </t>
  </si>
  <si>
    <t>Check reminder / SMS alerts are sent for referral/ follow up cases</t>
  </si>
  <si>
    <t xml:space="preserve">Check randomly 5 pts. with the referral list  to check if the regular follow up has been taken. </t>
  </si>
  <si>
    <t>The facility ensures safe and adequate record maintenance, storage and retrieval of health records of all services provided under different programmes</t>
  </si>
  <si>
    <t>HWC has established  procedure for safe keeping &amp; retrival of  paper based records</t>
  </si>
  <si>
    <t xml:space="preserve">(1) Secure place to keep records and registers
(2) Check records are easy to retrive 
</t>
  </si>
  <si>
    <t>HWC has established for access &amp; retrival of  electronic records</t>
  </si>
  <si>
    <t>(1) Sysyem clearly define who all are authorized  to access the patient electronic information 
(2) Password/finger print protected Tablets
(3) Any restrication/ firewall to protect the individual's information from mis-use etc</t>
  </si>
  <si>
    <t>Check patient and their kin's have access to clinical records</t>
  </si>
  <si>
    <t>Need based individual's summery &amp; prescription details are provided. (IT system- have option for print) 
Check staff is aware that who can request for patient records</t>
  </si>
  <si>
    <t>HWC has policy for retention period for different kinds of records</t>
  </si>
  <si>
    <t>State policy also applicable</t>
  </si>
  <si>
    <t>The facility has established IT system for data and information  management</t>
  </si>
  <si>
    <t>IT based system to assess the coverage and measure outcomes of healthcare facility</t>
  </si>
  <si>
    <t>Population enumeration,empanellment, Coverage, screening, referral &amp;  follow ups</t>
  </si>
  <si>
    <t>IT based system for work/ task management for health care provider</t>
  </si>
  <si>
    <t>Work plan generation- daily, weekly &amp; missed task, reminders to team for  scheduling appointments ,follow up of home visits and outreach activities, Special days etc</t>
  </si>
  <si>
    <t>IT based system for reporting and monitoring of the  performance of health care provider</t>
  </si>
  <si>
    <t>Daily reporting of all the activities , IT  support to generate  performance matrix of Service Providers, calculating performance based incentive, Support for staff monitoring &amp; maintenance of their credientials</t>
  </si>
  <si>
    <t>IT system support and integrate  actvities and records of existing and upcoming State and National programmes/ Management systems</t>
  </si>
  <si>
    <t>Supports recording of identication, screening, management, referral, follow up, and reporting of service delivery under different programs</t>
  </si>
  <si>
    <t>Standard D4</t>
  </si>
  <si>
    <t xml:space="preserve">The facility has defined and established procedures for hospital transparency and accountability. </t>
  </si>
  <si>
    <t>The facility has established procedure for management of activities of Rogi Kalyan Samiti or equivalent</t>
  </si>
  <si>
    <t>HWC has Hospital Management Committee/RKS/Any Equivalent</t>
  </si>
  <si>
    <t>Check composition of committee as per guidelines.
Committee members are aware of its roles &amp; responsiblities</t>
  </si>
  <si>
    <t>Committee meetings are held at defined intervals</t>
  </si>
  <si>
    <t>Minutes of meeting are recorded</t>
  </si>
  <si>
    <t xml:space="preserve">Check committee supports HWC to generate resources/funds </t>
  </si>
  <si>
    <t>From donation/leasing of space/arranging the necessary materials viz. stuff/ information etc</t>
  </si>
  <si>
    <t xml:space="preserve">Check Hospital management committee provide support to organize camps/VHSNC meetings/  Panchayat meeting </t>
  </si>
  <si>
    <t>Provide Support to organise outreach sessions, special camps for targeted population</t>
  </si>
  <si>
    <t>Check Hospital management committee provide support for health promotion activities</t>
  </si>
  <si>
    <t xml:space="preserve"> (1) Awarness generation, Community based health education/ counselling, Life style management etc 
(2) Organize special sessions (viz. under &amp; over nutrition, EAT Right, importance of yoga), drawing/ competitions for health &amp; its determinents</t>
  </si>
  <si>
    <t>Check Hospital management committee provide support for prevention activities</t>
  </si>
  <si>
    <t>Organize Swachta drives- cleaning drains, controlling water coagulation etc</t>
  </si>
  <si>
    <t xml:space="preserve">Check Hospital management committee provide support of conduct community based audits </t>
  </si>
  <si>
    <t xml:space="preserve">(1) HWC involves gram panchyat members / Civil Society Organisations/ NGO or other organisation in monitoring &amp; management of services
</t>
  </si>
  <si>
    <t xml:space="preserve">There is an established procedure to improve gaps identified during the audits and further verification </t>
  </si>
  <si>
    <t>The facility has established procedure for supporting and monitoring activites of Community health workers</t>
  </si>
  <si>
    <t>Check PHC -MO provide supportive supervision  &amp; monitoring for HWC activities</t>
  </si>
  <si>
    <t>(1) Monthly review of service delivery &amp; performance of HWC
(2) Supportive supervision for HWC staff</t>
  </si>
  <si>
    <t xml:space="preserve">Check CHO provide  on job mentoring for field actvities </t>
  </si>
  <si>
    <t xml:space="preserve">(1) Check CHO  provide on job support to frontline workers for community actitivites 
(2) Check CHO  Involvement  in health promotion across community. </t>
  </si>
  <si>
    <t>Check MPW provide  on job mentoring support to ASHA on regular basis</t>
  </si>
  <si>
    <t xml:space="preserve">(1) Check MPW  provide on job support to ASHA
(2) Check MPW  Involvement  in community engagement &amp; health promotion across community. </t>
  </si>
  <si>
    <t>The facility ensures supporting and monitoring of actvities of Community level forums (VHND/MAS/Self help group/ Patient support groups)</t>
  </si>
  <si>
    <t xml:space="preserve">Check  HWC provide support in prepartion  of annual operational plans   for implementing community level health promotion </t>
  </si>
  <si>
    <t xml:space="preserve"> As per Target population, essential services &amp;local needs. Through VHSD/MAS/SHG/PSG etc
e.g. Pregnant women , children under five , eligible couple, obove 30 years group, adolscents, elderly etc.
</t>
  </si>
  <si>
    <t>Check implementation of plan &amp; involvement of community level forums</t>
  </si>
  <si>
    <t>(1) VHSNC/ MAS/SHG/PSGs
(2) Check schedules &amp; records of actvities</t>
  </si>
  <si>
    <t>Check type of  information provided to community during meetings/days/camps</t>
  </si>
  <si>
    <t>(1) Sanitation, Balanced healthy diet, Regular Exercise/ Yoga, Tobacco/ Substance Abuse, awarness on communicable diseases etc.
(2) Govt. schemes, Ayushman Bharat,  financial risk protection , health insuance their linkage with  entitlements</t>
  </si>
  <si>
    <t>Check special information is provided on HWC during meetings/days/ Camps</t>
  </si>
  <si>
    <t xml:space="preserve"> Awareness about the services available in HWC, timings, drugs, Diagnostics, Medicine Refills, Followup etc</t>
  </si>
  <si>
    <t xml:space="preserve">There is a system of taking feedback  from ASHAs / MAS/ VHND to improve the services </t>
  </si>
  <si>
    <t>The facility ensure intersectoral convergence for promoting health</t>
  </si>
  <si>
    <t xml:space="preserve">HWC engage other allied departments for intersectoral convergence  </t>
  </si>
  <si>
    <t>(1) Education, WCD, ICDS, rural development/ municiple bodies, FSSAI &amp;ICPS etc.
(2) Check VHSNC provide plateform for intersectoral convergence</t>
  </si>
  <si>
    <t>Check the support &amp; co ordination for actvities between HWC's  and covergence departments</t>
  </si>
  <si>
    <t>Community level education, malnutrition, sanitation drives, promotion of healthy behaviour etc</t>
  </si>
  <si>
    <t>Check Ayushman ambassador are identified &amp; Health &amp; wellness day is celebrated  on fixed day</t>
  </si>
  <si>
    <t xml:space="preserve">(1) In schools in HWC-SHC coverage area
(2) Ayushman Ambassador - 1Male &amp; 1 female teacher -provide age appopriate learning for promtion of healthy behaviour
</t>
  </si>
  <si>
    <t>Standards D5</t>
  </si>
  <si>
    <t>The facility is compliant with statutory and regulatory requirement</t>
  </si>
  <si>
    <t>The facility ensures its processes are in compliance with statutory and legal requirement</t>
  </si>
  <si>
    <t>Authorization for Bio Medical waste Management</t>
  </si>
  <si>
    <t>Prior approval from Pollution control board (if HWC is using deep burial pit)</t>
  </si>
  <si>
    <t>No Smoking sign is displayed at the prominent</t>
  </si>
  <si>
    <t>Staff is aware of requirements of medico legal cases</t>
  </si>
  <si>
    <t xml:space="preserve">Any positive report of notifiable disease is intimated to designated authorities </t>
  </si>
  <si>
    <t>Updated copies of relevant laws, regulations and Govt orders are available</t>
  </si>
  <si>
    <t>Availability of copy of Bio medical waste management and handling rule 2016 with ammendments 2018/19</t>
  </si>
  <si>
    <t>Code of Medical ethics 2002</t>
  </si>
  <si>
    <t>Medical Termination of Pregnancy 1971</t>
  </si>
  <si>
    <t>Area of Concern E: Clinical Services</t>
  </si>
  <si>
    <t>Standard E1</t>
  </si>
  <si>
    <t>The facility has defined procedures for registration, consultation, admission, clinical assessment and reassessment of the patients</t>
  </si>
  <si>
    <t>The facility has establised procedure for enpanellement &amp; registration of individual  and families</t>
  </si>
  <si>
    <t>All individuals and families are empanelled under H &amp; WC</t>
  </si>
  <si>
    <t>Check family folders are maintained for entire registered  population in facilty's coverage area. 
Check data base is updated regularly for new entrants  and  exits (annually) &amp; their illness.</t>
  </si>
  <si>
    <t xml:space="preserve">Unique identification number is given to each patient </t>
  </si>
  <si>
    <t>Check Unique health ID is given to all individuals and families . 
Check awarness about availing services  through UHI for  PMJAY &amp; others.</t>
  </si>
  <si>
    <t xml:space="preserve"> </t>
  </si>
  <si>
    <t>Patient demographic details are recorded in OPD register/portal</t>
  </si>
  <si>
    <t>Check patient demographic detials like Name, age, Sex and Address etc</t>
  </si>
  <si>
    <t xml:space="preserve">The facility has established procedure for screening &amp; OPD consultation  </t>
  </si>
  <si>
    <t xml:space="preserve">All the visiting &amp; enpanelled individuals/ patient are screened </t>
  </si>
  <si>
    <t xml:space="preserve"> Through fix day/routine OPD consultation</t>
  </si>
  <si>
    <t>The faciltiy has established procedure for OPD Consultation</t>
  </si>
  <si>
    <t>Chief Complaint, Patient History, Physical examination, requisite diagnostics, provisional diagnosis, primary management &amp; referral (if required)</t>
  </si>
  <si>
    <t>Facility  has system to undertaken openion /consultation from higher centre</t>
  </si>
  <si>
    <t xml:space="preserve"> Through tele health/ tele consultation with MO PHC /identified hubs/ clinical decision making -IT tool
</t>
  </si>
  <si>
    <t>The facility has established procedure for follow up/ re-assessment of patients</t>
  </si>
  <si>
    <t>Facilities provide follow up/re assement for cases under RMNCHA</t>
  </si>
  <si>
    <t>Reassessment and follow up as per schedule  for all cases including  critical /high risk patients</t>
  </si>
  <si>
    <t xml:space="preserve">Facilities provide follow up/re assement for cases under Communicable diseases </t>
  </si>
  <si>
    <t xml:space="preserve">Facilities provide follow up/re assement for cases under non communicable diseases </t>
  </si>
  <si>
    <t xml:space="preserve">Facilities provide follow up/re assement for other clinical conditions </t>
  </si>
  <si>
    <t xml:space="preserve">Eye, ENT, oral, elderly &amp; pallative, mental health etc.
Give full compliance if any services is not given as per service mandate
</t>
  </si>
  <si>
    <t>Standard E2</t>
  </si>
  <si>
    <t>The facility has defined and established procedures for continuity of care through two way referral</t>
  </si>
  <si>
    <t xml:space="preserve">The facility has established procedure for continuity of care  </t>
  </si>
  <si>
    <t>Facility ensures continuity of care at community/household level</t>
  </si>
  <si>
    <t>CHW ensures home visit, counselling/ supportive activities for risk factor modification, reminder for follow up at HWC &amp; collection of drugs. Linkage with MMU/RBSK mobile unit</t>
  </si>
  <si>
    <t>Continuity of care is ensured at Health &amp; wellness centre</t>
  </si>
  <si>
    <t>Dispensation of medicines, repeat diagnostic as required, identification of complaication , faciltiating referrals, organizing tel consultations, maintanence of records</t>
  </si>
  <si>
    <t>Continuity of care is ensured at referral Centre/higher centre</t>
  </si>
  <si>
    <t xml:space="preserve">Examination, development/modifcation of treatment plan, instruction for patient, note to CHO by MO/Specialist.
</t>
  </si>
  <si>
    <t>The facility has established procedure for undertaking  referred in &amp; referred out of the cases</t>
  </si>
  <si>
    <t xml:space="preserve">Facility has defined protocols for  referal out </t>
  </si>
  <si>
    <t xml:space="preserve">Screening/case detection, primary management/stablisation, Complete case records/care provided </t>
  </si>
  <si>
    <t xml:space="preserve">Facility has defined protocols for  referal in </t>
  </si>
  <si>
    <t xml:space="preserve">Check records for treatment plan, periodic assessment, medicine refill and refered out (if required)/ regular follow up at referring centre </t>
  </si>
  <si>
    <t>Facility has referral procedure in place to ensure continuity of  care</t>
  </si>
  <si>
    <t>(1) Referal slip, referal in or out register/portal, Advance communication , prior appointment with specialist, referal vehical (if required) &amp; follow up.
(2) IT system to track upward &amp; downward referrals to ensure the  continiuty of care</t>
  </si>
  <si>
    <t>Standard E3</t>
  </si>
  <si>
    <t>The facility has defined procedures for safe drug administration.</t>
  </si>
  <si>
    <t>Facility follows protocols for safe drug adminstration</t>
  </si>
  <si>
    <t>Medication orders are written legibly and updated</t>
  </si>
  <si>
    <t xml:space="preserve">Every medical advice  is accompanied with date, time and signature. Check orders/ instructions are comprehendible </t>
  </si>
  <si>
    <t>There is procedure to check the drugs before administration and dispensing</t>
  </si>
  <si>
    <t>(1) Drugs are checked for expiry and other inconsistency before administration, single dose vial /ampule are not used for more than one dose &amp; Separate sterile needle is used every time.
(2) Check prescription from referal centre is verified every time before dispensing of the drugs from HWC /in home visits</t>
  </si>
  <si>
    <t>Patients are counselled for self drug administration</t>
  </si>
  <si>
    <t>Medication calendars /schedules, specify the time to take medications, medicine related information sheets, specific packaging’s such as pill boxes/ envelope,  indicating the time/ frquency  of dose.  
Check patient is aware of 5 moments of medication safety</t>
  </si>
  <si>
    <t>There is process for identifying and cautious adminstration of high alert drugs</t>
  </si>
  <si>
    <t>Check high alerts drugs are identified &amp; its maximum dose are defined</t>
  </si>
  <si>
    <t xml:space="preserve">High alert drugs such as Nonsteroidal anti-inflammatory, anti convulsent/antiepileptics, Hypertensive, oral hypoglycemic etc. </t>
  </si>
  <si>
    <t xml:space="preserve">Check staff is aware of right dose of high alert drugs </t>
  </si>
  <si>
    <t xml:space="preserve">Value of maximum dose as per age, weight and diagnosis is available with CHO. </t>
  </si>
  <si>
    <t>Check staff follows 6 Rs of drug administration</t>
  </si>
  <si>
    <t xml:space="preserve">right patient, right drug, right route, right time, right dose &amp; right documentation. 
Check system in place to verifiy the verbal  orders given by MO </t>
  </si>
  <si>
    <t>Check adverse drug events are recorded and reported</t>
  </si>
  <si>
    <t xml:space="preserve">Minimium information model (MIMPS) / AEFI for patient saefty reporting is used &amp; subsequent actions are taken </t>
  </si>
  <si>
    <t>Standard E4</t>
  </si>
  <si>
    <t>The facility follows standard treatment guidelines and ensures rational use of drugs</t>
  </si>
  <si>
    <t>There is procedure of rational use of drugs</t>
  </si>
  <si>
    <t xml:space="preserve">Check staff is aware of rational use of drugs </t>
  </si>
  <si>
    <t>Check the cases in which CHO has prescribed  medicines/ antibiotics. Check the drugs are either prescribed more than required dose /quantity or on more occasion than necessary.</t>
  </si>
  <si>
    <t xml:space="preserve">Check STG/ clinical alogrithm is followed </t>
  </si>
  <si>
    <t>Check availability of STG/clinical alograithm/ Clinical decision making tool (IT based), Staff is aware of drug regime and doses</t>
  </si>
  <si>
    <t xml:space="preserve">Check drugs are prescribed with generic name </t>
  </si>
  <si>
    <t>Check OPD ticket if drugs are prescribed under generic name only</t>
  </si>
  <si>
    <t>Facility has system in place to peridocially monitor the treatment provided by CHO</t>
  </si>
  <si>
    <t>Treatment provided by CHO is monitored regularly</t>
  </si>
  <si>
    <t>Well defined and standardized format, Valid sample size, frequency defined</t>
  </si>
  <si>
    <t>Check monitoring is done by qualified personnel</t>
  </si>
  <si>
    <t>Preferably MO of  referal site</t>
  </si>
  <si>
    <t xml:space="preserve">Action taken on non complainces </t>
  </si>
  <si>
    <t xml:space="preserve">Non compliances are enumerated , Action plan prepared &amp; Actions are taken </t>
  </si>
  <si>
    <t>Standard E5</t>
  </si>
  <si>
    <t>The facility has defined and established procedures for nursing care.</t>
  </si>
  <si>
    <t>There is established procedure for identification &amp; periodic monitoring of the patients</t>
  </si>
  <si>
    <t xml:space="preserve">There is process for ensuring the identification of patient before any  procedure </t>
  </si>
  <si>
    <t>Both in HWC &amp; home based care. 
Investigations, refill the medicines, performing any procedure, administrating  vaccine etc</t>
  </si>
  <si>
    <t>There is process in place to identify non complaint patient in chronic disease</t>
  </si>
  <si>
    <t xml:space="preserve">Patients who are not oftently  following their treatment plan </t>
  </si>
  <si>
    <t>Patient's vital are monitored and recorded periodically in follow up</t>
  </si>
  <si>
    <t>Chronic cases/ critical patient referred from higher centre/Home based care patient's/ bed ridden/ elderly cases
Check Patient vital like BP, weight, TPR, Blood sugar etc are maintained as per disease conditions</t>
  </si>
  <si>
    <t>Treatment plan and procedure performed  are recorded in patient's record</t>
  </si>
  <si>
    <t>Treatment plan, procedure performed  are written in case sheet/OPD ticket/Portal</t>
  </si>
  <si>
    <t>Treatment prescribed, medication administered are documented</t>
  </si>
  <si>
    <t>Day to day progress of patient is recorded where ever required/ critical/ chronic cases</t>
  </si>
  <si>
    <t xml:space="preserve">Progress is monitored &amp; documented as per schedule prescribed </t>
  </si>
  <si>
    <t>Adequate forms, formats and records are available as per services mandate</t>
  </si>
  <si>
    <t xml:space="preserve">Standard forms &amp; formats are available </t>
  </si>
  <si>
    <t xml:space="preserve">HWC, home based care/ home visits, patient self managements 
OPD slip, family folders, referral slips , Disease specific forms &amp; formats (any hard /softcopy)
</t>
  </si>
  <si>
    <t xml:space="preserve">Updated Registers &amp; records are available </t>
  </si>
  <si>
    <t>Registers &amp; records are maitained as per guidelines/range of services provided by H&amp; WC</t>
  </si>
  <si>
    <t>All the register/records are identified and numbered</t>
  </si>
  <si>
    <t>Facility ensures safe keeping &amp; retrieval of patients records</t>
  </si>
  <si>
    <t>Standard E6</t>
  </si>
  <si>
    <t>The facility has defined and established procedures of diagnostic services.</t>
  </si>
  <si>
    <t>The facility has established procedure for laboratory diagnosis as per  guidelines</t>
  </si>
  <si>
    <t>Point of care diagnostics services are available as per mandate</t>
  </si>
  <si>
    <t xml:space="preserve">Check staff is aware of Quality Control method for various tests (RDKs) </t>
  </si>
  <si>
    <t xml:space="preserve"> Central hub/diagnostic units are identified &amp; linkage has been established for tests  not done  at HWC</t>
  </si>
  <si>
    <t>Both laboratory/other diagnostic test. Check how much  patient has to move for getting diagnostic services</t>
  </si>
  <si>
    <t xml:space="preserve">HWC has system for timely reporting, retaining  &amp; prompt retrival of  reported result </t>
  </si>
  <si>
    <t>(1) Includes reporting of  internal &amp; hub results.   
(2) biological reference intervals for  various tests are available</t>
  </si>
  <si>
    <t>Check there is no irrational prescription of Diagnostic test</t>
  </si>
  <si>
    <t>Check OPD ticket for any irrational prescription of Lab test/USG/ X ray etc</t>
  </si>
  <si>
    <t>Standard E7</t>
  </si>
  <si>
    <t xml:space="preserve">The facility has defined and established procedures for Emergency </t>
  </si>
  <si>
    <t>Emergency protocols are defined and implemented</t>
  </si>
  <si>
    <t xml:space="preserve">Emergency protocols for first aid and stablization are available </t>
  </si>
  <si>
    <t>Protocols for snake bite, poisoning, drowning, trauma, burn, fits, cardiac or respiratory arrest , Haemorrhoids, rectal
prolapse, hernia, hydrocele, appendicitis etc.</t>
  </si>
  <si>
    <t>Staff is aware of  procedure for CPR</t>
  </si>
  <si>
    <t>ChecL staff is aware of steps of BLS and also ask about how to recognize the signs for sudden cardiac arrest (SCA), heart attack, stroke, and foreign-body airway obstruction (FBAO)</t>
  </si>
  <si>
    <t>Check staff is aware of ambulance services for referral</t>
  </si>
  <si>
    <t>Ambulance is appropirately equipped for BLS with trained personnel.Check transfer register is maintained to record details of referred cases</t>
  </si>
  <si>
    <t>The facility has diaster management plan place</t>
  </si>
  <si>
    <t>Emergency care is given in case of diaster</t>
  </si>
  <si>
    <t>Staff is aware of district diaster management team,  staff is aware of their roles, basic emergency management kit is available</t>
  </si>
  <si>
    <t>Staff is aware of  process of sorting the patients in case of mass casuality/ outbreak</t>
  </si>
  <si>
    <t>Staff is aware of triage protocols in case of  referral required</t>
  </si>
  <si>
    <t>Standard E8</t>
  </si>
  <si>
    <t>The facility has defined &amp; established procedures for management of ophthalmic, ENT, Oral &amp; Mental health aliments as per operational/ clinical guidelines</t>
  </si>
  <si>
    <t>The facility provides services for Ophthalmic aliments inculding blindness and refractive errors as per guidelines</t>
  </si>
  <si>
    <t>Staff screen &amp; refer for blindness &amp; refractive errors</t>
  </si>
  <si>
    <r>
      <rPr>
        <b/>
        <sz val="12"/>
        <color theme="1"/>
        <rFont val="Calibri"/>
        <family val="2"/>
        <scheme val="minor"/>
      </rPr>
      <t>Cataract</t>
    </r>
    <r>
      <rPr>
        <sz val="12"/>
        <color theme="1"/>
        <rFont val="Calibri"/>
        <family val="2"/>
        <scheme val="minor"/>
      </rPr>
      <t xml:space="preserve">: Clouded/ blurred or difficulty with vision at night, Sensitivity to light and glare, Need for brighter light for reading , Seeing "halos" around lights, frequent changes in eyeglass , Fading or yellowing of colors mostly age related.
</t>
    </r>
    <r>
      <rPr>
        <b/>
        <sz val="12"/>
        <color theme="1"/>
        <rFont val="Calibri"/>
        <family val="2"/>
        <scheme val="minor"/>
      </rPr>
      <t>Presbyopia:</t>
    </r>
    <r>
      <rPr>
        <sz val="12"/>
        <color theme="1"/>
        <rFont val="Calibri"/>
        <family val="2"/>
        <scheme val="minor"/>
      </rPr>
      <t xml:space="preserve"> having eyestrain or headaches/ fatigue after reading/ doing close work,
</t>
    </r>
    <r>
      <rPr>
        <b/>
        <sz val="12"/>
        <color theme="1"/>
        <rFont val="Calibri"/>
        <family val="2"/>
        <scheme val="minor"/>
      </rPr>
      <t>Glucoma</t>
    </r>
    <r>
      <rPr>
        <sz val="12"/>
        <color theme="1"/>
        <rFont val="Calibri"/>
        <family val="2"/>
        <scheme val="minor"/>
      </rPr>
      <t xml:space="preserve">: Severe eye pain, reddening of the eye,
Sudden onset of visual disturbance- in low light, 
</t>
    </r>
    <r>
      <rPr>
        <b/>
        <sz val="12"/>
        <color theme="1"/>
        <rFont val="Calibri"/>
        <family val="2"/>
        <scheme val="minor"/>
      </rPr>
      <t>Corneal Disease</t>
    </r>
    <r>
      <rPr>
        <sz val="12"/>
        <color theme="1"/>
        <rFont val="Calibri"/>
        <family val="2"/>
        <scheme val="minor"/>
      </rPr>
      <t xml:space="preserve">: visual impairment,  blurred or cloudy vision,severe pain in the eye,tearing, and.
sensitivity to light
</t>
    </r>
  </si>
  <si>
    <t>Staff is aware of identification &amp; primary management common ophthalmic conditions including emergencies</t>
  </si>
  <si>
    <r>
      <rPr>
        <b/>
        <sz val="11"/>
        <color theme="1"/>
        <rFont val="Calibri"/>
        <family val="2"/>
        <scheme val="minor"/>
      </rPr>
      <t>Conjectivitis</t>
    </r>
    <r>
      <rPr>
        <sz val="11"/>
        <color theme="1"/>
        <rFont val="Calibri"/>
        <family val="2"/>
        <scheme val="minor"/>
      </rPr>
      <t xml:space="preserve">: Redness, itching, and  watery discharge from eyes, crusting around eyes.
 </t>
    </r>
    <r>
      <rPr>
        <b/>
        <sz val="11"/>
        <color theme="1"/>
        <rFont val="Calibri"/>
        <family val="2"/>
        <scheme val="minor"/>
      </rPr>
      <t>Trachoma</t>
    </r>
    <r>
      <rPr>
        <sz val="11"/>
        <color theme="1"/>
        <rFont val="Calibri"/>
        <family val="2"/>
        <scheme val="minor"/>
      </rPr>
      <t>: usually affect both eyes and may include:Mild itching and irritation of the eyes and eyelids,Discharge from the eyes, Eyelid swelling,Light sensitivity (photophobia).</t>
    </r>
    <r>
      <rPr>
        <b/>
        <sz val="11"/>
        <color theme="1"/>
        <rFont val="Calibri"/>
        <family val="2"/>
        <scheme val="minor"/>
      </rPr>
      <t xml:space="preserve">
Xeropthalmia</t>
    </r>
    <r>
      <rPr>
        <sz val="11"/>
        <color theme="1"/>
        <rFont val="Calibri"/>
        <family val="2"/>
        <scheme val="minor"/>
      </rPr>
      <t xml:space="preserve">:conjunctiva dries out, thickens, and begins to wrinkle, inability to see in dim light, progress lesions form cornea and deposits of tissue are called Bitot’s spots. 
Reddness in eyes, removal of foregin body &amp; allergic reactions,, eye injury and acid/ alkaline /chemical exposure etc
</t>
    </r>
    <r>
      <rPr>
        <b/>
        <sz val="11"/>
        <color theme="1"/>
        <rFont val="Calibri"/>
        <family val="2"/>
        <scheme val="minor"/>
      </rPr>
      <t xml:space="preserve">Management: </t>
    </r>
    <r>
      <rPr>
        <sz val="11"/>
        <color theme="1"/>
        <rFont val="Calibri"/>
        <family val="2"/>
        <scheme val="minor"/>
      </rPr>
      <t xml:space="preserve">Symptomatic treatment, Counselling for eye care and referal if required.
</t>
    </r>
  </si>
  <si>
    <t>Staff is aware of  methods for measuring the refractive errors</t>
  </si>
  <si>
    <t>Visual acuity by using Snelle's chart, near vision card. ASHA kit having vision screening care for 6/18 vision, measuring tape (6m), reading module.</t>
  </si>
  <si>
    <t>Staff maintain records under ophtahlmic care</t>
  </si>
  <si>
    <t>Blindness &amp; visual impairment register, records of vit A prophylaxis, listing of eye disorders, Surveillance records of TT/TI cases as per NPCB VI</t>
  </si>
  <si>
    <t>Promotion &amp; supportive activites for opthalmic care</t>
  </si>
  <si>
    <t xml:space="preserve">Awarness about contagious eye disease, personal hygiene, cleaniness of environment to prevent the spread of trachoma, do's &amp; donot's for eye care during eye infection, life style modification, avoid myths &amp; mis conceptions, mobilze children for vit A prophylaxis, distribution of spectacles, follow up of referal, post operative and cases required long term mediciations. Motivation for eye donation
</t>
  </si>
  <si>
    <t>The facility provides services for ENT aliments as per guidelines</t>
  </si>
  <si>
    <t>Screening of population for ENT aliments</t>
  </si>
  <si>
    <t xml:space="preserve">(1) Community based new born screening till 6 weeks of age- through Home visit/ immunization ,Children- 6 week -18 yrs -Screening through RBSK , Adults &amp; elderly - through whisper test. 
(2)Check Use oppertunistic &amp; planned screening form for screening
</t>
  </si>
  <si>
    <t xml:space="preserve">Identification &amp; management of common ear problems </t>
  </si>
  <si>
    <r>
      <rPr>
        <b/>
        <sz val="11"/>
        <color theme="1"/>
        <rFont val="Calibri"/>
        <family val="2"/>
        <scheme val="minor"/>
      </rPr>
      <t>Acute suppurative Otitis media</t>
    </r>
    <r>
      <rPr>
        <sz val="11"/>
        <color theme="1"/>
        <rFont val="Calibri"/>
        <family val="2"/>
        <scheme val="minor"/>
      </rPr>
      <t xml:space="preserve">: irritability, ear pain, nech pain, fullnesss in ear, lack of balance.
</t>
    </r>
    <r>
      <rPr>
        <b/>
        <sz val="11"/>
        <color theme="1"/>
        <rFont val="Calibri"/>
        <family val="2"/>
        <scheme val="minor"/>
      </rPr>
      <t xml:space="preserve">Otitis Externa: Ear pain, itching &amp; irritation in &amp; around ear, ear discharge
Otomycosis: </t>
    </r>
    <r>
      <rPr>
        <sz val="11"/>
        <color theme="1"/>
        <rFont val="Calibri"/>
        <family val="2"/>
        <scheme val="minor"/>
      </rPr>
      <t>Fullness, redness of outer ear, itching, pain.</t>
    </r>
    <r>
      <rPr>
        <b/>
        <sz val="11"/>
        <color theme="1"/>
        <rFont val="Calibri"/>
        <family val="2"/>
        <scheme val="minor"/>
      </rPr>
      <t xml:space="preserve">
Ear Discharge:</t>
    </r>
    <r>
      <rPr>
        <sz val="11"/>
        <color theme="1"/>
        <rFont val="Calibri"/>
        <family val="2"/>
        <scheme val="minor"/>
      </rPr>
      <t xml:space="preserve"> Otoscopy. Identification of discharge: any fluid leaking out is ear wax. A ruptured eardrum can cause a white, slightly bloody, or yellow discharge from the ear. Dry crusted material on a child's pillow is often a sign of a ruptured eardrum
Ear Wax removal : by Syringing / instrumentation, foreign body removal.
</t>
    </r>
    <r>
      <rPr>
        <b/>
        <sz val="11"/>
        <color theme="1"/>
        <rFont val="Calibri"/>
        <family val="2"/>
        <scheme val="minor"/>
      </rPr>
      <t xml:space="preserve">Treatment: Symptomatic treatment - </t>
    </r>
    <r>
      <rPr>
        <sz val="11"/>
        <color theme="1"/>
        <rFont val="Calibri"/>
        <family val="2"/>
        <scheme val="minor"/>
      </rPr>
      <t xml:space="preserve">analgesics &amp;  ear drops &amp; warm compression where ever required
</t>
    </r>
  </si>
  <si>
    <t>Staff is trained &amp; using diagnostic tools for identification of ear problems</t>
  </si>
  <si>
    <t xml:space="preserve">Check CHO is trained for using otoscopy for ear discharge, Hearing  test: whisper/ App based audiometery. </t>
  </si>
  <si>
    <t>Identification &amp; management of nose problem</t>
  </si>
  <si>
    <r>
      <t xml:space="preserve">Common cold, blocked nose, injury,  sinusitis, rhinitis, epistaxis and foreign body in anterior part of nasal cavity
</t>
    </r>
    <r>
      <rPr>
        <b/>
        <sz val="11"/>
        <color theme="1"/>
        <rFont val="Calibri"/>
        <family val="2"/>
        <scheme val="minor"/>
      </rPr>
      <t>Treatment:</t>
    </r>
    <r>
      <rPr>
        <sz val="11"/>
        <color theme="1"/>
        <rFont val="Calibri"/>
        <family val="2"/>
        <scheme val="minor"/>
      </rPr>
      <t xml:space="preserve"> Symptomatic treatment, nasal packing  in case of nasal bleed,  Analgesic,  Nasal drops/spray, Antibiotic may be deferred in children-two years or older with mild symptoms. </t>
    </r>
    <r>
      <rPr>
        <sz val="11"/>
        <rFont val="Calibri"/>
        <family val="2"/>
        <scheme val="minor"/>
      </rPr>
      <t>Refer the patient if persist more than 5 days.</t>
    </r>
    <r>
      <rPr>
        <sz val="11"/>
        <color theme="1"/>
        <rFont val="Calibri"/>
        <family val="2"/>
        <scheme val="minor"/>
      </rPr>
      <t xml:space="preserve"> </t>
    </r>
  </si>
  <si>
    <t>Staff is trained &amp; using diagnostic tools for identification of Nose aliments</t>
  </si>
  <si>
    <r>
      <rPr>
        <b/>
        <sz val="11"/>
        <color theme="1"/>
        <rFont val="Calibri"/>
        <family val="2"/>
        <scheme val="minor"/>
      </rPr>
      <t xml:space="preserve">Petancy test: </t>
    </r>
    <r>
      <rPr>
        <sz val="11"/>
        <color theme="1"/>
        <rFont val="Calibri"/>
        <family val="2"/>
        <scheme val="minor"/>
      </rPr>
      <t>Check the patency of each naris by standing directly in front of the patient and occluding the patient's left naris with the index finger of your right hand. Ask the patient to breathe normally through the right naris. Repeat by occluding the patient's right naris with the index finger of your left hand and ask the patient</t>
    </r>
    <r>
      <rPr>
        <b/>
        <sz val="11"/>
        <color theme="1"/>
        <rFont val="Calibri"/>
        <family val="2"/>
        <scheme val="minor"/>
      </rPr>
      <t xml:space="preserve"> </t>
    </r>
    <r>
      <rPr>
        <sz val="11"/>
        <color theme="1"/>
        <rFont val="Calibri"/>
        <family val="2"/>
        <scheme val="minor"/>
      </rPr>
      <t>to breathe through the left naris. Normally the patient will be able to exhale through the unoccluded naris. Nasal obstruction is present if the patient is unable to exhale through the nares.</t>
    </r>
    <r>
      <rPr>
        <b/>
        <sz val="11"/>
        <color theme="1"/>
        <rFont val="Calibri"/>
        <family val="2"/>
        <scheme val="minor"/>
      </rPr>
      <t xml:space="preserve">
Cotton wisp</t>
    </r>
    <r>
      <rPr>
        <sz val="11"/>
        <color theme="1"/>
        <rFont val="Calibri"/>
        <family val="2"/>
        <scheme val="minor"/>
      </rPr>
      <t>: Fluff of cotton is held against each nostrils &amp; its movements are noticed when patient inhale &amp; exhale</t>
    </r>
  </si>
  <si>
    <t xml:space="preserve">Identification &amp; primary management  of throat aliments </t>
  </si>
  <si>
    <r>
      <t xml:space="preserve">Injury, pharyngitis, laryngitis, URI, tonsillitis.
</t>
    </r>
    <r>
      <rPr>
        <b/>
        <sz val="11"/>
        <color theme="1"/>
        <rFont val="Calibri"/>
        <family val="2"/>
        <scheme val="minor"/>
      </rPr>
      <t>Treatment</t>
    </r>
    <r>
      <rPr>
        <sz val="11"/>
        <color theme="1"/>
        <rFont val="Calibri"/>
        <family val="2"/>
        <scheme val="minor"/>
      </rPr>
      <t>: Symptomatic treatement: Analgesic, antibiotic, Refer the patient if persist more than 5 days.</t>
    </r>
  </si>
  <si>
    <t>Check staff trained &amp; able to  perform Heimlich manoeuvre/ disloadge obstrcution from windpipe</t>
  </si>
  <si>
    <t>First aid for disloadging an obstrcution from a person's windpipe. Sudden strong pressure applied on their abdomen between naval &amp; ribcage</t>
  </si>
  <si>
    <t>Identification &amp; referral ENT aliments</t>
  </si>
  <si>
    <t>Thyroid swelling, discharge from ear, hearing impairment &amp; deafness, blocked nose,hoarseness &amp; dysphagia</t>
  </si>
  <si>
    <t xml:space="preserve">Promtion &amp; supportive activities for ENT </t>
  </si>
  <si>
    <t xml:space="preserve"> (1) Educating community about healthy ENT habits, awarness protection against excessive noise, safe listening &amp; improving acoustic environment.(2)  Teach for early care seeking behaviour for allergies &amp; common ENT problems teach how to instil nasal/ear /eye drops, teach how to pinch nose in case of epistaxis, perform Heimlich manoeuvre etc (3) Follow up for treatment complaince (4) Identified cases requiring surgery, hearing aid fitting or rehabilitative  therepy</t>
  </si>
  <si>
    <t>Staff is aware about Oral health conditions, primary management &amp; referral</t>
  </si>
  <si>
    <r>
      <rPr>
        <b/>
        <sz val="12"/>
        <rFont val="Calibri"/>
        <family val="2"/>
        <scheme val="minor"/>
      </rPr>
      <t>Tooth decay</t>
    </r>
    <r>
      <rPr>
        <sz val="12"/>
        <rFont val="Calibri"/>
        <family val="2"/>
        <scheme val="minor"/>
      </rPr>
      <t>:</t>
    </r>
    <r>
      <rPr>
        <sz val="12"/>
        <color theme="1"/>
        <rFont val="Calibri"/>
        <family val="2"/>
        <scheme val="minor"/>
      </rPr>
      <t xml:space="preserve"> Discoloration/ hole, sensitivity, pain, swelling / pus.
</t>
    </r>
    <r>
      <rPr>
        <b/>
        <sz val="12"/>
        <color theme="1"/>
        <rFont val="Calibri"/>
        <family val="2"/>
        <scheme val="minor"/>
      </rPr>
      <t>Gum Diseases</t>
    </r>
    <r>
      <rPr>
        <sz val="12"/>
        <color theme="1"/>
        <rFont val="Calibri"/>
        <family val="2"/>
        <scheme val="minor"/>
      </rPr>
      <t xml:space="preserve">: Foul smell, bleeding, loose teeth, swoollen gums
</t>
    </r>
    <r>
      <rPr>
        <b/>
        <sz val="12"/>
        <color theme="1"/>
        <rFont val="Calibri"/>
        <family val="2"/>
        <scheme val="minor"/>
      </rPr>
      <t>Dental fluorosis:</t>
    </r>
    <r>
      <rPr>
        <sz val="12"/>
        <color theme="1"/>
        <rFont val="Calibri"/>
        <family val="2"/>
        <scheme val="minor"/>
      </rPr>
      <t xml:space="preserve"> White/ Yellow/ brown discolored patched on teeth 
</t>
    </r>
    <r>
      <rPr>
        <b/>
        <sz val="12"/>
        <color theme="1"/>
        <rFont val="Calibri"/>
        <family val="2"/>
        <scheme val="minor"/>
      </rPr>
      <t>Treatment</t>
    </r>
    <r>
      <rPr>
        <sz val="12"/>
        <color theme="1"/>
        <rFont val="Calibri"/>
        <family val="2"/>
        <scheme val="minor"/>
      </rPr>
      <t xml:space="preserve">: After symptomatic relief at H &amp;WC refer to dentist at CHC/DH.
</t>
    </r>
    <r>
      <rPr>
        <b/>
        <sz val="12"/>
        <color theme="1"/>
        <rFont val="Calibri"/>
        <family val="2"/>
        <scheme val="minor"/>
      </rPr>
      <t xml:space="preserve">Malocclusion </t>
    </r>
    <r>
      <rPr>
        <sz val="12"/>
        <color theme="1"/>
        <rFont val="Calibri"/>
        <family val="2"/>
        <scheme val="minor"/>
      </rPr>
      <t xml:space="preserve">: reverse bites, protuding/forwardly placed teeth spacing between teeth. Treatment: Cessation of habits such as thumb sucking, mouth breathing. Refer to dentist at DH.
</t>
    </r>
    <r>
      <rPr>
        <b/>
        <sz val="12"/>
        <color theme="1"/>
        <rFont val="Calibri"/>
        <family val="2"/>
        <scheme val="minor"/>
      </rPr>
      <t>Cleft lip/palate</t>
    </r>
    <r>
      <rPr>
        <sz val="12"/>
        <color theme="1"/>
        <rFont val="Calibri"/>
        <family val="2"/>
        <scheme val="minor"/>
      </rPr>
      <t xml:space="preserve">: Split lip/gap in palate, inability to feed the baby. Refer to dentist at DH
</t>
    </r>
    <r>
      <rPr>
        <b/>
        <sz val="12"/>
        <color theme="1"/>
        <rFont val="Calibri"/>
        <family val="2"/>
        <scheme val="minor"/>
      </rPr>
      <t>Oral Cancer</t>
    </r>
    <r>
      <rPr>
        <sz val="12"/>
        <color theme="1"/>
        <rFont val="Calibri"/>
        <family val="2"/>
        <scheme val="minor"/>
      </rPr>
      <t xml:space="preserve">: white/red patch, non healing ulcer, reduced mouth opening, change in voice, lump in neck. burning sensation, inability to eat spicy food. Use of CBAC form is filled and case is referred at appropriate level
</t>
    </r>
  </si>
  <si>
    <t>Staff is aware of identification &amp; treatment for dental emergencies</t>
  </si>
  <si>
    <r>
      <t xml:space="preserve">Pain, swelling/abscess, tooth injury, non healing ulcer, uncontrolled bleeding from gums, extraction site.
</t>
    </r>
    <r>
      <rPr>
        <b/>
        <sz val="11"/>
        <color theme="1"/>
        <rFont val="Calibri"/>
        <family val="2"/>
        <scheme val="minor"/>
      </rPr>
      <t>Treatment</t>
    </r>
    <r>
      <rPr>
        <sz val="11"/>
        <color theme="1"/>
        <rFont val="Calibri"/>
        <family val="2"/>
        <scheme val="minor"/>
      </rPr>
      <t>: Symptomatic relief at H&amp; WC &amp; refer to dentist at CHC/DH</t>
    </r>
  </si>
  <si>
    <t>Screening of oral health conditions is done as protocol</t>
  </si>
  <si>
    <t xml:space="preserve">(1) Filling of CBAC form (2) Screening at HWC (3) Check records screening is not limited up to oral cancers it should include screening of other dental condtions as well </t>
  </si>
  <si>
    <t>Promotion &amp; supportive activites for oral health</t>
  </si>
  <si>
    <t>(1) Oral health education &amp; dietary advise &amp; on tobacco cessation (2) Check identification of 7 oral diseases (3) Follow up of referal cases</t>
  </si>
  <si>
    <t>The facility provides services under mental health Program as per guidelines</t>
  </si>
  <si>
    <t>Check staff is aware of MNS (Mental, neurological &amp; substance use)  conditions</t>
  </si>
  <si>
    <r>
      <rPr>
        <b/>
        <sz val="11"/>
        <color theme="1"/>
        <rFont val="Calibri"/>
        <family val="2"/>
        <scheme val="minor"/>
      </rPr>
      <t>Common Mental Disorders( CMDs</t>
    </r>
    <r>
      <rPr>
        <sz val="11"/>
        <color theme="1"/>
        <rFont val="Calibri"/>
        <family val="2"/>
        <scheme val="minor"/>
      </rPr>
      <t xml:space="preserve">) : Depression, Anxiety/panic disorders, psychosomatic disorders
</t>
    </r>
    <r>
      <rPr>
        <b/>
        <sz val="11"/>
        <color theme="1"/>
        <rFont val="Calibri"/>
        <family val="2"/>
        <scheme val="minor"/>
      </rPr>
      <t>Severe Mental Disorder (SMDs)</t>
    </r>
    <r>
      <rPr>
        <sz val="11"/>
        <color theme="1"/>
        <rFont val="Calibri"/>
        <family val="2"/>
        <scheme val="minor"/>
      </rPr>
      <t xml:space="preserve"> : Schizophrenia, Bipolar disorder, severe dipression
</t>
    </r>
    <r>
      <rPr>
        <b/>
        <sz val="11"/>
        <color theme="1"/>
        <rFont val="Calibri"/>
        <family val="2"/>
        <scheme val="minor"/>
      </rPr>
      <t xml:space="preserve">Child &amp; Adolescent Mental Health disorder </t>
    </r>
    <r>
      <rPr>
        <sz val="11"/>
        <color theme="1"/>
        <rFont val="Calibri"/>
        <family val="2"/>
        <scheme val="minor"/>
      </rPr>
      <t xml:space="preserve">(C&amp; AMHD): Conduct disorder, Attention deficit dosorder (ADHD), opppositional defiant disorder
</t>
    </r>
    <r>
      <rPr>
        <b/>
        <sz val="11"/>
        <color theme="1"/>
        <rFont val="Calibri"/>
        <family val="2"/>
        <scheme val="minor"/>
      </rPr>
      <t>Epilepsy &amp; dementia (Alzheimer's disease)</t>
    </r>
    <r>
      <rPr>
        <sz val="11"/>
        <color theme="1"/>
        <rFont val="Calibri"/>
        <family val="2"/>
        <scheme val="minor"/>
      </rPr>
      <t xml:space="preserve">
</t>
    </r>
    <r>
      <rPr>
        <b/>
        <sz val="11"/>
        <color theme="1"/>
        <rFont val="Calibri"/>
        <family val="2"/>
        <scheme val="minor"/>
      </rPr>
      <t xml:space="preserve">Substance use disorder (SUD): </t>
    </r>
    <r>
      <rPr>
        <sz val="11"/>
        <color theme="1"/>
        <rFont val="Calibri"/>
        <family val="2"/>
        <scheme val="minor"/>
      </rPr>
      <t xml:space="preserve">Tobacco, alchol &amp; drug use disorder
</t>
    </r>
  </si>
  <si>
    <t>Check Staff  are aware &amp; use specific  tools for early identification &amp; screening Of MNS</t>
  </si>
  <si>
    <t>(1) Check Community informant decision tool (CIDT) is used for identification by ASHA/MPW/CHW 
(2) Standard screening tools are used by CHO viz :Screening tool for dementia, Screening tools for Epilepsy, patient health Questionnaire (PHQ-9) for depression , suicide risk assessment &amp; Alcohol use disorder identification test (AUDIT) for alcohol disorders. Check staff is trained to use these tools.</t>
  </si>
  <si>
    <t>Staff is competant for basic management, referral &amp; follow up of MNS</t>
  </si>
  <si>
    <t>Awareness &amp; use  of techniques for  psychosocial intervention: Psychoeducation, psychological first aid, relation techniques (breathing exercise), basic suicide management, basic counsellling (problem solving &amp; behaviour activitation), community based rehabilitation, first aid for overdose/ intoxication etc. (2) Dispensing of medcinies as per prescription (3) review &amp; counsell periodically Home/ community/ HWC and (3) provide adherence support for treatment (4) side effects and toxicities for prescribed medications</t>
  </si>
  <si>
    <t>Check staff is trained for emergency management of  Epilepsy</t>
  </si>
  <si>
    <t>Administer either intranasal or intramuscular Midazolam. Stablize &amp; refer</t>
  </si>
  <si>
    <t>Promotion &amp; supportive activites for mental health</t>
  </si>
  <si>
    <t xml:space="preserve">Awarness about improving mental health literacy, understanding of common symptoms, reduction in social stigma, technique of self care, community based rehabilitation, Life style modification etc
Awarness &amp; advocacy  about society problems that act as risk for mental health conditions viz. gender based violence, abuse, suicide ideation &amp; substance dependence </t>
  </si>
  <si>
    <t>Standard E9</t>
  </si>
  <si>
    <t>The facility has defined &amp; established procedures for management of communicable diseases as per operational/ clinical guidelines</t>
  </si>
  <si>
    <t>The facility provides services under National vector Borne disease control programme as per guidelines as per guidelines</t>
  </si>
  <si>
    <t xml:space="preserve">Staff is aware of  vector born disease control strategies </t>
  </si>
  <si>
    <t>Source reduction, personal protection,  environment management, Biological control ( Larvivorus fish) &amp; chemical control (larviciding / Adulticiding) .  Staff  is involved in intersectoral  convergence with other departments )like  MODWS, MOHUP, Muncipalities etc) &amp; carry out weekly cleaniness drive in village through VHSNC</t>
  </si>
  <si>
    <t>Case detection is done for Malaria</t>
  </si>
  <si>
    <t>(1) Fortnightly House to house visit &amp; testing people with current/ recent fever &amp; chills in past 14 days using RDT.
(2) Maleria detection in cases presenting with fever at HWC 
(3) Detection by using RDT/Microscopy. (Microscopy- result should be made available within 24 hrs)
(4) Negative RDT cases strongly suspected of malaria cross checked by microscopy</t>
  </si>
  <si>
    <t xml:space="preserve">Staff is aware of Malaria treatment protocols </t>
  </si>
  <si>
    <t xml:space="preserve">(1) Treatment should be started within 24 hrs of detaction.
(2) P. Vivax - Chloroquine/ 3days and Primaquine/14 days. (Contraindicated in pregnant female or infant or G6PD deficiency/ P- falciparum- ACT 
(3) Algorithm for treatment &amp; diagnosis is available </t>
  </si>
  <si>
    <t xml:space="preserve">Staff is aware of Malaria referral protocols </t>
  </si>
  <si>
    <t>Persistance of fever even after 48 hrs of treatment, continous vomotiong, headache, dehydration, change in sensorium, convulsions, bleeding &amp; clotting disorders, severe anaemia, Jaundice &amp; hypothermia</t>
  </si>
  <si>
    <t xml:space="preserve">Staff is aware of diagnostic &amp; management of dengue as per protocols </t>
  </si>
  <si>
    <t>Diagnostic- RDK and In Dengue Bed rest, cold sponging,&amp; symptomatic treatment</t>
  </si>
  <si>
    <t>NVBDCP register &amp; records are maintained</t>
  </si>
  <si>
    <t>Check register is maintained &amp; updated, reporting in form M 1 (ASHA/SC), M2 (if using slides), M4- fortnight complied report of maleria surveillance  submitted by SC</t>
  </si>
  <si>
    <t>Facilties have adequate stock of commodities &amp; drugs</t>
  </si>
  <si>
    <t>RDT kits , clean slides, needles, swabs, ACT, CQ, PQ etc.  Check how kits have been stored &amp; near expiry drugs are not available</t>
  </si>
  <si>
    <t>Staff is aware of diagnosis &amp; treatment of malaria &amp; dengue</t>
  </si>
  <si>
    <t xml:space="preserve">RDT kits /Microsocpy (supported by QA), In case of slide preparation - slide result received within 24 hrs (Maleria). Staff is aware of use and contraindicatons of  ACT/CQ/PQ. </t>
  </si>
  <si>
    <t>Staff is aware of sign &amp; syptoms of prevelant vector born diseases in area</t>
  </si>
  <si>
    <t xml:space="preserve">Chikungunya, KA, JE, LF etc. 
</t>
  </si>
  <si>
    <t xml:space="preserve">The facility provides services under Revised National TB Control Program </t>
  </si>
  <si>
    <t xml:space="preserve">Identification of presumptive case  &amp; their  referral </t>
  </si>
  <si>
    <t>Refer all presumptive cases to designated Microscopy centre.  Sputum collection and transport of sputum of samples  is supported in hard/difficult areas.</t>
  </si>
  <si>
    <t>HWC support, supervision &amp; manage presumptive, confirmed &amp; on treatment cases including DR- TB patients</t>
  </si>
  <si>
    <t>Provision of DOTS at Sub-centre, proper
documentation and follow-up, home based support, regular screening of cases for common  adverse effects, ensure compliance &amp; completeness of course</t>
  </si>
  <si>
    <t xml:space="preserve">Staff is aware of follow up protocol after treatment completion </t>
  </si>
  <si>
    <t>6,12, 18 , 24 month follow up after treatment completion</t>
  </si>
  <si>
    <t>RNTBCP register &amp; records are maintained</t>
  </si>
  <si>
    <t>Referal slip, Patients treatement card (if CHW is treatment supported), TB notifiction register</t>
  </si>
  <si>
    <t>The facility provides services under National Leprosy Erdication Program as per guidelines</t>
  </si>
  <si>
    <t>Facility Identify and ensure referral of suspected cases of Leprosy</t>
  </si>
  <si>
    <t>(1) Pale &amp; reddish patches on the skin, skin thickness, shiny &amp; reddish, numbness &amp; tingling, painful tender nerves, weakness of hands, feet or eyelid, swelling &amp; lumps in the face &amp; ear lobes impaired sensation.
(2) Sensory testing for screeing: touching the tip of pen on patch to feel sensation 2 times (once with eyes &amp; 2nd with closed eyes)
(3) Referral of suspected cases to higher centre. First dose initiated at higher centre</t>
  </si>
  <si>
    <t>Check the availablity / delivery of subsequent doses of MDT and follow up of persons under treatment</t>
  </si>
  <si>
    <t>Ensure delivery/ availability of 2nd dose ownward drugs, pulse dose to be given in presence of ANM/MPW,  completion of treatment, identification of signs of neuritis, reactions etc for treatment cases. Referal in case MCR footwear if required/ referral for complications</t>
  </si>
  <si>
    <t>NLCP register &amp; records are maintained</t>
  </si>
  <si>
    <t>Maintain &amp; update case card (ULF01), Update the treatment registered when visiting the PHC</t>
  </si>
  <si>
    <t>Facility provide awarness about leprosy &amp; availability of its treatment</t>
  </si>
  <si>
    <t>Health education to community regarding signs and symptoms of leprosy, its complications, curability &amp; availability of free of cost treatment, self care &amp; encourage the patient to bring his/her contacts to checkup</t>
  </si>
  <si>
    <t>The facility provides services under National AIDS Control  Program as per guidelines</t>
  </si>
  <si>
    <t>HWC-HSC is aware of their roles in NACP</t>
  </si>
  <si>
    <t xml:space="preserve">Identification &amp; referral of suspected cases, Condom Promotion &amp; distribution among high risk groups &amp; help HIV cases for receiving &amp; adhering to ART.
HIV/STI Counseling, Screening  (consent) and referral
in Type B Sub-centres in high prevalance districts  </t>
  </si>
  <si>
    <t>HWC -SC has linkage for management of HIV/AIDS complications</t>
  </si>
  <si>
    <t xml:space="preserve">Linkage with Microscopy centre for HIV -TB, for PPTCT services </t>
  </si>
  <si>
    <t>Staff is aware of promotional &amp;supportive  activities done under NACP</t>
  </si>
  <si>
    <t xml:space="preserve">IEC for STI,HIV/AIDS Awarness gener ation , identification of peer support groups for HRG- PLHIV, encourage for index testing, support in treatment adherence, arrangement for counselling/ psycho therepies, community follow up to support HIV  pregnant women &amp; </t>
  </si>
  <si>
    <t>The facility provides services under Integrate Disease surveillance as per guidelines</t>
  </si>
  <si>
    <t>Staff is aware of sundrome under surveillance in IDSP</t>
  </si>
  <si>
    <t>Fever, Cough less than 2 weeks duration, acute flaccid apralysis more than 15 yrs of age, dairrohea (3 or more loose stool /day), Jaundice,  Raise the signal for action in case of  for any unusal health event /death</t>
  </si>
  <si>
    <t xml:space="preserve">Check process to collect information in form S </t>
  </si>
  <si>
    <t xml:space="preserve">(1) Information is collected from House to House visit (for above described syndrom) &amp;  from SC- OPD 
(2) Collation of data  in Register for Syndromic Surveillance </t>
  </si>
  <si>
    <t>Check  Analysis &amp; reporting of information for syndromic surveillance is done</t>
  </si>
  <si>
    <t xml:space="preserve"> (1) Preliminary analaysis &amp; reporting of collected data to MO- PHC on every Monday
(2) Check any action has been undertaken using IDSP data 
</t>
  </si>
  <si>
    <t>National Viral Hepatitis Control Programme</t>
  </si>
  <si>
    <t xml:space="preserve">Availability of diagnostic &amp; treatment services </t>
  </si>
  <si>
    <t>RDT for Hep B &amp; Hep C &amp; referral for confirmation &amp; further management</t>
  </si>
  <si>
    <t>Staff is aware of preventive measures for NVHCP</t>
  </si>
  <si>
    <t>Awarness generation &amp; behaviour change communication, immunization for Hep B (Birth dose, high risk group &amp; healthcare worker) ,  injection safety  &amp; safe drinking water &amp; sanitation.</t>
  </si>
  <si>
    <t>Standard E10</t>
  </si>
  <si>
    <t>The facility has defined &amp; established procedures for management of non-communicable diseases as per operational/ clinical guidelines</t>
  </si>
  <si>
    <t>The facility provides services for hypertension as per guidelines</t>
  </si>
  <si>
    <t>Staff is aware of process of population identification and referral for hypertension</t>
  </si>
  <si>
    <t xml:space="preserve">(1) Population enumuration -filling of CBAC form for all above 30Yrs of age-  Screening at HWC on fixed day approach-referral of suspected cases to higher centre for Consultation - follow up of those who are diagnosed with hypertension &amp; ensuring that they adhere to treatment plan- identify warning signs of complication &amp; refer to higher .
(2) Re screening of population (new and old) at periodic intervals </t>
  </si>
  <si>
    <t xml:space="preserve">CHO is  aware of sign &amp; symptoms  of Hypertension  </t>
  </si>
  <si>
    <t>Systolic/ Diastolic BP of over 140 /Over 90 mm of Hg.  
Severe Headache, fatigue, nausea, sweating, feeling faint &amp; confusion, vision problem, chest pain, shortness of breath.</t>
  </si>
  <si>
    <t xml:space="preserve">HWC ensures frequency of follow up &amp; supply of required medicines </t>
  </si>
  <si>
    <t xml:space="preserve">Interview patients for:
(1) Regular &amp; adequate availability of medicines as per treatment plan
(2) His/Her understanding about dosage schedle, life style modiciation, any dietery restication and awarness about next follow up visit date
(3) Annual consultation with specialist at NCD clinic
</t>
  </si>
  <si>
    <t>Staff is aware of promotional &amp;supportive  activities for Hypertension</t>
  </si>
  <si>
    <t>Awarness generation - (a)Risk factors: overweight &amp; obesiety, Physical  inactivity &amp; stress  (b) Healthy life style: diet, exercise, aviodance tobacco &amp; alcohol, (c ) Counselling for Life style modification  (d) importance of regular follow &amp; compliance to medication</t>
  </si>
  <si>
    <t>The facility provides services for Diabetes as per guidelines</t>
  </si>
  <si>
    <t>Staff is aware of process of population identification and referral for diabetes</t>
  </si>
  <si>
    <t>CHO is  aware of sign &amp; symptoms  of diabetes</t>
  </si>
  <si>
    <t>Random blood sugar 140mg/dl and mg/dl.
Frequent urination, increased hunger,, excessive thirst, unexplained weight loss, extreme tiredness, blurred vision, slow wound healing numbness or tingling hands or feet &amp; sexual problems</t>
  </si>
  <si>
    <t xml:space="preserve">Check Patient is counselled about identification &amp; immediate management hypoglycemia </t>
  </si>
  <si>
    <t xml:space="preserve"> Counselled about not to miss/skip meal, take up frequent and small meals, increase physical activity and side effects of anti diabetic drugs. 
Hypoglycemia: Symptoms; tremors, nervousness, anxiety, sweating, irritability, confusion, Heart beat increase, headache etc
Management: Take 5-6 toffees/ Mishri/1 table spoon sugar/honey/ 2-3 teaspoon of glucose/ 3-4 tea spoon of sugar/ half cup of juice or cold drink. If symptoms persists patient should be taken to higher centre for further management.
</t>
  </si>
  <si>
    <t>Staff is aware of promotional &amp; supportive  activities for diabetes</t>
  </si>
  <si>
    <t xml:space="preserve">Awarness generation - (a)Risk factors: overweight &amp; obesiety, Physical  inactivity &amp; stress  (b) Healthy life style: diet, exercise, aviodance tobacco &amp; alcohol, (c ) Counselling for Life style modification  (d) importance of regular follow &amp; compliance to medication (e) Counselling about diabetes related complication viz. Retinopathy, neuropathy  &amp; kidney failure etc. </t>
  </si>
  <si>
    <t>The facility provides services  for cancer screening and referral as per guidelines</t>
  </si>
  <si>
    <t>Check cancer screening services are provided through HWC</t>
  </si>
  <si>
    <t>(1) At SC/ outreach/screening for Breast, cervix &amp; oral cancer. 
(2) Screening is undertaken by trained personnel (LHV/Staff nurse/MO) can be done in outreach session/screening day. 
(3) Screening of cervical cancer  is conducted on  site where privacy &amp; facility for sterlization is available
(4) Frequency of screening -once in 5yrs</t>
  </si>
  <si>
    <t>Staff is aware about Sign &amp; symptom of cervical cancer</t>
  </si>
  <si>
    <t>Vaginal bleeding between periods, menses longer or heavier than ususal, post menopausal bleeding, bleeding &amp; pain during/after sexual intercourse, smelly vaginal discharge, pain during urination etc</t>
  </si>
  <si>
    <t>Staff is aware about Sign &amp; symptom of Breast cancer</t>
  </si>
  <si>
    <t>Lump in breast/under arm area, thickening or swelling of breat, puckering /dimpling of breat skin, redness in nipple area, nipple discahrge /blood, constant pain etc</t>
  </si>
  <si>
    <t>Staff is aware about Sign &amp; symptom of Oral Cancer</t>
  </si>
  <si>
    <t xml:space="preserve">Difficulty in chewing or swallowing , Mouth ulcers persist for more than 3 weeks, persistant pain, lump, thickening in cheek, white/red patch on gums/ tongue/tonsil etc, </t>
  </si>
  <si>
    <t>Check with  staff about methodology followed for cervical cancer screening</t>
  </si>
  <si>
    <t xml:space="preserve"> Visual Inspection by Acetic Acid  for cervical, Oral Visual Examination for oral cancer &amp; nd clinical breast examination for Breast.  Also check interpetion of results if done at SC/outreach session/screening day
</t>
  </si>
  <si>
    <t>Check CHW is aware of referral centre for all types of cancer</t>
  </si>
  <si>
    <t>For cancers of the oral  and breast, the first level of referral is the CHC / SDH/ DH and then to the DH for a biopsy for confirmed cases. 
For cervical cancer, if VIA positive, refer to higher centre offering colposcopy</t>
  </si>
  <si>
    <t xml:space="preserve">Awarness generation - (a)Risk factors: smoking, multiple sexual patner, unprotected sex, family history, overweight, lack of physical activity (b) Healthy life style: diet, exercise, aviodance tobacco &amp; alcohol, (c ) Counselling for Life style modification  (d) importance of regular follow &amp; compliance to medication </t>
  </si>
  <si>
    <t>The facility provides services for de addication,  occupantional and locally prevenlent health diseases as per guidelines</t>
  </si>
  <si>
    <t xml:space="preserve">Confirmation and referral of cases for Tobacco/alcohol/ substance abuse </t>
  </si>
  <si>
    <t>Staff is aware 5A approach - Ask, advise, assess, Assist &amp; arrange
(1) History taking and referral to identified de addication centre. 
(2) Advise to quite in cleat, strong and personalized manner
(3) Attempt to Quit (4) Involve  family &amp; frients, remove substances from their adjescent area, Arrange follow up visit (5) motivate by re inforcing &amp; intense follow up</t>
  </si>
  <si>
    <t xml:space="preserve">Promotional &amp; supportive  activities for Tobacco/alcohol/ substance abuse </t>
  </si>
  <si>
    <t>(1) For Withdrawal symptoms (2) Life style support changes (3) Engagement/ linkage with patient support groups (4) Support encouragment by family &amp; friends</t>
  </si>
  <si>
    <t>Check Screening &amp; referral  for Occupational/ locally prevalent diseases</t>
  </si>
  <si>
    <t xml:space="preserve">Ask for occupational/ loccal prevalent diease viz. Pneumoconiosis, dermititis , lead poisining, floursis etc </t>
  </si>
  <si>
    <t>The facility promotes  services for wellness and health through AYUSH including Yoga as per guidelines</t>
  </si>
  <si>
    <t xml:space="preserve">Check HWC is providing Yoga services </t>
  </si>
  <si>
    <t>Through trainer Yoga instructor (ASHA/ Asha facilitator/ Yoga teacher/ physical instructor from school</t>
  </si>
  <si>
    <t>Check Yoga sessions are conducted regularly</t>
  </si>
  <si>
    <t>Check roster is available, updated &amp; displayed</t>
  </si>
  <si>
    <t>Check community is aware of Yoga session being conducted in HWC</t>
  </si>
  <si>
    <t>Check Ayurveda services are available</t>
  </si>
  <si>
    <t>One day fixed Ayurveda clinic for diet counselling, management of chronic aches &amp; pains &amp; elderly care. Check availability of Ayurveda physician &amp; medicines</t>
  </si>
  <si>
    <t>Standard E11</t>
  </si>
  <si>
    <t>Elderly &amp; palliative health care services are provided as per guidelines</t>
  </si>
  <si>
    <t xml:space="preserve">The facility provides services for Geriateric Care as per guidelines  </t>
  </si>
  <si>
    <t>Elderly cases are periodically screened, monitored &amp; their assessment results are recorded</t>
  </si>
  <si>
    <t>Check use of Patients' self management tools, screening and assessment technique used to support the patient viz. Declining functional abilities, falls, pressure ulcers and nonhealing wounds, and adverse events related to medication administration and potential casues of unplanned hospital admissions. Also provide domicillary visits to bed ridden patients</t>
  </si>
  <si>
    <t xml:space="preserve">HWC provide support devices to elderly </t>
  </si>
  <si>
    <t xml:space="preserve">Walking sticks, callipers, infrared lamp, shoulder wheel, pully &amp; walker
</t>
  </si>
  <si>
    <t>Promotional &amp; supportive activities for Geriateric care</t>
  </si>
  <si>
    <t xml:space="preserve">(1) Health education regarding healthy aging, environmental modifications, nutritional requirements, life style &amp; behaviour changes (2) Educate family members for looking after disabled elderly person (3) Linkage with support group &amp; day care centre. (4) Motivate to join annual health checkup at village level </t>
  </si>
  <si>
    <t>The facility provides services for Pallative care as per guidelines</t>
  </si>
  <si>
    <t xml:space="preserve">Screening, monitoring &amp; referral  of Pallative Care patient is done </t>
  </si>
  <si>
    <t>Using Pallative care screening tool &amp; cases are identified. 
Fixed day &amp; referral linkage for complex cases</t>
  </si>
  <si>
    <t>Home based pallative care services are being provided</t>
  </si>
  <si>
    <t xml:space="preserve">Check pallative care team comprising of CHO, MPW, ASHA &amp; volunteer.
Check the team visit the patient/family regularly as per their schedule 
Provide psycho social support to family/patient
</t>
  </si>
  <si>
    <t>Check Home care kit is available &amp; case sheet are  updated</t>
  </si>
  <si>
    <t>Check sufficient number of kits are available, it contains supplies, equipment &amp; drugs as per requirement &amp; kits are regularly refilled.  home care case sheets are  filled completely &amp; legible</t>
  </si>
  <si>
    <t>Check essential narcotic drugs  are dispensed  on valid prescription</t>
  </si>
  <si>
    <t>Check prescription (made in duplicate having adequate information- issued by registered medical practioner) &amp; Check the process of scrutiny &amp; record keeping to ensure proper use of narcotics</t>
  </si>
  <si>
    <t>Check end of life care is given Pallative care team (whenever required)</t>
  </si>
  <si>
    <t>Check 'out of hours care', basic nursing care is provided, reporting of death in HWC - PHC/UPHC, bereavement support is given</t>
  </si>
  <si>
    <t xml:space="preserve">Check patient support groups are available </t>
  </si>
  <si>
    <t>Patient support group comprise of care givers, volunteer, patients &amp; CHO. Check their gathering is convened at least once in month</t>
  </si>
  <si>
    <t>HWC identify &amp; train volunteer in their services area for supporting pallative care activities</t>
  </si>
  <si>
    <t xml:space="preserve">May be from youth groups, mahila mandals, co operatives &amp; local NGOs etc.  Basic intoductory training to perform simple nursing task, taining on communication skills </t>
  </si>
  <si>
    <t>Promotional &amp; supportive activities for pallative care</t>
  </si>
  <si>
    <t>(1) Health education regarding  needs of pallative patietns (2) Educate family members for routine home based care (3) Linkage with support group &amp; day care centre. (4)Help in assessing various services as needed</t>
  </si>
  <si>
    <t>Standard E12</t>
  </si>
  <si>
    <t>The facility has established procedures for care of new born, infant and child as per guidelines</t>
  </si>
  <si>
    <t>Post natal visit &amp; counselling for new born &amp; infant care is provided as per guideline</t>
  </si>
  <si>
    <t>CHO &amp; CHW  are aware of danger signs of new born &amp; infant</t>
  </si>
  <si>
    <t>Not able drink or breast feed,vomiting, convulsions, lethergy Discharge from cord, pallor, cyanosis, Jaundice, pustules, hypothermia, unable to pass stool/urine, fever, diarrohea, indrawing of the chest  (2-12 months-50 breaths/min &amp; 12-5yrs-40 breaths/min)</t>
  </si>
  <si>
    <t>Primary management &amp; prompt referal of sick new born &amp; infants</t>
  </si>
  <si>
    <t xml:space="preserve"> Staff practice ETAT protocol. Stablization per disease condition. 
Check the time lag between referal &amp; admission/consultation</t>
  </si>
  <si>
    <t>Staff is aware of post natal care Counselling</t>
  </si>
  <si>
    <t>Exculsive breast feeding, cord care, maintenance of temperature, promoting hygiene practies, support for high risk babies</t>
  </si>
  <si>
    <t>The facility provides immunization services as per guideline</t>
  </si>
  <si>
    <t xml:space="preserve">Check for vaccines &amp; dilutents are kept as per the recommendation of guidelines </t>
  </si>
  <si>
    <t xml:space="preserve"> DPT, DT, Hep B ,TT vials &amp; dilutents are not kept in direct contact of ice pack , Discarded medicines are kept seperately
</t>
  </si>
  <si>
    <t xml:space="preserve">Reconstituted vaccines are not used after recommended time </t>
  </si>
  <si>
    <t xml:space="preserve">Ask staff about when BCG, measles and JE vaccines are constituted and till when these are valid for use. Should not be used beyond 4 hours after reconstitution. 
Vials should be  kept in platic box with label ' NOT TO BE USED' &amp;  discarded after 48 hrs/ before the next session, whichever is earlier.
</t>
  </si>
  <si>
    <t>Staff checks VVM level before using vaccines  and identify discard point</t>
  </si>
  <si>
    <t xml:space="preserve">Staff is aware of how check freeze damage for T-Series vaccines </t>
  </si>
  <si>
    <t>Vaccine recipient is asked to stay for half an hour after vaccination</t>
  </si>
  <si>
    <t>To observe any AEFI, Staff is aware of minor &amp; serious AEFI with its management, reporting of AEFI  Counselling on side effects and follow up visits (CEI)</t>
  </si>
  <si>
    <t xml:space="preserve">Check the availability of anaphylaxis kit with ANM at session site </t>
  </si>
  <si>
    <t xml:space="preserve">Kit constitute of job-aid, dose chart for adrenaline as per age (1 ml ampoule -3 no.), Tuberculin syringe (1ml-3 no.), 24H/25G needle- 3 no, swabs-3 no. updated contact information of DIO, MO PHC/CHC &amp; local ambulance services and adrenaline administration record slip. </t>
  </si>
  <si>
    <t>Check adrenaline is not expired in kit</t>
  </si>
  <si>
    <t>Give non compliance if kit is not available</t>
  </si>
  <si>
    <t>Check for injection site is not cleaned with sprit before administering vaccine dose</t>
  </si>
  <si>
    <t>Cleaning of injection site with spirit swab is not recommended</t>
  </si>
  <si>
    <t>Check that Staff knows how to use AD Syringe</t>
  </si>
  <si>
    <t xml:space="preserve">Ask for demonstration , How to peel, how to remove air bubble and injection site </t>
  </si>
  <si>
    <t>Staff is aware of the shelf life of Vit A once it is opened and ensures it is not given after shelf life</t>
  </si>
  <si>
    <t>Shelf life 6-8 weeks. Check mention of opening date is marked on bottle</t>
  </si>
  <si>
    <t>ANM/CHW is aware seggregation policy after completion of immunization session</t>
  </si>
  <si>
    <t>1. Seggregate use &amp; unused vials, Kept in sealed/zipper bag in the vaccine carrier cold chain (reverse cold chain) &amp; picked by AVD 
2 Vaccine carrier/ vaccines are not kept in field , in exceptional cases the vial should be discarded</t>
  </si>
  <si>
    <t>Staff is aware of  Open vial policy</t>
  </si>
  <si>
    <t>OVP is not applicable to opened reconstituted vials of measeles, BCG &amp; JE</t>
  </si>
  <si>
    <t>Check for HWC -SHC microplan for immunization &amp; its adequacy</t>
  </si>
  <si>
    <t xml:space="preserve">Staff is aware of how to calculate the number of beneficieries, qunatity of vaccines &amp; syringes </t>
  </si>
  <si>
    <t xml:space="preserve">Estimating the beneficiaries &amp; logistic. Preparing due list of expected beneficiarieis  including Number of beneficieries &amp; wastage/dosage per multidose vials
All the vaccines covered under OVP can be used up to 4 weeks if meeting OVP norms </t>
  </si>
  <si>
    <t>Check for HWC-SHC has prepared map with route of alternate vaccine delivery &amp; session site</t>
  </si>
  <si>
    <t xml:space="preserve">Check map depiciting  route for supplying vaccines to different sites </t>
  </si>
  <si>
    <t>HWC -HSC maintain tracking bag/ tickler box</t>
  </si>
  <si>
    <t>Counterfoil are updated &amp; utiized for follow up</t>
  </si>
  <si>
    <t>Management of children for ARI, diarrohea, malnutrition  and other illness</t>
  </si>
  <si>
    <t>Assessment for identification of ARI, diarrohea, malnutrition and Other Illness</t>
  </si>
  <si>
    <t>ARI: Chest indrawing difficulty in breathing ,coughing, fever, fast breathing
Malnutrition: Weakness/wasting, check weight for age, Check height for weight
Diarrohea: Sunken eyes, lethergic, unconscious, restless, irritable, pinch skin</t>
  </si>
  <si>
    <t>Management of diarrohea  is  done as per protocols</t>
  </si>
  <si>
    <t>ORS, Zn, Lot of fluids, &amp; treatment with Cotrimoxzol.  Counselling and referral if required</t>
  </si>
  <si>
    <t>Management of ARI  is  done as per protocols</t>
  </si>
  <si>
    <t>Symptomatic treatment, Paracetamol for fever, plenty of fluids, keep child &amp; give normal diet . Counselling &amp; referral if required</t>
  </si>
  <si>
    <t>Management of Malnutrition  is  done as per protocols</t>
  </si>
  <si>
    <t>Counselling for nutirition &amp; referral</t>
  </si>
  <si>
    <t>Screening, referral and follow up of children for anomalies, disabilities and developmental delays</t>
  </si>
  <si>
    <t xml:space="preserve">Functional linkage with RBSK team, referral &amp; follow up </t>
  </si>
  <si>
    <t>Standard E13</t>
  </si>
  <si>
    <t>The facility has established procedures for abortion and family planning as per government guidelines and law.</t>
  </si>
  <si>
    <t>Family planning counselling services are provided as per guidelines</t>
  </si>
  <si>
    <t>The client is given full information about family planing methods</t>
  </si>
  <si>
    <t>Importance of FP, Options available- ( limiting &amp; spacing method), time for  initiation &amp; adventages of various available methods. For Limiting method _ counselled &amp; referred to higher centre</t>
  </si>
  <si>
    <t>Staff is aware of Method specific counselling approaches</t>
  </si>
  <si>
    <t>BRAIDED Approach: Benefits of method, risk, consequence of failure, alternatives, inquiries, decision to withdraw, explaination of method choosen &amp; document of session</t>
  </si>
  <si>
    <t>Care seeker is councelled about contrindications &amp; adverse events of choosen FP methods</t>
  </si>
  <si>
    <t>Such as risks, advantages, and possible side effects of OCPs/ECP/ Injectable/IUCD/ centchroman , what to do if dose of contraceptive is missed, method of administration of ECP.</t>
  </si>
  <si>
    <t>Promotional activities for Family Planning are provided at facility under Mission Parivar Vikas</t>
  </si>
  <si>
    <t xml:space="preserve">Nayi Pahel Kit, Saas Bahu Samelan, Saarthi.
Give full complaince if facility is not covered under MPV but undertake promotional activities.
</t>
  </si>
  <si>
    <t>The facility provides spacing  methods for family planning as per guidelines</t>
  </si>
  <si>
    <t>Staff is aware of case selection criteria for family planning methods</t>
  </si>
  <si>
    <t xml:space="preserve">15-49 yrs, married 
</t>
  </si>
  <si>
    <t>Staff is aware of  options, indications &amp; methods for administrationfor Oral Contraceptives</t>
  </si>
  <si>
    <t>IUD insertion &amp; follow up is done as per standard protocol</t>
  </si>
  <si>
    <t>Injectable Contraceptives are given as per protocols</t>
  </si>
  <si>
    <t>The facility provides limiting  methods for family planning as per guidelines</t>
  </si>
  <si>
    <t>Staff is aware of case selection criteria for limiting mentods</t>
  </si>
  <si>
    <t>For sterlization: 22-49 yrs- 9female) &amp; 22-60yrs (male), married,  youngest child is atleast one year &amp; spouse has not opted for sterlization. Counselled &amp; referred to Higher centre</t>
  </si>
  <si>
    <t>HCW is taking &amp; encouraging for post sterlization follow up as per guidelines</t>
  </si>
  <si>
    <t>Check adherence to GoI guidelines 
Female Sterilization: Certification is issued one month after the surgery or after the first menstrual period, whichever is earlier.
Male Sterilization; Certifcate is  issued only after three months once the semen examination shows no sperm, certificate  can be delayed till 6 months if the semen shows sperm after 3 months. (A</t>
  </si>
  <si>
    <t>The facility provides counselling and abortion services for Medical termination of pregnancy as per guidelines</t>
  </si>
  <si>
    <t>Medical Method of abortion is are done as per guidelines</t>
  </si>
  <si>
    <t xml:space="preserve">Upto 7 weeks using mifepristone (RU486) &amp; misoprostol  by registered Medical practioner. 
</t>
  </si>
  <si>
    <t>CAC guideline</t>
  </si>
  <si>
    <t>MMA drug protocols are followed as per guidelines</t>
  </si>
  <si>
    <t>First Visit (Day 1) - 200 mg Mifepristone (oral)
2nd Visit (Day 3) -400 mcg Misprostole (sublingual/ buccal/ vaginal/oral)
3rd Visit (Day 15)- Confirm &amp; ensure complete abortion</t>
  </si>
  <si>
    <t xml:space="preserve">Pre &amp; post Procedure Councelling services are provided  </t>
  </si>
  <si>
    <t xml:space="preserve">Immediately report in case of Heavy bleeding, Severe abdominal pain/ distension, fainting, NO physical relation till bleeding stops. Counselling also includes for post pregnacny  Contraceptive methods </t>
  </si>
  <si>
    <t>Standard E14</t>
  </si>
  <si>
    <t>The facility provides Adolescent Reproductive and Sexual Health services as per guidelines.</t>
  </si>
  <si>
    <t>The facility provides promotive, preventive &amp; curative  service for adolescent</t>
  </si>
  <si>
    <t>Provision of education &amp; counselling services for  adolescent</t>
  </si>
  <si>
    <t>Nutritional Counselling,  Advice on topic related to Growth and development,puberty, myths &amp; misconception, pregnancy, safe sex, menstrual disorders,anemia, sexual abuse ,RTI/STI's etc.</t>
  </si>
  <si>
    <t>Services for treatment &amp; referral  of common  RTI/STI's, Nutritional Anaemia &amp; Menstrual disorders</t>
  </si>
  <si>
    <t>Haemoglobin estimation, weekly IFA tablet, and treatment for worm infestation, Symptomatic treatment , counselling , TT at 10 and 16 year.  Referral Linkages to ICTC and PPTCT</t>
  </si>
  <si>
    <t>Standard E15</t>
  </si>
  <si>
    <t>The facility has established procedures for Antenatal  and Post natal care as per guidelines</t>
  </si>
  <si>
    <t>There is an established procedure for Registration and follow up of pregnant women.</t>
  </si>
  <si>
    <t>Facility provides and updates “Mother and Child Protection Card”</t>
  </si>
  <si>
    <t xml:space="preserve">Check Mother &amp; Child Protection cards have been provided for each pregnant women at time of 1st registration/ First ANC </t>
  </si>
  <si>
    <t>Facility ensures early registration &amp; line listing of high risk ANC  cases</t>
  </si>
  <si>
    <t>Check ANC records for ensuring that majority of ANC registration is taking place within 12 week of Pregnancy in ANC register</t>
  </si>
  <si>
    <t>Clinical information &amp; records of ANC is kept with HWC-HSC</t>
  </si>
  <si>
    <t>Check, if there is a system of keeping copy of ANC information like LMP, EDD, Lab Investigation Findings , Examination findings etc. with them.Records of each ANC check-up is maintained  in ANC register</t>
  </si>
  <si>
    <t>Staff has knowledge of calculating expected pregnancies in the area</t>
  </si>
  <si>
    <t xml:space="preserve">Check with staff the expected pregnancies in her area / How to calculate it.(Birth Rate X Population/1000   Add 10% as correction factor (Still Birth) </t>
  </si>
  <si>
    <t xml:space="preserve">Tracking of Missed and left out ANC </t>
  </si>
  <si>
    <t xml:space="preserve">Check with ANM how she tracks missed out ANC. Use of MCTS by generating work plan and follow-up with ASHA, AWW etc.
Check if there is practice of recording Mobile no. of clients/next to kin for follow up </t>
  </si>
  <si>
    <t>All pregnant women get ANC check-up as per recommended schedule</t>
  </si>
  <si>
    <t>Ask staff about schedule of 4 ANC Visits
 (1st - &lt; 12 Weeks
2nd - &lt; 26 weeks 
3rd - &lt; 34 weeks 
4th &gt;34 to term)
Check ANC register whether all 4 ANC covered for most of the women (sample cases). 
At least one ANC visit is attended by Medical Officer (Preferably 3rd Visit -28-34 Weeks)</t>
  </si>
  <si>
    <t>There is an established procedure for History taking, Physical examination, and counselling of each antenatal woman, visiting the facility.</t>
  </si>
  <si>
    <t xml:space="preserve">At ANC clinic, Pregnancy is confirmed by performing urine test </t>
  </si>
  <si>
    <t xml:space="preserve">Check for ANC record that pregnancy has been confirmed by using Pregnancy test Kit (Nischay Kit) </t>
  </si>
  <si>
    <t xml:space="preserve">Last menstrual period (LMP) is recorded and Expected date of Delivery (EDD) is calculated on first visit </t>
  </si>
  <si>
    <t>Check   how staff confirms EDD &amp; LMP, (EDD = Date of LMP+9 Months+7 Days)  How she estimates if Pregnant women is unable to recall first day of last menstrual cycle ('Quickening', Fundal Height) .Check ANC records that it has been written</t>
  </si>
  <si>
    <t xml:space="preserve">Comprehensive Obstetric History is recorded </t>
  </si>
  <si>
    <t xml:space="preserve">
History of Pervious pregnancies including complications and procedures done, if any, is taken.History of current or past systemic illness like Hypertension, Diabetes, Tuberculosis, Rheumatic Heart Disease, Rh Incompatibility, malaria, etc. is taken.
Allergies to drugs, any treatment taken for infertility. </t>
  </si>
  <si>
    <t xml:space="preserve">Physical Examination &amp; vitals  of Pregnant Women is done on every ANC visit </t>
  </si>
  <si>
    <t xml:space="preserve">Pulse, Respiratory Rate , Pallor, Oedema. Height, weight &amp; BP- Check  any 3 ANC records/ MCP Card randomly to see that weight has been measured and recorded at every ANC visit
Observation and Correction of Flat or Inverted Nipples 
Palpation for any Lumps or Tenderness </t>
  </si>
  <si>
    <t xml:space="preserve">Abdominal Examination is done as per protocol </t>
  </si>
  <si>
    <t xml:space="preserve">Measurement of Fundal Height (ask staff how she correspond fundal high with Gestational Age), Auscultation for foetal heart sound ,
Palpation for Foetal lie and Presentation Check for findings recorded in MCPcard/ANC Records </t>
  </si>
  <si>
    <t>The facility ensures of drugs &amp; diagnostics are prescribed as per protocol</t>
  </si>
  <si>
    <t xml:space="preserve">Diagnostic  test for every pregnant women </t>
  </si>
  <si>
    <t xml:space="preserve">Check for Haemoglobin, confirmation of pregnancy, urine albumin &amp; sugar blood, blood sugar, Malaria. Check randomly any 3 MCP card/ ANC record for Haemoglobin test is done at every ANC visit and values are recorded.  Haemoglobin &amp; urine albumin &amp; sugar test is done on every ANC visit </t>
  </si>
  <si>
    <t>Referral is done for the remianing ANC diagnostics</t>
  </si>
  <si>
    <t>Such as blood group and Rh factor,Hepatitis B</t>
  </si>
  <si>
    <t xml:space="preserve">Tetanus Toxoid (2 Dosages/ Booster) have been during ANC visits </t>
  </si>
  <si>
    <t>Check randomly any 3 ANC records for confirming that TT1 (at the time of registration) and TT2 (one month after TT1) has been given to Primi gravida &amp; Booster dose for women getting pregnant within three years of previous pregnancy</t>
  </si>
  <si>
    <t>There is an established procedure for identification of High risk pregnancy and appropriate &amp; Timely referral.</t>
  </si>
  <si>
    <t xml:space="preserve">Staff can recognize the cases, which would need referral to Higher Centre(FRU) </t>
  </si>
  <si>
    <t>Anaemia, Bad obstetric history, CPD, PIH, APH, Medical Disorder complicating pregnancy, Malpresentation, foetal distress, PROM, obstructed labour.</t>
  </si>
  <si>
    <t xml:space="preserve">Staff is competent to identify Hypertension / Pregnancy Induced Hypertension </t>
  </si>
  <si>
    <t xml:space="preserve">Hypertension &amp; Pre Eclampsia
(Hypertension - Two consecutive reading taken four hours apart shows Systolic BP &gt;140 mmHg and/or Diastolic BP &gt; 90 mmHg
</t>
  </si>
  <si>
    <t>Staff is competent to identify Pre-Eclampsia</t>
  </si>
  <si>
    <t xml:space="preserve">Pre - Eclampsia- High BP with Urine Albumin (+2)
Imminent eclampsia -BP &gt;140/90 with positive albumin 2++, severe headache, Blurring of vision, epigastria pain &amp; oliguria in Urine </t>
  </si>
  <si>
    <t xml:space="preserve">Staff is competent to identify high risk cases based on Abdominal examination </t>
  </si>
  <si>
    <t xml:space="preserve">Identification and referral of cases with
Cephalo-pelvicpresentation, Malrpesentation, medical disorder complicating pregnancy, IUFD, amniotic fluid abnormalities.
</t>
  </si>
  <si>
    <t xml:space="preserve">Staff is competent to classify anaemia according to Haemoglobin Level </t>
  </si>
  <si>
    <t xml:space="preserve">&gt;11 gm% -Absence of Anaemia,10 to 11 gm% mild,
7-10 gm% Moderate Anaemia
&lt;7 gm% Severe Anaemia </t>
  </si>
  <si>
    <t xml:space="preserve">Line listing of pregnant women with moderate and sever anaemia </t>
  </si>
  <si>
    <t>Check the records  whether Line-listing of severely anaemic women are maintained at the HWC</t>
  </si>
  <si>
    <t>Staff is aware of prophylactic &amp; Therapeutic dose of IFA &amp;  progress is monitored</t>
  </si>
  <si>
    <t xml:space="preserve">Prophylactic - one IFA tablet per day for six months during ANC &amp;PNC. Therapeutic dose- double the dose in case of anaemia.  Improvement in haemoglobin label is continuously monitored and recorded </t>
  </si>
  <si>
    <t>Counselling of pregnant women is done as per standard protocol and gestational age</t>
  </si>
  <si>
    <t xml:space="preserve">Pregnant women is counselled for Planning and preparation for Birth </t>
  </si>
  <si>
    <t xml:space="preserve">Registration, Identification of institution as per clinical condition </t>
  </si>
  <si>
    <t>Pregnant women is counselled recognizing danger signs during pregnancy</t>
  </si>
  <si>
    <r>
      <t xml:space="preserve">Swelling (oedema), bleeding </t>
    </r>
    <r>
      <rPr>
        <b/>
        <sz val="11"/>
        <color theme="1"/>
        <rFont val="Calibri"/>
        <family val="2"/>
        <scheme val="minor"/>
      </rPr>
      <t xml:space="preserve">even spoting, </t>
    </r>
    <r>
      <rPr>
        <sz val="11"/>
        <color theme="1"/>
        <rFont val="Calibri"/>
        <family val="2"/>
        <scheme val="minor"/>
      </rPr>
      <t>blurred vision, headache, pain abdomen, vomiting, pyrexia, watery &amp; foul smelling discharge &amp; Yellow urine</t>
    </r>
  </si>
  <si>
    <t>Pregnant women is counselled Recognizing sign of labour &amp; arrange for referral transport</t>
  </si>
  <si>
    <t>A bloody, sticky discharge (Show) and regular  painful uterine contractions. C ontact number of the ambulance is communicated</t>
  </si>
  <si>
    <t>Pregnant women is counselled Diet,Rest, breast feeding &amp; family planning</t>
  </si>
  <si>
    <t>Increase Dietary Intake
Diet rich in proteins, iron, vitamin A, vitamin C, calcium and other essential micronutrients. Initiate breastfeeding especially colostrum feeding within an hour of birth.
Do not give any pre-lacteal feeds. (Sugar, water, Honey)
Ensure good attachment of the baby to the breast.
Exclusively breastfeed the baby for six months.
Breastfeed the baby whenever he/she demands milk. Follow the practice of rooming in. Different Options available including 
IUCD, PPIUCD, vasectomy, long acting injectable, etc.</t>
  </si>
  <si>
    <t>There is a established procedures for Postnatal visits &amp; counselling of Mother and Child</t>
  </si>
  <si>
    <t xml:space="preserve">Check Mother is educated &amp; counselled about danger signs during puerperium &amp;  during postnatal visit  </t>
  </si>
  <si>
    <t xml:space="preserve">Danger signs :Excessive PV bleeding, breathing difficulty, convulsion, severe headache, abdominal pain, foul smelling lochia, urine dribbling, perineal pain, painful &amp; redness of breast. </t>
  </si>
  <si>
    <t>Standard E16</t>
  </si>
  <si>
    <t>The facility has established procedure for intranatal care as per guidelines</t>
  </si>
  <si>
    <t>Established procedures and standard protocols for management of different stages of labour including AMTSL (Active Management of third Stage of labour) are followed at the facility</t>
  </si>
  <si>
    <t xml:space="preserve">Management of 1st stage of labour:
</t>
  </si>
  <si>
    <t xml:space="preserve">Check progress is recorded, Women is allowed to give birth in the position she wants , Check progress is recorded on partograph.
Women are encouraged and counselled for allowing birth companion of their choice </t>
  </si>
  <si>
    <t>Management of 2nd stage of labour:</t>
  </si>
  <si>
    <t xml:space="preserve">Ensures 'six cleans' are followed during delivery 
Clean hands, Clean Surface, clean blade, clean cord tie, clean towel &amp; clean cloth to wrap mother .
Allows the spontaneous delivery of head , gives Perineal support and assist in delivering baby. Check progress is recorded on partograph </t>
  </si>
  <si>
    <t>Check no unnessary episiotomy and unnecessary augmentation and induction labour is done using uterotonic drugs</t>
  </si>
  <si>
    <t xml:space="preserve">Check with records/ interview with staff if they are still practicing routine episiotomy &amp; Check uterotonics such as oxytocin and mesoperstol is not used  for routine induction  normal labour unless clear medical indication and the expected
benefits outweigh the potential harms </t>
  </si>
  <si>
    <t xml:space="preserve">Active Management of Third stage of labour </t>
  </si>
  <si>
    <t xml:space="preserve">Palpation of  mother's abdomen to rule out presence of second baby, use of uterotonic drugs, Controlled cord traction during contraction, uterine massage  &amp; Checks Placenta &amp; Membranes for Completeness  </t>
  </si>
  <si>
    <t xml:space="preserve"> Staff is aware of route, doses and time of Uterotonic Drugs</t>
  </si>
  <si>
    <t xml:space="preserve">Administration of 10 IU of oxytocin IM with in 1 minute of Birth </t>
  </si>
  <si>
    <t xml:space="preserve">Facility staff adheres to standard procedures for routine care of new-born immediately after birth and new new born resuscitation </t>
  </si>
  <si>
    <t xml:space="preserve">Wipes the baby with a clean pre-warmed towel and wraps baby in second pre-warmed towel;  </t>
  </si>
  <si>
    <t>Check staff competence through demonstration or case observation. Also Check recording for date, Time of Birth &amp; Weight of new born</t>
  </si>
  <si>
    <t>What about preterm&amp; cortocosteriods</t>
  </si>
  <si>
    <t>Performs delayed cord clamping and cutting (1-3 min) &amp; Initiates breast-feeding soon after birth</t>
  </si>
  <si>
    <t xml:space="preserve">Check staff competence through demonstration or case observation  </t>
  </si>
  <si>
    <t>Records birth weight and gives injection vitamin K</t>
  </si>
  <si>
    <t xml:space="preserve">New born Resuscitation </t>
  </si>
  <si>
    <t>There is established procedure for management/Referral of Obstetrics Emergencies as per scope of services.</t>
  </si>
  <si>
    <t xml:space="preserve">Staff is aware of Indications for refereeing patient for to higher center </t>
  </si>
  <si>
    <t xml:space="preserve">Ask staff how they identify slow progress of labour , How they interpret Partogram </t>
  </si>
  <si>
    <t xml:space="preserve">Initial Management of  Eclampsia \Pre Eclampsia </t>
  </si>
  <si>
    <t xml:space="preserve">Ask staff about how they Manage eclampsia cases Monitors BP in every case, and tests for proteinuria if BP is &gt;140/90 mmHg with convulsion and proteinuria, Give Inj. Magnesium Sulphate
5g (10ml, 50% ) in each buttock deep I.M.)
If delivery is not imminent refer the patient to FRU 
</t>
  </si>
  <si>
    <t xml:space="preserve">Post Partum Haemorrhage </t>
  </si>
  <si>
    <t>Ask staff how they manage pots partum haemorrhage 
Assessment of bleeding (PPH if &gt;500 ml or &gt; 1 pad soaked in 5 Minutes. IV Fluid, bladder catheterization, measurement of urine output,  Administration of 20 IU of Oxytocin in 1L NS/RL 60 drops per minute . Refer the patient</t>
  </si>
  <si>
    <t xml:space="preserve">Management of Retained Placenta </t>
  </si>
  <si>
    <t xml:space="preserve">Administration of another dose of Oxytocin 20IU in 500 ml of RL at 40-60 drops/min an attempt to deliver placenta with repeat controlled cord traction. If this fails performs manual removal of Placenta </t>
  </si>
  <si>
    <t>Check in sub centre any thing else to be added (Pick from LaQshay)</t>
  </si>
  <si>
    <t>Standard E17</t>
  </si>
  <si>
    <t>The facility has established procedure for post natal Care</t>
  </si>
  <si>
    <t xml:space="preserve">Post partum Care is provided to the mothers </t>
  </si>
  <si>
    <t>Mother is monitored as per post natal care guideline</t>
  </si>
  <si>
    <t>Check for records of Uterine contraction, bleeding, temperature, B.P, pulse, Breast examination, (Nipple care, milk initiation). Check for perineal wash is performed</t>
  </si>
  <si>
    <t>Area of Concern F: Infection Control</t>
  </si>
  <si>
    <t>Standard F1</t>
  </si>
  <si>
    <t>The facility has established program for infection prevention and control</t>
  </si>
  <si>
    <t>Facility ensures that staff is working as team and monitor the infection control practices</t>
  </si>
  <si>
    <t>Staff is working as team to improve sanitation &amp; hygiene of the facility</t>
  </si>
  <si>
    <t>Check staff is aware of  their  Roles and responsibilities in terms of sanitation &amp; hygiene. Check CHO/ANM meet regularly to review the activities.</t>
  </si>
  <si>
    <t xml:space="preserve">Check Records of Medical Checkup and Immunization </t>
  </si>
  <si>
    <t xml:space="preserve">All staff undergo  medical Checkup at least once in year and immunization with atleast Heptatis B and TT </t>
  </si>
  <si>
    <t xml:space="preserve">Facility  has a system to monitor cleaniness &amp; hygiene  practices </t>
  </si>
  <si>
    <t xml:space="preserve">Regular  monitoring of cleaniness &amp; hygiene </t>
  </si>
  <si>
    <t>Standard F2</t>
  </si>
  <si>
    <t>The facility has defined and Implemented procedures for ensuring hand hygiene practices</t>
  </si>
  <si>
    <t>Hand Hygiene facilities are provided at point of use &amp; ensures adherence to standard practices</t>
  </si>
  <si>
    <t>Availability of Hand washing facilties</t>
  </si>
  <si>
    <t>Washbasin with functional drainage pipe, tap, running water, Soap (Soap bar/liquid), AHR, Display of hand washing poster (Pictorial- Local lanaguage)</t>
  </si>
  <si>
    <t xml:space="preserve">Check  Washbasin, tap &amp; running water as per standard protocols </t>
  </si>
  <si>
    <t>Check  washbasin is  wide and deep enough to prevent splashing and retention of water.
 Check for availability of  elbow operated tap adequate running water through piped water distribution system.</t>
  </si>
  <si>
    <t xml:space="preserve">Check availability of  Soap/ AHR for outreach </t>
  </si>
  <si>
    <t xml:space="preserve">Staff is trained and adheres to hand washing practices </t>
  </si>
  <si>
    <t>Demonstration and random observation (Five Moments of handwashing , Six Steps of Hand washing )</t>
  </si>
  <si>
    <t>Standard F3</t>
  </si>
  <si>
    <t>The facility ensures standard practices and equipment for Personal protection</t>
  </si>
  <si>
    <t>The facility ensures availability of personal protection equipment and ensures  adherence to standard practices</t>
  </si>
  <si>
    <t>Check availability &amp; use of  PPE</t>
  </si>
  <si>
    <t xml:space="preserve">Check adequate required  gloves, mask &amp; apron etc is available &amp; used
Check Disposable Gloves, Cap, Mask  are not reused, 
Check records for continuity of supply.
</t>
  </si>
  <si>
    <t>Compliance to correct method of wearing and removingPPE</t>
  </si>
  <si>
    <t>Staff is aware of method of wearning and removing the PPE</t>
  </si>
  <si>
    <t>Availablity &amp; adherenece to Personal protective kit for infectious patients/ HIV pts.</t>
  </si>
  <si>
    <t>Standard F4</t>
  </si>
  <si>
    <t>The facility has standard procedures for disinfection and sterilization equipment and instruments.</t>
  </si>
  <si>
    <t>The facility ensures availability of material and adherence to Standard Practices for decontamination and cleaning of instruments and followed by procedure/ patient care areas.</t>
  </si>
  <si>
    <t>Adequate supply of decontamination  and cleaning agents  at the point of use</t>
  </si>
  <si>
    <t>Check records of indent &amp; Utilization</t>
  </si>
  <si>
    <t xml:space="preserve">Staff is trained for the deconatmination and cleaning procedure </t>
  </si>
  <si>
    <t xml:space="preserve">Ask whether staff know how to make chlorine solution, </t>
  </si>
  <si>
    <t xml:space="preserve">Decontamination and cleaning of instruments and surfaces </t>
  </si>
  <si>
    <t>Observe staff about the decontamination of  instruments is done with 0.5% of chlorine soultion for 10 min. Check instrucment are cleaned throughly with  soap or detergent and water. Ask staff when &amp; how they clean the  surfaces</t>
  </si>
  <si>
    <t>The facility ensures standard practices and materials for disinfection and sterilization of instruments and equipment</t>
  </si>
  <si>
    <t>Staff adhere to the process of disinfection</t>
  </si>
  <si>
    <t>(1) Check staff is aware of process of HLD and sterlization
(2) Check the reusble itmem are free from visible contamination &amp; disinected</t>
  </si>
  <si>
    <t>Standard F5</t>
  </si>
  <si>
    <t>The facility has defined and established procedures for segregation, collection, treatment and disposal of Bio Medical and hazardous Waste.</t>
  </si>
  <si>
    <t>The facility ensures segregation and storage of Bio Medical Waste as per guidelines</t>
  </si>
  <si>
    <t xml:space="preserve">Availability of colour coded bins and non chlorinated plastic bags and needle cutters  at point of waste generation </t>
  </si>
  <si>
    <t>Availability of  bins and non chlorinated plastic bag, Covered and Foot operated bins with Display of Bio Hazard sign.
Availability of needle/hub cutter &amp; puncture proof boxes
Check the adequacy of supply</t>
  </si>
  <si>
    <t>Seggregation of BMW is done as per Bio medical waste management rules 2016 &amp; their subsequent amendents</t>
  </si>
  <si>
    <t xml:space="preserve">Seggregation of BMW as per 2016: 
Yellow - Human Anatomical waste, Items contaminated with blood, body fluids,dressings,  cotton swabs and bags containing residual or discarded components. etc.
Red - Items such as tubing,  bottles, intravenous tubes and sets, catheters, urine bags, syringes (without needles and fixed needle syringes)  and vaccutainers with their needles cut) and gloves
White - Sharps waste  including Metals in  (translucent)  Puncture proof,  Leak proof,  temper proof containers :Needles, syringes with fixed needles, needles from needle tip cutter or  burner, scalpels, blades, or any other contaminated sharp object that may cause puncture and cuts. This includes both used, discarded and contaminated metal sharps.
Blue : Contaminated and broken Glass  are disposed in puncture proof and leak proof box/ container such as  Vials, slides and other broken infected glass
 </t>
  </si>
  <si>
    <t>Display of work instructions for segregation &amp;  there is no mixing of infected &amp; general waste</t>
  </si>
  <si>
    <t>Pictorial and in local language;</t>
  </si>
  <si>
    <t xml:space="preserve">HWC has designated area for storage og BMW </t>
  </si>
  <si>
    <t>(1)  BMW  is not stored for more than 48 hours
(2) Functional linkage with CTF/  If Functional deep burial &amp; share pit is available- dispose waste on regular basis,  Check there is no scope for unauthorized entry;Display of Bio Hazard sign at the point of use</t>
  </si>
  <si>
    <t xml:space="preserve">The facility ensures management of sharps as per guidelines </t>
  </si>
  <si>
    <t>Disinfection of  broken / discarded Glassware   is done as per recommended procedure</t>
  </si>
  <si>
    <t>Check if such waste is pre treated with 1-2% of Sodium Hypochloride (having 30% of residual chlorine) for 20 min</t>
  </si>
  <si>
    <t xml:space="preserve">Sharp waste is storaed in puncture proof container </t>
  </si>
  <si>
    <t>Check avaialblity of puncture, leak and temper proof container at point of use</t>
  </si>
  <si>
    <t>Availability of post exposure prophylaxis  and staff is aware what to do in such condition</t>
  </si>
  <si>
    <t>Check  staff  is aware of  what to do in case of sharp injury,  Whom to report. See if any reporting has been done  and treatment provided</t>
  </si>
  <si>
    <t>The facility ensures management of hazardous &amp; general waste</t>
  </si>
  <si>
    <t>Facility has provision for liquid waste management</t>
  </si>
  <si>
    <t>Liquid waste is made safe before mixing with other waste. On site provision lkiquid waste disinfection set up</t>
  </si>
  <si>
    <t>Check facility is mercury free</t>
  </si>
  <si>
    <t>Give partial complaince if staff know how to manage mercury spill &amp; mercury spill kit is available</t>
  </si>
  <si>
    <t>Disposal of general waste</t>
  </si>
  <si>
    <t xml:space="preserve">Mechanism for removal of general waste from faciltiy &amp; its disposal </t>
  </si>
  <si>
    <t>The facility ensures transportation &amp; disposal of waste as per guidelines</t>
  </si>
  <si>
    <t>HWC -HSC waste is collected &amp; Transported o in close container/bag</t>
  </si>
  <si>
    <t xml:space="preserve">Check the functional linkage/records with CWTF operator or has pre approved functional deep burial </t>
  </si>
  <si>
    <t>HWC has facility for disposal of Biomedical waste</t>
  </si>
  <si>
    <t>The Health facility within 75 km of CTF shall have valid contract with CTF for disposal of BMW waste/ Else facility should have deep burial pit and sharp pit within premises of Health facility. Such deep burial pit should have approval prescribed authority &amp; would meet the norms</t>
  </si>
  <si>
    <t>Facility manages recyclable waste as per approved procedure</t>
  </si>
  <si>
    <t>Facility hand over the plastic waste to registered vendor through  BPHC /CHC</t>
  </si>
  <si>
    <t xml:space="preserve">No burning of any category of waste within/outisde HWC </t>
  </si>
  <si>
    <t>Area of Concern G: Quality Management</t>
  </si>
  <si>
    <t>Standard G1</t>
  </si>
  <si>
    <t>The facility has established organizational framework for quality improvement.</t>
  </si>
  <si>
    <t>The facility has a quality improvement team and it review its quality activities at periodic intervals</t>
  </si>
  <si>
    <t xml:space="preserve">The HWC  has a Quality team in place </t>
  </si>
  <si>
    <t xml:space="preserve">MO-PHC, CHO, ANM/Staff nurse, MPW &amp; ASHA. 
Team members are aware of their respective responsibilities and roles
</t>
  </si>
  <si>
    <t>Quality  team meets monthly and review its activities</t>
  </si>
  <si>
    <t xml:space="preserve">Check the records/ Minutes of meetings </t>
  </si>
  <si>
    <t>Quality team review  its  services as per the packages being adopted</t>
  </si>
  <si>
    <t>HWC performance &amp; quality indicators are reviewed in meeting</t>
  </si>
  <si>
    <t xml:space="preserve">Results of Internal /External assessment are discussed in the meeting </t>
  </si>
  <si>
    <t>Progress on time bound action plan is reviewed</t>
  </si>
  <si>
    <t xml:space="preserve">Resolutions of meeting is effectviely communicated </t>
  </si>
  <si>
    <t>Standard G2</t>
  </si>
  <si>
    <t>The facility has established system for patient and employee satisfaction</t>
  </si>
  <si>
    <t xml:space="preserve">The facility ensures mechanism for conducting patient and employee satisfection survey </t>
  </si>
  <si>
    <t xml:space="preserve">Patient  satisfaction survey is done </t>
  </si>
  <si>
    <t>On defined intervals</t>
  </si>
  <si>
    <t xml:space="preserve">Employee   satisfaction survey is done </t>
  </si>
  <si>
    <t xml:space="preserve">Analysis of low performing attributes is done </t>
  </si>
  <si>
    <t>Actions are taken on lowest performing factors</t>
  </si>
  <si>
    <t>Standard G3</t>
  </si>
  <si>
    <t>The facility has established, documented, implemented and updated Standard Operating Procedures for all key processes and support services.</t>
  </si>
  <si>
    <t xml:space="preserve">Updated work instructions for all key clinical processes are available </t>
  </si>
  <si>
    <t>Instructions for using RDK are available</t>
  </si>
  <si>
    <t>Check it covers details of process of testing, control &amp; interpetation. (As per Service mandate)</t>
  </si>
  <si>
    <t>Work instruction for RMNCHA services</t>
  </si>
  <si>
    <t>WI for screening, management and appropriate referral of NCDs</t>
  </si>
  <si>
    <t xml:space="preserve"> HT, Diabetes Oral, cervical and breast cancer. 
Screening using acetyl salicylic acid.</t>
  </si>
  <si>
    <t>WI for screening, management and appropriate referral of Communicable disease</t>
  </si>
  <si>
    <t>Malaria , dengue, TB, Leprosy, HIV-AIDSand Hepatitis</t>
  </si>
  <si>
    <t xml:space="preserve">WI for screening and referal of patients with mental disorders </t>
  </si>
  <si>
    <t>WI for screening of common opthalmic  problems</t>
  </si>
  <si>
    <t>WI for screening of  ENT problems</t>
  </si>
  <si>
    <t>WI for screening of common oral  problems</t>
  </si>
  <si>
    <t>WI for screening of common elderly &amp; palliative care</t>
  </si>
  <si>
    <t>WI for management of emergency medical services</t>
  </si>
  <si>
    <t>WI for infection prevention &amp; Bio medical waste management</t>
  </si>
  <si>
    <t xml:space="preserve"> Work instruction for conducting the Normal vaginal delivery</t>
  </si>
  <si>
    <t>Simplified Partograph;  First aid management in case of PPH, sepsis, eclampsia and  RMC</t>
  </si>
  <si>
    <t xml:space="preserve"> Work instruction for management of new born</t>
  </si>
  <si>
    <t>Essential new born care,  New born  Asphyxia management , assessment for identification of danger sign.</t>
  </si>
  <si>
    <t>Work instructions are updated perodically as per latest guidelines</t>
  </si>
  <si>
    <t>WI are updated as per current practices</t>
  </si>
  <si>
    <t xml:space="preserve">Check with staff if they are well versed with the Work Instrucions </t>
  </si>
  <si>
    <t>Standard G4</t>
  </si>
  <si>
    <t>The facility has established system of periodic review of clinical, support and quality management processes</t>
  </si>
  <si>
    <t xml:space="preserve">Handholding support and supervision is provided to HWC by PHC, block/ district/state teams </t>
  </si>
  <si>
    <t>Service delivery and performance of HWC is reviewed  regularly</t>
  </si>
  <si>
    <t xml:space="preserve"> Through monthly visits by MO PHC</t>
  </si>
  <si>
    <t>HWC performance is reviewed regularly by block/district/state nodal officer</t>
  </si>
  <si>
    <t>Quaterly -By Block nodal officer, Bi Annual -District Nodal officer</t>
  </si>
  <si>
    <t xml:space="preserve">Check gaps have been identified and actions are taken </t>
  </si>
  <si>
    <t xml:space="preserve">Check number gaps closed as per last quarter  report </t>
  </si>
  <si>
    <t>The facility conducts periodic internal assessment</t>
  </si>
  <si>
    <t xml:space="preserve">Periodic assessment using NQAS checklist </t>
  </si>
  <si>
    <t>At least once in year</t>
  </si>
  <si>
    <t xml:space="preserve">Periodic assessment using Kayakalp checklist </t>
  </si>
  <si>
    <t xml:space="preserve">Quaterly </t>
  </si>
  <si>
    <t>The facility ensures non compliances are recorded adequately and action plan is made on the gaps found in the assessment/review  process using quality improvement methods</t>
  </si>
  <si>
    <t>Non Compliance found in the internal Assessment using NQAS, Kayakalp and other monitoring checklists are recorded</t>
  </si>
  <si>
    <t xml:space="preserve">Root cause analysis is done  </t>
  </si>
  <si>
    <t>Using brainstorming, Fishbone analysis or why-why analysis</t>
  </si>
  <si>
    <t>HWC team improve the identified non compliances &amp; action are taken</t>
  </si>
  <si>
    <t>Using PDCA approach</t>
  </si>
  <si>
    <t>Standard G5</t>
  </si>
  <si>
    <t>Facility has defined Mission, Values, Quality policy and Objectives, and approved plan to achieve them.</t>
  </si>
  <si>
    <t xml:space="preserve">The facility has defined Quality policy and quality objectives </t>
  </si>
  <si>
    <t xml:space="preserve">Quality policy are defined </t>
  </si>
  <si>
    <t>Staff is aware of  Quality Policy. 
Quality Policy is  displayed in local language</t>
  </si>
  <si>
    <t>Quality objectives are defined for the HWC</t>
  </si>
  <si>
    <t>Check whether the objectives are SMART and in sync with the Quality Policy</t>
  </si>
  <si>
    <t xml:space="preserve">There is system for monitoring of performance toward quality objectives </t>
  </si>
  <si>
    <t>Area of Concern H: Outcome</t>
  </si>
  <si>
    <t>Standard H1</t>
  </si>
  <si>
    <t>The facility measures Productivity Indicators</t>
  </si>
  <si>
    <t>The facility measures productivity indicators  for essential services on monthly basis</t>
  </si>
  <si>
    <t>The facility measures productivity indicators  for expanded range of  services on monthly basis</t>
  </si>
  <si>
    <t xml:space="preserve">The facility ensures compliance of key productivity indicators with National/State benchmarks </t>
  </si>
  <si>
    <t>Standard H2</t>
  </si>
  <si>
    <t>The facility measures efficiency Indicators.</t>
  </si>
  <si>
    <t>The facility measures efficiency indicators on monthly basis</t>
  </si>
  <si>
    <t>The facility measures efficiency indicators  for expanded range of  services on monthly basis</t>
  </si>
  <si>
    <t xml:space="preserve">The facility ensures compliance of key efficiency indicators with National/State benchmarks </t>
  </si>
  <si>
    <t>Standard H3</t>
  </si>
  <si>
    <t>The facility measures Clinical Care Indicators.</t>
  </si>
  <si>
    <t>The facility measures clinical care indicators  on monthly basis</t>
  </si>
  <si>
    <t>The facility measures clinical care indicators  for expanded range of  services on monthly basis</t>
  </si>
  <si>
    <t xml:space="preserve">The facility ensures compliance of key clinical care indicators with National/State benchmarks </t>
  </si>
  <si>
    <t>Standard H4</t>
  </si>
  <si>
    <t>The facility measures service Quality Indicators</t>
  </si>
  <si>
    <t>Client Satisfaction Score (Patients)</t>
  </si>
  <si>
    <r>
      <t xml:space="preserve">Sum of </t>
    </r>
    <r>
      <rPr>
        <i/>
        <sz val="11"/>
        <color theme="1"/>
        <rFont val="Calibri"/>
        <family val="2"/>
        <scheme val="minor"/>
      </rPr>
      <t xml:space="preserve">average satisfaction score </t>
    </r>
    <r>
      <rPr>
        <sz val="11"/>
        <color theme="1"/>
        <rFont val="Calibri"/>
        <family val="2"/>
        <scheme val="minor"/>
      </rPr>
      <t>of each respondent
(Average satisfaction score = sum total of scores of attributes/number of total attributes)</t>
    </r>
  </si>
  <si>
    <t>Client Satisfaction Score (Community)</t>
  </si>
  <si>
    <t>The facility measures service quality indicators  for expanded range of  services on monthly basis</t>
  </si>
  <si>
    <t xml:space="preserve">The facility ensures compliance of key serice quality indicators with National/State benchmarks </t>
  </si>
  <si>
    <t>Standard H5</t>
  </si>
  <si>
    <t>Facility analyse the indicators and use them for decision making.</t>
  </si>
  <si>
    <t>The facility ensure that  collected data is analysed and timely reported to next level</t>
  </si>
  <si>
    <t xml:space="preserve">The facility utilises the selected indicators for improvement </t>
  </si>
  <si>
    <t>PDCA</t>
  </si>
  <si>
    <t>National Quality Assurance Standards</t>
  </si>
  <si>
    <t>Health &amp; Wellness Centre -Sub Centre</t>
  </si>
  <si>
    <t>Assessment Method</t>
  </si>
  <si>
    <t>Compliance</t>
  </si>
  <si>
    <t>Standard B1</t>
  </si>
  <si>
    <t>No. of OPD Cases per month</t>
  </si>
  <si>
    <t xml:space="preserve">Case specific OPD of pregnant mothers, neonate,  infant, children, adolescent, FP and CD </t>
  </si>
  <si>
    <t>No. of follow up cases per month</t>
  </si>
  <si>
    <t>No. of  cases referred to higher centre per month</t>
  </si>
  <si>
    <t xml:space="preserve">Case sepecific referral of pregnant mothers, neonate,  infant, children, adolescent, FP and CD </t>
  </si>
  <si>
    <t>No. of Normal deliveries conducted</t>
  </si>
  <si>
    <t>Type B SC</t>
  </si>
  <si>
    <t>No. of Case specific OPD per month</t>
  </si>
  <si>
    <t>As per Service package i.e NCD (Hypertension, Diabetes &amp; cancer), Eye, ENT, Oral Health, elderly, pallative, Medical Emergency &amp; Mental Health etc</t>
  </si>
  <si>
    <t>No. of case specific follow up per month</t>
  </si>
  <si>
    <t xml:space="preserve">No. of  drop out rate cases following identification </t>
  </si>
  <si>
    <t>Percentage of Population coverage</t>
  </si>
  <si>
    <t>(No. of people enumerated*100)/Total population of catered by HWC</t>
  </si>
  <si>
    <t>Percentage of population empanelled under HWC</t>
  </si>
  <si>
    <t>(No. of people who have been empanelled) *100/ population enumerated under HWC</t>
  </si>
  <si>
    <t>Percentage of special outreach session conducted (for vulnerable population)</t>
  </si>
  <si>
    <t>Percentage of women receiving all four ANCs</t>
  </si>
  <si>
    <t>Drop out rate for Pentavalent immunization</t>
  </si>
  <si>
    <t>No. of stock out days of essential medicines</t>
  </si>
  <si>
    <t xml:space="preserve">As per Service package </t>
  </si>
  <si>
    <t>No. of stock out days of essential diagnostic test</t>
  </si>
  <si>
    <t>No. of Yoga session conducted in month</t>
  </si>
  <si>
    <t>Percentage of high risk pregnancy identified during ANC</t>
  </si>
  <si>
    <t>Percentage of AEFI cases reported</t>
  </si>
  <si>
    <t>Percentage od Children with diarrohea treated with ORS &amp; Zn</t>
  </si>
  <si>
    <t>Treatment completion rate for Tuberculosis</t>
  </si>
  <si>
    <t>IUCD rejection rate</t>
  </si>
  <si>
    <t xml:space="preserve">Percentage of Anaemia cases treated successfully </t>
  </si>
  <si>
    <t>Percentage of cases on treatment achieved blood pressure control</t>
  </si>
  <si>
    <t>Percentage of cases on treatment achieved blood sugar control</t>
  </si>
  <si>
    <t>Percentage of cases screened positive for cancer underwent biopsy</t>
  </si>
  <si>
    <t xml:space="preserve">Percentage of cancer cases underwent treatement for each cancer </t>
  </si>
  <si>
    <t>The facility measures service quality indicators   on monthly basis</t>
  </si>
  <si>
    <t>Percentage of  cases who started treatment at PHC/above are still under treatment for last 3 months</t>
  </si>
  <si>
    <t>As per service package</t>
  </si>
  <si>
    <t xml:space="preserve">Data is collected and maintained monthly by the designated person </t>
  </si>
  <si>
    <t>As per service packages</t>
  </si>
  <si>
    <t>Collected data is analyzed periodically</t>
  </si>
  <si>
    <t>Monthly/quaterly</t>
  </si>
  <si>
    <t xml:space="preserve">Low performing indicators are identifed </t>
  </si>
  <si>
    <t xml:space="preserve">SMART aim for improvement is  defined </t>
  </si>
  <si>
    <t xml:space="preserve">Root cause analysis &amp; improvement actions are  undertaken </t>
  </si>
  <si>
    <t>Indicators are regularly  monitored for sustenance</t>
  </si>
  <si>
    <t>Services for early registration, screening including lab investigation ,counselling, Management of pregancy &amp; identification of  High risk , danger signs during pregancy.</t>
  </si>
  <si>
    <t>First aid, referral  &amp; follow up services for High risk pregnancies are provided</t>
  </si>
  <si>
    <t>APH, PIH, pre eclampsia, Severe Anaemia, IUGR, Multiple pregancies, Gestational Diabetes , Syphilis and bad obstretic history</t>
  </si>
  <si>
    <t>Availability of Normal Vaginal delivery services  and referral services for Obstretics emergencies</t>
  </si>
  <si>
    <t>Normal Delivery using partograph, identification &amp; management of Danger sign during labour and post delivery 24 hr stay</t>
  </si>
  <si>
    <t>If SC type B</t>
  </si>
  <si>
    <t>Availability of  prompt referral services for Obstretics emergencies</t>
  </si>
  <si>
    <t>PPH, Eclampsia, Sepesis.</t>
  </si>
  <si>
    <t>Identification, primary management &amp; prompt referral services of Sick new Born &amp; infant</t>
  </si>
  <si>
    <t>New Born: Low birth weight newborns &lt;1800gms, Preterm, Sepsis, Birth asphxia, Conginetal anomalies
Infant: ARI, Diarrohea, Jaundice, anaemia &amp; malnutrition, Developmental Delays</t>
  </si>
  <si>
    <t xml:space="preserve">Availabiity of Immunization Services </t>
  </si>
  <si>
    <t>Complete immunization schedule &amp; reporting of AEFI both at Sub centre &amp; outreach</t>
  </si>
  <si>
    <t>Availability of post natal new born care services</t>
  </si>
  <si>
    <t>Essential New born care including new born rescuscitation</t>
  </si>
  <si>
    <t xml:space="preserve">Identification, primary management, referral &amp; follow up services for Childhood ailments </t>
  </si>
  <si>
    <t>Anaemia,  malnutrition, Vaccine Preventable diseases, ARI,  diarrhoea, Fever, ENT problems, Skin infections, worm infestations, poisoning, injuries/ accidents, 4D's,Sickle cell anaemia.</t>
  </si>
  <si>
    <t xml:space="preserve">Education, Counselling and referral  services for Adoloscent health </t>
  </si>
  <si>
    <t>Prevention &amp; treatment of anaemia and other deficiencies, Counselling on life style, menstrual hygiene, harmful effects of tobacco/sustence abuse  and sex education</t>
  </si>
  <si>
    <t xml:space="preserve">Availability of family planning services </t>
  </si>
  <si>
    <t>Provision of contraceptive including ECP,OCP, Injectables, condom, IUCD. Provision of counselling, management &amp; referral for Abortions, GBV, reproductive health issues.</t>
  </si>
  <si>
    <t>On fix days by PHC Medical Officer</t>
  </si>
  <si>
    <t>Availability of  Obstretitic and Gynaecological Cases</t>
  </si>
  <si>
    <t>Identification ,management &amp; referral (if required)
Dysmenorrhoea, Vaginal Discharge, Mastitis, Breast lump, Pelvic Pain and Pelvic Organ Prolapse</t>
  </si>
  <si>
    <t>Preventive &amp; promotive services under NVBDCP</t>
  </si>
  <si>
    <t>Case detection,treatment, referral &amp; follow up of cases under NVBDCP</t>
  </si>
  <si>
    <t>Diagnostic services, primary management, 2 way referral, adminstration of drugs &amp; follow up</t>
  </si>
  <si>
    <t>Preventive &amp; promotive services under RNTCP</t>
  </si>
  <si>
    <t>community engagement, facilitate referral, promot treatment completion &amp; reducing stigma</t>
  </si>
  <si>
    <t>Case detection,treatment, referral &amp; follow up of cases under RNTCP</t>
  </si>
  <si>
    <t>Diagnostic services, primary management, 2 way referral, adminstration of DOTS &amp; follow up</t>
  </si>
  <si>
    <t>Preventive &amp; promotive services under NLEP</t>
  </si>
  <si>
    <t>Case detection,treatment, referral &amp; follow up of cases under NLEP</t>
  </si>
  <si>
    <t>Diagnostic services, primary management, 2 way referral, adminstration of MDT &amp; follow up</t>
  </si>
  <si>
    <t>Preventive &amp; promotive services under NACP</t>
  </si>
  <si>
    <t xml:space="preserve">Prevention &amp; promtion among high risk behaviour groups, support to patient living with  HIV/AIDS </t>
  </si>
  <si>
    <t>Referral &amp; follow up of cases under NACP</t>
  </si>
  <si>
    <t>Compliance to ART &amp; follow up</t>
  </si>
  <si>
    <t xml:space="preserve">Provision for the screening for HIV </t>
  </si>
  <si>
    <t>Referral &amp; Support for treatment - In Type B Sub Centre</t>
  </si>
  <si>
    <t>Preventive &amp; promotive services under NVHCP</t>
  </si>
  <si>
    <t>community engagement/ peer support, facilitate referral, promote treatment completion, Convergence with other departments</t>
  </si>
  <si>
    <t>Case detection,treatment, referral &amp; follow up of cases under NVHCP</t>
  </si>
  <si>
    <t xml:space="preserve">Diagnostic services, 2 way referral &amp; follow up </t>
  </si>
  <si>
    <t>Weekly reporting &amp; surveillance</t>
  </si>
  <si>
    <t>Identification, management and  referal of acute illness &amp; minor aliments</t>
  </si>
  <si>
    <t>Fever, URIs, ARIs, Diarrohoea, Scabies, Rashes/ Uticaria, Abscess, Chloera, Dysentry, Typhoid, Helmenthiasis, Headache, Bodyaches, Joint aches.</t>
  </si>
  <si>
    <t>Prevention &amp; promotion for acute illness</t>
  </si>
  <si>
    <t>Water born diseases, Helmenthiasis, rabies,musculosketal disorders.</t>
  </si>
  <si>
    <t>Availability of services for Hypertension</t>
  </si>
  <si>
    <t>Screening, Diagnostic services, 2 way referral, compliance according to prescription, refill of drugs&amp; follow up</t>
  </si>
  <si>
    <t xml:space="preserve">Availability of services for Diabetes </t>
  </si>
  <si>
    <t>Availability of Services for  Cancers</t>
  </si>
  <si>
    <t>Oral, Breast, Cervical Cancers. 
Screening, linking with the specialist, 2 way referral, follow up</t>
  </si>
  <si>
    <t>Availability of services for respiratory diseases</t>
  </si>
  <si>
    <t xml:space="preserve">Screening, 2 way referral, compliance according to prescription, refill of drugs&amp; follow up for diseases such as COPD &amp; Asthma. </t>
  </si>
  <si>
    <t xml:space="preserve">Availability of services for Epilepsy </t>
  </si>
  <si>
    <t>Screening, 2 way referral, compliance according to prescription, refill of drugs&amp; follow up</t>
  </si>
  <si>
    <t>Availability of  services for  locally prevenlent health diseases &amp; subtance abuse</t>
  </si>
  <si>
    <t xml:space="preserve">Screening, referral,  &amp; follow up care for disease such as  Pneumoconiosis, Dermatitis, Lead Posioning,  Flurosis etc. &amp; for substance abuse such as tobacco, Alcohol &amp; others.
</t>
  </si>
  <si>
    <t xml:space="preserve">Preventive &amp; promotive services under NCD </t>
  </si>
  <si>
    <t>Community engagement to promote healthy life style &amp; address risk  factor. Councelling  and IEC activities regarding harmful effects of  NCDs</t>
  </si>
  <si>
    <t>Availability of  Opthalmic  Services</t>
  </si>
  <si>
    <t xml:space="preserve">1. Screening &amp; referral of Blindness, Refractive errors, Visual  Acuity, Cataract 
2. Identification and  primary treatment of Conjuctivitis, dry Eye, Trachoma, foreign body, eye injuries
 3. Follow up medicines for chronic eye disease such as Cataract, glaucoma and diabetes 
</t>
  </si>
  <si>
    <t>Availability of  ENT Services</t>
  </si>
  <si>
    <t>Identification, primary management  and referral( if required) for Common Cold, ,  URI,Tonsillitis, Pharyngitis, Laryngitis and Sinsusitis , Epistaxis,  Otomycosis, Otitis Externa, ASOM , removal of frogein bodies, /Injuries,</t>
  </si>
  <si>
    <t xml:space="preserve">Preventive &amp; promotive services under for Ophthalmic &amp; ENT services </t>
  </si>
  <si>
    <t>Awarness generation, vit A prophylaxis for eye (6month -5yr),  eye examination of pre terms.</t>
  </si>
  <si>
    <t>Availability of  oral Health Services</t>
  </si>
  <si>
    <t>Screening , basic management &amp; referral (if required) for   Gingivitis, Peridontitis, Malocclusion, Dental caries, Dental Flurosis, Oral cancer,  Apthous Ulcers, Candidiasis, Glossitis, Tooth ache, Tooth Trauma</t>
  </si>
  <si>
    <t>Preventive &amp; promotive services under oral health services</t>
  </si>
  <si>
    <t>Awarness generation,  oral health education &amp; prevention of common oral diseases through dietary advice &amp; tobacco cessation</t>
  </si>
  <si>
    <t>Availability of services for elderly care</t>
  </si>
  <si>
    <t>Preventive &amp; rehabiliative services for elderly</t>
  </si>
  <si>
    <t>Availability of services for pallative care</t>
  </si>
  <si>
    <t>Home based care, Pain management, counselling &amp; end of life care</t>
  </si>
  <si>
    <t>Availability of services for Medical Emergencies including trauma &amp; burns</t>
  </si>
  <si>
    <t>1. Stabilization and refferal services for minor injuries, animal bites, poisioning, burn, Respiratory arrest, cardiac arrest, fractures, shock, chocking, fits, drowning, haemorrhage, cellutitis, Acute gastro-institinal conditions &amp;  genito- urinary conditions
2. Identification &amp; referral for Cysts, Lipoma, ,  haemorrhoids, hernia, hydrocele,  varicose veins, bed ulcers, phimosis etc.</t>
  </si>
  <si>
    <t>Availability of services for mental health</t>
  </si>
  <si>
    <t>Identification, counselling &amp; referral for Anxiety,  hysteria, Depression, Neurosis, Dementia, Mental Retardation, Autism</t>
  </si>
  <si>
    <t>Preventive &amp; promotive services under mental health</t>
  </si>
  <si>
    <t>Awarness generation ,stigma &amp; discrimination reducation ,community engagement, patient  support, facilitate referral, promote treatment completion etc</t>
  </si>
  <si>
    <t>Availability of basic diagnostic services including NHP</t>
  </si>
  <si>
    <t>Point of care diagnostics including RDKs as per Service delivery</t>
  </si>
  <si>
    <t xml:space="preserve"> Linkages with the Central diagnostic units (Hub &amp; spoke)  </t>
  </si>
  <si>
    <t>As per scope of service provided</t>
  </si>
  <si>
    <t>Provision of wellness activities including yoga</t>
  </si>
  <si>
    <t xml:space="preserve">Periodic scheduling of yoga session,  Health education for life style modification </t>
  </si>
  <si>
    <t>The facility provides care in Pregnancy &amp; child birth services</t>
  </si>
  <si>
    <t>The facility provides Neonatal &amp; Infant Health services</t>
  </si>
  <si>
    <t>The facility provides Family Planning services</t>
  </si>
  <si>
    <t>The facility provides Childhood &amp; Adolescent health services</t>
  </si>
  <si>
    <t>The facility provide services for  acute Simple illness &amp; minor aliments</t>
  </si>
  <si>
    <t>The facility provides services for common eye and ENT aliments</t>
  </si>
  <si>
    <t>The facility provides services for Screening &amp; Management of Mental Health illness</t>
  </si>
  <si>
    <t>The facility provide Elderly &amp; Pallative care services</t>
  </si>
  <si>
    <t xml:space="preserve">The facility provides drugs and diagnostic  services as mandated </t>
  </si>
  <si>
    <t>The facility provides laboratory  services as mandated</t>
  </si>
  <si>
    <t>The facillty provides services for drug dispensing  including medicine refills</t>
  </si>
  <si>
    <t>ME A1.1</t>
  </si>
  <si>
    <t>ME A1.2</t>
  </si>
  <si>
    <t>ME E1.2</t>
  </si>
  <si>
    <t>ME A1.3</t>
  </si>
  <si>
    <t>ME A1.4</t>
  </si>
  <si>
    <t>ME A1.5</t>
  </si>
  <si>
    <t>ME A1.6</t>
  </si>
  <si>
    <t>ME A1.7</t>
  </si>
  <si>
    <t>ME A1.8</t>
  </si>
  <si>
    <t>ME A1.9</t>
  </si>
  <si>
    <t>ME A1.10</t>
  </si>
  <si>
    <t>ME A1.11</t>
  </si>
  <si>
    <t>ME A1.12</t>
  </si>
  <si>
    <t>ME A1.13</t>
  </si>
  <si>
    <t>ME A2.1</t>
  </si>
  <si>
    <t>ME A2.2</t>
  </si>
  <si>
    <t xml:space="preserve">Availability of medicines for acute &amp; chronic cases as per EDL </t>
  </si>
  <si>
    <r>
      <t xml:space="preserve"> Check staff competence through demonstration</t>
    </r>
    <r>
      <rPr>
        <b/>
        <sz val="11"/>
        <rFont val="Calibri"/>
        <family val="2"/>
        <scheme val="minor"/>
      </rPr>
      <t xml:space="preserve"> </t>
    </r>
    <r>
      <rPr>
        <sz val="11"/>
        <rFont val="Calibri"/>
        <family val="2"/>
        <scheme val="minor"/>
      </rPr>
      <t xml:space="preserve">Resuscitation Technique </t>
    </r>
  </si>
  <si>
    <t>No touch technique, Speculum and bimanual examination, sounding of uterus and placement. Follow up : when to return / removal of IUCD. Check In case of 2nd trimaster abortion IUCD is provided by Qualified Medical officer</t>
  </si>
  <si>
    <t>Check the eligibility for injectables are checked &amp; confirmed  by MO. Dose may be started/ continue by trained HCW. Depot MPA can be given IM or Subcutanceous, 
IM: single dose vial with disposal syringe &amp; needle. Subcutaneous: Pre filled AD syringe</t>
  </si>
  <si>
    <t xml:space="preserve">(1) Hormonal (Combined oral pill) ,Non Hormonal (Chhaya) &amp; Emergency Contraceptives. 
(2) Combined oral Pill taken at fixed time daily
ECP_ within 72hrs, second dose 12hrs after first dose
Centchroman:   to be taken twice a week for the first 3 months followed by once a week thereafter. 
Check for Chhaya/Centchroman eligibility is checked &amp; confirmed  by MO. Dose may be lstarted by trained HCW 
</t>
  </si>
  <si>
    <t>ME B1.1</t>
  </si>
  <si>
    <t>ME B1.2</t>
  </si>
  <si>
    <t>ME B1.3</t>
  </si>
  <si>
    <t>ME B2.1</t>
  </si>
  <si>
    <t>ME B2.2</t>
  </si>
  <si>
    <t>ME B2.3</t>
  </si>
  <si>
    <t>ME B3.1</t>
  </si>
  <si>
    <t>MEB3.2</t>
  </si>
  <si>
    <t>ME B3.3</t>
  </si>
  <si>
    <t>ME B4.1</t>
  </si>
  <si>
    <t>ME B4.2</t>
  </si>
  <si>
    <t>ME B4.3</t>
  </si>
  <si>
    <t>ME B5.1</t>
  </si>
  <si>
    <t>ME C1.1</t>
  </si>
  <si>
    <t>ME C1.2</t>
  </si>
  <si>
    <t>ME C2.1</t>
  </si>
  <si>
    <t>ME C2.2</t>
  </si>
  <si>
    <t>ME C2.3</t>
  </si>
  <si>
    <t>ME C2.4</t>
  </si>
  <si>
    <t>ME C3.1</t>
  </si>
  <si>
    <t>ME C3.2</t>
  </si>
  <si>
    <t>ME C4.1</t>
  </si>
  <si>
    <t>Availabiity of drugs for Hypolipidemic</t>
  </si>
  <si>
    <t>ME C4.2</t>
  </si>
  <si>
    <t>ME C5.1</t>
  </si>
  <si>
    <t>ME C5.2</t>
  </si>
  <si>
    <t>ME D1.1</t>
  </si>
  <si>
    <t>ME D1.2</t>
  </si>
  <si>
    <t>ME D2.1</t>
  </si>
  <si>
    <t>ME D2.2</t>
  </si>
  <si>
    <t>ME D2.3</t>
  </si>
  <si>
    <t>ME D3.1</t>
  </si>
  <si>
    <t>ME D3.2</t>
  </si>
  <si>
    <t>ME D3.3</t>
  </si>
  <si>
    <t>ME D4.1</t>
  </si>
  <si>
    <t>ME D 4.2</t>
  </si>
  <si>
    <t>ME D4.3</t>
  </si>
  <si>
    <t>ME D 4.4</t>
  </si>
  <si>
    <t>ME D5.1</t>
  </si>
  <si>
    <t>ME D5.2</t>
  </si>
  <si>
    <t>ME E1.1</t>
  </si>
  <si>
    <t>ME E1.3</t>
  </si>
  <si>
    <t>ME E2.1</t>
  </si>
  <si>
    <t>ME E2.2</t>
  </si>
  <si>
    <t>ME E3.1</t>
  </si>
  <si>
    <t>ME E3.2</t>
  </si>
  <si>
    <t>ME E4.1</t>
  </si>
  <si>
    <t>ME E4.2</t>
  </si>
  <si>
    <t>ME E5.1</t>
  </si>
  <si>
    <t>ME E5.2</t>
  </si>
  <si>
    <t>ME E5.3</t>
  </si>
  <si>
    <t>ME E6.1</t>
  </si>
  <si>
    <t>Standard No.</t>
  </si>
  <si>
    <t>SC Type A</t>
  </si>
  <si>
    <t>√</t>
  </si>
  <si>
    <t>ME E 7.1</t>
  </si>
  <si>
    <t>ME E 7.2</t>
  </si>
  <si>
    <t>ME E8.1</t>
  </si>
  <si>
    <t>ME E8.2</t>
  </si>
  <si>
    <t>ME E8.3</t>
  </si>
  <si>
    <t>ME E8.4</t>
  </si>
  <si>
    <t>ME E9.1</t>
  </si>
  <si>
    <t>ME E9.2</t>
  </si>
  <si>
    <t>ME E9.3</t>
  </si>
  <si>
    <t>ME E9.4</t>
  </si>
  <si>
    <t>ME E9.5</t>
  </si>
  <si>
    <t>ME E10.1</t>
  </si>
  <si>
    <t>ME E10.2</t>
  </si>
  <si>
    <t>ME E10.3</t>
  </si>
  <si>
    <t>ME E10.4</t>
  </si>
  <si>
    <t>ME E10.5</t>
  </si>
  <si>
    <t>ME E11.1</t>
  </si>
  <si>
    <t>ME E11.2</t>
  </si>
  <si>
    <t>ME E12.1</t>
  </si>
  <si>
    <t>ME E12.2</t>
  </si>
  <si>
    <t>ME E12.3</t>
  </si>
  <si>
    <t>ME E13.1</t>
  </si>
  <si>
    <t>ME E13.3</t>
  </si>
  <si>
    <t>ME E13.2</t>
  </si>
  <si>
    <t>ME E13.4</t>
  </si>
  <si>
    <t>ME E14.1</t>
  </si>
  <si>
    <t>ME E15.1</t>
  </si>
  <si>
    <t>ME E15.2</t>
  </si>
  <si>
    <t>ME E15.3</t>
  </si>
  <si>
    <t>ME E15.4</t>
  </si>
  <si>
    <t>ME E15.5</t>
  </si>
  <si>
    <t>ME E16.1</t>
  </si>
  <si>
    <t>ME E16.2</t>
  </si>
  <si>
    <t>ME E16.3</t>
  </si>
  <si>
    <t>ME E17.1</t>
  </si>
  <si>
    <t>ME F1.1</t>
  </si>
  <si>
    <t>ME F2.1</t>
  </si>
  <si>
    <t>ME F3.1</t>
  </si>
  <si>
    <t>ME F4.1</t>
  </si>
  <si>
    <t>ME F4.2</t>
  </si>
  <si>
    <t>ME F5.1</t>
  </si>
  <si>
    <t>ME F5.2</t>
  </si>
  <si>
    <t>ME F5.3</t>
  </si>
  <si>
    <t>ME F5.4</t>
  </si>
  <si>
    <t>ME G1.1</t>
  </si>
  <si>
    <t>ME G2.1</t>
  </si>
  <si>
    <t>MEG3.1</t>
  </si>
  <si>
    <t>ME G3.2</t>
  </si>
  <si>
    <t>ME G4.1</t>
  </si>
  <si>
    <t>ME G4.2</t>
  </si>
  <si>
    <t>ME G4.3</t>
  </si>
  <si>
    <t>ME G5.1</t>
  </si>
  <si>
    <t>ME H1.1</t>
  </si>
  <si>
    <t>ME H1.2</t>
  </si>
  <si>
    <t>ME H1.3</t>
  </si>
  <si>
    <t>ME H2.1</t>
  </si>
  <si>
    <t>ME H2.2</t>
  </si>
  <si>
    <t>ME H2.3</t>
  </si>
  <si>
    <t>ME H3.1</t>
  </si>
  <si>
    <t>ME H3.2</t>
  </si>
  <si>
    <t>ME H3.3</t>
  </si>
  <si>
    <t>ME H4.1</t>
  </si>
  <si>
    <t>ME H4.2</t>
  </si>
  <si>
    <t>ME H4.3</t>
  </si>
  <si>
    <t>ME H5.1</t>
  </si>
  <si>
    <t>ME H5.2</t>
  </si>
  <si>
    <t>Checkpoints</t>
  </si>
  <si>
    <t xml:space="preserve">Remarks </t>
  </si>
  <si>
    <t xml:space="preserve">Availability of drugs as per EDL </t>
  </si>
  <si>
    <t>Availability of drugs for refill for chronic cases</t>
  </si>
  <si>
    <t>A</t>
  </si>
  <si>
    <t xml:space="preserve">B </t>
  </si>
  <si>
    <t>D</t>
  </si>
  <si>
    <t>C</t>
  </si>
  <si>
    <t>E</t>
  </si>
  <si>
    <t>F</t>
  </si>
  <si>
    <t>G</t>
  </si>
  <si>
    <t>H</t>
  </si>
  <si>
    <t>12 Services</t>
  </si>
  <si>
    <t>6 essential  services</t>
  </si>
  <si>
    <t>SC type A</t>
  </si>
  <si>
    <t>SC type B</t>
  </si>
  <si>
    <t>ME E9.6</t>
  </si>
  <si>
    <t>CP</t>
  </si>
  <si>
    <t>ME</t>
  </si>
  <si>
    <t>The facility has defined and established procedures for Emergency care</t>
  </si>
  <si>
    <t>The facility has defined &amp; established procedures for management of ophthalmic, ENT and Oral aliments as per operational/ clinical guidelines</t>
  </si>
  <si>
    <t xml:space="preserve">The facility has defined &amp; established procedure for screening &amp; basic management of Mental Health ailments as per Operational/ clinical guidelines </t>
  </si>
  <si>
    <t>Standard E18</t>
  </si>
  <si>
    <t>ME E18.1</t>
  </si>
  <si>
    <t>ME E10.6</t>
  </si>
  <si>
    <t>ME E11.3</t>
  </si>
  <si>
    <t>ME E11.4</t>
  </si>
  <si>
    <t>ME E11.5</t>
  </si>
  <si>
    <t>ME E14.2</t>
  </si>
  <si>
    <t>ME E14.3</t>
  </si>
  <si>
    <t>ME E16.4</t>
  </si>
  <si>
    <t>ME E16.5</t>
  </si>
  <si>
    <t>ME E17.2</t>
  </si>
  <si>
    <t>ME E17.3</t>
  </si>
  <si>
    <t xml:space="preserve">Through tele health/ tele consultation with MO PHC /identified hubs/ clinical decision making -IT tool
</t>
  </si>
  <si>
    <t xml:space="preserve">Linkages with the Central diagnostic units (Hub &amp; spoke)  </t>
  </si>
  <si>
    <t>The facility promotes  services for health &amp;  wellness</t>
  </si>
  <si>
    <t xml:space="preserve">Provision of wellness services through Yoga and other activities </t>
  </si>
  <si>
    <t xml:space="preserve">Provision of AYUSH services </t>
  </si>
  <si>
    <t>As per scope of services provided</t>
  </si>
  <si>
    <t>There is no discrimination based religion, ethnicity, socio economic status, cast, gender &amp; language etc</t>
  </si>
  <si>
    <t xml:space="preserve">Cultural and religious preferences of patients are honoured </t>
  </si>
  <si>
    <t>Check community is aware of Patient's rights and responsibilities</t>
  </si>
  <si>
    <t>Check Staff is aware of Patient rights and responsibilities</t>
  </si>
  <si>
    <t xml:space="preserve">Display of patient rights and responsibilities through citizen charter.  </t>
  </si>
  <si>
    <t>Branding of HWC-HSC is done as per guidelines</t>
  </si>
  <si>
    <t xml:space="preserve">Directional signages are displayed  in the catchment area </t>
  </si>
  <si>
    <t>Prescribed treatment plan  and procedure performed  are recorded in patient's record</t>
  </si>
  <si>
    <t>Emergency care is given in case of disaster</t>
  </si>
  <si>
    <t>Check Screening &amp; referral  locally prevalent diseases</t>
  </si>
  <si>
    <t>ME C1.3</t>
  </si>
  <si>
    <t xml:space="preserve">The facility ensures availability of information &amp; communication technologies </t>
  </si>
  <si>
    <t>HWC has adequate ICT hardware  for  efficient delivery of services</t>
  </si>
  <si>
    <t>HWC has adequate ICT software  for  efficient delivery of services</t>
  </si>
  <si>
    <t xml:space="preserve">Check HWC premises is free from any physical barrier </t>
  </si>
  <si>
    <t>Check HWC premises is obstacle free for ambulatory and semi ambulatory individuals</t>
  </si>
  <si>
    <t>Check HWC premises is obstacle free for sight and hearing  disable individuals</t>
  </si>
  <si>
    <t xml:space="preserve">(1) Tactile signs with good contrast between letters &amp; background.
(2) One or two rows of tactile guiding blocks along the entire length of the proposed accessible route 
(3) Check there is no poles or uneven surfaces along the route traversed by the guiding blocks </t>
  </si>
  <si>
    <t>JAS  meetings are held at defined intervals</t>
  </si>
  <si>
    <t>(1) Monthly. 
(2) Minutes of meeting are recorded</t>
  </si>
  <si>
    <t xml:space="preserve">Check JAS supports HWC to mobilize resources/funds </t>
  </si>
  <si>
    <t xml:space="preserve">Timely planning &amp; utilization of untied funds </t>
  </si>
  <si>
    <t>Timely  submission of Utilization certificate as per state/NHM norms</t>
  </si>
  <si>
    <t>Organize camps, VHSNC meetings, multisectoral convergence, formation of PSGs etc.</t>
  </si>
  <si>
    <t xml:space="preserve">Check JAS   provide support for Health promotion &amp; prevention activities </t>
  </si>
  <si>
    <t>Check social audits are done at periodic intervals</t>
  </si>
  <si>
    <t>ME  D4.2</t>
  </si>
  <si>
    <t>Standard D5</t>
  </si>
  <si>
    <t>Check CHO conducts periodic meetings with MPW &amp; ASHA</t>
  </si>
  <si>
    <t xml:space="preserve">Check CHO provide  on job mentoring &amp; supervision household visits </t>
  </si>
  <si>
    <t xml:space="preserve">(1) Check CHO  provide on job  mentoring &amp; support to frontline workers (ASHA/ MPW) 
(2) Visiting households requiring additional support or motivation 
 </t>
  </si>
  <si>
    <t xml:space="preserve">Check CHO provide  on job mentoring &amp; supervision for VHSND or campaign etc. </t>
  </si>
  <si>
    <t xml:space="preserve">(1) Check CHO  provide on job  mentoring &amp; support to frontline workers (ASHA/ MPW) 
(2) Monitoring the quality of services using checklist 
(3) Check report is duly signed by both MPW &amp; ASHA and a copy is shared with MO- PHC
 </t>
  </si>
  <si>
    <t xml:space="preserve">HWC  reviews performance of its indicators </t>
  </si>
  <si>
    <t>Review &amp; update work plan as per requirement</t>
  </si>
  <si>
    <t>Identify the issues needed to be addressed at PHC review meeting</t>
  </si>
  <si>
    <t>Results of Kayakalp and NQAS Internal /External assessments are reviewed</t>
  </si>
  <si>
    <t xml:space="preserve">Gaps are identified </t>
  </si>
  <si>
    <t xml:space="preserve">The facility ensure multisectoral  convergence for health promotion and primary prevention </t>
  </si>
  <si>
    <t xml:space="preserve">(1) Regular meetings are being conducted 
(2) Community based action plan for health is prepared 
(3) Provide support to frontline workers for health related activities </t>
  </si>
  <si>
    <t xml:space="preserve">At least 2 VHSNC per month </t>
  </si>
  <si>
    <t>Micro planning to conduct  VHND is done by HWC staff &amp; frontline workers</t>
  </si>
  <si>
    <t>As per service provision</t>
  </si>
  <si>
    <t>Information regarding ambulatory care &amp; management, public health and managerial functions are recorded and updated through IT platforms</t>
  </si>
  <si>
    <t xml:space="preserve">Information regarding  illness and minor aliments are recorded &amp; updated using IT platform </t>
  </si>
  <si>
    <t xml:space="preserve">Information regarding cases of  communicable diseases  are recorded &amp; updated using IT platform </t>
  </si>
  <si>
    <t xml:space="preserve">Information regarding cases of Non- communicable diseases  are recorded &amp; updated for each case using IT platform </t>
  </si>
  <si>
    <t>HWC has policy for retention period for different  information &amp; records</t>
  </si>
  <si>
    <t xml:space="preserve">(1) Check HWC has policy in place  regarding access of clinical information &amp; records.                                   (2) Staff is aware of it
(3) Need based individual's summary &amp; prescription details are provided. (IT system- have option for print) 
</t>
  </si>
  <si>
    <t xml:space="preserve">As per State policy </t>
  </si>
  <si>
    <t>The facility has established procedure for providing consultation using tele medicine</t>
  </si>
  <si>
    <t xml:space="preserve">Hubs are identified for tele consultation </t>
  </si>
  <si>
    <t xml:space="preserve">As per e-prescription </t>
  </si>
  <si>
    <t xml:space="preserve">Dispense drugs as per prescription received through tele consultation </t>
  </si>
  <si>
    <t>Cases are identified for tele consultation for specialist &amp; non specialist consultation</t>
  </si>
  <si>
    <t xml:space="preserve">Preventive &amp; promotive services under oral health </t>
  </si>
  <si>
    <t>Staff is aware of symptomatic  treatment for dental emergencies</t>
  </si>
  <si>
    <t>Screening of oral health conditions is done as per protocol</t>
  </si>
  <si>
    <t xml:space="preserve">(1) Oral health education &amp; dietary advise for (a)  Oral hygiene  (b) Tobacco cessation
</t>
  </si>
  <si>
    <t>Availability of drugs for oral health</t>
  </si>
  <si>
    <t xml:space="preserve">Preventive &amp; promotive services under for Ophthalmic </t>
  </si>
  <si>
    <t xml:space="preserve">Preventive &amp; promotive services under for ENT </t>
  </si>
  <si>
    <t>Availability of functional Equipment &amp; instruments  for examination &amp; Monitoring  at Clinic</t>
  </si>
  <si>
    <t>Availability of functional Equipment &amp; instruments  for ENT services</t>
  </si>
  <si>
    <t>Availability of functional Equipment &amp; instruments  for oral services</t>
  </si>
  <si>
    <t xml:space="preserve">Dental explorer, mouth mirror, tweezer Intradental brush, </t>
  </si>
  <si>
    <t>Availability of functional equipment &amp;  instruments for normal delivery services</t>
  </si>
  <si>
    <t xml:space="preserve">Identification &amp; primary management of common ear problems </t>
  </si>
  <si>
    <t>The facility provides services for common eye  aliments</t>
  </si>
  <si>
    <t>The facility provides services for common ENT aliments</t>
  </si>
  <si>
    <t>ME A1.14</t>
  </si>
  <si>
    <t>Availability of Eye drugs</t>
  </si>
  <si>
    <t xml:space="preserve">Vit A prophylaxis, Glucosticks, Syringes, Pregnancy kits, HIV Rapid Test and STI Screening Test kits, Kit for testing residual chlorine in Water. Vision screening care for 6/18 vision, measuring tape (6m), reading module.
</t>
  </si>
  <si>
    <t xml:space="preserve">(1) Check the list of VHND planned &amp; conducted
(2) List of AWC under HWC &amp; name of the AWC where VHNDs conducted  </t>
  </si>
  <si>
    <t xml:space="preserve">Check VHSNC are constituted &amp; functional </t>
  </si>
  <si>
    <t>Check HWC is aware of community level approaches for health promotion and disease  prevention</t>
  </si>
  <si>
    <t>VHSNC, VHNDs, ASHA, AWW and Monthly campaign etc</t>
  </si>
  <si>
    <t xml:space="preserve">Check health promotion campaign  are conducted as per planning </t>
  </si>
  <si>
    <t xml:space="preserve">(1) Based on issues/diseases with high prevalence in area using data &amp;information collected </t>
  </si>
  <si>
    <t>Check members of PSGs aware of their roles</t>
  </si>
  <si>
    <t>Check the process followed to create PSGs</t>
  </si>
  <si>
    <t>Standards D6</t>
  </si>
  <si>
    <t>ME D6.1</t>
  </si>
  <si>
    <t xml:space="preserve">Check Ayushman ambassador are identified </t>
  </si>
  <si>
    <t>Community level education, malnutrition, sanitation drives, promotion of healthy behaviour, sanitation drives etc</t>
  </si>
  <si>
    <t xml:space="preserve">HWC organize  training sessions &amp; competitions for school children </t>
  </si>
  <si>
    <t xml:space="preserve">HWC promotes wellness &amp; health promotion through Yoga </t>
  </si>
  <si>
    <t xml:space="preserve">The facility provides services for elderly Care as per guidelines  </t>
  </si>
  <si>
    <t>Elderly population is mapped &amp; screened</t>
  </si>
  <si>
    <t xml:space="preserve">Availability of ASHA &amp; ASHA facilitator </t>
  </si>
  <si>
    <t>AHSA  is trained as per mandate</t>
  </si>
  <si>
    <t>MPW is trained as per mandate</t>
  </si>
  <si>
    <t xml:space="preserve">Check actions are  taken for all the identified gaps </t>
  </si>
  <si>
    <t>Availability of drugs &amp; consumables for home care kit</t>
  </si>
  <si>
    <t xml:space="preserve">The facility has Patient Support Groups(PSG) as per the issues/ diseases in its catering population </t>
  </si>
  <si>
    <t>HWC have created Patient support groups for  various issues/ disease conditions</t>
  </si>
  <si>
    <t>Check sufficient number of kits are available, it contains supplies, equipment &amp; drugs as per requirement &amp; kits are regularly refilled.  Home care case sheets are  filled completely &amp; legible</t>
  </si>
  <si>
    <t xml:space="preserve">The facility provides services   for health promotion activities &amp;  wellness </t>
  </si>
  <si>
    <t>VHSNC/Self help group/ Patient support groups, Health promotion campaign and multisectoral convergence</t>
  </si>
  <si>
    <t>Both inside &amp; outside the building</t>
  </si>
  <si>
    <t xml:space="preserve">Availability of adequate patient waiting area
</t>
  </si>
  <si>
    <t>Well ventilated &amp; illuminated clinic room with examination space</t>
  </si>
  <si>
    <t>Covered waiting area which can accommodate 20-25 Chairs. 
Check space is adequate to maintain Physical distancing</t>
  </si>
  <si>
    <t xml:space="preserve">Demarcated area of storage </t>
  </si>
  <si>
    <t xml:space="preserve">Check how many elderly supported by HWCs for  supportive aids viz Walking sticks, callipers, infrared lamp, shoulder wheel, pully &amp; walker (as per requirement) through PHCs
</t>
  </si>
  <si>
    <t xml:space="preserve">HWC ­undertake preliminary assessment for the need of assistive devices </t>
  </si>
  <si>
    <r>
      <t xml:space="preserve">1. No seepage, cracks and chipping of plaster from wall, roof, windows etc
2.No unwanted/outdated posters on walls of building &amp; boundary walls
3. Proper landscaping and maintenance of Open Space / Gardens/ water bodies etc  (if available)
4. No leaking taps, pipes, over-flowing tanks and dysfunctional cisterns.
5. No water logging /marsh inside the premises 
</t>
    </r>
    <r>
      <rPr>
        <sz val="11"/>
        <color theme="5"/>
        <rFont val="Calibri"/>
        <family val="2"/>
        <scheme val="minor"/>
      </rPr>
      <t xml:space="preserve">
</t>
    </r>
  </si>
  <si>
    <t xml:space="preserve">HWC premises has  intact boundary wall </t>
  </si>
  <si>
    <t xml:space="preserve">Citizen charter is displayed </t>
  </si>
  <si>
    <t xml:space="preserve"> (1) Name of the HWC, Service Packages and  time mandate is displayed. 
 (2) Check the name of HWC is visible at night also</t>
  </si>
  <si>
    <t>Staff is aware of method of donning and doffing the PPE</t>
  </si>
  <si>
    <t>Compliance to correct method of wearing and removing PPE</t>
  </si>
  <si>
    <t xml:space="preserve"> Drugs and consumables are stored away from water / dampness and sources of direct  heat &amp;  sunlight etc.</t>
  </si>
  <si>
    <t xml:space="preserve">First expiry first out (FEFO) system is followed for drugs dispensing </t>
  </si>
  <si>
    <t>Check staff is aware of Quality Control method for various tests (RDKs)</t>
  </si>
  <si>
    <t>1 Female and 1 Male 
Staff is aware of their role and responsibilities for HWC and community</t>
  </si>
  <si>
    <t>Oxygen &amp; Lignocaine topical (5%)</t>
  </si>
  <si>
    <t>Amoxicillin Capsule 250 &amp; 500 mg
Amoxicillin Oral liquid 250 mg/5ml, Amoxicillin dispersible tab 250 mg, Gentamycin inj 10&amp; 80 mg/ ml,  Ciprofloxacin Tablet 500 mg, Ciprofloxacin Oral liquid 250 mg/5ml, 
Ciprofloxacin Inj., Tab Co-trimoxazole [Sulphamethoxazol 80 mg +Trimethoprim 400 mg]
Tab Co-trimoxazole [Sulphamethoxazole 100 mg + Trimethoprim 20 mg ] Co-trimoxazole Oral liquid ([Sulphamethoxazole 200 mg + Trimethoprim 40 mg/5ml), Doxycycline 100mg,  Metronidazole 200 &amp; 400 mg, Norfloxacin tab/ oral</t>
  </si>
  <si>
    <t>Lactulose oral liquid 10g/15ml, Povidone Iodine lotion and oint.</t>
  </si>
  <si>
    <t xml:space="preserve">Availability of anti Anaemic drug </t>
  </si>
  <si>
    <t xml:space="preserve">Ferrous salt 100 mg + Folic acid  500 mcg Tablet
Ferrous salt  20 mg + Folic acid 100 mcg Tablet, Ferrous salt  60 mg + Folic acid 500 mcg, Ferrous salt  45mg + Folic acid 100 mcg , Ferrous salt+ Folic acid Syrup, Folic acid Tablet 5 mg and 400 mcg, Vit K inj 1mg/ml, </t>
  </si>
  <si>
    <t xml:space="preserve"> Isosorbide- 5-mononitrate 5mg tab, Isosorbide dinitrate 5mg, Atenolol 50mg, Metoprolol 25mg, Metoprolol SR 25mg </t>
  </si>
  <si>
    <t>Amlodipine Tablet 2.5 &amp; 5 mg, Telmisartan Tablet 40 mg, Enalapril 5mg, Hydrochlorothiazide 12.5 &amp; 25 mg</t>
  </si>
  <si>
    <t>Furosemide Inj &amp; tab 40 mg</t>
  </si>
  <si>
    <t>Availability of Drugs for dementia</t>
  </si>
  <si>
    <t>Alprazolam Tab 0.25 &amp; 0.5 mg</t>
  </si>
  <si>
    <t xml:space="preserve">Availability of disinfectants </t>
  </si>
  <si>
    <t>Ethinylestradiol (A) + Levonorgestrel Tablet 0.03 mg (A) + 0.15 mg (B),Condom, IUCD 380 A Copper bearing intrauterine, Ormeloxifene Tab 30mg, ECP( Levonorgestrel 1.5mg), Medroxy progesterone Acetate injection,</t>
  </si>
  <si>
    <t>Metformin SR Tablet 500 mg, Metformin Tab 500mg, Glimepiride Tab 2mg, Glibenclamide Tab 2.5 &amp; 5 mg</t>
  </si>
  <si>
    <t xml:space="preserve">Levothyroxine Tablet 25,  50 &amp; 100 mcg
</t>
  </si>
  <si>
    <t>Salbutamol Tablet 2 mg
Salbutamol Oral liquid 2 mg/5 ml
Salbutamol Respirator solution for use in nebulizer 5mg/ml,  Budesonide Respirator solution for use in nebulizer 0. 5mg/ml, Normal Saline drops, Dextromethorphan oral syrup, Hyoscinebutylbromide Tab 10 mg</t>
  </si>
  <si>
    <t>Ringer lactate Injection, Sodium chloride injection 0.9%, Dextrose 5% &amp; 25%</t>
  </si>
  <si>
    <t xml:space="preserve">Eye drops- Methyl cellulose, Sodium cromoglycate (2%).
</t>
  </si>
  <si>
    <t>No of VHNDs conducted (for vulnerable population)</t>
  </si>
  <si>
    <t>ME D5.3</t>
  </si>
  <si>
    <t>No. of follow up cases (repeat visit) per month</t>
  </si>
  <si>
    <t xml:space="preserve">No. of Case specific OPD per month( as per defined service package) </t>
  </si>
  <si>
    <t>No. of  drop out rate cases following identification (as per service Package)</t>
  </si>
  <si>
    <t xml:space="preserve">No. of stock out days of essential diagnostic test </t>
  </si>
  <si>
    <t xml:space="preserve">Sharp waste is stored in puncture proof container </t>
  </si>
  <si>
    <t>Sterilization/HLD records are maintained</t>
  </si>
  <si>
    <t xml:space="preserve">Client satisfaction survey is done  </t>
  </si>
  <si>
    <t>Percentage of  chronic cases who started treatment at PHC/above are still under treatment for last 3 months</t>
  </si>
  <si>
    <t>The facility has established procedure for registration &amp; consultation  in HWC</t>
  </si>
  <si>
    <t xml:space="preserve">All the empanelled individuals are screened </t>
  </si>
  <si>
    <t>RR</t>
  </si>
  <si>
    <t>(1) There is  established procedure to collect the demographic composition 
(2) No. of individuals of different age groups</t>
  </si>
  <si>
    <t xml:space="preserve">Check Unique health ID is given to all individuals and families . 
</t>
  </si>
  <si>
    <t xml:space="preserve">The facility provides access to expanded range of services </t>
  </si>
  <si>
    <t>Availability of Normal Vaginal delivery services  and referral services for Obstetrics emergencies</t>
  </si>
  <si>
    <t>Availability of  prompt referral services for Obstetrics emergencies</t>
  </si>
  <si>
    <t>PPH, Eclampsia, Sepsis.</t>
  </si>
  <si>
    <t xml:space="preserve">Availability of Immunization Services </t>
  </si>
  <si>
    <t>Essential New born care including new born resuscitation</t>
  </si>
  <si>
    <t xml:space="preserve">Education, Counselling and referral  services for Adolescent health </t>
  </si>
  <si>
    <t>Prevention &amp; treatment of anaemia and other deficiencies, Counselling on life style, menstrual hygiene, harmful effects of tobacco/substance abuse  and sex education</t>
  </si>
  <si>
    <t>Case detection, treatment, referral &amp; follow up of cases under NVBDCP</t>
  </si>
  <si>
    <t>Case detection, treatment, referral &amp; follow up of cases under NLEP</t>
  </si>
  <si>
    <t xml:space="preserve">Prevention &amp; promotion among high risk behaviour groups, support to patient living with  HIV/AIDS </t>
  </si>
  <si>
    <t>Case detection, treatment, referral &amp; follow up of cases under NVHCP</t>
  </si>
  <si>
    <t>Identification, management and  referral of acute illness &amp; minor aliments</t>
  </si>
  <si>
    <t>Fever, URIs, ARIs, Diarrhoea, Scabies, Rashes/ Urticaria, Abscess, Cholera, Dysentery, Typhoid, Helminthiasis, Headache, Body aches, Joint aches.</t>
  </si>
  <si>
    <t>Availability of  services for  locally prevalent health diseases &amp; substance abuse</t>
  </si>
  <si>
    <t>Community engagement to promote healthy life style &amp; address risk  factor. Counselling  and IEC activities regarding harmful effects of  NCDs</t>
  </si>
  <si>
    <t>Availability of  Ophthalmic  Services</t>
  </si>
  <si>
    <t>1. Screening &amp; referral of Blindness, Refractive errors, Visual  Acuity, Cataract 
2. Identification and  primary treatment of Conjunctivitis, dry Eye, Trachoma, foreign body, eye injuries
 3. Follow up medicines for chronic eye disease such as Cataract and  glaucoma</t>
  </si>
  <si>
    <t>Awareness generation about causes &amp; prevention of ENT  problem viz. Protection from excessive noise, Safe listening  (&lt; 85db), improving acoustic environment, avoid self medication and not to attempt foreign body removal at home</t>
  </si>
  <si>
    <t>Availability of  early identification &amp; referral services for oral Health conditions</t>
  </si>
  <si>
    <t xml:space="preserve">Irregular arrangement of teeth &amp; Jaws  (Malocclusion) , Dental Fluorosis, Cleft lip &amp; palate, Abnormal growth , patch or ulcers, oral cancers
</t>
  </si>
  <si>
    <t>Availability of  symptomatic management &amp; referral services for oral Health conditions</t>
  </si>
  <si>
    <t>Awareness generation,  oral health education &amp; prevention of common oral diseases through dietary advice &amp; tobacco cessation</t>
  </si>
  <si>
    <t>The facility provide Elderly &amp; Palliative care services</t>
  </si>
  <si>
    <t>(1) General Awareness about -Healthy life style, social security scheme for elderly and promote active &amp; healthy aging , identification of age related  aliments and increase supportive environment in families 
(2) Mapping of elderly Population
(3)Comprehensive  Geriatric assessment by Primary health Care team
(4) Domiciliary visits to bed ridden patients</t>
  </si>
  <si>
    <t>Availability of services for palliative care</t>
  </si>
  <si>
    <t>1. Stabilization and referral services for minor injuries, animal bites, poisoning, burn, Respiratory arrest, cardiac arrest, fractures, shock, chocking, fits, drowning, haemorrhage, cellulitis, Acute gastro-intestinal conditions &amp;  Genito- urinary conditions
2. Identification &amp; referral for Cysts, Lipoma, ,  haemorrhoids, hernia, hydrocele,  varicose veins, bed ulcers, phimosis etc.</t>
  </si>
  <si>
    <t>Awareness generation ,stigma &amp; discrimination reduction ,community engagement, patient  support, facilitate referral, promote treatment completion etc</t>
  </si>
  <si>
    <t>The facility provides services for drug dispensing  including medicine refills</t>
  </si>
  <si>
    <t>Name of the facility &amp; list of services available are displayed prominently</t>
  </si>
  <si>
    <t xml:space="preserve">(1) In local language
(2) Service Provided,  contact details of  fire, police  ambulance.  Name &amp; contact detail of CHW and nearest referral centre. 
(3) Details of grievance re addressal mechanism 
(4) Citizen rights and responsibilities
</t>
  </si>
  <si>
    <t>(1) Service specific relevant IEC is displayed
(2) Check availability of the updated IEC material 
(3) Check no outdated information is displayed in HWC
(4) Check audio visual aids are used to display the IEC/ information</t>
  </si>
  <si>
    <t>Health Promotion activities are undertaken using various  BCC approach</t>
  </si>
  <si>
    <t>The facility is accessible from community and referral centre</t>
  </si>
  <si>
    <t>HWC is functional for at least six hours per day</t>
  </si>
  <si>
    <t>(1) Passage is wide enough for wheel chair and crutches/canes/stick users. 
(2) Floors are non slippery. 
(3) Ramps and stairs with handrails. 
(4) Ramps &amp; staircases with hip lip (20mm) on exposed side to prevent slipping of cane/ crutches/ wheelchair</t>
  </si>
  <si>
    <t>There are linkages of care , Counselling and Protection of  vulnerable and marginalized  section</t>
  </si>
  <si>
    <t xml:space="preserve">(1) Check there is no discrimination due to  religion,  cast and tribe
(2) Check there is no discrimination due to gender 
(3) Check there is no discrimination due to socio economic status
(4) Check there is no discrimination due to ethnicity &amp; language
</t>
  </si>
  <si>
    <t>Staff is aware of Patients rights and responsibilities</t>
  </si>
  <si>
    <t xml:space="preserve">Check community is aware of services provided, grievance redressal mechanism, contact details of higher centre, contact details of ambulances by HWC-HSC. </t>
  </si>
  <si>
    <t>Check staff &amp; community is aware of grievance redressal system</t>
  </si>
  <si>
    <t xml:space="preserve">Behaviour of staff is empathetic and courteous to patients and visitors </t>
  </si>
  <si>
    <t>Facility has adequate infrastructure, space and amenities as per patient or work load</t>
  </si>
  <si>
    <t>Lab. space is adequate for carrying out Lab. activities</t>
  </si>
  <si>
    <t>Adequate space/room for Yoga activities</t>
  </si>
  <si>
    <t>(1) Storage space for storing medicines ,Consumables &amp; equipment etc.
(2) Check the availability of racks/ Almirahs/ shelf etc</t>
  </si>
  <si>
    <t>Availability of functional telephone/Mobile  and internet services</t>
  </si>
  <si>
    <t xml:space="preserve">Availability of regular &amp;  uninterrupted electricity supply </t>
  </si>
  <si>
    <t xml:space="preserve">(1) Availability of Portable emergency light  ,  generators/inverters/solar panel/  for power back up (2) Use of energy efficient bulbs for lighting </t>
  </si>
  <si>
    <t>Availability of separate toilets for male &amp; female</t>
  </si>
  <si>
    <t xml:space="preserve">Check boundary is of  adequate height and it is not broken from anywhere
</t>
  </si>
  <si>
    <t>Availability of separate room for delivery with required amenities</t>
  </si>
  <si>
    <t xml:space="preserve">Labour table with mattress, New born care corner </t>
  </si>
  <si>
    <t>The facility ensures physical safety including electrical  and fire safety of infrastructure</t>
  </si>
  <si>
    <t xml:space="preserve">Safe installation, use of appropriate wires &amp; MCB , Use of AV regulator ( for regulating the fluctuations) </t>
  </si>
  <si>
    <t>The facility ensures availability of Community Health officer</t>
  </si>
  <si>
    <t>Availability of Community Health Officer</t>
  </si>
  <si>
    <t xml:space="preserve">As per eligibility criteria.
Staff is aware of their role and responsibilities </t>
  </si>
  <si>
    <t xml:space="preserve">Check for performance evaluation is done at least once in a year </t>
  </si>
  <si>
    <t>CHO is trained as per mandate</t>
  </si>
  <si>
    <t>Check training need are identified at defined intervals &amp; adequate skill are provided</t>
  </si>
  <si>
    <t>Availability of Anaesthetics agents</t>
  </si>
  <si>
    <t>Availability of Anti-allergic</t>
  </si>
  <si>
    <t>Levocetirizine tablet (5mg) , Levocetirizine Oral liquid , Hydrocortisone Succinate injection 100mg, Pheniramine inj 22.75mg/ml, Adrenaline inj 1mg/ml</t>
  </si>
  <si>
    <t xml:space="preserve">Availability of  Analgesics, Anti Pyretic, NSAIDS, </t>
  </si>
  <si>
    <t xml:space="preserve"> Aspirin tab 75, Diclofenac tab 50mg, Diclofenac injection 25mg/ml, Paracetamol tab 250mg, Paracetamol Syrup 125mg/5ml, Paracetamol Syrup250 mg/5 ml,  Ibuprofen tab 200mg</t>
  </si>
  <si>
    <t>Availability on Anticonvulsants /Anti epileptics</t>
  </si>
  <si>
    <t>Availability of drugs for Hypertension</t>
  </si>
  <si>
    <t>Availability of drugs for Hypolipidemic</t>
  </si>
  <si>
    <t xml:space="preserve">Availability of Dermatological &amp; antifungal  Medicines </t>
  </si>
  <si>
    <t xml:space="preserve">Clotrimazole Cream, Miconazole oint. ,tab fluconazole 150 mg  , Silver sulphadiazine Cream 1%, Betamethasone cream 0.05%, Calamine Solution, Benzyl -benzoate oint/lot, Mupirocin, KMnO4 -0.1%, Zinc oxide cream 10%, </t>
  </si>
  <si>
    <t xml:space="preserve">Ciprofloxacin drops 0.3%, Ciprofloxacin tab 250 &amp; 500mg, Boro-spirit ear drops, Ear wax solvent drops (combination of Benzocaime , Chlorbutol, Paradichlorobenzene and Turpentine oil) </t>
  </si>
  <si>
    <t>Ranitidine Tablet 150 mg,  Ranitidine  inj, Omeprazole, Ondansetron tab, oral liquid and inj, Ispaghula granules/ Husk/ powder,  Oral rehydration salts (ORS),Zinc Sulphate Syrup &amp; tablet, Dicyclomine Tablet &amp; Inj, Dioctyl sulfo succinate Sodium, Magnesium Hydroxide liquid, Senna Powder, Domperidone Tab &amp; Syrup</t>
  </si>
  <si>
    <t>Availability of Contraceptives</t>
  </si>
  <si>
    <t>Availability of drugs for diabetes Mellitus</t>
  </si>
  <si>
    <t>Availability of drugs for Thyroid</t>
  </si>
  <si>
    <t xml:space="preserve">Availability of Oxytocin and Antioxytocics </t>
  </si>
  <si>
    <t>Misoprostol Tablet 200 mcg, Oxytocin Injection 5 IU/ml,</t>
  </si>
  <si>
    <t>Calcium Carbonate Tablet 500 mg, Vit C tab 100mg, Cholecalciferol Tab 60,000 IU, Pyridoxine tab 25,50 &amp; 100mg, Vit A oral liquid 1,00,000 IU/ml, B complex tab</t>
  </si>
  <si>
    <t>Inj. Adrenaline, Inj. Hydrocortisone, Inj. Dexamethasone , Glyceryl trinitrate- Sublingual tab 0.5 mg</t>
  </si>
  <si>
    <t>Hydrogen peroxide,  Gentian violet, Povidone Iodine, Framycetin sulphate ointment</t>
  </si>
  <si>
    <t>Clove oil, betadine &amp; Chlor-hexadine, Gluconate mouth wash, Tannic acid astringent gum paint.</t>
  </si>
  <si>
    <t>The facility have  adequate consumables as per requirement</t>
  </si>
  <si>
    <t>Availability of  Rapid Diagnostic Kits</t>
  </si>
  <si>
    <t xml:space="preserve">Haemoglobin scale test with talquist paper, Urine Pregnancy rapid test,  Rapid Kits for Malaria and Dengue, Urine Dip Stick for albumin and Sugar, Glucometer with glucosticks, Sputum Cups, </t>
  </si>
  <si>
    <t>Splints, Syringe (10cc, 5cc, 2cc) and AD Syringe (0.5ml and 0.1ml) for injection, Suture with needle holder &amp; artery forceps, Disposable gloves, Disposable Swabs, Disposable Lancets, Mackintosh Sheets</t>
  </si>
  <si>
    <t>As per palliative care guidelines</t>
  </si>
  <si>
    <t xml:space="preserve"> Dressing Trays, Dressing Drums, Surgical Scissors , Examination Lamp, Forceps, Sims retractor / speculum , Cusco's / Graves speculum,  Cheatle's forceps, Sponge Holder, Artery forceps, Cord clamp, cord Cutting scissors, Episiotomy scissor.</t>
  </si>
  <si>
    <t>Availability of Emergency  functional equipment</t>
  </si>
  <si>
    <t>Table, Doctor chair, Patient Stool, Examination table, Attendant Chair, Foot Step, Screen Separators with Stand, IV stand, Wall clock, refrigerator (For storage of drugs &amp; vaccines)</t>
  </si>
  <si>
    <t>HWC has system for periodic maintenance of Building including patient amenities</t>
  </si>
  <si>
    <t xml:space="preserve">There is system of timely corrective &amp; preventive   break down maintenance of the equipment </t>
  </si>
  <si>
    <t xml:space="preserve">All the measuring equipment/ instrument  are calibrated </t>
  </si>
  <si>
    <t>E.g. Weighing machine, BP apparatus, the status is re checked  At least once in six months.</t>
  </si>
  <si>
    <t>Check toilets are clean and there is no overflowing/clogged drains</t>
  </si>
  <si>
    <t>There is established procedure for estimation and indenting of drugs and consumables as per requirement</t>
  </si>
  <si>
    <t>Check forecasting of drugs &amp; consumables is done scientifically  based on consumption .Reorder &amp; buffer levels are defined</t>
  </si>
  <si>
    <t xml:space="preserve">Check Drugs and consumables forecasting  and indenting is IT enabled </t>
  </si>
  <si>
    <t>The facility ensures proper storage of drugs and consumables</t>
  </si>
  <si>
    <t>Check all near expiry drugs are shifted back to PHC/ referral centre/ facility where it is urgently required based on inventory turnover (that is-  Fast, slow or non moving drugs)</t>
  </si>
  <si>
    <t>(1) Diagnosis, assessments, treatment plan, drugs prescribed, and follow up etc are recorded &amp; updated  for all cases by HSC
(2) Randomly, select at least 5 cases (or all cases if less than 5)  and check for details</t>
  </si>
  <si>
    <t>(1) Diagnosis, assessments, treatment plan, drugs  prescribed, and follow up etc are recorded &amp; updated  for all cases by HSC/ referral centre
(2) Randomly, select at least 5 cases (or all cases if less than 5)  and check for details</t>
  </si>
  <si>
    <t>(1) Check family folder, CBAC form are filled and complete details are updated in portal.
(2) Diagnosis, assessments, treatment plan, drugs  prescribed, and follow up etc are recorded &amp; updated  for all cases by HSC/ referral centre
(3) Randomly, select at least 5 cases (or all cases if less than 5)  and check for details</t>
  </si>
  <si>
    <t>Check referral in &amp; referral out records are maintained using IT platform</t>
  </si>
  <si>
    <t>Functional platform/s and updated digital records   to assess the coverage and measure outcomes of healthcare facility</t>
  </si>
  <si>
    <t xml:space="preserve"> Functional platform/s and updated digital records for work/ task management </t>
  </si>
  <si>
    <t>Functional platform/s and updated digital records  for reporting and monitoring of the  performance of health care provider</t>
  </si>
  <si>
    <t>Daily reporting of all the activities , IT  support to generate  performance matrix of Service Providers, calculating performance based incentive, Support for staff monitoring &amp; maintenance of their credentials</t>
  </si>
  <si>
    <t xml:space="preserve">The facility ensures safe storage, maintenance  and retrieval of information &amp;   records of services </t>
  </si>
  <si>
    <t>HWC has established  procedure for safe keeping &amp; retrieval of  paper based records</t>
  </si>
  <si>
    <t xml:space="preserve">(1) Secure place to keep records and registers
(2) Check records are easy to retrieve 
</t>
  </si>
  <si>
    <t>HWC has established procedure for access &amp; retrieval of  electronic records</t>
  </si>
  <si>
    <t>(1) System clearly define who all are authorized  to access the patient electronic information 
(2) Password/finger print protected Tablets
(3) Any restriction/ firewall to protect the individual's information from mis-use etc</t>
  </si>
  <si>
    <t>Staff is aware of functional hubs &amp; skilled to use the software</t>
  </si>
  <si>
    <t xml:space="preserve">Co ordination with specialist / super specialist for tele consultation   </t>
  </si>
  <si>
    <t xml:space="preserve">Co ordination with patient &amp; creating awareness about tele consultation services </t>
  </si>
  <si>
    <t>(1) Pre appointment, location for consultation
(2)  Check reminder / SMS alerts are sent for appointments/ referral/ follow up cases</t>
  </si>
  <si>
    <t xml:space="preserve">The facility has established procedure for management of activities of Jan Arogya  Samiti </t>
  </si>
  <si>
    <t xml:space="preserve">HWC has functional  Jan Arogya  Samiti </t>
  </si>
  <si>
    <t xml:space="preserve">(1) Check composition of committee as per JAS guidelines.  Chairperson- Sarpanch, Co -Chairperson- MO- PHC and Member Sect. - CHO. 
(2) At least 50% of representation of women
(3) Check committee has representation of all habitation or communities esp. vulnerable </t>
  </si>
  <si>
    <t>Committee members are aware of its roles &amp; responsibilities</t>
  </si>
  <si>
    <t>Both monetary and non monetary from PRIs/ CSR/Govt. schemes and program /donation etc</t>
  </si>
  <si>
    <t>At least once in a year. Check when last social audit was undertaken</t>
  </si>
  <si>
    <t>(1) At least once in a month
(2) Assess the progress on coverage of beneficiaries &amp; any knowledge or skill gap
(3) Identify common issues &amp; problems faced by Frontline workers
(4) Actions taken thereafter</t>
  </si>
  <si>
    <t xml:space="preserve">The facility ensures health promotion and disease prevention activities through community mobilization  </t>
  </si>
  <si>
    <t xml:space="preserve"> Check   frontline  workers part of VHSNC are able to explain - Support to develop village health action plan,
Awareness generation for Health Promotion &amp; disease prevention  and support the community to raise their  voice, need, experience &amp; grievances to access health services or benefits
</t>
  </si>
  <si>
    <t>Check number of VHSNC meeting attended by CHO in preceding  quarter</t>
  </si>
  <si>
    <t>Check number of VHND planned &amp; conducted in CHO's catering area in preceding quarter</t>
  </si>
  <si>
    <t>Check functional equipment, instrument and adequate consumables are available to conduct VHND</t>
  </si>
  <si>
    <t>Check the health promotion &amp; disease presentation activities are performed during VHNDs</t>
  </si>
  <si>
    <t xml:space="preserve">(1) Based on Population enumeration, village health register, CBAC, ASHA diary, VHSNC records, RCH registers etc
(2) Based on social resource map - it identify location &amp; vulnerable section </t>
  </si>
  <si>
    <t>Check Annual calendar is prepared for monthly campaign  based on situational analysis</t>
  </si>
  <si>
    <t>(1) Prepared draft campaign plan &amp; define responsibilities of primary care team
(2) Conduct meeting of HWC team &amp; other stakeholders i.e. panchayat, ICDS etc
(3) Gather/PreparedIEC or IPC material required
(4) Engage community volunteer, support &amp; supervise them</t>
  </si>
  <si>
    <t>For ensuring treatment compliance, reduce stigma, increase acceptance toward disease, reduce stress &amp; anxiety &amp; increase self understanding</t>
  </si>
  <si>
    <t xml:space="preserve">(1) Identify the potential member &amp; encourage them to join by explaining them the advantages of joining 
(2) Friends, relatives, frontline workers and patients suffering from same disease conditions. 
(3) PSGs meetings  should be open to all community members
</t>
  </si>
  <si>
    <t>Primary health care team/worker is aware of their role in conducting PSGs</t>
  </si>
  <si>
    <t>(1) Encourage participants to sit together
(2) Summarize the learnings from meeting
(3) Listening &amp; respecting the opinion of members
(4) Inform group about content, date , time &amp; place for next meeting</t>
  </si>
  <si>
    <t>(1) Education, WCD, ICDS, rural development/ municipal bodies, FSSAI &amp;ICDS etc.
(2) Check VHSNC provide platform for multisectoral convergence</t>
  </si>
  <si>
    <t>HWC support &amp; felicitate promotion  activities with their convergence departments</t>
  </si>
  <si>
    <t xml:space="preserve">(1) In schools in HWC-SHC coverage area
(2) Ayushman Ambassador - 1Male &amp; 1 female teacher -provide age appropriate learning for promotion of healthy behaviour
</t>
  </si>
  <si>
    <t>The facility has defined procedures for registration, consultation, clinical assessment and reassessment of the patients</t>
  </si>
  <si>
    <t>The facility has established procedure for empanelment &amp; registration of individual  and families</t>
  </si>
  <si>
    <t>HWC is aware of constitution of its catering population</t>
  </si>
  <si>
    <t>HWC periodically  estimates &amp; updates number of beneficiaries for RMNCHA services</t>
  </si>
  <si>
    <t>HWC periodically  estimates &amp; updates number of beneficiaries for NCDs</t>
  </si>
  <si>
    <t>Population above 30yrs , break up of men &amp; women above 30 yrs.</t>
  </si>
  <si>
    <t>HWC periodically  estimates &amp; updates number of beneficiaries for CDs</t>
  </si>
  <si>
    <t>As per incidence rates/ prevalence rates</t>
  </si>
  <si>
    <t>The facility has established procedure for OPD Consultation</t>
  </si>
  <si>
    <t>Facility  has system to undertaken opinion /consultation from higher centre</t>
  </si>
  <si>
    <t xml:space="preserve">Examination, development/modification of treatment plan, instruction for patient, note to CHO by MO/Specialist.
</t>
  </si>
  <si>
    <t xml:space="preserve">Facility has defined protocols for  referral out </t>
  </si>
  <si>
    <t xml:space="preserve">Facility has defined protocols for  referral in </t>
  </si>
  <si>
    <t>(1) Referral slip, referral in or out register/portal, Advance communication , prior appointment with specialist, referral vehicle (if required) &amp; follow up.
(2) IT system to track upward &amp; downward referrals to ensure the  continuity of care</t>
  </si>
  <si>
    <t>Facility follows protocols for safe drug administration</t>
  </si>
  <si>
    <t>There is process for identifying and cautious administration of high alert drugs</t>
  </si>
  <si>
    <t xml:space="preserve">High alert drugs such as Nonsteroidal anti-inflammatory, anti convulsant/antiepileptics, Hypertensive, oral hypoglycaemic etc. </t>
  </si>
  <si>
    <t xml:space="preserve">Check STG/ clinical algorithm is followed </t>
  </si>
  <si>
    <t>Check availability of STG/clinical algorithm/ Clinical decision making tool (IT based), Staff is aware of drug regime and doses</t>
  </si>
  <si>
    <t>Facility has system in place to periodically monitor the treatment provided by CHO</t>
  </si>
  <si>
    <t xml:space="preserve">Action taken on non compliances </t>
  </si>
  <si>
    <t xml:space="preserve">Emergency protocols for first aid and stabilization are available </t>
  </si>
  <si>
    <t>Check staff is aware of steps of BLS and also ask about how to recognize the signs for sudden cardiac arrest (SCA), heart attack, stroke, and foreign-body airway obstruction (FBAO)</t>
  </si>
  <si>
    <t>Staff is aware of district disaster management team,  staff is aware of their roles, basic emergency management kit is available</t>
  </si>
  <si>
    <t>The facility provides services for Ophthalmic aliments including blindness and refractive errors as per guidelines</t>
  </si>
  <si>
    <t>Staff maintain records under ophthalmic care</t>
  </si>
  <si>
    <t>Promotion &amp; supportive activities for ophthalmic care</t>
  </si>
  <si>
    <t xml:space="preserve">Awareness about contagious eye disease, personal hygiene, cleanliness of environment to prevent the spread of trachoma, do's &amp; do not's for eye care during eye infection, life style modification, avoid myths &amp; mis conceptions, mobilize children for vit A prophylaxis, distribution of spectacles, follow up of referral, post operative and cases required long term medications. Motivation for eye donation
</t>
  </si>
  <si>
    <r>
      <rPr>
        <b/>
        <sz val="11"/>
        <color theme="1"/>
        <rFont val="Calibri"/>
        <family val="2"/>
        <scheme val="minor"/>
      </rPr>
      <t xml:space="preserve">Patency test: </t>
    </r>
    <r>
      <rPr>
        <sz val="11"/>
        <color theme="1"/>
        <rFont val="Calibri"/>
        <family val="2"/>
        <scheme val="minor"/>
      </rPr>
      <t>Check the patency of each naris by standing directly in front of the patient and occluding the patient's left naris with the index finger of your right hand. Ask the patient to breathe normally through the right naris. Repeat by occluding the patient's right naris with the index finger of your left hand and ask the patient</t>
    </r>
    <r>
      <rPr>
        <b/>
        <sz val="11"/>
        <color theme="1"/>
        <rFont val="Calibri"/>
        <family val="2"/>
        <scheme val="minor"/>
      </rPr>
      <t xml:space="preserve"> </t>
    </r>
    <r>
      <rPr>
        <sz val="11"/>
        <color theme="1"/>
        <rFont val="Calibri"/>
        <family val="2"/>
        <scheme val="minor"/>
      </rPr>
      <t>to breathe through the left naris. Normally the patient will be able to exhale through the unoccluded naris. Nasal obstruction is present if the patient is unable to exhale through the nares.</t>
    </r>
    <r>
      <rPr>
        <b/>
        <sz val="11"/>
        <color theme="1"/>
        <rFont val="Calibri"/>
        <family val="2"/>
        <scheme val="minor"/>
      </rPr>
      <t xml:space="preserve">
Cotton wisp</t>
    </r>
    <r>
      <rPr>
        <sz val="11"/>
        <color theme="1"/>
        <rFont val="Calibri"/>
        <family val="2"/>
        <scheme val="minor"/>
      </rPr>
      <t>: Fluff of cotton is held against each nostrils &amp; its movements are noticed when patient inhale &amp; exhale</t>
    </r>
  </si>
  <si>
    <t>First aid for dislodging an obstruction from a person's windpipe. Sudden strong pressure applied on their abdomen between naval &amp; ribcage</t>
  </si>
  <si>
    <t>Thyroid swelling, discharge from ear, hearing impairment &amp; deafness, blocked nose, hoarseness &amp; dysphagia</t>
  </si>
  <si>
    <t xml:space="preserve">Promotion &amp; supportive activities for ENT </t>
  </si>
  <si>
    <t xml:space="preserve"> (1) Educating community about healthy ENT habits, awareness protection against excessive noise, safe listening &amp; improving acoustic environment.(2)  Teach for early care seeking behaviour for allergies &amp; common ENT problems teach how to instil nasal/ear /eye drops, teach how to pinch nose in case of epistaxis, perform Heimlich manoeuvre etc (3) Follow up for treatment compliance (4) Identified cases requiring surgery, hearing aid fitting or rehabilitative  therapy</t>
  </si>
  <si>
    <t>Promotion &amp; supportive activities for oral health</t>
  </si>
  <si>
    <r>
      <rPr>
        <b/>
        <sz val="11"/>
        <color theme="1"/>
        <rFont val="Calibri"/>
        <family val="2"/>
        <scheme val="minor"/>
      </rPr>
      <t>Common Mental Disorders( CMDs</t>
    </r>
    <r>
      <rPr>
        <sz val="11"/>
        <color theme="1"/>
        <rFont val="Calibri"/>
        <family val="2"/>
        <scheme val="minor"/>
      </rPr>
      <t xml:space="preserve">) : Depression, Anxiety/panic disorders, psychosomatic disorders
</t>
    </r>
    <r>
      <rPr>
        <b/>
        <sz val="11"/>
        <color theme="1"/>
        <rFont val="Calibri"/>
        <family val="2"/>
        <scheme val="minor"/>
      </rPr>
      <t>Severe Mental Disorder (SMDs)</t>
    </r>
    <r>
      <rPr>
        <sz val="11"/>
        <color theme="1"/>
        <rFont val="Calibri"/>
        <family val="2"/>
        <scheme val="minor"/>
      </rPr>
      <t xml:space="preserve"> : Schizophrenia, Bipolar disorder, severe depression
</t>
    </r>
    <r>
      <rPr>
        <b/>
        <sz val="11"/>
        <color theme="1"/>
        <rFont val="Calibri"/>
        <family val="2"/>
        <scheme val="minor"/>
      </rPr>
      <t xml:space="preserve">Child &amp; Adolescent Mental Health disorder </t>
    </r>
    <r>
      <rPr>
        <sz val="11"/>
        <color theme="1"/>
        <rFont val="Calibri"/>
        <family val="2"/>
        <scheme val="minor"/>
      </rPr>
      <t xml:space="preserve">(C&amp; AMHD): Conduct disorder, Attention deficit disorder (ADHD), oppositional defiant disorder
</t>
    </r>
    <r>
      <rPr>
        <b/>
        <sz val="11"/>
        <color theme="1"/>
        <rFont val="Calibri"/>
        <family val="2"/>
        <scheme val="minor"/>
      </rPr>
      <t>Epilepsy &amp; dementia (Alzheimer's disease)</t>
    </r>
    <r>
      <rPr>
        <sz val="11"/>
        <color theme="1"/>
        <rFont val="Calibri"/>
        <family val="2"/>
        <scheme val="minor"/>
      </rPr>
      <t xml:space="preserve">
</t>
    </r>
    <r>
      <rPr>
        <b/>
        <sz val="11"/>
        <color theme="1"/>
        <rFont val="Calibri"/>
        <family val="2"/>
        <scheme val="minor"/>
      </rPr>
      <t xml:space="preserve">Substance use disorder (SUD): </t>
    </r>
    <r>
      <rPr>
        <sz val="11"/>
        <color theme="1"/>
        <rFont val="Calibri"/>
        <family val="2"/>
        <scheme val="minor"/>
      </rPr>
      <t xml:space="preserve">Tobacco, alcohol &amp; drug use disorder
</t>
    </r>
  </si>
  <si>
    <t>Staff is competent for basic management, referral &amp; follow up of MNS</t>
  </si>
  <si>
    <t>Administer either intranasal or intramuscular Midazolam. Stabilize &amp; refer</t>
  </si>
  <si>
    <t>Promotion &amp; supportive activities for mental health</t>
  </si>
  <si>
    <t xml:space="preserve">(1) Treatment should be started within 24 hrs of detection.
(2) P. Vivax - Chloroquine/ 3days and Primaquine/14 days. (Contraindicated in pregnant female or infant or G6PD deficiency/ P- falciparum- ACT 
(3) Algorithm for treatment &amp; diagnosis is available </t>
  </si>
  <si>
    <t>Persistence of fever even after 48 hrs of treatment, continuous vomiting, headache, dehydration, change in sensorium, convulsions, bleeding &amp; clotting disorders, severe anaemia, Jaundice &amp; hypothermia</t>
  </si>
  <si>
    <t>Check register is maintained &amp; updated, reporting in form M 1 (ASHA/SC), M2 (if using slides), M4- fortnight complied report of malaria surveillance  submitted by SC</t>
  </si>
  <si>
    <t>Facilities have adequate stock of commodities &amp; drugs</t>
  </si>
  <si>
    <t>Staff is aware of sign &amp; symptoms of prevalent vector born diseases in area</t>
  </si>
  <si>
    <t>The facility provides services under National Leprosy Eradication Program as per guidelines</t>
  </si>
  <si>
    <t>(1) Pale &amp; reddish patches on the skin, skin thickness, shiny &amp; reddish, numbness &amp; tingling, painful tender nerves, weakness of hands, feet or eyelid, swelling &amp; lumps in the face &amp; ear lobes impaired sensation.
(2) Sensory testing for screening: touching the tip of pen on patch to feel sensation 2 times (once with eyes &amp; 2nd with closed eyes)
(3) Referral of suspected cases to higher centre. First dose initiated at higher centre</t>
  </si>
  <si>
    <t>Check the availability / delivery of subsequent doses of MDT and follow up of persons under treatment</t>
  </si>
  <si>
    <t>Ensure delivery/ availability of 2nd dose onward drugs, pulse dose to be given in presence of ANM/MPW,  completion of treatment, identification of signs of neuritis, reactions etc for treatment cases. Referral in case MCR footwear if required/ referral for complications</t>
  </si>
  <si>
    <t>Facility provide awareness about leprosy &amp; availability of its treatment</t>
  </si>
  <si>
    <t>Health education to community regarding signs and symptoms of leprosy, its complications, curability &amp; availability of free of cost treatment, self care &amp; encourage the patient to bring his/her contacts to check-up</t>
  </si>
  <si>
    <t xml:space="preserve">Identification &amp; referral of suspected cases, Condom Promotion &amp; distribution among high risk groups &amp; help HIV cases for receiving &amp; adhering to ART.
HIV/STI Counselling, Screening  (consent) and referral
in Type B Sub-centres in high prevalence districts  </t>
  </si>
  <si>
    <t xml:space="preserve"> (1) Preliminary analysis &amp; reporting of collected data to MO- PHC on every Monday
(2) Check any action has been undertaken using IDSP data 
</t>
  </si>
  <si>
    <t>Awareness generation &amp; behaviour change communication, immunization for Hep B (Birth dose, high risk group &amp; healthcare worker) ,  injection safety  &amp; safe drinking water &amp; sanitation.</t>
  </si>
  <si>
    <t xml:space="preserve">Check Patient is counselled about identification &amp; immediate management hypoglycaemia </t>
  </si>
  <si>
    <t>Vaginal bleeding between periods, menses longer or heavier than usual, post menopausal bleeding, bleeding &amp; pain during/after sexual intercourse, smelly vaginal discharge, pain during urination etc</t>
  </si>
  <si>
    <t>The facility provides services for de addiction,  and locally prevalent health diseases as per guidelines</t>
  </si>
  <si>
    <t>Staff is aware 5A approach - Ask, advise, assess, Assist &amp; arrange
(1) History taking and referral to identified de addiction centre. 
(2) Advise to quite in cleat, strong and personalized manner
(3) Attempt to Quit (4) Involve  family &amp; friends, remove substances from their adjacent area, Arrange follow up visit (5) motivate by re enforcing &amp; intense follow up</t>
  </si>
  <si>
    <t>(1) For Withdrawal symptoms (2) Life style support changes (3) Engagement/ linkage with patient support groups (4) Support encouragement by family &amp; friends</t>
  </si>
  <si>
    <t xml:space="preserve">(1) Mapping of elderly population in category of Bed bound ,restricted &amp; mobile elderly, destitute, poor &amp; single
(2) Screening using comprehensive  Geriatric assessment tools
(3) Primary management &amp; timely referral </t>
  </si>
  <si>
    <t>Promotional &amp; supportive activities for Geriatric care</t>
  </si>
  <si>
    <t xml:space="preserve">(1) Health education regarding healthy aging, environmental modifications, nutritional requirements, life style &amp; behaviour changes (2) Educate family members for looking after disabled elderly person (3) Linkage with support group &amp; day care centre. (4) Motivate to join annual health check-up at village level </t>
  </si>
  <si>
    <t>The facility provides services for Palliative care as per guidelines</t>
  </si>
  <si>
    <t xml:space="preserve">Screening, basic management &amp; referral  of Palliative Care patient is done </t>
  </si>
  <si>
    <t xml:space="preserve">(1) Assessment using Palliative care screening tool by CHO./MPW
(2) Scheduled visits to patients/ families for basic nursing care/drugs or consumables dispensing /psycho social support.
(3) Referral of palliative patients based on pain score
</t>
  </si>
  <si>
    <t>Home based palliative care services are being provided</t>
  </si>
  <si>
    <t>HWC identify &amp; train volunteer  for supporting palliative care activities</t>
  </si>
  <si>
    <t xml:space="preserve"> (1) Volunteers are  trained  to perform simple nursing task, training on communication skills 
(2) List of trained volunteers is displayed in HWC area</t>
  </si>
  <si>
    <t>Promotional &amp; supportive activities for palliative care</t>
  </si>
  <si>
    <t>(1) Health education regarding  needs of palliative patients (2) Educate family members for routine home based care (3) Linkage with support group &amp; day care centre. (4)Help in assessing various services as needed</t>
  </si>
  <si>
    <t>Not able drink or breast feed, vomiting, convulsions, lethargy Discharge from cord, pallor, cyanosis, Jaundice, pustules, hypothermia, unable to pass stool/urine, fever, diarrhoea, indrawing of the chest  (2-12 months-50 breaths/min &amp; 12-5yrs-40 breaths/min)</t>
  </si>
  <si>
    <t>Primary management &amp; prompt referral of sick new born &amp; infants</t>
  </si>
  <si>
    <t>Exclusive breast feeding, cord care, maintenance of temperature, promoting hygiene practise, support for high risk babies</t>
  </si>
  <si>
    <t xml:space="preserve">Check for vaccines &amp; diluents are kept as per the recommendation of guidelines </t>
  </si>
  <si>
    <t xml:space="preserve"> DPT, DT, Hep B ,TT vials &amp; diluents are not kept in direct contact of ice pack , Discarded medicines are kept separately
</t>
  </si>
  <si>
    <t>ANM/CHW is aware segregation policy after completion of immunization session</t>
  </si>
  <si>
    <t>1. Segregate use &amp; unused vials, Kept in sealed/zipper bag in the vaccine carrier cold chain (reverse cold chain) &amp; picked by AVD 
2 Vaccine carrier/ vaccines are not kept in field , in exceptional cases the vial should be discarded</t>
  </si>
  <si>
    <t>OVP is not applicable to opened reconstituted vials of measles, BCG &amp; JE</t>
  </si>
  <si>
    <t>Check for HWC -SHC micro plan for immunization &amp; its adequacy</t>
  </si>
  <si>
    <t xml:space="preserve">Staff is aware of how to calculate the number of beneficiaries, quantity of vaccines &amp; syringes </t>
  </si>
  <si>
    <t>Management of children for ARI, diarrhoea, malnutrition  and other illness</t>
  </si>
  <si>
    <t>Assessment for identification of ARI, diarrhoea, malnutrition and Other Illness</t>
  </si>
  <si>
    <t>Management of diarrhoea  is  done as per protocols</t>
  </si>
  <si>
    <t>ORS, Zn, Lot of fluids, &amp; treatment with Cotrimoxazole.  Counselling and referral if required</t>
  </si>
  <si>
    <t>Counselling for nutrition &amp; referral</t>
  </si>
  <si>
    <t>The client is given full information about family planning methods</t>
  </si>
  <si>
    <t>BRAIDED Approach: Benefits of method, risk, consequence of failure, alternatives, inquiries, decision to withdraw, explanation of method chosen &amp; document of session</t>
  </si>
  <si>
    <t>Care seeker is counselled about contraindications &amp; adverse events of chosen FP methods</t>
  </si>
  <si>
    <t>Such as risks, advantages, and possible side effects of OCPs/ECP/ Injectable/IUCD/ cent chroman , what to do if dose of contraceptive is missed, method of administration of ECP.</t>
  </si>
  <si>
    <t xml:space="preserve">15-49 yrs., married 
</t>
  </si>
  <si>
    <t>Staff is aware of  options, indications &amp; methods for administration for Oral Contraceptives</t>
  </si>
  <si>
    <t xml:space="preserve">(1) Hormonal (Combined oral pill) ,Non Hormonal (Chaya) &amp; Emergency Contraceptives. 
(2) Combined oral Pill taken at fixed time daily
ECP_ within 72hrs, second dose 12hrs after first dose
Centchroman:   to be taken twice a week for the first 3 months followed by once a week thereafter. 
Check for Chhaya/Centchroman eligibility is checked &amp; confirmed  by MO. Dose may be started by trained HCW 
</t>
  </si>
  <si>
    <t>No touch technique, Speculum and bimanual examination, sounding of uterus and placement. Follow up : when to return / removal of IUCD. Check In case of 2nd trimester abortion IUCD is provided by Qualified Medical officer</t>
  </si>
  <si>
    <t>Check the eligibility for injectables are checked &amp; confirmed  by MO. Dose may be started/ continue by trained HCW. Depot MPA can be given IM or Subcutaneous, 
IM: single dose vial with disposal syringe &amp; needle. Subcutaneous: Pre filled AD syringe</t>
  </si>
  <si>
    <t>Staff is aware of case selection criteria for limiting mentors</t>
  </si>
  <si>
    <t xml:space="preserve">Identification and referral of cases with
Cephalo-pelvic presentation, Malpresentation, medical disorder complicating pregnancy, IUFD, amniotic fluid abnormalities.
</t>
  </si>
  <si>
    <r>
      <t xml:space="preserve">Swelling (oedema), bleeding </t>
    </r>
    <r>
      <rPr>
        <b/>
        <sz val="11"/>
        <color theme="1"/>
        <rFont val="Calibri"/>
        <family val="2"/>
        <scheme val="minor"/>
      </rPr>
      <t xml:space="preserve">even spotting, </t>
    </r>
    <r>
      <rPr>
        <sz val="11"/>
        <color theme="1"/>
        <rFont val="Calibri"/>
        <family val="2"/>
        <scheme val="minor"/>
      </rPr>
      <t>blurred vision, headache, pain abdomen, vomiting, pyrexia, watery &amp; foul smelling discharge &amp; Yellow urine</t>
    </r>
  </si>
  <si>
    <t>Check no unnecessary episiotomy and unnecessary augmentation and induction labour is done using uterotonic drugs</t>
  </si>
  <si>
    <t xml:space="preserve">Facility staff adheres to standard procedures for routine care of new-born immediately after birth and new  born resuscitation </t>
  </si>
  <si>
    <t xml:space="preserve">Check Records of Medical Check-up and Immunization </t>
  </si>
  <si>
    <t xml:space="preserve">All staff undergo  medical Check-up at least once in year and immunization with at least Hepatitis B and TT </t>
  </si>
  <si>
    <t xml:space="preserve">Facility  has a system to monitor cleanliness &amp; hygiene  practices </t>
  </si>
  <si>
    <t xml:space="preserve">Regular  monitoring of cleanliness &amp; hygiene </t>
  </si>
  <si>
    <t>Availability of Hand washing facilities</t>
  </si>
  <si>
    <t>Washbasin with functional drainage pipe, tap, running water, Soap (Soap bar/liquid), AHR, Display of hand washing poster (Pictorial- Local language)</t>
  </si>
  <si>
    <t>Availability &amp; adherence to Personal protective kit for infectious patients/ HIV pts.</t>
  </si>
  <si>
    <t xml:space="preserve">Staff is trained for the decontamination and cleaning procedure </t>
  </si>
  <si>
    <t>Observe staff about the decontamination of  instruments is done with 0.5% of chlorine solution for 10 min. Check instrument are cleaned thoroughly with  soap or detergent and water. Ask staff when &amp; how they clean the  surfaces</t>
  </si>
  <si>
    <t>Ethyl alcohol 70% , Bleaching Powder/ hypo chloride solution containing not less than 30% w/w of available chlorine. 
 Check availability of boiler / sterilisers</t>
  </si>
  <si>
    <t>(1) Check staff is aware of process of HLD and sterilization
(2) Check the reusable items are free from visible contamination &amp; disinfected</t>
  </si>
  <si>
    <t>To ensure the status of sterilized/HLD instruments, equipment &amp; materials etc</t>
  </si>
  <si>
    <t>Check if such waste is pre treated with 1-2% of Sodium Hypo chloride (having 30% of residual chlorine) for 20 min</t>
  </si>
  <si>
    <t>Check availability of puncture, leak and temper proof container at point of use</t>
  </si>
  <si>
    <t>Liquid waste is made safe before mixing with other waste. On site provision liquid waste disinfection set up</t>
  </si>
  <si>
    <t xml:space="preserve">Mechanism for removal of general waste from facility &amp; its disposal </t>
  </si>
  <si>
    <t xml:space="preserve">No burning of any category of waste within/outside HWC </t>
  </si>
  <si>
    <t xml:space="preserve">Resolutions of meeting is effectively communicated </t>
  </si>
  <si>
    <t>(1) On defined intervals for patient or their attendant  visiting HWC &amp;  Client visiting Health campaigns, VHNDs, PSGs etc.
(2) Check Valid Sample size is taken (3) Check format is in local language or easy to understand (4) Sample having representation from all sections (age, gender, cast, religion etc)</t>
  </si>
  <si>
    <t>Check it covers details of process of testing, control &amp; interpretation. (As per Service mandate)</t>
  </si>
  <si>
    <t>Malaria , dengue, TB, Leprosy, HIV-AIDS and Hepatitis</t>
  </si>
  <si>
    <t xml:space="preserve">WI for screening and referral of patients with mental disorders </t>
  </si>
  <si>
    <t>WI for screening of common ophthalmic  problems</t>
  </si>
  <si>
    <t xml:space="preserve">Check with staff if they are well versed with the Work Instructions </t>
  </si>
  <si>
    <t xml:space="preserve">Quarterly </t>
  </si>
  <si>
    <t xml:space="preserve">Case specific referral of pregnant mothers, neonate,  infant, children, adolescent, FP and CD </t>
  </si>
  <si>
    <t>As per Service package i.e. NCD (Hypertension, Diabetes &amp; cancer), Eye, ENT, Oral Health, elderly, palliative, Medical Emergency &amp; Mental Health etc</t>
  </si>
  <si>
    <t xml:space="preserve">Percentage of cancer cases underwent treatment for each cancer </t>
  </si>
  <si>
    <t>Measurable Elements</t>
  </si>
  <si>
    <t>Care in pregnancy &amp; child birth, Neonatal &amp; infant healthcare services, childhood &amp; adolescent healthcare services, family planning &amp; reproductive healthcare services, communicable diseases including NHPs, Common communicable disease &amp; out patient care, Non communicable diseases, common ophthalmic &amp; ENT problems, Oral health, elderly &amp; palliative care, Emergency  medical services &amp; Mental health aliments</t>
  </si>
  <si>
    <t>Availability of  Anti septic</t>
  </si>
  <si>
    <t xml:space="preserve"> Nasal speculum, dressing/ packing forceps, digital scope, tuning fork (512 HZ), App &amp; headphone for app based audiometery, LED head lamp, ear speculum, Jobson Horne probe, Eustachian catheter</t>
  </si>
  <si>
    <t>Facilities provide follow up/re assessment for cases under RMNCHA</t>
  </si>
  <si>
    <t>Fever, Cough less than 2 weeks duration, acute flaccid paralysis more than 15 yrs. of age, diarrhoea (3 or more loose stool /day), Jaundice,  Raise the signal for action in case of  for any unusual health event /death</t>
  </si>
  <si>
    <t xml:space="preserve">Interview patients for:
(1) Regular &amp; adequate availability of medicines as per treatment plan
(2) His/her understanding about dosage schedule, life style medication, any dietary restriction and awareness about next follow up visit date
(3) Annual consultation with specialist at NCD clinic
</t>
  </si>
  <si>
    <t>ME E6.3</t>
  </si>
  <si>
    <t>ME E6.2</t>
  </si>
  <si>
    <t xml:space="preserve">IEC for STI,HIV/AIDS Awareness generation , identification of peer support groups for HRG- PLHIV, encourage for index testing, support in treatment adherence, arrangement for counselling/ psycho therapies, community follow up to support HIV  pregnant women &amp; </t>
  </si>
  <si>
    <t>Staff is aware of syndrome under surveillance in IDSP</t>
  </si>
  <si>
    <t>Lump in breast/under arm area, thickening or swelling of breath, puckering /dimpling of breath skin, redness in nipple area, nipple discharge /blood, constant pain etc</t>
  </si>
  <si>
    <t>Check, if there is a system of keeping copy of ANC information like LMP, EDD, Lab Investigation Findings , Examination findings etc. with them. Records of each ANC check-up is maintained  in ANC register</t>
  </si>
  <si>
    <t>Give partial compliance if staff know how to manage mercury spill &amp; mercury spill kit is available</t>
  </si>
  <si>
    <t>(1) Arrange consultation with PHC- MO or Specialist as per requirement. 
(2) Check how many cases were consulted using tele medicine in preceding 3 months</t>
  </si>
  <si>
    <t xml:space="preserve">Facilities provide follow up/re assessment for cases under Communicable diseases </t>
  </si>
  <si>
    <t>Visual acuity by using Snell's chart, near vision card. ASHA/ MPW is skilled assess to use vision screening chart.</t>
  </si>
  <si>
    <t>Referral is done for the remaining ANC diagnostics</t>
  </si>
  <si>
    <t>Such as blood group and Rh factor, Hepatitis B</t>
  </si>
  <si>
    <t>SI/ RR</t>
  </si>
  <si>
    <t>OB/ RR</t>
  </si>
  <si>
    <t>SI/ PI</t>
  </si>
  <si>
    <t xml:space="preserve"> SI/ RR</t>
  </si>
  <si>
    <t>SI/RR</t>
  </si>
  <si>
    <t xml:space="preserve">Provision of contraceptive including ECP,OCP, Injectables, condom, IUCD. 
</t>
  </si>
  <si>
    <t>Availability of functional ANC services  with minimum 4 ANC check-ups</t>
  </si>
  <si>
    <t>Identification ,management &amp; referral (if required)
Dysmenorrhoea, Vaginal Discharge, Mastitis, Breast lump, Pelvic Pain and Pelvic Organ Prolapse, Identification and management for RTI/STI</t>
  </si>
  <si>
    <t xml:space="preserve">Early identification, link with designed microscopy centre,  referral &amp; follow up of complicated cases, &amp; medication compliance </t>
  </si>
  <si>
    <t xml:space="preserve">(1) Diagnostic services, primary management, referral &amp; follow up of complicated cases.
(2) Mass drug administration in case of filarasis &amp; immunization in JE </t>
  </si>
  <si>
    <t xml:space="preserve">Diagnostic services, primary management, referral &amp; follow up of complicated cases, &amp; medication compliance </t>
  </si>
  <si>
    <t xml:space="preserve">Diagnostic services,  referral &amp; follow up </t>
  </si>
  <si>
    <t>Preventive &amp; promotive measures  for acute illness</t>
  </si>
  <si>
    <t>Preventive &amp; promotive measures under NLEP</t>
  </si>
  <si>
    <t>Preventive &amp; promotive measures  under NVHCP</t>
  </si>
  <si>
    <t>SI/  RR</t>
  </si>
  <si>
    <t xml:space="preserve">Screening, early identification ,  treatment compliance and follow up of all diagnosed cases,  referral and follow up for complications , refill of drugs for diseases such as COPD &amp; Asthma. </t>
  </si>
  <si>
    <t>Oral, Breast, Cervical Cancers. 
Screening, linking with the specialist, 2 way referral&amp; follow up    treatment compliance and  complications</t>
  </si>
  <si>
    <t>Screening, early identification ,  treatment compliance and follow up of all diagnosed cases,  referral and follow up for complications , refill of drugs</t>
  </si>
  <si>
    <t xml:space="preserve">Early identification, referral,  &amp; follow up care for disease such as  Pneumoconiosis, Dermatitis, Lead Poisoning,  Fluorosis etc. &amp; for substance abuse such as tobacco, Alcohol &amp; others.
</t>
  </si>
  <si>
    <t xml:space="preserve">HWC undertakes  health promotion and disease prevention activities through Community level resources </t>
  </si>
  <si>
    <t xml:space="preserve">Identification, primary management  and referral( if required) for Common Cold, ,  URI, Tonsillitis, Pharyngitis, Laryngitis and Sinusitis , Epistaxis,  Otomycosis, Otitis Externa, ASOM , removal of foreign  bodies, /Injuries, thyroid swelling. </t>
  </si>
  <si>
    <r>
      <t xml:space="preserve">Point of care diagnostics including RDKs as per Service delivery
</t>
    </r>
    <r>
      <rPr>
        <sz val="11"/>
        <rFont val="Calibri"/>
        <family val="2"/>
        <scheme val="minor"/>
      </rPr>
      <t>Hb, UPT, Urine dip stick (albumin &amp; Sugar) , Blood sugar, Malaria -RCT, RCT for dengue,  collection of sputum sample for TB, HIV RCT, VIA test, Test for Iodine in salt (kit), Water testing for faecal contamination &amp; chlorination, HBs Ag for hepatitis B, filariasis ( endemic areas), Syphilis (RTK)</t>
    </r>
  </si>
  <si>
    <t>OB</t>
  </si>
  <si>
    <t>All signages are of uniform colour, user friendly &amp; in local language</t>
  </si>
  <si>
    <t>SI/ OB</t>
  </si>
  <si>
    <t xml:space="preserve">(1)  Ensure care is provided within  30 minutes, provision  MMU for hard to reach area (Give full compliance for MMU if area is not hard to reach)
(2) Preferably within 1-2 Kms of Referral Centre  </t>
  </si>
  <si>
    <t>OB/SI</t>
  </si>
  <si>
    <t xml:space="preserve"> Check for Outreach session plan - targeted population covered &amp;   implementation as per plan.</t>
  </si>
  <si>
    <t>SI</t>
  </si>
  <si>
    <t>OB/ SI</t>
  </si>
  <si>
    <t xml:space="preserve">Behaviour of staff is dignified &amp; respectful </t>
  </si>
  <si>
    <t>Check in Both type of SC</t>
  </si>
  <si>
    <t>RR/ SI</t>
  </si>
  <si>
    <r>
      <t>(1) Check demarcated area for examination (privacy maintained), consultation and  administrative/record keeping
(2) Availability of adequate Natural Light/ Illumination (</t>
    </r>
    <r>
      <rPr>
        <sz val="11"/>
        <rFont val="Calibri"/>
        <family val="2"/>
        <scheme val="minor"/>
      </rPr>
      <t xml:space="preserve">150 Lux in OPD area &amp; 300 Lux in drug dispensing areas) 
</t>
    </r>
  </si>
  <si>
    <t>CUG numbers/ Landline and internet connectivity</t>
  </si>
  <si>
    <t>(1) Potable drinking water supply is available for patients, visitor &amp; staff
(2) Piped water supply/ tube well with fitted water pump/ other alternate source.
(3) Water Storage facility- Minimum 3 days
(4) Periodic chlorination &amp; Quality testing of water is done</t>
  </si>
  <si>
    <t xml:space="preserve">(1) Fire extinguisher ABC type
(2) Check  expiry date &amp; refill date is displayed
(3) PASS- Pull the pin, A- Aim at base of fire, S- Squeeze the lever, S -Sweep side to side
(4) Check exists are clutter  free </t>
  </si>
  <si>
    <t xml:space="preserve">(1)Check for fixtures &amp; furniture like Almirah/ Cabinets, hanging objects are properly fastened &amp; secured
(2) Building bye laws &amp; instructions of NBC for seismic safety is followed
</t>
  </si>
  <si>
    <t>Check duty roster is prepared prepared, updated &amp; followed for all cadres</t>
  </si>
  <si>
    <t>Check field visit plans are prepared, updated &amp; followed by primary healthcare team</t>
  </si>
  <si>
    <t>Check HWC use  IT platforms  for regular continuous learning &amp; capacity building</t>
  </si>
  <si>
    <t>(1) Through access to Job aids/ MOOC (massive open online courses)/ ECHO etc
(2) Check how many capacity building training/workshop attended by primary healthcare team in last quarter</t>
  </si>
  <si>
    <t xml:space="preserve">OB/RR </t>
  </si>
  <si>
    <t>Availability of Drugs and Consumables for  VHNDs or camps</t>
  </si>
  <si>
    <t>RR/ OB</t>
  </si>
  <si>
    <t>Check building is white washed both from inside &amp; outside</t>
  </si>
  <si>
    <t>1. Check records of building, patient amenities  maintenance and schedules.
2. Pest or rodent control measures are taken at least once in 6 months</t>
  </si>
  <si>
    <t>No garbage piles in and around HWC.
No signs of burning of waste in HWC</t>
  </si>
  <si>
    <t>RR/SI</t>
  </si>
  <si>
    <t>SI/OB</t>
  </si>
  <si>
    <t xml:space="preserve">(1) Timely indenting the drugs for common aliments &amp; emergency cases
(2) Timely indenting of Drugs of  new or regular chronic patients under HWC
(3)  Check the adequacy of the available drugs (Demand &amp; supply) 
</t>
  </si>
  <si>
    <t>(1) Staff is aware about how to discard expired drugs and are not stored in HWC 
(2) Check there is demarcated space/ shelf to keep expired drugs away from main dispensing area</t>
  </si>
  <si>
    <r>
      <t>Check VHSNC members are aware of their roles &amp; responsibilities</t>
    </r>
    <r>
      <rPr>
        <sz val="11"/>
        <color theme="1"/>
        <rFont val="Calibri"/>
        <family val="2"/>
        <scheme val="minor"/>
      </rPr>
      <t xml:space="preserve"> towards Health &amp; wellness centre</t>
    </r>
  </si>
  <si>
    <r>
      <t xml:space="preserve">(1) Check agenda points  and minutes of meeting  of preceding quarter
(2) Check health &amp; wellness  activities are prioritized 
(3) Check the status of planned actions &amp;  activities </t>
    </r>
    <r>
      <rPr>
        <sz val="11"/>
        <color theme="1"/>
        <rFont val="Calibri"/>
        <family val="2"/>
        <scheme val="minor"/>
      </rPr>
      <t xml:space="preserve">proposed for or in co ordination with  health &amp; wellness centre </t>
    </r>
  </si>
  <si>
    <t xml:space="preserve">Check the process followed to identify key challenges and list of priorities for monthly campaigns </t>
  </si>
  <si>
    <t>Check the  frequency , location &amp; timing of PSG meetings facilitated by HWC</t>
  </si>
  <si>
    <t xml:space="preserve">No. of planned PSGs &amp;  how many actually conducted
(1) Flexible location, - in house of group member, arranged after VHNSC/ VHNDs, SHC, AWW - preferable near to marginalized or distant hamlets
(2) Time- mutually convenient  </t>
  </si>
  <si>
    <t>BMW rules, fire safety, electrical installations and any other as per state mandate</t>
  </si>
  <si>
    <t>CHW ensures home visit, counselling/ supportive activities for risk factor modification, provide reminder for follow up at HWC &amp; collection of drugs. Linkage with MMU/RBSK mobile unit</t>
  </si>
  <si>
    <t>Dispensation of medicines,  repeat diagnostic as required/ as per treatment plan, identification of complication , facilitating referrals, organizing tele consultations, maintenance of records</t>
  </si>
  <si>
    <t xml:space="preserve">Early case detection, primary management/stabilisation, Complete details of case records/care provided - use of referral slip </t>
  </si>
  <si>
    <t>Check the cases in which CHO has prescribed  medicines/ antibiotics. Check if  the drugs are either prescribed more than required dose /quantity or on more occasion than necessary.</t>
  </si>
  <si>
    <t>Well defined and standardized format is used to assess the quality and accuracy of treatment provided.  Valid sample is taken &amp;  frequency of monitoring process is defined and followed</t>
  </si>
  <si>
    <t>Both in HWC &amp; home based care. 
Investigations, refill the medicines, performing  minor procedure, administrating  vaccine etc</t>
  </si>
  <si>
    <t>There is process in place to identify non compliant patient in chronic disease</t>
  </si>
  <si>
    <t>Patients who are not oftently  following their treatment plan or taking the medicines as recommended</t>
  </si>
  <si>
    <t>Chronic cases/ critical patient referred from higher centre/Home based care patient/ bed ridden/ elderly cases
Check Patient vital like BP, weight, TPR, Blood sugar etc are maintained as per disease conditions</t>
  </si>
  <si>
    <t xml:space="preserve">Patient's vital are monitored and recorded periodically in follow up </t>
  </si>
  <si>
    <t>Prescribed Treatment plan , procedure performed  are written in case sheet/OPD ticket/Portal</t>
  </si>
  <si>
    <r>
      <t xml:space="preserve">Treatment plan </t>
    </r>
    <r>
      <rPr>
        <sz val="11"/>
        <rFont val="Calibri"/>
        <family val="2"/>
        <scheme val="minor"/>
      </rPr>
      <t>followed</t>
    </r>
    <r>
      <rPr>
        <sz val="11"/>
        <color theme="5"/>
        <rFont val="Calibri"/>
        <family val="2"/>
        <scheme val="minor"/>
      </rPr>
      <t xml:space="preserve"> </t>
    </r>
    <r>
      <rPr>
        <sz val="11"/>
        <color theme="1"/>
        <rFont val="Calibri"/>
        <family val="2"/>
        <scheme val="minor"/>
      </rPr>
      <t>, medication administered are documented</t>
    </r>
  </si>
  <si>
    <t>Check the master list &amp; unique identification number is followed to identify records</t>
  </si>
  <si>
    <t xml:space="preserve">Check HWC has antibiotic  policy </t>
  </si>
  <si>
    <t xml:space="preserve">Check staff is aware of antibiotic policy </t>
  </si>
  <si>
    <t>Staff screen &amp; refer cases of common ophthalmic aliments  lead to blindness &amp; refractive errors</t>
  </si>
  <si>
    <t>RR/ OB/SI</t>
  </si>
  <si>
    <t xml:space="preserve"> RR/OB</t>
  </si>
  <si>
    <t xml:space="preserve">Check CHO is trained and using otoscopy for ear discharge, Hearing  test: whisper/ App based audiometry. </t>
  </si>
  <si>
    <r>
      <t xml:space="preserve">Ask staff about common throat aliments &amp; their cardinal signs &amp; symptoms &amp; its primary management.
Injury, pharyngitis, laryngitis, URI, tonsillitis.
</t>
    </r>
    <r>
      <rPr>
        <b/>
        <sz val="11"/>
        <color theme="1"/>
        <rFont val="Calibri"/>
        <family val="2"/>
        <scheme val="minor"/>
      </rPr>
      <t>Treatment</t>
    </r>
    <r>
      <rPr>
        <sz val="11"/>
        <color theme="1"/>
        <rFont val="Calibri"/>
        <family val="2"/>
        <scheme val="minor"/>
      </rPr>
      <t>: Symptomatic treatment: Analgesic, antibiotic, Refer the patient if persist more than 5 days.</t>
    </r>
  </si>
  <si>
    <t xml:space="preserve">Primary care team  is aware of  vector born disease control strategies </t>
  </si>
  <si>
    <t>Referral slip, Patients treatment card (if CHW is  supporting treatment), TB notification register</t>
  </si>
  <si>
    <t>(1)Provision of DOTS at Sub-centre, proper
documentation and follow-up, home based support, regular screening of cases for common  adverse effects, ensure compliance &amp; completeness of course
(2) Check HWC is aware of presumptive, confirmed &amp; on treatment cases in its catchment area</t>
  </si>
  <si>
    <t>SI /RR</t>
  </si>
  <si>
    <t>RR/  SI</t>
  </si>
  <si>
    <t>(1) At SC/ outreach/screening for Breast, cervix &amp; oral cancer. 
(2) Screening is undertaken by trained personnel (LHV/Staff nurse/MO) can be done in outreach session/screening day. 
(3) Screening of cervical cancer  is conducted on  site where privacy &amp; facility for sterilization is available
(4) Repeat screening -every 5yrs</t>
  </si>
  <si>
    <t xml:space="preserve">Ask for local prevalent disease viz. Pneumoconiosis , lead poisoning, fluorosis etc. Give full compliance if no such disease exists </t>
  </si>
  <si>
    <t xml:space="preserve">CHO is aware &amp;  competent to use various geriatric tools </t>
  </si>
  <si>
    <t xml:space="preserve"> Staff practice ETAT protocol. Stabilization per disease condition. 
</t>
  </si>
  <si>
    <t>For sterilization: 22-49 yrs.- (female) &amp; 22-60yrs (male), married,  youngest child is at least one year &amp; spouse has not opted for sterilization. Counselled &amp; referred to Higher centre</t>
  </si>
  <si>
    <t xml:space="preserve">HCW is supporting &amp; encouraging the clients for post sterilization follow up </t>
  </si>
  <si>
    <t>The facility has established procedures for  family planning as per government guidelines and law.</t>
  </si>
  <si>
    <t xml:space="preserve">Check availability of  Soap  and Alcohol Hand rub for outreach </t>
  </si>
  <si>
    <t>Ask whether staff know how to make chlorine solution</t>
  </si>
  <si>
    <t xml:space="preserve">Segregation of BMW is done as per latest prevalent rules </t>
  </si>
  <si>
    <t xml:space="preserve">Segregation of BMW rules: 
Yellow - Human Anatomical waste, Items contaminated with blood, body fluids, dressings,  cotton swabs and bags containing residual or discarded components. etc.
Red - Items such as tubing,  bottles, intravenous tubes and sets, catheters, urine bags, syringes (without needles and fixed needle syringes)  and vacutainers with their needles cut) and gloves
White - Sharps waste  including Metals in  (translucent)  Puncture proof,  Leak proof,  temper proof containers :Needles, syringes with fixed needles, needles from needle tip cutter or  burner, scalpels, blades, or any other contaminated sharp object that may cause puncture and cuts. This includes both used, discarded and contaminated metal sharps.
Blue : Contaminated and broken Glass  are disposed in puncture proof and leak proof box/ container such as  Vials, slides and other broken infected glass
 </t>
  </si>
  <si>
    <t xml:space="preserve">HWC has designated area for storage for BMW </t>
  </si>
  <si>
    <t>Check there is no mixing of the Biomedical &amp; general waste</t>
  </si>
  <si>
    <t xml:space="preserve">The HWC  has  Quality team in place </t>
  </si>
  <si>
    <t xml:space="preserve">The facility ensures mechanism for conducting patient  satisfaction survey </t>
  </si>
  <si>
    <t>The facility measures productivity indicators  services on monthly basis</t>
  </si>
  <si>
    <t>No. of high risk pregnancy identified during ANC</t>
  </si>
  <si>
    <t>No. of AEFI cases reported</t>
  </si>
  <si>
    <t>No. of Children with diarrhoea treated with ORS &amp; Zn</t>
  </si>
  <si>
    <t xml:space="preserve">No. of Anaemia cases treated successfully </t>
  </si>
  <si>
    <t>Contraceptives acceptance rate</t>
  </si>
  <si>
    <t>Drop out rate for NCDs</t>
  </si>
  <si>
    <t>ME E18.2</t>
  </si>
  <si>
    <t>The facility has established procedures for Antenatal  care as per guidelines</t>
  </si>
  <si>
    <t xml:space="preserve"> Information about the treatment and entitlements are  shared with patients or attendants </t>
  </si>
  <si>
    <t>HWC team provide  support  for linkage with PM- JAY  to  avail the scheme benefits</t>
  </si>
  <si>
    <t xml:space="preserve">
Facilitate identification &amp; registration of families for PM- JAY 
</t>
  </si>
  <si>
    <t xml:space="preserve">Primary healthcare team  provide information to beneficiaries or families regarding their entitlements </t>
  </si>
  <si>
    <t>The facility provides free of cost services as per prevalent government schemes/ norms.</t>
  </si>
  <si>
    <t>The facility ensures all services are provided free of cost to its users</t>
  </si>
  <si>
    <t>Availability of free teleconsultation services</t>
  </si>
  <si>
    <t xml:space="preserve">Check when was last public hearing was undertaken. HWCs undertake  Jan sunwais bi annually </t>
  </si>
  <si>
    <t>Check JAS facilitate Public hearing or Jan Sunwais</t>
  </si>
  <si>
    <t>The facility has established procedures for community based monitoring of its services through social audits</t>
  </si>
  <si>
    <t xml:space="preserve">Check JAS committee has prepared action plan along with HWC </t>
  </si>
  <si>
    <t xml:space="preserve">Check JAS is aware of the issues  issues emerged in Social Audits &amp; public hearing </t>
  </si>
  <si>
    <t>There is mechanism in place to improve the gaps identified / recommendations given by  social audits teams</t>
  </si>
  <si>
    <t xml:space="preserve"> Central hub/diagnostic units are identified &amp; linkage has  established for tests not done  at HWC</t>
  </si>
  <si>
    <t xml:space="preserve">Check medication review is scheduled for regular chronic cases </t>
  </si>
  <si>
    <t>Minimum information model (MIMPS) for medication safety is followed &amp; used for reporting &amp; subsequent actions planning</t>
  </si>
  <si>
    <t>Check with staff if any  untoward drug events has ever occurred</t>
  </si>
  <si>
    <t>Check any untoward/adverse drug events are recorded and reported</t>
  </si>
  <si>
    <t xml:space="preserve">Check heat and light sensitive drugs are stored as per manufacturers instructions </t>
  </si>
  <si>
    <t>(1) Medications that are considered light-sensitive will be stored in closed drawers.
(2) Check process in place for storage of drugs, laboratory kits &amp; vaccines etc  requiring controlled temperature</t>
  </si>
  <si>
    <t>The facility has standard procedures for disinfection and sterilization of equipment and instruments.</t>
  </si>
  <si>
    <t xml:space="preserve">List of Available drugs prominently displayed </t>
  </si>
  <si>
    <t xml:space="preserve">Updated as per current stock </t>
  </si>
  <si>
    <t>Check staff is aware of use of 2 bucket system &amp; disinfection of mop after cleaning</t>
  </si>
  <si>
    <t>Check Vaccinator is aware of different categories of AEFI</t>
  </si>
  <si>
    <t xml:space="preserve">Check availability of  functional &amp; updated Portals or applications viz  RCH portal, HWC portal, NCD portal, ANMOL, DVDMS, NIKSHAY, e-sanjeevani, HMIS etc. and any state specific application.
</t>
  </si>
  <si>
    <t>Reporting  of AEFI cases is ensured by ANM</t>
  </si>
  <si>
    <t>Process of reporting and route is communicated to all concerned</t>
  </si>
  <si>
    <t>Ask the staff regarding the responsibility for notifying and reporting the AEFI</t>
  </si>
  <si>
    <t>Ask staff to whom the cases are reported &amp; how</t>
  </si>
  <si>
    <t>Verify with current AEFI guidelines</t>
  </si>
  <si>
    <t>Parents are counselled for informing any untoward event of concern following vaccination</t>
  </si>
  <si>
    <t>Observe interaction at session site and interview parents /care giver</t>
  </si>
  <si>
    <t>Antipyretic drugs are provided wherever required</t>
  </si>
  <si>
    <t>Observe  session site and interview parents /care giver</t>
  </si>
  <si>
    <t>Protocols and instructions for preventing, identifying and managing AEFI are displayed at immunization site</t>
  </si>
  <si>
    <t>OB/RR</t>
  </si>
  <si>
    <t xml:space="preserve">Verify protocols are displayed at session sites </t>
  </si>
  <si>
    <t>Vaccinator is aware about how to prevent immunization error related reactions</t>
  </si>
  <si>
    <t>Ask the vaccinator what steps to take in case of serious reaction/anaphylaxis</t>
  </si>
  <si>
    <t>Observe the session interaction/ interview the beneficiaries</t>
  </si>
  <si>
    <t xml:space="preserve">Check the health promotion &amp; disease prevention activities are performed by ASHA </t>
  </si>
  <si>
    <t>Management of Possible serious bacterial infection as per protocols</t>
  </si>
  <si>
    <t xml:space="preserve">            </t>
  </si>
  <si>
    <t xml:space="preserve">Staff is aware of protocols to manage suspected Medico legal cases </t>
  </si>
  <si>
    <t xml:space="preserve">As per state guidelines  or 
(1) Primary management &amp; referral
 (2) Staff is aware of procedure for preservation &amp; sealing  of samples of suspected MLC cases viz. aspiration, vomitus etc.
(3) Samples are sealed and dispatched along with patient (Samples are taken by  resposible HCW &amp; handed it over to responsible personnel  at referral centre).
(4) Separate records are generated for  suspected MLC cases </t>
  </si>
  <si>
    <t>A bloody, sticky discharge (Show) and regular  painful uterine contractions.  Contact number of the ambulance is communicated</t>
  </si>
  <si>
    <t>HWC ensures timely availability of ambulances services for emergency cases</t>
  </si>
  <si>
    <t>Check medication orders/ procedure is written legibly &amp; comprehendible</t>
  </si>
  <si>
    <t>Staff is aware of the conditions where consent is taken before procedure</t>
  </si>
  <si>
    <t xml:space="preserve">Check gaps are identified and time bound action plan is prepared </t>
  </si>
  <si>
    <t xml:space="preserve">Check there is no stock out of essential &amp; vital drugs </t>
  </si>
  <si>
    <t xml:space="preserve">Check drugs are categorised in Vital, Essential and desirable </t>
  </si>
  <si>
    <t>(1) Check list of VED categorisation
(2) Check updated stock registers of the last 6 months for vital &amp; essential drugs</t>
  </si>
  <si>
    <t>Activated Charcoal, Atropine 1 mg/ml .</t>
  </si>
  <si>
    <t>Reassessment /follow up as per schedule  for all cases including  critical /high risk patients.
Follow up includes - Treatment compliance, review of parameters, monitoring of side effect, adherence to life style modification, timely detection of complication and continuity and adequacy of treatment.</t>
  </si>
  <si>
    <t>Reassessment /follow up as per schedule  for all cases including  critical /high risk patients.
Follow up includes - Treatment compliance, review of parameters, monitoring of side effect, adherence to life style modification and timely detection of complication  and continuity and adequacy of treatment.</t>
  </si>
  <si>
    <t>Reassessment /follow up as per schedule  for all cases including  critical /high risk patients.
Follow up includes - Treatment compliance, review of parameters,  monitoring of side effect, adherence to life style modification and timely detection of complication  and continuity and adequacy of treatment.</t>
  </si>
  <si>
    <t xml:space="preserve">Check records for treatment plan, periodic assessment, medicine refill and referred to further higher centre (if required)/ regular follow up at referring centre </t>
  </si>
  <si>
    <t xml:space="preserve">Check availability of separate colour coded referal slip </t>
  </si>
  <si>
    <t xml:space="preserve">HWC provide free of cost  access to all the services </t>
  </si>
  <si>
    <t>(1) As per service package or 
 RMNCHA, CD, NCD, Eye, ENT, Oral, Mental Health, Elderly, Pallative,Emergency medical services etc</t>
  </si>
  <si>
    <t>HWC promotes wellness through EAT right campaign</t>
  </si>
  <si>
    <t xml:space="preserve">(1) 6 month certificate program in Community health,
(2)  3 day IT training including Tele medicines
(3)  5-7 days supplementary training on new health programs, new skills (if applicable)
(4) refresher every year (if applicable) 
(5) Basic physiotherapy ( where ever elderly &amp; palliative care packages are available)
(6) Training on Eat right tool kit
</t>
  </si>
  <si>
    <t xml:space="preserve">(1) 8 days induction training, 20 days training of module 6&amp; 7, 5 days NCD module.
(2) Supplementary &amp; refresher training for 15 days/year. (if applicable)
(3)  ASHA facilitatory is trained for Basic physiotherapy ( where ever elderly &amp; palliative care packages are available),Training on  Eat right toolkit </t>
  </si>
  <si>
    <t xml:space="preserve">Check counselling of mother's for nutrition &amp; hygiene maintenance under Eat right </t>
  </si>
  <si>
    <t>Check staff counsel and guide the mother's about household preparation of complementary feeds</t>
  </si>
  <si>
    <t>Check staff counsel mother's for nutritious diet during first 1000 days of life
(1) Stage 1 (During Pregnancy) : Balance &amp; nutritious diet including important nutrients like iodine, folic acid, iron, vit B12 etc.
(2) Stage 2 ( Period from birth of child to 1 yr.): Early initiation of exclusive breastfeeding for initial 6 months, initiation of Complementary feeding on completion of 6 months with continued Breastfeeding
(3)Stage 3 (Period between 12 month to 24 months of child age): Complementary feeding &amp; its preparation with right consistency, quantity, frequency, density &amp; variety.</t>
  </si>
  <si>
    <t>(1) Guide about household measurement with household utensils
(2) Awareness on ingredients,  quantity &amp; frequency  of complementary feeding for children up to 2 yrs.</t>
  </si>
  <si>
    <t>Check Primary  health care team generate awareness  in community about balanced diet</t>
  </si>
  <si>
    <t>(1) Generate awareness about 4 major food groups (food pyramid) - a. Cereals &amp; millets
b. Vegetables &amp; fruits, c. Milk &amp; animal products d. Fats/ oils, sugar &amp; nuts
(2) Limit the consumption of foods high in fats, sugar &amp; salts</t>
  </si>
  <si>
    <t>Check Primary  health care team generate awareness  in community about food fortification</t>
  </si>
  <si>
    <t xml:space="preserve">(1) Awareness on benefits of fortified food
(2) Identification of fortified food available in market (+F logo)
</t>
  </si>
  <si>
    <t>Check Primary  health care team generate awareness  in community about Eat safe practices</t>
  </si>
  <si>
    <t>Check Primary  health care team generate awareness  in community about food safety</t>
  </si>
  <si>
    <t xml:space="preserve">(1) Awareness generation about logos on packed food viz. fssai, ISI, +F, green and red dots for vegetarian and non vegetarian food items.
(2) Safe storage of perishable &amp; non perishable food
(3) Precautions to be taken while cooking &amp; serving the meals.
(4) Awareness about common tests for food adulteration (Key ring test)
</t>
  </si>
  <si>
    <t xml:space="preserve">Vaccinator is aware about how to manage any immediate serious reaction/anaphylaxis </t>
  </si>
  <si>
    <t>Check person responsible for notifying &amp;  reporting of the AEFI is identified</t>
  </si>
  <si>
    <t>Frontline workers &amp; Health supervisor is aware of his/her roles &amp; responsibility for AEFI surveillance Programme</t>
  </si>
  <si>
    <t xml:space="preserve">Ask vaccinator how to prevent immunization related reactions from occurring </t>
  </si>
  <si>
    <t>Primary healthcare team communicate the benefits of RI at VHND sessions</t>
  </si>
  <si>
    <t>Importance of FP, Options available- ( limiting &amp; spacing method), time for  initiation &amp; advantages of various available methods. For Limiting method -counselled &amp; referred to higher centre</t>
  </si>
  <si>
    <t>Client satisfaction survey results are analysed and lowest performing attributes are identified and action plan is prepared.</t>
  </si>
  <si>
    <t>Education, Counselling and referral services for family planning services</t>
  </si>
  <si>
    <t>Identification  and referral  for Obstetric and Gynaecological Conditions</t>
  </si>
  <si>
    <t xml:space="preserve">Water born diseases (diarrhoea, dysentery, enteritis)  Helminthiasis, rabies,musculosketal disorders (osteoporosis, arthritis, aches ) </t>
  </si>
  <si>
    <t>Screening,  treatment compliance and follow up of all positive cases,  referral &amp; follow up for complications and  refill of drugs</t>
  </si>
  <si>
    <t>Screening, Diagnosis,  treatment compliance and follow up of all diagnosed cases,  referral &amp; follow up for complications and  refill of drugs</t>
  </si>
  <si>
    <t>Provision of counselling services for Eat Right</t>
  </si>
  <si>
    <t>Check patients is explained about - diagnosis, treatment plan (dosage, period etc), special instructions, referral &amp; follow up</t>
  </si>
  <si>
    <t xml:space="preserve">Victims of Violence  including domestic violence/ Gender Based Violence, terminally ill patients, orphan, elderly  etc. Linkage  and support for treatment, counselling &amp; Legal Support </t>
  </si>
  <si>
    <t xml:space="preserve">Care is free from any physical &amp; verbal abuse. Vulnerable or marginalized patients 
 is not left unattended/ignored.
Check the status separately  in labour room  if delivery services are provided in SC
</t>
  </si>
  <si>
    <t>(1) Check toilets are functional with running water facility. 
(2) Check the toilets are disable friendly</t>
  </si>
  <si>
    <t xml:space="preserve">(1) For HWC, campaigns  and home based care.
(2) Check staff is aware of any stock out </t>
  </si>
  <si>
    <t>(1) Temperature chart is maintained
(2) De frosting is done (in case household freeze is used)
(3) Staff is aware of holdover time of refrigerator
(4) Freeze is not used for storing eatables</t>
  </si>
  <si>
    <t>Gaps closure plan is prepared &amp;  status is assessed atleast once in quarter or as per decided timeline</t>
  </si>
  <si>
    <t>Check social audits are conducted before completion of Annual planning of the gram Panchayat</t>
  </si>
  <si>
    <t>Check the issues emerging out of the Social Audit are  integrated with the annual planning process of Gram Panchayat.</t>
  </si>
  <si>
    <t>The facility has established procedure for supporting and monitoring activities of Community health workers</t>
  </si>
  <si>
    <t xml:space="preserve">Viz. Benefits of immunization, family planning, ANCs, regular check-up and Yoga for NCDs etc. </t>
  </si>
  <si>
    <t>for easy identification in referral centre</t>
  </si>
  <si>
    <t xml:space="preserve">(1) Every medical advice  is accompanied with date, time and signature. Check orders/ instructions are comprehendible 
(2)  Ask the staff what protocols are followed in case orders/instructions are not legible due use of abbreviations, handwriting etc </t>
  </si>
  <si>
    <t xml:space="preserve">(1) Check Community informant decision tool (CIDT) is used for identification by ASHA/MPW/CHW 
(2) Standard screening tools are used by CHO viz :Screening tool for dementia, Screening tools for Epilepsy, patient health Questionnaire (PHQ-9) for depression , suicide risk assessment &amp; Alcohol use disorder identification test (AUDIT) for alcohol disorders. Check staff is trained to use these tools.
(3) Check number cases screened &amp; identified </t>
  </si>
  <si>
    <t xml:space="preserve">Availability of services for Nonalcoholic fatty liver disease (NAFLD) </t>
  </si>
  <si>
    <t xml:space="preserve">HWC is aware of  risk factors of  Nonalcoholic fatty liver disease (NAFLD) </t>
  </si>
  <si>
    <t>(1) All overweight or obese  cases with diabetes or prediabetes symptoms or elevated blood lipids or elevated blood pressure 
(2) All such cases are screened for: 
●	Abdominal Obesity (waist circumference of ≥ 90 cm in men or ≥ 80 cm in women)
●	Family H/O diabetes, hypertension, heart diseases and cancers
●	Obesity (BMI&gt;=25kg/m2) 
●	Oedema examination
(3) Referal to PHC for management</t>
  </si>
  <si>
    <r>
      <t xml:space="preserve">(1)Provide Information about  Family planning options to eligible clients              (2) Motivate families for spacing b/w 2 children </t>
    </r>
    <r>
      <rPr>
        <sz val="11"/>
        <color theme="1"/>
        <rFont val="Calibri"/>
        <family val="2"/>
        <scheme val="minor"/>
      </rPr>
      <t xml:space="preserve">(3) Counselling to support couple in choosing the  FP methods, Provide correct &amp; appropriate information  about chosen method. (4) Post abortion contraceptive counselling
(5) Referral &amp; support  for  sterilization, Abortions &amp; GBV </t>
    </r>
  </si>
  <si>
    <t>Community engagement, facilitate referral, promote treatment completion &amp; reducing stigma</t>
  </si>
  <si>
    <t>Community engagement/ peer support, facilitate referral, promote treatment completion, Convergence with other departments</t>
  </si>
  <si>
    <t>The facility provides emergency medical care, including for trauma and burn</t>
  </si>
  <si>
    <r>
      <t xml:space="preserve">Check counselling services for :
(1) </t>
    </r>
    <r>
      <rPr>
        <b/>
        <sz val="12"/>
        <color theme="1"/>
        <rFont val="Calibri"/>
        <family val="2"/>
        <scheme val="minor"/>
      </rPr>
      <t>Eat Health</t>
    </r>
    <r>
      <rPr>
        <sz val="12"/>
        <color theme="1"/>
        <rFont val="Calibri"/>
        <family val="2"/>
        <scheme val="minor"/>
      </rPr>
      <t xml:space="preserve">y: (a) Nutrition during first 1000 days of Life (b) Balanced diet (c) Food fortification (d) Food to avoid
(2) </t>
    </r>
    <r>
      <rPr>
        <b/>
        <sz val="12"/>
        <color theme="1"/>
        <rFont val="Calibri"/>
        <family val="2"/>
        <scheme val="minor"/>
      </rPr>
      <t>Eat Safe</t>
    </r>
    <r>
      <rPr>
        <sz val="12"/>
        <color theme="1"/>
        <rFont val="Calibri"/>
        <family val="2"/>
        <scheme val="minor"/>
      </rPr>
      <t>: (a) Hygiene &amp; Sanitation (b) Food Safety &amp; Safe food practices (c) Food Adulteration</t>
    </r>
  </si>
  <si>
    <t xml:space="preserve">As per scope of services defined by state. </t>
  </si>
  <si>
    <t>Check prominent signage are displayed  to reach HWC -SC</t>
  </si>
  <si>
    <t>JSY, JSSK, RBSK, RMNCHAN, PM JAY/ state insurance scheme  etc 
Also support beneficiaries to seek services</t>
  </si>
  <si>
    <t>Family folders, CBAC form, NCD portal information, HIV, RTI/STI, OPD registers etc
Patient records are kept at safe place beyond access of general patient flow</t>
  </si>
  <si>
    <t xml:space="preserve">2ANM (1 essential &amp; 1 Desirable)- SC type -A
2 ANM (Essential, one may be staff nurse) - Only for SC type-B
Staff is aware of their role and responsibilities 
</t>
  </si>
  <si>
    <t xml:space="preserve">(1) Check objective checklist has been prepared for assessing competence of  staff based on job description and assessment is done at least once in a year (2) Check who did the assessment - At least PHC- MO/  Competence Matrix is prepared for each category of staff </t>
  </si>
  <si>
    <t>Bio medical waste management, Infection Prevention, patient safety, internal assessment, BLS, Methods of QA viz PSS, 5S, PDCA etc</t>
  </si>
  <si>
    <t>1 ASHA per 1000 population / ASHA per 500 population for tribal and hilly area.
1 ASHA facilitator/20,000 population
Staff is aware of their role and responsibilities for HWC &amp; community</t>
  </si>
  <si>
    <t>Mucus extractor, Wooden Spatula, Disposable Cord clamp, Disposable Sterile Urethral Catheter( 12fr, 14fr) , Foleys catheter , IV Cannula and Sets,  Interdental Cleaning Aids, cold pack, cotton and envelopes for drug dispensing</t>
  </si>
  <si>
    <t xml:space="preserve"> BP apparatus, Torch, stethoscope ,peak flow meter and snelle's /near vision chart, Measuring tape, Thermometer, Foetoscope,Weighing machine, Infant weighing scale, Tongue depressor,  Stadiometer.
Dressing Trays, Dressing Drums, Surgical Scissors ,  Examination Lamp,   Cheatle's forceps, Sponge Holder, Artery forceps.</t>
  </si>
  <si>
    <t>Ambu bag with Mask,  Suction Machine, Oxygen cylinder with  Administrative equipment (Keys),Mouth Gag , Nebulizer. AED (Automated External Defibrillator)</t>
  </si>
  <si>
    <t>One bucket for Cleaning solution, second for
wringing the mop. 
Ask the cleaning staff about the process, Disinfection , washing &amp; keeping mops  for drying after every cleaning cycle</t>
  </si>
  <si>
    <t>In dispensing area as well as drug storage area</t>
  </si>
  <si>
    <t>CI/ SI/RR</t>
  </si>
  <si>
    <t>CI/ RR</t>
  </si>
  <si>
    <t>SI/ CI</t>
  </si>
  <si>
    <t>SI/CI</t>
  </si>
  <si>
    <t xml:space="preserve"> CI/SI</t>
  </si>
  <si>
    <t>RR/ CI</t>
  </si>
  <si>
    <t xml:space="preserve"> CI/ RR</t>
  </si>
  <si>
    <t>OB/CI</t>
  </si>
  <si>
    <t>CI/  RR</t>
  </si>
  <si>
    <t>CI/SI</t>
  </si>
  <si>
    <t>CI/RR</t>
  </si>
  <si>
    <t>CI/OB</t>
  </si>
  <si>
    <t>CI</t>
  </si>
  <si>
    <t>CI/ SI</t>
  </si>
  <si>
    <t>RR/ Ci</t>
  </si>
  <si>
    <t>RR/CI</t>
  </si>
  <si>
    <t>CI/ SI/ RR</t>
  </si>
  <si>
    <t>Area of Concern E: Wellness &amp; Clinical Services</t>
  </si>
  <si>
    <t>RR/SI/CI</t>
  </si>
  <si>
    <t>For Both laboratory/other diagnostic test. Check how much  patient has to travel for getting diagnostic services</t>
  </si>
  <si>
    <t xml:space="preserve">HWC has system for timely reporting, retaining  &amp; prompt retrieval of  diagnostic result </t>
  </si>
  <si>
    <t>(1) Check IT system is used for  reporting of diagnostic results from PHC/referral centre or identified  hub results.   
(2) Biological reference intervals for  laboratory tests are available in HWC</t>
  </si>
  <si>
    <t>Preferably MO of  Mother PHC/referral site</t>
  </si>
  <si>
    <t>Beneficiary  is asked to stay for half an hour after vaccination</t>
  </si>
  <si>
    <t>CI/ OB</t>
  </si>
  <si>
    <r>
      <rPr>
        <b/>
        <sz val="11"/>
        <rFont val="Calibri"/>
        <family val="2"/>
        <scheme val="minor"/>
      </rPr>
      <t>Young infant</t>
    </r>
    <r>
      <rPr>
        <sz val="11"/>
        <rFont val="Calibri"/>
        <family val="2"/>
        <scheme val="minor"/>
      </rPr>
      <t xml:space="preserve">- Not able to feed or convulsion or fast breathing &gt;60/ min or severe chest indrawing or axillary temp 37.5 </t>
    </r>
    <r>
      <rPr>
        <vertAlign val="superscript"/>
        <sz val="11"/>
        <rFont val="Calibri"/>
        <family val="2"/>
        <scheme val="minor"/>
      </rPr>
      <t>O</t>
    </r>
    <r>
      <rPr>
        <sz val="11"/>
        <rFont val="Calibri"/>
        <family val="2"/>
        <scheme val="minor"/>
      </rPr>
      <t xml:space="preserve">C or more or movement only when stimulated
</t>
    </r>
    <r>
      <rPr>
        <b/>
        <sz val="11"/>
        <rFont val="Calibri"/>
        <family val="2"/>
        <scheme val="minor"/>
      </rPr>
      <t>Children</t>
    </r>
    <r>
      <rPr>
        <sz val="11"/>
        <rFont val="Calibri"/>
        <family val="2"/>
        <scheme val="minor"/>
      </rPr>
      <t xml:space="preserve"> - General danger signs, or chest indrawing - very severe or severe pneumonia
Fast breathing - RR -2-11month  &gt;or equal 50/min
12-59 months&gt; or equal 40/min- Pneumonia</t>
    </r>
  </si>
  <si>
    <r>
      <t xml:space="preserve">(1) Give first dose of oral Amoxicillin and injectable Gentamycin.
(2) Treat or prevent low sugar (breastfeed/ age appropriate feed)
(3) Warm the young infant if temp is less than 35.5 </t>
    </r>
    <r>
      <rPr>
        <vertAlign val="superscript"/>
        <sz val="11"/>
        <rFont val="Calibri"/>
        <family val="2"/>
        <scheme val="minor"/>
      </rPr>
      <t>O</t>
    </r>
    <r>
      <rPr>
        <sz val="11"/>
        <rFont val="Calibri"/>
        <family val="2"/>
        <scheme val="minor"/>
      </rPr>
      <t>C.
(4) Advise mother to keep young infant warm &amp; refer urgently to hospital</t>
    </r>
  </si>
  <si>
    <t>At least once in six months</t>
  </si>
  <si>
    <t xml:space="preserve">Check all the patients visiting HWC are registered &amp; their demographic details like Name, age, Sex and Address etc are maintained </t>
  </si>
  <si>
    <t xml:space="preserve">(1) Check advance communication regarding date &amp; venue is given.
(2)Line listing of pregnant women requiring ANC, TB patients, infant or children requiring immunisation, left or drop out children &amp;  malnourished 
(3) Check estimation about number of people expected to attend VHND are calculated in advance 
(4) Check the  coverage against estimation </t>
  </si>
  <si>
    <t>Check no. of pregnant women, no. of life births, pregnant mother with complications, eligible couple, sick new born are estimated</t>
  </si>
  <si>
    <t xml:space="preserve">All </t>
  </si>
  <si>
    <t>NCD</t>
  </si>
  <si>
    <t>Eye</t>
  </si>
  <si>
    <t>ENT</t>
  </si>
  <si>
    <t>Oral</t>
  </si>
  <si>
    <t>Elderly</t>
  </si>
  <si>
    <t>Pallative</t>
  </si>
  <si>
    <t>Emergency</t>
  </si>
  <si>
    <t>Mental</t>
  </si>
  <si>
    <t>Elderly &amp; pallative</t>
  </si>
  <si>
    <t>Services Reference</t>
  </si>
  <si>
    <t>Date of Assessment</t>
  </si>
  <si>
    <t xml:space="preserve">Name of HWC </t>
  </si>
  <si>
    <t>Name of Assesssors</t>
  </si>
  <si>
    <t>Action Plan submission date</t>
  </si>
  <si>
    <t xml:space="preserve">Service Provision </t>
  </si>
  <si>
    <t>Patient Rights</t>
  </si>
  <si>
    <t>Inputs</t>
  </si>
  <si>
    <t>Support Services</t>
  </si>
  <si>
    <t>Clinical Services</t>
  </si>
  <si>
    <t>Infection Control</t>
  </si>
  <si>
    <t>Quality Management System</t>
  </si>
  <si>
    <t>Output</t>
  </si>
  <si>
    <t>Obtained</t>
  </si>
  <si>
    <t xml:space="preserve">Max </t>
  </si>
  <si>
    <t>Percentage</t>
  </si>
  <si>
    <t>Total</t>
  </si>
  <si>
    <t>The facility measures Service Quality Indicators</t>
  </si>
  <si>
    <t>Care in pregnancy &amp; Childbirth</t>
  </si>
  <si>
    <t>Neonatal &amp; Infant Health Services</t>
  </si>
  <si>
    <t>Childhood &amp; adolescent Health Services</t>
  </si>
  <si>
    <t>Family Planning</t>
  </si>
  <si>
    <t>Care for Common Ophthalmic and ENT</t>
  </si>
  <si>
    <t xml:space="preserve"> Oral health care.</t>
  </si>
  <si>
    <t>Elderly and Palliative health care</t>
  </si>
  <si>
    <t>Management of Mental health ailments.</t>
  </si>
  <si>
    <t>Management of Communicable diseases including minor aliments</t>
  </si>
  <si>
    <t>Drugs &amp; Diagnostics</t>
  </si>
  <si>
    <t>Name of Assessee</t>
  </si>
  <si>
    <t>Details of Services Provided At HWC_HSC</t>
  </si>
  <si>
    <t xml:space="preserve">Management of Communicable diseases </t>
  </si>
  <si>
    <t>Mandatory</t>
  </si>
  <si>
    <t>Type of Assessment (Internal/ State/External)</t>
  </si>
  <si>
    <t>  Management of Simple illness including Minor Elements</t>
  </si>
  <si>
    <t>Emergency Medical Services</t>
  </si>
  <si>
    <t>Management of Non Communicable Diseases</t>
  </si>
  <si>
    <t xml:space="preserve">Score Obtained </t>
  </si>
  <si>
    <t>Maximum Scores</t>
  </si>
  <si>
    <t>HWC -HSC Overall Score &amp; Area of Concern wise Scores</t>
  </si>
  <si>
    <t>Overall Score of HWC -HSC</t>
  </si>
  <si>
    <t>Oral health care.</t>
  </si>
  <si>
    <t>HWC_HSC Overall Score Card</t>
  </si>
  <si>
    <t>Theme Wise Score</t>
  </si>
  <si>
    <t xml:space="preserve">Theme Wise Score </t>
  </si>
  <si>
    <t>Reference No.</t>
  </si>
  <si>
    <t>Area of Concern/ Standards</t>
  </si>
  <si>
    <t>Area of Concern -A - Service Provision</t>
  </si>
  <si>
    <t>Area of Concern -B- Patient Rights</t>
  </si>
  <si>
    <t>Area of Concern -C- Inputs</t>
  </si>
  <si>
    <t>Area of Concern -D- Support Services</t>
  </si>
  <si>
    <t>Area of Concern -E- Clincal Care</t>
  </si>
  <si>
    <t>Area of Concern -F-Infection Control</t>
  </si>
  <si>
    <t>Area of Concern -G- Quality Management Systems</t>
  </si>
  <si>
    <t>Area of Concern -H- Outcome</t>
  </si>
  <si>
    <t>  Management of Non-Communicable diseases.</t>
  </si>
  <si>
    <t>NA</t>
  </si>
  <si>
    <t xml:space="preserve"> SC type B</t>
  </si>
  <si>
    <r>
      <rPr>
        <sz val="7"/>
        <color theme="0"/>
        <rFont val="Times New Roman"/>
        <family val="1"/>
      </rPr>
      <t xml:space="preserve">  </t>
    </r>
    <r>
      <rPr>
        <sz val="12"/>
        <color theme="0"/>
        <rFont val="Times New Roman"/>
        <family val="1"/>
      </rPr>
      <t>Management of Non-Communicable diseases.</t>
    </r>
  </si>
  <si>
    <r>
      <rPr>
        <sz val="11"/>
        <color theme="0"/>
        <rFont val="Times New Roman"/>
        <family val="1"/>
      </rPr>
      <t xml:space="preserve"> Emergency Medical Services.</t>
    </r>
  </si>
  <si>
    <r>
      <rPr>
        <sz val="7"/>
        <color theme="0"/>
        <rFont val="Times New Roman"/>
        <family val="1"/>
      </rPr>
      <t xml:space="preserve"> </t>
    </r>
    <r>
      <rPr>
        <sz val="12"/>
        <color theme="0"/>
        <rFont val="Times New Roman"/>
        <family val="1"/>
      </rPr>
      <t>Emergency Medical Services.</t>
    </r>
  </si>
  <si>
    <t xml:space="preserve">Services for early registration, screening including lab investigation ,counselling &amp; identification of  high risk and  danger signs </t>
  </si>
  <si>
    <t>First aid, referral  &amp; follow up services for high risk pregnancies are provided</t>
  </si>
  <si>
    <t>APH, PIH, Pre eclampsia, Severe Anaemia, IUGR, Multiple pregnancies, Gestational Diabetes , Hypothyroidism, Syphilis and bad obstetric history</t>
  </si>
  <si>
    <t>Normal Delivery using partograph, identification &amp; management of danger sign during labour and post delivery 24 hr stay</t>
  </si>
  <si>
    <t>Identification, primary management &amp; prompt referral  of sick new born &amp; infant</t>
  </si>
  <si>
    <t>New Born: Low birth weight newborn &lt;1800gms, Preterm, Sepsis, Birth asphyxia, Congenital anomalies
Infant: ARI, Diarrhoea, Jaundice, anaemia &amp; malnutrition, developmental delays</t>
  </si>
  <si>
    <t>Complete immunization schedule &amp; reporting of AEFI both from Sub centre &amp; Outreach</t>
  </si>
  <si>
    <t>Anaemia,  malnutrition, Vaccine preventable diseases, ARI,  Diarrhoea, Fever, ENT problems, Skin infections, Worm infestations, Poisoning, injuries/ accidents, 4D's,Sickle cell anaemia.</t>
  </si>
  <si>
    <t>Preventive &amp; promotive measures  under NTEP</t>
  </si>
  <si>
    <t>Case detection, treatment, referral &amp; follow up of cases under NTEP</t>
  </si>
  <si>
    <t>Awareness generation, vit A prophylaxis for eye (6month -5yr),  eye examination for pre term (less than 32 weeks)</t>
  </si>
  <si>
    <t xml:space="preserve"> 
Gum diseases (Gingivitis, Periodontitis), Dental caries and dental emergencies (Tooth ache, Tooth injuries , uncontrolled bleeding and abscess)</t>
  </si>
  <si>
    <t xml:space="preserve">(1) Population enumeration &amp; empanelment  of cases requiring palliative care
(2) Palliative care assessment 
(3) Home visit for psycho- social support
and basic nursing care 
(4)  Dispense drugs &amp; consumables as per requirement </t>
  </si>
  <si>
    <t>(1) Outer surface of the building is yellow with specified shade.
(2) Windows &amp; their frame in the brown with specified shade.
(3)  Six illustrations drawn on the façade.     (4) Logo of NHM and Ayushman Bharat.
(5). Check electronic display of boards of the services</t>
  </si>
  <si>
    <t>Under all  NHP including RMNCHA and PMJAY</t>
  </si>
  <si>
    <t>(1) Check relevant poster are displayed
(2) Check staff engages the  community  in disseminating key messages in outreach as well as HWC related to nutrition &amp; sanitation through various activities viz: 3 D food pyramid, food fortification pocket flyer, +F logo puzzle, waste management, hand washing, food adulteration etc.
(3) Check AV aids are played in waiting area as well as during EAT right campaign</t>
  </si>
  <si>
    <t>Staff is aware of various BCC approaches for risk factor identification, life style modification, treatment compliance &amp; follow up care Viz. GATHER (Greet, Ask, tell, help, Explain &amp; return (FP), TALK : Tell, advise, Lead &amp; Know (Health promotion for NCD, 5 A's (Ask, advice, assess, assist, arrange) ( Tobacco &amp; alcohol cessation)</t>
  </si>
  <si>
    <t xml:space="preserve">The services are available for the time period, as mandated </t>
  </si>
  <si>
    <t>Availability of Free referral /ambulance services</t>
  </si>
  <si>
    <t>HWC has installed fire  extinguisher and staff know how to operate it</t>
  </si>
  <si>
    <t xml:space="preserve">(1) Check availability of Smartphones/ Tablets and Laptop/desktops, internet connectivity (2mbps).
(2) For tele medicine services,check desktop/ Laptop have headphone , HD web camera &amp; printer  connected  with it </t>
  </si>
  <si>
    <t xml:space="preserve"> Verify with records that performance appraisal has been done at least once in a year and verify with staff for actual assessment done </t>
  </si>
  <si>
    <r>
      <t xml:space="preserve"> </t>
    </r>
    <r>
      <rPr>
        <b/>
        <sz val="11"/>
        <rFont val="Calibri"/>
        <family val="2"/>
        <scheme val="minor"/>
      </rPr>
      <t>MPW- (F)</t>
    </r>
    <r>
      <rPr>
        <sz val="11"/>
        <rFont val="Calibri"/>
        <family val="2"/>
        <scheme val="minor"/>
      </rPr>
      <t xml:space="preserve"> : (1)4-5 days training in IUCD insertion, NSSK, HBNC Supervision, Management of Childhood illness, (2) 21 days of SBA training. (Wherever applicable)
</t>
    </r>
    <r>
      <rPr>
        <b/>
        <sz val="11"/>
        <rFont val="Calibri"/>
        <family val="2"/>
        <scheme val="minor"/>
      </rPr>
      <t>MPW (All)-</t>
    </r>
    <r>
      <rPr>
        <sz val="11"/>
        <rFont val="Calibri"/>
        <family val="2"/>
        <scheme val="minor"/>
      </rPr>
      <t xml:space="preserve">  National Health Programmes, 3 days training on NCD, 1 day joint training with ASHA for NCD screening , 3 days training on reporting and receiving information using digital applications &amp; basic nursing care training (esp. for elderly &amp; palliative care), training on Eat right tool kit
</t>
    </r>
  </si>
  <si>
    <t xml:space="preserve">Phenytoin Tablet 50 mg &amp; 300 mg, Sodium valporate Tablet 200, 500 mg &amp; Sodium valporate Syrup each 200mg/5ml, Phenobarbitone tab 30 &amp; 60 mg, Phenobarbitone Syrup 20 mg/5ml, Midazolam nasal spray, Diazepam tab 5 &amp; 10 mg, Magnesium sulphate Inj (50% sol )- 2ml </t>
  </si>
  <si>
    <t>Availability of medicines for Tespiratory tract</t>
  </si>
  <si>
    <t xml:space="preserve">Availability of disposables for Dressing / Emergency management </t>
  </si>
  <si>
    <t xml:space="preserve">Check staff is skilled to undertake the trouble shooting </t>
  </si>
  <si>
    <t xml:space="preserve">Check process followed to maintain the temperature of  refrigerator used for drugs/ vaccine/ lab kits </t>
  </si>
  <si>
    <t xml:space="preserve">Information regarding RMNCHA care seekers are recorded &amp; updated using IT platform </t>
  </si>
  <si>
    <r>
      <t xml:space="preserve">(1) Referral out, Assessments, re-assessments, investigation, treatment plan and medicines dispensed. 
(2) Referral in- status at time of discharge, treatment given, vitals medicine dispensed, follow up, any adverse drug reaction reported, treatment plan to be followed
</t>
    </r>
    <r>
      <rPr>
        <i/>
        <sz val="11"/>
        <color theme="1"/>
        <rFont val="Calibri"/>
        <family val="2"/>
        <scheme val="minor"/>
      </rPr>
      <t>Give partial compliance if information is  only available in paper.</t>
    </r>
  </si>
  <si>
    <t>Population enumeration, coverage, screening, referral &amp;  follow ups</t>
  </si>
  <si>
    <t>As per roster - send the patient to PHC</t>
  </si>
  <si>
    <t xml:space="preserve">A. (1) Maintenance of HWC - cleanliness, hygiene, safe drinking water, clean toilet, BMW disposal &amp; clear signage.
(2) Management of grievances 
(3) Ensure conduct of  social audits &amp; public hearing
(4)Coordinate  celebration of Annual health calendar days 
(5) Effective implementation of community level programmes viz. VISHWAS, SABLA, Eat right campaign of FSSI, farmer groups, Self help groups, women groups, Milk unions etc.
B. Check each member is aware of their powers and functions
</t>
  </si>
  <si>
    <t xml:space="preserve">The HWC facilitate planning &amp; implementation of  health promotion and disease  prevention activities through community level interventions </t>
  </si>
  <si>
    <t>VHSNC actively involved in review of  public services &amp; programmes viz.  ICDS, drinking water, sanitation , mid day meal including HWCs etc</t>
  </si>
  <si>
    <t xml:space="preserve">(1) Awareness generation for various Health program
(2) Need based  counselling &amp; interventions
(3) Check the list of  topics covered during VHNDs in proceding quarter
</t>
  </si>
  <si>
    <t>(1) Identify the individual with health risk
(2) Community mobilization for screening 
(3) Holding or Support  village meetings or campaigns  for awareness generation &amp; life style modification
(4) Support treatment compliance for pregnant women, new born, NCD &amp; acute of chronic conditions   as per service provision
(5) Check number of new individuals identified with health risk &amp; mobilized for screening in proceding quarter
(6) Check number of individual supported treatment compliance in proceding quarter</t>
  </si>
  <si>
    <t>Check primary healthcare team perform advocacy with community influencers for giving key messages for health promotion</t>
  </si>
  <si>
    <t>(1) Check advance plan is available with HWC
(2) At least 30 diseases/national health program specific awareness  or health promotion campaign are organized per year.  Viz. WASH, Eat right/eat safe, Nutrition screening, deaddiction &amp; substance abuse, Indoor and outdoor pollution, Case detection for NCD &amp; CD, childhood illness diarrhoea &amp; pneumonia, prevention of childhood marriage, GBV etc</t>
  </si>
  <si>
    <t xml:space="preserve"> Check number of  health promotion campaign conducted out of planned in proceding quarter </t>
  </si>
  <si>
    <t xml:space="preserve">Check the involvement of HWC in planning &amp; falcitation of monthly campaign activities </t>
  </si>
  <si>
    <t xml:space="preserve">There is a system of taking feedback  from ASHAs / VHNSCs/ VHND to improve the services </t>
  </si>
  <si>
    <t xml:space="preserve">Check staff is aware of guiding principles to be followed to   constitute   PSGs </t>
  </si>
  <si>
    <t>(1) Sharing the knowledge &amp; experience with other
(2) Work together to solve the problems
(3 Helping health functionaries in health promotion   (as  convenient)</t>
  </si>
  <si>
    <t>With support of Ayushman ambassadors</t>
  </si>
  <si>
    <t>(1) Identify pool of local yoga instructors 
(2) Prepare &amp; disseminate weekly/monthly schedule of classes for community yoga trainings</t>
  </si>
  <si>
    <t>No Smoking sign is displayed at the prominent places</t>
  </si>
  <si>
    <t>All individuals and families are empanelled  under H WC</t>
  </si>
  <si>
    <t>(1) Check family folders are maintained for entire registered  population in facility's coverage area. 
(2) Check data base is updated regularly for new entrants  and  exits (annually) &amp; their illness.</t>
  </si>
  <si>
    <t xml:space="preserve">(1) Eye, ENT, oral, elderly &amp; palliative, mental health etc.
Give full compliance if any services is not given as per service mandate
(2) Follow up includes - Treatment compliance,  monitoring of side effect, adherence to life style modification and timely detection of complication  and continuity and adequacy of treatment.
</t>
  </si>
  <si>
    <t>(1) Drugs are checked for expiry and other inconsistency before administration, single dose vial /ampule are not used for more than one dose &amp; separate sterile needle is used every time.
(2) Check prescription from referral centre is verified every time before dispensing of the drugs from HWC /in home visits</t>
  </si>
  <si>
    <t>(1) Medication calendars /schedules, specify the time to take medications, medicine related information sheets, specific packaging’s such as pill boxes/ envelope,  indicating the time/ frequency  of dose.  
(2) Check patient is aware of 5 moments of medication safety</t>
  </si>
  <si>
    <t xml:space="preserve">(1) Right patient, right drug, right route, right time, right dose &amp; right documentation. 
(2) Check system in place to verify the verbal  orders given by MO </t>
  </si>
  <si>
    <t>At least once in a year 
with PHC MO/ Physician of referral facility</t>
  </si>
  <si>
    <t>Check medical advise is accompanied with date, time &amp; signature</t>
  </si>
  <si>
    <t>(1) Non compliances ( viz over prescription, irrational use of antibiotics, drugs, vitamins, vaccines, diagnostics etc)  are enumerated ,  (2) Action plan is prepared &amp; Primary health care team is hand holded &amp; guided for improvement</t>
  </si>
  <si>
    <t xml:space="preserve">HWC, home based care/ home visits, patient self managements 
OPD slip, family folders, referral slips , Disease specific forms &amp; formats (any hard /soft copy)
</t>
  </si>
  <si>
    <t>Registers &amp; records are maintained as per guidelines/range of services provided by H WC (SC)</t>
  </si>
  <si>
    <t>Protocols for snake bite, poisoning, drowning, trauma, burn, fits, cardiac or respiratory arrest , haemorrhoids, rectal
prolapse, hernia, hydrocele, appendicitis etc.</t>
  </si>
  <si>
    <t xml:space="preserve">(1) Check how ambulances are called &amp; patient is shifted.
(2) Transfer register is maintained to record the details of the refferred patient
</t>
  </si>
  <si>
    <t>The facility has disaster management plan in place</t>
  </si>
  <si>
    <t>Staff is aware of  process of sorting the patients in case of mass causalty/ outbreak</t>
  </si>
  <si>
    <r>
      <t>Ask staff about common ophthalmic aliments &amp; their cardinal signs &amp; symptoms</t>
    </r>
    <r>
      <rPr>
        <b/>
        <sz val="12"/>
        <color theme="1"/>
        <rFont val="Calibri"/>
        <family val="2"/>
        <scheme val="minor"/>
      </rPr>
      <t xml:space="preserve">
Cataract</t>
    </r>
    <r>
      <rPr>
        <sz val="12"/>
        <color theme="1"/>
        <rFont val="Calibri"/>
        <family val="2"/>
        <scheme val="minor"/>
      </rPr>
      <t xml:space="preserve">: Clouded/ blurred or difficulty with vision at night, sensitivity to light and glare, Need for brighter light for reading , seeing "halos" around lights, frequent changes in eyeglass , Fading or yellowing of colours mostly age related.
</t>
    </r>
    <r>
      <rPr>
        <b/>
        <sz val="12"/>
        <color theme="1"/>
        <rFont val="Calibri"/>
        <family val="2"/>
        <scheme val="minor"/>
      </rPr>
      <t>Presbyopia:</t>
    </r>
    <r>
      <rPr>
        <sz val="12"/>
        <color theme="1"/>
        <rFont val="Calibri"/>
        <family val="2"/>
        <scheme val="minor"/>
      </rPr>
      <t xml:space="preserve"> having eyestrain or headaches/ fatigue after reading/ doing close work,
</t>
    </r>
    <r>
      <rPr>
        <b/>
        <sz val="12"/>
        <color theme="1"/>
        <rFont val="Calibri"/>
        <family val="2"/>
        <scheme val="minor"/>
      </rPr>
      <t>Glaucoma</t>
    </r>
    <r>
      <rPr>
        <sz val="12"/>
        <color theme="1"/>
        <rFont val="Calibri"/>
        <family val="2"/>
        <scheme val="minor"/>
      </rPr>
      <t xml:space="preserve">: Severe eye pain, reddening of the eye,
Sudden onset of visual disturbance- in low light, 
</t>
    </r>
    <r>
      <rPr>
        <b/>
        <sz val="12"/>
        <color theme="1"/>
        <rFont val="Calibri"/>
        <family val="2"/>
        <scheme val="minor"/>
      </rPr>
      <t>Corneal Disease</t>
    </r>
    <r>
      <rPr>
        <sz val="12"/>
        <color theme="1"/>
        <rFont val="Calibri"/>
        <family val="2"/>
        <scheme val="minor"/>
      </rPr>
      <t xml:space="preserve">: Visual impairment,  blurred or cloudy vision, severe pain in the eye, tearing, and.
sensitivity to light
</t>
    </r>
  </si>
  <si>
    <r>
      <t>Ask staff about common ophthalmic aliments &amp; their cardinal signs &amp; symptoms &amp; its primary management</t>
    </r>
    <r>
      <rPr>
        <b/>
        <sz val="11"/>
        <color theme="1"/>
        <rFont val="Calibri"/>
        <family val="2"/>
        <scheme val="minor"/>
      </rPr>
      <t xml:space="preserve">
Conjunctivitis</t>
    </r>
    <r>
      <rPr>
        <sz val="11"/>
        <color theme="1"/>
        <rFont val="Calibri"/>
        <family val="2"/>
        <scheme val="minor"/>
      </rPr>
      <t xml:space="preserve">: Redness, itching,  watery discharge from eyes and crusting around eyes.
 </t>
    </r>
    <r>
      <rPr>
        <b/>
        <sz val="11"/>
        <color theme="1"/>
        <rFont val="Calibri"/>
        <family val="2"/>
        <scheme val="minor"/>
      </rPr>
      <t>Trachoma</t>
    </r>
    <r>
      <rPr>
        <sz val="11"/>
        <color theme="1"/>
        <rFont val="Calibri"/>
        <family val="2"/>
        <scheme val="minor"/>
      </rPr>
      <t>: usually affect both eyes and may include: Mild itching and irritation of the eyes and eyelids, discharge from the eyes, eyelid swelling, light sensitivity (photophobia).</t>
    </r>
    <r>
      <rPr>
        <b/>
        <sz val="11"/>
        <color theme="1"/>
        <rFont val="Calibri"/>
        <family val="2"/>
        <scheme val="minor"/>
      </rPr>
      <t xml:space="preserve">
Xeropthalmia</t>
    </r>
    <r>
      <rPr>
        <sz val="11"/>
        <color theme="1"/>
        <rFont val="Calibri"/>
        <family val="2"/>
        <scheme val="minor"/>
      </rPr>
      <t xml:space="preserve">: conjunctiva dries out, thickens, and begins to wrinkle, inability to see in dim light, progress lesions form cornea and deposits of tissue are called Bitot’s spots. 
Redness in eyes, removal of foreign body &amp; allergic reactions,, eye injury and acid/ alkaline /chemical exposure etc
</t>
    </r>
    <r>
      <rPr>
        <b/>
        <sz val="11"/>
        <color theme="1"/>
        <rFont val="Calibri"/>
        <family val="2"/>
        <scheme val="minor"/>
      </rPr>
      <t xml:space="preserve">Management: </t>
    </r>
    <r>
      <rPr>
        <sz val="11"/>
        <color theme="1"/>
        <rFont val="Calibri"/>
        <family val="2"/>
        <scheme val="minor"/>
      </rPr>
      <t xml:space="preserve">Symptomatic treatment, Counselling for eye care and referral if required.
</t>
    </r>
  </si>
  <si>
    <t>Blindness &amp; visual impairment register, records of vit A prophylaxis, listing of eye disorders, Surveillance records of TT/TI cases as per NPCB &amp; VI</t>
  </si>
  <si>
    <t xml:space="preserve">(1) Community based new born screening till 6 weeks of age- through home visit/ immunization ,Children- 6 week -18 yrs. -Screening through RBSK , Adults &amp; elderly - through whisper test. 
(2)Check opportunistic &amp; planned screening form is used for early identification </t>
  </si>
  <si>
    <r>
      <t>Ask staff about common ear aliments &amp; their cardinal signs &amp; symptoms &amp; its primary management</t>
    </r>
    <r>
      <rPr>
        <b/>
        <sz val="11"/>
        <color theme="1"/>
        <rFont val="Calibri"/>
        <family val="2"/>
        <scheme val="minor"/>
      </rPr>
      <t xml:space="preserve">
Acute suppurative Otitis media</t>
    </r>
    <r>
      <rPr>
        <sz val="11"/>
        <color theme="1"/>
        <rFont val="Calibri"/>
        <family val="2"/>
        <scheme val="minor"/>
      </rPr>
      <t xml:space="preserve">: irritability, ear pain, neck pain, fullness in ear, lack of balance.
</t>
    </r>
    <r>
      <rPr>
        <b/>
        <sz val="11"/>
        <color theme="1"/>
        <rFont val="Calibri"/>
        <family val="2"/>
        <scheme val="minor"/>
      </rPr>
      <t xml:space="preserve">Otitis Externa: Ear pain, itching &amp; irritation in &amp; around ear, ear discharge
Otomycosis: </t>
    </r>
    <r>
      <rPr>
        <sz val="11"/>
        <color theme="1"/>
        <rFont val="Calibri"/>
        <family val="2"/>
        <scheme val="minor"/>
      </rPr>
      <t>Fullness, redness of outer ear, itching, pain.</t>
    </r>
    <r>
      <rPr>
        <b/>
        <sz val="11"/>
        <color theme="1"/>
        <rFont val="Calibri"/>
        <family val="2"/>
        <scheme val="minor"/>
      </rPr>
      <t xml:space="preserve">
Ear Discharge:</t>
    </r>
    <r>
      <rPr>
        <sz val="11"/>
        <color theme="1"/>
        <rFont val="Calibri"/>
        <family val="2"/>
        <scheme val="minor"/>
      </rPr>
      <t xml:space="preserve"> Otoscopy. Identification of discharge: any fluid leaking out is ear wax. A ruptured eardrum can cause a white, slightly bloody, or yellow discharge from the ear. Dry crusted material on a child's pillow is often a sign of a ruptured eardrum
</t>
    </r>
    <r>
      <rPr>
        <b/>
        <sz val="11"/>
        <color theme="1"/>
        <rFont val="Calibri"/>
        <family val="2"/>
        <scheme val="minor"/>
      </rPr>
      <t>Ear Wax removal</t>
    </r>
    <r>
      <rPr>
        <sz val="11"/>
        <color theme="1"/>
        <rFont val="Calibri"/>
        <family val="2"/>
        <scheme val="minor"/>
      </rPr>
      <t xml:space="preserve"> : By syringing / instrumentation, foreign body removal.
</t>
    </r>
    <r>
      <rPr>
        <b/>
        <sz val="11"/>
        <color theme="1"/>
        <rFont val="Calibri"/>
        <family val="2"/>
        <scheme val="minor"/>
      </rPr>
      <t xml:space="preserve">Treatment: Symptomatic treatment - </t>
    </r>
    <r>
      <rPr>
        <sz val="11"/>
        <color theme="1"/>
        <rFont val="Calibri"/>
        <family val="2"/>
        <scheme val="minor"/>
      </rPr>
      <t xml:space="preserve">analgesics &amp;  ear drops &amp; warm compression where ever required
</t>
    </r>
  </si>
  <si>
    <r>
      <t xml:space="preserve">Ask staff about common nose aliments &amp; their cardinal signs &amp; symptoms &amp; its primary management. 
Common cold, blocked nose, injury,  sinusitis, rhinitis, epistaxis and foreign body in anterior part of nasal cavity
</t>
    </r>
    <r>
      <rPr>
        <b/>
        <sz val="11"/>
        <color theme="1"/>
        <rFont val="Calibri"/>
        <family val="2"/>
        <scheme val="minor"/>
      </rPr>
      <t>Treatment:</t>
    </r>
    <r>
      <rPr>
        <sz val="11"/>
        <color theme="1"/>
        <rFont val="Calibri"/>
        <family val="2"/>
        <scheme val="minor"/>
      </rPr>
      <t xml:space="preserve"> Symptomatic treatment, nasal packing  in case of nasal bleed,  Analgesic,  Nasal drops/spray, Antibiotic may be deferred in children-two years or older with mild symptoms. </t>
    </r>
    <r>
      <rPr>
        <sz val="11"/>
        <rFont val="Calibri"/>
        <family val="2"/>
        <scheme val="minor"/>
      </rPr>
      <t>Refer the patient if persist for more than 5 days.</t>
    </r>
    <r>
      <rPr>
        <sz val="11"/>
        <color theme="1"/>
        <rFont val="Calibri"/>
        <family val="2"/>
        <scheme val="minor"/>
      </rPr>
      <t xml:space="preserve"> </t>
    </r>
  </si>
  <si>
    <t>Check staff is trained &amp; able to  perform Heimlich manoeuvre/ dislodge obstruction from windpipe</t>
  </si>
  <si>
    <t>Staff is trained to identify ENT aliments require referral to higher centre</t>
  </si>
  <si>
    <r>
      <rPr>
        <sz val="12"/>
        <rFont val="Calibri"/>
        <family val="2"/>
        <scheme val="minor"/>
      </rPr>
      <t xml:space="preserve">Ask staff about common oral  aliments &amp; their cardinal signs &amp; symptoms &amp; its primary management. </t>
    </r>
    <r>
      <rPr>
        <b/>
        <sz val="12"/>
        <rFont val="Calibri"/>
        <family val="2"/>
        <scheme val="minor"/>
      </rPr>
      <t xml:space="preserve">
Tooth decay</t>
    </r>
    <r>
      <rPr>
        <sz val="12"/>
        <rFont val="Calibri"/>
        <family val="2"/>
        <scheme val="minor"/>
      </rPr>
      <t>:</t>
    </r>
    <r>
      <rPr>
        <sz val="12"/>
        <color theme="1"/>
        <rFont val="Calibri"/>
        <family val="2"/>
        <scheme val="minor"/>
      </rPr>
      <t xml:space="preserve"> Discoloration/ hole, sensitivity, pain, swelling / pus.
</t>
    </r>
    <r>
      <rPr>
        <b/>
        <sz val="12"/>
        <color theme="1"/>
        <rFont val="Calibri"/>
        <family val="2"/>
        <scheme val="minor"/>
      </rPr>
      <t>Gum Diseases</t>
    </r>
    <r>
      <rPr>
        <sz val="12"/>
        <color theme="1"/>
        <rFont val="Calibri"/>
        <family val="2"/>
        <scheme val="minor"/>
      </rPr>
      <t xml:space="preserve">: Foul smell, bleeding, loose teeth, swollen gums
</t>
    </r>
    <r>
      <rPr>
        <b/>
        <sz val="12"/>
        <color theme="1"/>
        <rFont val="Calibri"/>
        <family val="2"/>
        <scheme val="minor"/>
      </rPr>
      <t>Dental Fluorosis:</t>
    </r>
    <r>
      <rPr>
        <sz val="12"/>
        <color theme="1"/>
        <rFont val="Calibri"/>
        <family val="2"/>
        <scheme val="minor"/>
      </rPr>
      <t xml:space="preserve"> White/ Yellow/ brown discoloured patched on teeth 
</t>
    </r>
    <r>
      <rPr>
        <b/>
        <sz val="12"/>
        <color theme="1"/>
        <rFont val="Calibri"/>
        <family val="2"/>
        <scheme val="minor"/>
      </rPr>
      <t>Treatment</t>
    </r>
    <r>
      <rPr>
        <sz val="12"/>
        <color theme="1"/>
        <rFont val="Calibri"/>
        <family val="2"/>
        <scheme val="minor"/>
      </rPr>
      <t xml:space="preserve">: After symptomatic relief at H WC refer to dentist at CHC/DH.
</t>
    </r>
    <r>
      <rPr>
        <b/>
        <sz val="12"/>
        <color theme="1"/>
        <rFont val="Calibri"/>
        <family val="2"/>
        <scheme val="minor"/>
      </rPr>
      <t xml:space="preserve">Malocclusion </t>
    </r>
    <r>
      <rPr>
        <sz val="12"/>
        <color theme="1"/>
        <rFont val="Calibri"/>
        <family val="2"/>
        <scheme val="minor"/>
      </rPr>
      <t xml:space="preserve">: Reverse bites, protruding/forwardly placed teeth spacing between teeth. Treatment: Cessation of habits such as thumb sucking, mouth breathing. Refer to dentist at DH.
</t>
    </r>
    <r>
      <rPr>
        <b/>
        <sz val="12"/>
        <color theme="1"/>
        <rFont val="Calibri"/>
        <family val="2"/>
        <scheme val="minor"/>
      </rPr>
      <t>Cleft lip/palate</t>
    </r>
    <r>
      <rPr>
        <sz val="12"/>
        <color theme="1"/>
        <rFont val="Calibri"/>
        <family val="2"/>
        <scheme val="minor"/>
      </rPr>
      <t xml:space="preserve">: Split lip/gap in palate, inability to feed the baby. Refer to dentist at DH
</t>
    </r>
    <r>
      <rPr>
        <b/>
        <sz val="12"/>
        <color theme="1"/>
        <rFont val="Calibri"/>
        <family val="2"/>
        <scheme val="minor"/>
      </rPr>
      <t>Oral Cancer</t>
    </r>
    <r>
      <rPr>
        <sz val="12"/>
        <color theme="1"/>
        <rFont val="Calibri"/>
        <family val="2"/>
        <scheme val="minor"/>
      </rPr>
      <t xml:space="preserve">: White/red patch, non healing ulcer, reduced mouth opening, change in voice, lump in neck. burning sensation, inability to eat spicy food. Use of CBAC form is filled and case is referred at appropriate level
</t>
    </r>
  </si>
  <si>
    <r>
      <t xml:space="preserve">Ask staff about common dental emergencies   &amp; its primary management.
 Pain, swelling/abscess, tooth injury, non healing ulcer, uncontrolled bleeding from gums, extraction site.
</t>
    </r>
    <r>
      <rPr>
        <b/>
        <sz val="11"/>
        <color theme="1"/>
        <rFont val="Calibri"/>
        <family val="2"/>
        <scheme val="minor"/>
      </rPr>
      <t>Treatment</t>
    </r>
    <r>
      <rPr>
        <sz val="11"/>
        <color theme="1"/>
        <rFont val="Calibri"/>
        <family val="2"/>
        <scheme val="minor"/>
      </rPr>
      <t>: Symptomatic relief at HWC &amp; refer to dentist at CHC/DH</t>
    </r>
  </si>
  <si>
    <t>(1) Filling of CBAC form (more than 30yrs - Check records screening is not limited up to oral cancers it should include screening of other dental conditions as well )
(2) Check linkage with RBSK (0-18 Yrs.) 
(3) Rest 18-29 yrs. - under opportunistic screening</t>
  </si>
  <si>
    <t>Check Staff  uses specific  tools for early identification &amp; screening of MNS</t>
  </si>
  <si>
    <t>Awareness &amp; use  of techniques for  psychosocial intervention:(1) Psychoeducation, psychological first aid, relation techniques (breathing exercise), basic suicide management, basic counselling (problem solving &amp; behaviour activation), community based rehabilitation, first aid for overdose/ intoxication etc. (2) Dispensing of medicines as per prescription (3) Review &amp; counsel periodically Home/ community/ HWC and (4) Provide adherence support for treatment (5) Side effects and toxicities for prescribed medications</t>
  </si>
  <si>
    <t xml:space="preserve">(1) Awareness about improving mental health literacy, understanding of common symptoms, reduction in social stigma, technique of self care, community based rehabilitation, Life style modification etc
(2) Awareness &amp; advocacy  about society problems that act as risk for mental health conditions viz. gender based violence, abuse, suicide ideation &amp; substance dependence </t>
  </si>
  <si>
    <t>Source reduction, personal protection,  environment management, Biological control ( Larvivorus fish) &amp; chemical control (larvicide / Adulticide) .  Staff  is involved in intersectoral  convergence with other departments like   DODWS (Department of Drinking Water and Sanitation under Ministry of Jal Shakti, MOHUA (Ministry of Housing and Urban Affairs),
Municipalities  etc) &amp; carry out weekly cleanliness drive in village through VHSNC</t>
  </si>
  <si>
    <t>(1) Fortnightly Home  visit &amp; testing people with current/ recent fever &amp; chills in past 14 days using RDT.
(2) Malaria detection in cases presenting with fever at HWC 
(3) Detection by using RDT/Microscopy. (Microscopy- result should be made available within 24 hrs)
(4) Negative RDT cases strongly suspected of malaria cross checked by microscopy
(5) Check HWC is aware of confirmed malaria cases in its catchment area</t>
  </si>
  <si>
    <t>(1) Diagnostic- RDK 
(2) Management-   Bed rest, 
cold sponging,&amp; symptomatic treatment.
(3) Check HWC is aware of dengue cases in its catchment area</t>
  </si>
  <si>
    <t>Chikungunya, KA, JE, LF etc. 
Any of the cases in their catchment  area</t>
  </si>
  <si>
    <t>The facility provides services under National Tuberculosis Elimination Program (NTEP)</t>
  </si>
  <si>
    <t>NTEP register &amp; records are maintained</t>
  </si>
  <si>
    <t>Primary healthcare team  identify and ensure referral of suspected cases of Leprosy</t>
  </si>
  <si>
    <t>NLEP register &amp; records are maintained</t>
  </si>
  <si>
    <t xml:space="preserve">(1) Information is collected from Home visit (for above described syndrome) &amp;  from SC- OPD 
(2) Collation of data  in Register for Syndromic Surveillance </t>
  </si>
  <si>
    <t>The facilities provide services for National Viral Hepatitis Control Programme (NVHCP)</t>
  </si>
  <si>
    <t>(1) Population enumeration -filling of CBAC form for all above 30Yrs of age-  Screening at HWC on fixed day approach-referral of suspected cases to higher centre for Consultation - follow up of those who are diagnosed with hypertension &amp; ensuring that they adhere to treatment plan- identify warning signs of complication &amp; refer to higher centre.
(2) Re screening of population (new and old) at periodic intervals - every year</t>
  </si>
  <si>
    <t>Awareness generation - (a)Risk factors: overweight &amp; obesity, Physical  inactivity &amp; stress  (b) Healthy life style: diet, exercise, avoidance tobacco &amp; alcohol, (c ) Counselling for Lifestyle modification  (d) importance of regular follow &amp; compliance to medication</t>
  </si>
  <si>
    <t>(1) Population enumeration -filling of CBAC form for all above 30Yrs of age-  Screening at HWC on fixed day approach-referral of suspected cases to higher centre for consultation - follow up of those who are diagnosed with hypertension &amp; ensuring that they adhere to treatment plan- identify warning signs of complication &amp; refer to higher centre
(2) Re screening of population (new and old) at periodic intervals -every year</t>
  </si>
  <si>
    <t>Random blood sugar 140mg/dl and mg/dl.
Frequent urination, increased hunger,excessive thirst, unexplained weight loss, extreme tiredness, blurred vision, slow wound healing numbness or tingling hands or feet &amp; sexual problems</t>
  </si>
  <si>
    <r>
      <t xml:space="preserve"> Counselled about not to miss/skip meal, take up frequent and small meals, increase physical activity and side effects of anti diabetic drugs. 
</t>
    </r>
    <r>
      <rPr>
        <b/>
        <sz val="12"/>
        <color theme="1"/>
        <rFont val="Calibri"/>
        <family val="2"/>
        <scheme val="minor"/>
      </rPr>
      <t>Hypoglycaemia</t>
    </r>
    <r>
      <rPr>
        <sz val="12"/>
        <color theme="1"/>
        <rFont val="Calibri"/>
        <family val="2"/>
        <scheme val="minor"/>
      </rPr>
      <t xml:space="preserve">: Symptoms; tremors, nervousness, anxiety, sweating, irritability, confusion, Heart beat increase, headache etc
</t>
    </r>
    <r>
      <rPr>
        <b/>
        <sz val="12"/>
        <color theme="1"/>
        <rFont val="Calibri"/>
        <family val="2"/>
        <scheme val="minor"/>
      </rPr>
      <t>Management</t>
    </r>
    <r>
      <rPr>
        <sz val="12"/>
        <color theme="1"/>
        <rFont val="Calibri"/>
        <family val="2"/>
        <scheme val="minor"/>
      </rPr>
      <t xml:space="preserve">: Take 5-6 toffees/ Mishri/1 table spoon sugar/honey/ 2-3 teaspoon of glucose/ 3-4 tea spoon of sugar/ half cup of juice or cold drink. If symptoms persists patient should be taken to higher centre for further management.
</t>
    </r>
  </si>
  <si>
    <t xml:space="preserve">Awareness generation - (a)Risk factors: overweight &amp; obesity, Physical  inactivity &amp; stress  (b) Healthy life style: diet, exercise, avoidance tobacco &amp; alcohol, (c ) Counselling for Life style modification  (d) Importance of regular follow &amp; compliance to medication (e) Counselling about diabetes related complication viz. Retinopathy, neuropathy  &amp; kidney failure etc. </t>
  </si>
  <si>
    <t>Staff is aware about sign &amp; symptom of cervical cancer</t>
  </si>
  <si>
    <t>Staff is aware about sign &amp; symptom of Breast cancer</t>
  </si>
  <si>
    <t>Staff is aware about sign &amp; symptom of Oral Cancer</t>
  </si>
  <si>
    <t xml:space="preserve">Difficulty in chewing or swallowing , mouth ulcers persist for more than 3 weeks, persistent pain, lump, thickening in cheek, white/red patch on gums/ tongue/tonsil etc, </t>
  </si>
  <si>
    <t>Check with  staff about methodology followed for  cancer screening</t>
  </si>
  <si>
    <t xml:space="preserve">(1)  Visual Inspection by Acetic Acid  for cervical, (2) Oral Visual Examination for oral cancer (3) clinical breast examination for Breast .   
 (4)Discuss  interpretation of results if done at SC/outreach session/screening day
</t>
  </si>
  <si>
    <t xml:space="preserve">Awareness generation - (1)Risk factors: smoking, multiple sexual partner, unprotected sex, family history, overweight, lack of physical activity (2) Healthy life style: diet, exercise, avoidance tobacco &amp; alcohol, (3 ) Counselling for Life style modification  (4) importance of regular follow &amp; compliance to medication </t>
  </si>
  <si>
    <t>1. Check roster is available, updated &amp; displayed
2. Community is aware of yoga sessions conducted by HWC</t>
  </si>
  <si>
    <t>Through trainer Yoga instructor (ASHA/ Asha facilitator/ Yoga teacher/ physical instructor from school)</t>
  </si>
  <si>
    <t xml:space="preserve">Awareness generation about maintaining personal &amp; environmental hygiene while cooking food (viz. handwashing, regular bathing, wearing clean clothes, keeping kitchen clean, taking pest control measures, waste disposal, using kitchen waste for compositing etc) </t>
  </si>
  <si>
    <t xml:space="preserve">(1) Activity of daily living 
(2) Geriatric depression scale, 
(3) Mini mental state examination.
(4) Check how many cases are identified &amp; referred (if required) 
</t>
  </si>
  <si>
    <t xml:space="preserve">(1) Check palliative care team is constituted, comprising of CHO, MPW, ASHA &amp; volunteer.
92) Check updated roster for undertaking scheduled visits.
(3) Check the compliance to roster
</t>
  </si>
  <si>
    <t>Check end of life care is given by Palliative care team (whenever required)</t>
  </si>
  <si>
    <t xml:space="preserve">(1) Ask staff about when BCG, measles and JE vaccines are constituted and till when these are valid for use. Should not be used beyond 4 hours after reconstitution. 
(2) Vials should be  kept in plastic box with label ' NOT TO BE USED' &amp;  discarded after 48 hrs/ before the next session, whichever is earlier.
</t>
  </si>
  <si>
    <t>Check for injection site is not cleaned with spirit before administering vaccine dose</t>
  </si>
  <si>
    <t>HWC -SC maintain tracking bag/ tickler box</t>
  </si>
  <si>
    <t>Counter foil are updated &amp; utilized for follow up</t>
  </si>
  <si>
    <t xml:space="preserve">Estimating the beneficiaries &amp; logistic. Preparing due list of expected beneficiaries  including number of beneficiaries &amp; wastage/dosage per multidose vials
All the vaccines covered under OVP can be used up to 4 weeks if meeting OVP norms </t>
  </si>
  <si>
    <t>1. Ask the staff to enumerate categories or whether he/she can differentiate between minor &amp; severe AEFI.
2. The case definition list of severe/serious AEFI is available with provider</t>
  </si>
  <si>
    <t>1.Verify weekly report of AEFI cases.
2.Nil reporting in case of no AEFI case.
3. Verify HMIS report of previous months</t>
  </si>
  <si>
    <r>
      <rPr>
        <b/>
        <sz val="11"/>
        <color theme="1"/>
        <rFont val="Calibri"/>
        <family val="2"/>
        <scheme val="minor"/>
      </rPr>
      <t>ARI</t>
    </r>
    <r>
      <rPr>
        <sz val="11"/>
        <color theme="1"/>
        <rFont val="Calibri"/>
        <family val="2"/>
        <scheme val="minor"/>
      </rPr>
      <t xml:space="preserve">: Chest indrawing difficulty in breathing ,coughing, fever, fast breathing
</t>
    </r>
    <r>
      <rPr>
        <b/>
        <sz val="11"/>
        <color theme="1"/>
        <rFont val="Calibri"/>
        <family val="2"/>
        <scheme val="minor"/>
      </rPr>
      <t>Malnutrition</t>
    </r>
    <r>
      <rPr>
        <sz val="11"/>
        <color theme="1"/>
        <rFont val="Calibri"/>
        <family val="2"/>
        <scheme val="minor"/>
      </rPr>
      <t xml:space="preserve">: Weakness/wasting, check weight for age, check height for weight
</t>
    </r>
    <r>
      <rPr>
        <b/>
        <sz val="11"/>
        <color theme="1"/>
        <rFont val="Calibri"/>
        <family val="2"/>
        <scheme val="minor"/>
      </rPr>
      <t>Diarrhoea</t>
    </r>
    <r>
      <rPr>
        <sz val="11"/>
        <color theme="1"/>
        <rFont val="Calibri"/>
        <family val="2"/>
        <scheme val="minor"/>
      </rPr>
      <t>: Sunken eyes, lethargic, unconscious, restless, irritable, pinch skin</t>
    </r>
  </si>
  <si>
    <t>Assessment for identification of possible serious bacterial infections among young infant (0-59 days) &amp; children (2 -59 months)</t>
  </si>
  <si>
    <t xml:space="preserve">1.Nayi Pahel Kit, Saas Bahu Samelan, Saarthi.
2. Give full compliance if facility is not covered under MPV but undertake promotional activities.
</t>
  </si>
  <si>
    <r>
      <t xml:space="preserve">Check adherence to GoI guidelines 
</t>
    </r>
    <r>
      <rPr>
        <b/>
        <sz val="11"/>
        <rFont val="Calibri"/>
        <family val="2"/>
        <scheme val="minor"/>
      </rPr>
      <t>Female Sterilization</t>
    </r>
    <r>
      <rPr>
        <sz val="11"/>
        <rFont val="Calibri"/>
        <family val="2"/>
        <scheme val="minor"/>
      </rPr>
      <t xml:space="preserve">: Certification is issued one month after the surgery or after the first menstrual period, whichever is earlier.
</t>
    </r>
    <r>
      <rPr>
        <b/>
        <sz val="11"/>
        <rFont val="Calibri"/>
        <family val="2"/>
        <scheme val="minor"/>
      </rPr>
      <t>Male Sterilization;</t>
    </r>
    <r>
      <rPr>
        <sz val="11"/>
        <rFont val="Calibri"/>
        <family val="2"/>
        <scheme val="minor"/>
      </rPr>
      <t xml:space="preserve"> Certificate is  issued only after three months once the semen examination shows no sperm, certificate  can be delayed till 6 months if the semen shows sperm after 3 months. (A</t>
    </r>
  </si>
  <si>
    <t>Nutritional Counselling,  advice on topic related to Growth and development, puberty, myths &amp; misconception, pregnancy, safe sex, menstrual disorders,anemia, sexual abuse ,RTI/STI's etc.</t>
  </si>
  <si>
    <t>Haemoglobin estimation, weekly IFA tablet, and treatment for worm infestation, Symptomatic treatment , counselling , TT at 10 and 16 year.  Referral linkages to ICTC and PPTCT</t>
  </si>
  <si>
    <t>There is an established procedure for registration and follow up of pregnant women.</t>
  </si>
  <si>
    <t>Check ANC records for ensuring that majority of ANC registration is taking place within 12 week of pregnancy in ANC register</t>
  </si>
  <si>
    <t>Clinical information &amp; records of ANC is kept with HWC</t>
  </si>
  <si>
    <t xml:space="preserve">Check with staff the expected pregnancies in her area / how to calculate it.(Birth Rate X Population/1000   Add 10% as correction factor (Still Birth) </t>
  </si>
  <si>
    <t xml:space="preserve">1.Check with ANM how she tracks missed out ANC. Use of MCTS by generating work plan and follow-up with ASHA, AWW etc.
2. Check if there is practice of recording Mobile no. of clients/next to kin for follow up </t>
  </si>
  <si>
    <t>1.Ask staff about schedule of 4 ANC Visits
 (1st - &lt; 12 Weeks
2nd - &lt; 26 weeks 
3rd - &lt; 34 weeks 
4th &gt;34 to term)
2.Check ANC register whether all 4 ANC covered for most of the women (sample cases). 
3.At least one ANC visit is attended by Medical Officer (Preferably 3rd Visit -28-34 Weeks)</t>
  </si>
  <si>
    <t xml:space="preserve">Check for ANC record that pregnancy has been confirmed by using pregnancy test Kit (Nischay Kit) </t>
  </si>
  <si>
    <t xml:space="preserve">Comprehensive Obstetric history is recorded </t>
  </si>
  <si>
    <t xml:space="preserve">
(1) History of pervious pregnancies including complications and procedures done, if any, is taken. History of current or past systemic illness like Hypertension, Diabetes, Tuberculosis, Rheumatic Heart Disease, Rh Incompatibility, malaria, etc. is taken.
(2) Allergies to drugs, any treatment taken for infertility. </t>
  </si>
  <si>
    <t xml:space="preserve">Pulse, Respiratory Rate , Pallor, Oedema. Height, weight &amp; BP- Check  any 3 ANC records/ MCP card randomly to see that weight has been measured and recorded at every ANC visit
Observation and Correction of Flat or Inverted Nipples 
Palpation for any Lumps or Tenderness </t>
  </si>
  <si>
    <t xml:space="preserve">1.Check for Haemoglobin, confirmation of pregnancy, urine albumin &amp; sugar blood, blood sugar, Malaria. Check randomly any 3 MCP card/ ANC record for Haemoglobin test is done at every ANC visit and values are recorded.
2.  Haemoglobin &amp; urine albumin &amp; sugar test is done on every ANC visit </t>
  </si>
  <si>
    <t xml:space="preserve">Staff can recognize the cases, which would need referral to higher centre(FRU) </t>
  </si>
  <si>
    <t>There is an established procedure for identification of High risk pregnancy and appropriate &amp; timely referral.</t>
  </si>
  <si>
    <t xml:space="preserve">Line listing of pregnant women with moderate and severe anaemia </t>
  </si>
  <si>
    <t xml:space="preserve">1. Prophylactic - one IFA tablet per day for six months during ANC &amp;PNC. 2.Therapeutic dose- double the dose in case of anaemia. 3. Improvement in haemoglobin label is continuously monitored and recorded </t>
  </si>
  <si>
    <t xml:space="preserve">Pregnant women is counselled for planning and preparation for birth </t>
  </si>
  <si>
    <t>Pregnant women is counselled recognize danger signs during pregnancy</t>
  </si>
  <si>
    <t>Pregnant women is counselled to recognize sign of labour &amp; arrange for referral transport</t>
  </si>
  <si>
    <t>Pregnant women is counselled diet, rest, breast feeding &amp; family planning</t>
  </si>
  <si>
    <t>1.Increase Dietary Intake
Diet rich in proteins, iron, vitamin A, vitamin C, calcium and other essential micronutrients. Initiate breastfeeding especially colostrum feeding within an hour of birth.
2.Do not give any pre-lacteal feeds. (Sugar, water, Honey)
3. Ensure good attachment of the baby to the breast.
4.Exclusively breastfeed the baby for six months.
5. Breastfeed the baby whenever he/she demands milk. 
6. Follow the practice of rooming in. Different Options available including 
IUCD, PPIUCD, vasectomy, long acting injectable, etc.</t>
  </si>
  <si>
    <t xml:space="preserve">1. Check progress is recorded, Women is allowed to give birth in the position she wants , Check progress is recorded on partograph.
2. Women are encouraged and counselled for allowing birth companion of their choice </t>
  </si>
  <si>
    <t xml:space="preserve">1. Ensures 'six cleans' are followed during delivery 
2. Clean hands, Clean Surface, clean blade, clean cord tie, clean towel &amp; clean cloth to wrap mother .
3. Allows the spontaneous delivery of head , gives Perineal support and assist in delivering baby. Check progress is recorded on partograph </t>
  </si>
  <si>
    <t xml:space="preserve">Check with records/ interview with staff if they are still practicing routine episiotomy &amp; check uterotonics such as oxytocin and misoprostol is not used  for routine induction  normal labour unless clear medical indication and the expected
benefits outweigh the potential harms </t>
  </si>
  <si>
    <t xml:space="preserve">Palpation of  mother's abdomen to rule out presence of second baby, use of uterotonic drugs, Controlled cord traction during contraction, uterine massage  &amp; Checks placenta &amp; membranes for completeness  </t>
  </si>
  <si>
    <t xml:space="preserve">Staff is aware of Indications for reffering patient for to higher centre </t>
  </si>
  <si>
    <t xml:space="preserve">Ask staff about how they manage eclampsia cases Monitors BP in every case, and tests for proteinuria if BP is &gt;140/90 mmHg with convulsion and proteinuria, Give Inj. Magnesium Sulphate
5g (10ml, 50% ) in each buttock deep I.M.)
If delivery is not imminent refer the patient to FRU 
</t>
  </si>
  <si>
    <t xml:space="preserve">Person is identified to supervise the sanitation ald hygiene of HWC and its surrounding area.
Check staff is aware of  their  roles and responsibilities in terms of sanitation &amp; hygiene. </t>
  </si>
  <si>
    <t>The facility ensures standard practices and equipment for personal protection</t>
  </si>
  <si>
    <t xml:space="preserve">(1) Check adequate required  gloves, mask &amp; apron etc is available &amp; used
(2) Check Disposable Gloves, Cap, Mask  are not reused, 
(3) Check records for continuity of supply.
</t>
  </si>
  <si>
    <t>(1)Availability of  bins and non chlorinated plastic bag, Covered and Foot operated bins with Display of Bio Hazard sign.
(2) Availability of needle/hub cutter &amp; puncture proof boxes
(3)Check the adequacy of supply</t>
  </si>
  <si>
    <t xml:space="preserve">Display of work instructions for segregation </t>
  </si>
  <si>
    <t>(1)  BMW  is not stored for more than 48 hours
(2) Functional linkage with CTF/  If Functional deep burial &amp; sharp pit is available- dispose waste on regular basis,  Check there is no scope for unauthorized entry; Display of Bio Hazard sign at the point of use.</t>
  </si>
  <si>
    <t>HWC  waste is collected &amp; transported in close container/bag</t>
  </si>
  <si>
    <t xml:space="preserve">Check the functional linkage/records with CBWTF operator or has pre approved functional deep burial </t>
  </si>
  <si>
    <t>HWC have valid contract with CTF for disposal of BMW waste/ else facility should have deep burial pit and sharp pit within premises of Health facility. Such deep burial pit should have prior approval from prescribed authority &amp; meet the specified norms</t>
  </si>
  <si>
    <t xml:space="preserve">(1) CHO, ANM/Staff nurse, MPW &amp; ASHA. 
(2) Team members are aware of their respective responsibilities and roles viz.  ensure cleaniness, hygiene and infection control practices are followed, internal audits are conducted, feedback from stakeholders are taken etc
</t>
  </si>
  <si>
    <t>Quarterly -By Block nodal officer, Bi Annual - by District Nodal officer</t>
  </si>
  <si>
    <t>HWC team improve  on the identified non compliances &amp; action are taken</t>
  </si>
  <si>
    <t>The facility measures productivity indicators</t>
  </si>
  <si>
    <t>The facility measures efficiency indicators.</t>
  </si>
  <si>
    <t>The facility measures clinical care indicators.</t>
  </si>
  <si>
    <t>The facility measures service quiality indicators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</si>
</sst>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09]General"/>
  </numFmts>
  <fonts count="42" x14ac:knownFonts="1">
    <font>
      <sz val="11"/>
      <color theme="1"/>
      <name val="Calibri"/>
      <family val="2"/>
      <scheme val="minor"/>
    </font>
    <font>
      <sz val="11"/>
      <color rgb="FFFF0000"/>
      <name val="Calibri"/>
      <family val="2"/>
      <scheme val="minor"/>
    </font>
    <font>
      <b/>
      <sz val="11"/>
      <color theme="1"/>
      <name val="Calibri"/>
      <family val="2"/>
      <scheme val="minor"/>
    </font>
    <font>
      <b/>
      <sz val="12"/>
      <color theme="0"/>
      <name val="Calibri"/>
      <family val="2"/>
      <scheme val="minor"/>
    </font>
    <font>
      <b/>
      <sz val="12"/>
      <color theme="1"/>
      <name val="Calibri"/>
      <family val="2"/>
      <scheme val="minor"/>
    </font>
    <font>
      <sz val="12"/>
      <color theme="1"/>
      <name val="Calibri"/>
      <family val="2"/>
      <scheme val="minor"/>
    </font>
    <font>
      <sz val="12"/>
      <color rgb="FFFF0000"/>
      <name val="Calibri"/>
      <family val="2"/>
      <scheme val="minor"/>
    </font>
    <font>
      <sz val="11"/>
      <name val="Calibri"/>
      <family val="2"/>
      <scheme val="minor"/>
    </font>
    <font>
      <sz val="12"/>
      <name val="Calibri"/>
      <family val="2"/>
      <scheme val="minor"/>
    </font>
    <font>
      <sz val="11"/>
      <color rgb="FF000000"/>
      <name val="Calibri"/>
      <family val="2"/>
      <scheme val="minor"/>
    </font>
    <font>
      <i/>
      <sz val="11"/>
      <color theme="1"/>
      <name val="Calibri"/>
      <family val="2"/>
      <scheme val="minor"/>
    </font>
    <font>
      <sz val="12"/>
      <color theme="4"/>
      <name val="Calibri"/>
      <family val="2"/>
      <scheme val="minor"/>
    </font>
    <font>
      <sz val="11"/>
      <color theme="4"/>
      <name val="Calibri"/>
      <family val="2"/>
      <scheme val="minor"/>
    </font>
    <font>
      <b/>
      <sz val="11"/>
      <color rgb="FFFF0000"/>
      <name val="Calibri"/>
      <family val="2"/>
      <scheme val="minor"/>
    </font>
    <font>
      <b/>
      <sz val="12"/>
      <name val="Calibri"/>
      <family val="2"/>
      <scheme val="minor"/>
    </font>
    <font>
      <sz val="11"/>
      <color rgb="FF000000"/>
      <name val="Calibri"/>
      <family val="2"/>
    </font>
    <font>
      <sz val="11"/>
      <name val="Calibri"/>
      <family val="2"/>
    </font>
    <font>
      <sz val="12"/>
      <color theme="0"/>
      <name val="Calibri"/>
      <family val="2"/>
      <scheme val="minor"/>
    </font>
    <font>
      <b/>
      <sz val="20"/>
      <color theme="1"/>
      <name val="Calibri"/>
      <family val="2"/>
      <scheme val="minor"/>
    </font>
    <font>
      <b/>
      <sz val="11"/>
      <name val="Calibri"/>
      <family val="2"/>
      <scheme val="minor"/>
    </font>
    <font>
      <b/>
      <sz val="16"/>
      <color theme="1"/>
      <name val="Calibri"/>
      <family val="2"/>
      <scheme val="minor"/>
    </font>
    <font>
      <b/>
      <sz val="14"/>
      <color theme="0"/>
      <name val="Calibri"/>
      <family val="2"/>
      <scheme val="minor"/>
    </font>
    <font>
      <b/>
      <sz val="14"/>
      <name val="Calibri"/>
      <family val="2"/>
      <scheme val="minor"/>
    </font>
    <font>
      <sz val="11"/>
      <color theme="1"/>
      <name val="Calibri"/>
      <family val="2"/>
    </font>
    <font>
      <sz val="12"/>
      <color theme="5"/>
      <name val="Calibri"/>
      <family val="2"/>
      <scheme val="minor"/>
    </font>
    <font>
      <sz val="11"/>
      <color theme="5"/>
      <name val="Calibri"/>
      <family val="2"/>
      <scheme val="minor"/>
    </font>
    <font>
      <vertAlign val="superscript"/>
      <sz val="11"/>
      <name val="Calibri"/>
      <family val="2"/>
      <scheme val="minor"/>
    </font>
    <font>
      <b/>
      <sz val="18"/>
      <color theme="1"/>
      <name val="Calibri"/>
      <family val="2"/>
      <scheme val="minor"/>
    </font>
    <font>
      <sz val="11"/>
      <color theme="1"/>
      <name val="Calibri"/>
      <family val="2"/>
      <scheme val="minor"/>
    </font>
    <font>
      <b/>
      <sz val="20"/>
      <name val="Calibri"/>
      <family val="2"/>
      <scheme val="minor"/>
    </font>
    <font>
      <b/>
      <sz val="20"/>
      <color theme="0"/>
      <name val="Calibri"/>
      <family val="2"/>
      <scheme val="minor"/>
    </font>
    <font>
      <sz val="16"/>
      <color theme="1"/>
      <name val="Calibri"/>
      <family val="2"/>
      <scheme val="minor"/>
    </font>
    <font>
      <b/>
      <sz val="16"/>
      <color theme="0"/>
      <name val="Calibri"/>
      <family val="2"/>
      <scheme val="minor"/>
    </font>
    <font>
      <b/>
      <sz val="18"/>
      <color theme="0"/>
      <name val="Calibri"/>
      <family val="2"/>
      <scheme val="minor"/>
    </font>
    <font>
      <b/>
      <sz val="28"/>
      <color theme="1"/>
      <name val="Calibri"/>
      <family val="2"/>
      <scheme val="minor"/>
    </font>
    <font>
      <b/>
      <sz val="36"/>
      <color theme="0"/>
      <name val="Calibri"/>
      <family val="2"/>
      <scheme val="minor"/>
    </font>
    <font>
      <b/>
      <sz val="11"/>
      <color theme="0"/>
      <name val="Calibri"/>
      <family val="2"/>
      <scheme val="minor"/>
    </font>
    <font>
      <sz val="11"/>
      <color theme="0"/>
      <name val="Calibri"/>
      <family val="2"/>
      <scheme val="minor"/>
    </font>
    <font>
      <sz val="11"/>
      <color theme="0"/>
      <name val="Times New Roman"/>
      <family val="1"/>
    </font>
    <font>
      <sz val="12"/>
      <color theme="0"/>
      <name val="Times New Roman"/>
      <family val="1"/>
    </font>
    <font>
      <sz val="7"/>
      <color theme="0"/>
      <name val="Times New Roman"/>
      <family val="1"/>
    </font>
    <font>
      <sz val="10"/>
      <color theme="0"/>
      <name val="Calibri"/>
      <family val="2"/>
      <scheme val="minor"/>
    </font>
  </fonts>
  <fills count="18">
    <fill>
      <patternFill patternType="none"/>
    </fill>
    <fill>
      <patternFill patternType="gray125"/>
    </fill>
    <fill>
      <patternFill patternType="solid">
        <fgColor rgb="FF4472C4"/>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2"/>
        <bgColor indexed="64"/>
      </patternFill>
    </fill>
    <fill>
      <patternFill patternType="solid">
        <fgColor rgb="FFFFFFFF"/>
        <bgColor rgb="FFFFFFFF"/>
      </patternFill>
    </fill>
    <fill>
      <patternFill patternType="solid">
        <fgColor theme="5"/>
        <bgColor indexed="64"/>
      </patternFill>
    </fill>
    <fill>
      <patternFill patternType="solid">
        <fgColor rgb="FFFF0000"/>
        <bgColor indexed="64"/>
      </patternFill>
    </fill>
    <fill>
      <patternFill patternType="solid">
        <fgColor rgb="FFFFFFFF"/>
        <bgColor rgb="FF000000"/>
      </patternFill>
    </fill>
    <fill>
      <patternFill patternType="solid">
        <fgColor theme="1" tint="0.499984740745262"/>
        <bgColor indexed="64"/>
      </patternFill>
    </fill>
    <fill>
      <patternFill patternType="solid">
        <fgColor theme="7"/>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3" tint="-0.249977111117893"/>
        <bgColor indexed="64"/>
      </patternFill>
    </fill>
    <fill>
      <patternFill patternType="solid">
        <fgColor rgb="FFE36713"/>
        <bgColor indexed="64"/>
      </patternFill>
    </fill>
    <fill>
      <patternFill patternType="solid">
        <fgColor rgb="FFFFF8E1"/>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s>
  <cellStyleXfs count="3">
    <xf numFmtId="0" fontId="0" fillId="0" borderId="0"/>
    <xf numFmtId="164" fontId="15" fillId="0" borderId="0" applyBorder="0" applyProtection="0"/>
    <xf numFmtId="9" fontId="28" fillId="0" borderId="0" applyFont="0" applyFill="0" applyBorder="0" applyAlignment="0" applyProtection="0"/>
  </cellStyleXfs>
  <cellXfs count="376">
    <xf numFmtId="0" fontId="0" fillId="0" borderId="0" xfId="0"/>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2"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5" fillId="0" borderId="0" xfId="0" applyFont="1" applyAlignment="1">
      <alignment vertical="center"/>
    </xf>
    <xf numFmtId="0" fontId="3" fillId="2" borderId="6" xfId="0" applyFont="1" applyFill="1" applyBorder="1" applyAlignment="1">
      <alignment vertical="center" wrapText="1"/>
    </xf>
    <xf numFmtId="0" fontId="5" fillId="0" borderId="6" xfId="0" applyFont="1" applyBorder="1" applyAlignment="1">
      <alignment vertical="center" wrapText="1"/>
    </xf>
    <xf numFmtId="0" fontId="5" fillId="0" borderId="1" xfId="0" applyFont="1" applyBorder="1" applyAlignment="1">
      <alignment vertical="center"/>
    </xf>
    <xf numFmtId="0" fontId="0" fillId="0" borderId="1" xfId="0" applyBorder="1" applyAlignment="1">
      <alignment horizontal="left" vertical="center" wrapText="1"/>
    </xf>
    <xf numFmtId="0" fontId="6" fillId="0" borderId="1" xfId="0" applyFont="1" applyBorder="1" applyAlignment="1">
      <alignment vertical="center" wrapText="1"/>
    </xf>
    <xf numFmtId="0" fontId="0" fillId="4" borderId="1" xfId="0" applyFill="1" applyBorder="1" applyAlignment="1">
      <alignment vertical="center" wrapText="1"/>
    </xf>
    <xf numFmtId="0" fontId="0" fillId="0" borderId="1" xfId="0" applyBorder="1" applyAlignment="1">
      <alignment vertical="center"/>
    </xf>
    <xf numFmtId="0" fontId="0" fillId="0" borderId="1" xfId="0" applyBorder="1" applyAlignment="1">
      <alignment wrapText="1"/>
    </xf>
    <xf numFmtId="0" fontId="0" fillId="4" borderId="1" xfId="0" applyFill="1" applyBorder="1" applyAlignment="1">
      <alignment vertical="top" wrapText="1"/>
    </xf>
    <xf numFmtId="0" fontId="1" fillId="0" borderId="1" xfId="0" applyFont="1" applyBorder="1" applyAlignment="1">
      <alignment vertical="center" wrapText="1"/>
    </xf>
    <xf numFmtId="0" fontId="5" fillId="0" borderId="1" xfId="0" applyFont="1" applyBorder="1" applyAlignment="1">
      <alignment horizontal="left" vertical="center" wrapText="1"/>
    </xf>
    <xf numFmtId="0" fontId="5" fillId="0" borderId="1" xfId="0" applyFont="1" applyBorder="1" applyAlignment="1">
      <alignment vertical="top" wrapText="1"/>
    </xf>
    <xf numFmtId="0" fontId="0" fillId="0" borderId="1" xfId="0" applyBorder="1" applyAlignment="1">
      <alignment vertical="top" wrapText="1"/>
    </xf>
    <xf numFmtId="0" fontId="0" fillId="4" borderId="1" xfId="0" applyFill="1" applyBorder="1" applyAlignment="1">
      <alignment horizontal="left" vertical="top" wrapText="1"/>
    </xf>
    <xf numFmtId="0" fontId="7" fillId="0" borderId="7" xfId="0" applyFont="1" applyBorder="1" applyAlignment="1">
      <alignment horizontal="left" vertical="top" wrapText="1"/>
    </xf>
    <xf numFmtId="0" fontId="5" fillId="0" borderId="0" xfId="0" applyFont="1" applyAlignment="1">
      <alignment vertical="center" wrapText="1"/>
    </xf>
    <xf numFmtId="0" fontId="8" fillId="4" borderId="1" xfId="0" applyFont="1" applyFill="1" applyBorder="1" applyAlignment="1">
      <alignment vertical="center" wrapText="1"/>
    </xf>
    <xf numFmtId="0" fontId="7" fillId="0" borderId="1" xfId="0" applyFont="1" applyBorder="1" applyAlignment="1">
      <alignment horizontal="left" vertical="top" wrapText="1"/>
    </xf>
    <xf numFmtId="0" fontId="7" fillId="0" borderId="1" xfId="0" applyFont="1" applyBorder="1" applyAlignment="1">
      <alignment vertical="center" wrapText="1"/>
    </xf>
    <xf numFmtId="0" fontId="0" fillId="0" borderId="1" xfId="0" applyBorder="1" applyAlignment="1">
      <alignment horizontal="left" vertical="top" wrapText="1"/>
    </xf>
    <xf numFmtId="0" fontId="7" fillId="0" borderId="1" xfId="0" applyFont="1" applyBorder="1" applyAlignment="1">
      <alignment vertical="top" wrapText="1"/>
    </xf>
    <xf numFmtId="0" fontId="0" fillId="0" borderId="1" xfId="0" applyBorder="1" applyAlignment="1">
      <alignment vertical="top"/>
    </xf>
    <xf numFmtId="0" fontId="0" fillId="0" borderId="1" xfId="0" applyBorder="1"/>
    <xf numFmtId="0" fontId="0" fillId="0" borderId="7" xfId="0" applyBorder="1" applyAlignment="1">
      <alignment vertical="top" wrapText="1"/>
    </xf>
    <xf numFmtId="0" fontId="7" fillId="0" borderId="1" xfId="0" applyFont="1" applyBorder="1" applyAlignment="1">
      <alignment wrapText="1"/>
    </xf>
    <xf numFmtId="0" fontId="7" fillId="4" borderId="1" xfId="0" applyFont="1" applyFill="1" applyBorder="1" applyAlignment="1">
      <alignment horizontal="left" vertical="top" wrapText="1"/>
    </xf>
    <xf numFmtId="0" fontId="1" fillId="0" borderId="1" xfId="0" applyFont="1" applyBorder="1" applyAlignment="1">
      <alignment wrapText="1"/>
    </xf>
    <xf numFmtId="0" fontId="5" fillId="0" borderId="1" xfId="0" applyFont="1" applyBorder="1" applyAlignment="1">
      <alignment horizontal="left" vertical="top" wrapText="1"/>
    </xf>
    <xf numFmtId="0" fontId="1" fillId="4" borderId="1" xfId="0" applyFont="1" applyFill="1" applyBorder="1" applyAlignment="1">
      <alignment wrapText="1"/>
    </xf>
    <xf numFmtId="0" fontId="9" fillId="0" borderId="1" xfId="0" applyFont="1" applyBorder="1" applyAlignment="1">
      <alignment vertical="top" wrapText="1"/>
    </xf>
    <xf numFmtId="0" fontId="7" fillId="4" borderId="1" xfId="0" applyFont="1" applyFill="1" applyBorder="1" applyAlignment="1">
      <alignment vertical="top" wrapText="1"/>
    </xf>
    <xf numFmtId="0" fontId="0" fillId="4" borderId="1" xfId="0" applyFill="1" applyBorder="1" applyAlignment="1">
      <alignment wrapText="1"/>
    </xf>
    <xf numFmtId="0" fontId="0" fillId="0" borderId="0" xfId="0" applyAlignment="1">
      <alignment horizontal="left" vertical="top" wrapText="1"/>
    </xf>
    <xf numFmtId="0" fontId="9" fillId="4" borderId="1" xfId="0" applyFont="1" applyFill="1" applyBorder="1" applyAlignment="1">
      <alignment vertical="top" wrapText="1"/>
    </xf>
    <xf numFmtId="0" fontId="12" fillId="4" borderId="1" xfId="0" applyFont="1" applyFill="1" applyBorder="1" applyAlignment="1">
      <alignment vertical="top" wrapText="1"/>
    </xf>
    <xf numFmtId="0" fontId="11" fillId="0" borderId="0" xfId="0" applyFont="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top" wrapText="1"/>
    </xf>
    <xf numFmtId="0" fontId="5" fillId="0" borderId="1" xfId="0" applyFont="1" applyBorder="1" applyAlignment="1">
      <alignment horizontal="left" vertical="center"/>
    </xf>
    <xf numFmtId="0" fontId="0" fillId="0" borderId="9" xfId="0" applyBorder="1" applyAlignment="1">
      <alignment vertical="top" wrapText="1"/>
    </xf>
    <xf numFmtId="0" fontId="7" fillId="0" borderId="1" xfId="0" applyFont="1" applyBorder="1" applyAlignment="1">
      <alignment horizontal="left" vertical="center" wrapText="1"/>
    </xf>
    <xf numFmtId="0" fontId="13" fillId="0" borderId="1" xfId="0" applyFont="1" applyBorder="1" applyAlignment="1">
      <alignment horizontal="left" vertical="center" wrapText="1"/>
    </xf>
    <xf numFmtId="0" fontId="8" fillId="0" borderId="1" xfId="0" applyFont="1" applyBorder="1" applyAlignment="1">
      <alignment vertical="center" wrapText="1"/>
    </xf>
    <xf numFmtId="0" fontId="0" fillId="0" borderId="2" xfId="0" applyBorder="1" applyAlignment="1">
      <alignment wrapText="1"/>
    </xf>
    <xf numFmtId="0" fontId="0" fillId="0" borderId="1" xfId="0" applyBorder="1" applyAlignment="1">
      <alignment horizontal="left" wrapText="1"/>
    </xf>
    <xf numFmtId="0" fontId="5" fillId="4" borderId="1" xfId="0" applyFont="1" applyFill="1" applyBorder="1" applyAlignment="1">
      <alignment vertical="center" wrapText="1"/>
    </xf>
    <xf numFmtId="0" fontId="5" fillId="0" borderId="1" xfId="0" applyFont="1" applyBorder="1" applyAlignment="1">
      <alignment wrapText="1"/>
    </xf>
    <xf numFmtId="0" fontId="5" fillId="0" borderId="5" xfId="0" applyFont="1" applyBorder="1" applyAlignment="1">
      <alignment vertical="center" wrapText="1"/>
    </xf>
    <xf numFmtId="0" fontId="3" fillId="2" borderId="7" xfId="0" applyFont="1" applyFill="1" applyBorder="1" applyAlignment="1">
      <alignment vertical="center" wrapText="1"/>
    </xf>
    <xf numFmtId="0" fontId="8" fillId="3" borderId="1" xfId="0" applyFont="1" applyFill="1" applyBorder="1" applyAlignment="1">
      <alignment vertical="center" wrapText="1"/>
    </xf>
    <xf numFmtId="164" fontId="16" fillId="0" borderId="10" xfId="1" applyFont="1" applyBorder="1" applyAlignment="1">
      <alignment vertical="center" wrapText="1"/>
    </xf>
    <xf numFmtId="164" fontId="16" fillId="0" borderId="11" xfId="1" applyFont="1" applyBorder="1" applyAlignment="1">
      <alignment vertical="center" wrapText="1"/>
    </xf>
    <xf numFmtId="164" fontId="16" fillId="0" borderId="1" xfId="1" applyFont="1" applyBorder="1" applyAlignment="1">
      <alignment vertical="center" wrapText="1"/>
    </xf>
    <xf numFmtId="164" fontId="16" fillId="0" borderId="0" xfId="1" applyFont="1" applyBorder="1" applyAlignment="1">
      <alignment vertical="center" wrapText="1"/>
    </xf>
    <xf numFmtId="0" fontId="0" fillId="0" borderId="2" xfId="0" applyBorder="1" applyAlignment="1">
      <alignment vertical="top" wrapText="1"/>
    </xf>
    <xf numFmtId="164" fontId="16" fillId="7" borderId="11" xfId="1" applyFont="1" applyFill="1" applyBorder="1" applyAlignment="1">
      <alignment vertical="center" wrapText="1"/>
    </xf>
    <xf numFmtId="0" fontId="6" fillId="4" borderId="1" xfId="0" applyFont="1" applyFill="1" applyBorder="1" applyAlignment="1">
      <alignment vertical="center" wrapText="1"/>
    </xf>
    <xf numFmtId="0" fontId="6" fillId="0" borderId="1" xfId="0" applyFont="1" applyBorder="1" applyAlignment="1">
      <alignment vertical="center"/>
    </xf>
    <xf numFmtId="0" fontId="1" fillId="4" borderId="1" xfId="0" applyFont="1" applyFill="1" applyBorder="1" applyAlignment="1">
      <alignment vertical="top" wrapText="1"/>
    </xf>
    <xf numFmtId="0" fontId="5" fillId="0" borderId="7" xfId="0" applyFont="1" applyBorder="1" applyAlignment="1">
      <alignment vertical="center"/>
    </xf>
    <xf numFmtId="0" fontId="0" fillId="0" borderId="7" xfId="0" applyBorder="1" applyAlignment="1">
      <alignment horizontal="left" vertical="top" wrapText="1"/>
    </xf>
    <xf numFmtId="0" fontId="5" fillId="0" borderId="7" xfId="0" applyFont="1" applyBorder="1" applyAlignment="1">
      <alignment vertical="center" wrapText="1"/>
    </xf>
    <xf numFmtId="0" fontId="0" fillId="0" borderId="5" xfId="0" applyBorder="1" applyAlignment="1">
      <alignment vertical="top" wrapText="1"/>
    </xf>
    <xf numFmtId="0" fontId="0" fillId="4" borderId="5" xfId="0" applyFill="1" applyBorder="1" applyAlignment="1">
      <alignment horizontal="left" vertical="top" wrapText="1"/>
    </xf>
    <xf numFmtId="0" fontId="0" fillId="4" borderId="5" xfId="0" applyFill="1" applyBorder="1" applyAlignment="1">
      <alignment vertical="top" wrapText="1"/>
    </xf>
    <xf numFmtId="0" fontId="7" fillId="0" borderId="5" xfId="0" applyFont="1" applyBorder="1" applyAlignment="1">
      <alignment vertical="top" wrapText="1"/>
    </xf>
    <xf numFmtId="0" fontId="7" fillId="0" borderId="7" xfId="0" applyFont="1" applyBorder="1" applyAlignment="1">
      <alignment vertical="top" wrapText="1"/>
    </xf>
    <xf numFmtId="0" fontId="0" fillId="5" borderId="1" xfId="0" applyFill="1" applyBorder="1" applyAlignment="1">
      <alignment vertical="top" wrapText="1"/>
    </xf>
    <xf numFmtId="0" fontId="0" fillId="3" borderId="1" xfId="0" applyFill="1" applyBorder="1" applyAlignment="1">
      <alignment vertical="top" wrapText="1"/>
    </xf>
    <xf numFmtId="0" fontId="0" fillId="4" borderId="7" xfId="0" applyFill="1" applyBorder="1" applyAlignment="1">
      <alignment horizontal="left" vertical="top" wrapText="1"/>
    </xf>
    <xf numFmtId="0" fontId="2" fillId="3" borderId="1" xfId="0" applyFont="1" applyFill="1" applyBorder="1" applyAlignment="1">
      <alignment wrapText="1"/>
    </xf>
    <xf numFmtId="0" fontId="0" fillId="9" borderId="1" xfId="0" applyFill="1" applyBorder="1" applyAlignment="1">
      <alignment wrapText="1"/>
    </xf>
    <xf numFmtId="0" fontId="17" fillId="0" borderId="0" xfId="0" applyFont="1" applyAlignment="1">
      <alignment vertical="center" wrapText="1"/>
    </xf>
    <xf numFmtId="0" fontId="11" fillId="0" borderId="0" xfId="0" applyFont="1" applyBorder="1" applyAlignment="1">
      <alignment vertical="center" wrapText="1"/>
    </xf>
    <xf numFmtId="0" fontId="4" fillId="0" borderId="7" xfId="0" applyFont="1" applyBorder="1" applyAlignment="1">
      <alignment horizontal="center" vertical="center" wrapText="1"/>
    </xf>
    <xf numFmtId="0" fontId="0" fillId="0" borderId="7" xfId="0" applyBorder="1" applyAlignment="1">
      <alignment vertical="center" wrapText="1"/>
    </xf>
    <xf numFmtId="0" fontId="0" fillId="0" borderId="7" xfId="0" applyBorder="1" applyAlignment="1">
      <alignment vertical="center"/>
    </xf>
    <xf numFmtId="0" fontId="0" fillId="4" borderId="7" xfId="0" applyFill="1" applyBorder="1" applyAlignment="1">
      <alignment vertical="top" wrapText="1"/>
    </xf>
    <xf numFmtId="0" fontId="0" fillId="0" borderId="7" xfId="0" applyBorder="1" applyAlignment="1">
      <alignment wrapText="1"/>
    </xf>
    <xf numFmtId="0" fontId="7" fillId="0" borderId="7" xfId="0" applyFont="1" applyBorder="1" applyAlignment="1">
      <alignment vertical="center" wrapText="1"/>
    </xf>
    <xf numFmtId="0" fontId="0" fillId="0" borderId="7" xfId="0" applyBorder="1" applyAlignment="1">
      <alignment vertical="top"/>
    </xf>
    <xf numFmtId="0" fontId="0" fillId="0" borderId="7" xfId="0" applyBorder="1"/>
    <xf numFmtId="0" fontId="7" fillId="0" borderId="7" xfId="0" applyFont="1" applyBorder="1" applyAlignment="1">
      <alignment wrapText="1"/>
    </xf>
    <xf numFmtId="0" fontId="0" fillId="0" borderId="13" xfId="0" applyBorder="1" applyAlignment="1">
      <alignment wrapText="1"/>
    </xf>
    <xf numFmtId="0" fontId="0" fillId="4" borderId="7" xfId="0" applyFill="1" applyBorder="1" applyAlignment="1">
      <alignment wrapText="1"/>
    </xf>
    <xf numFmtId="0" fontId="9" fillId="4" borderId="7" xfId="0" applyFont="1" applyFill="1" applyBorder="1" applyAlignment="1">
      <alignment vertical="top" wrapText="1"/>
    </xf>
    <xf numFmtId="0" fontId="0" fillId="0" borderId="7" xfId="0" applyBorder="1" applyAlignment="1">
      <alignment horizontal="left" vertical="center" wrapText="1"/>
    </xf>
    <xf numFmtId="0" fontId="5" fillId="0" borderId="7" xfId="0" applyFont="1" applyBorder="1" applyAlignment="1">
      <alignment horizontal="left" vertical="center"/>
    </xf>
    <xf numFmtId="0" fontId="5" fillId="0" borderId="7" xfId="0" applyFont="1" applyBorder="1" applyAlignment="1">
      <alignment horizontal="left" vertical="center" wrapText="1"/>
    </xf>
    <xf numFmtId="0" fontId="0" fillId="0" borderId="8" xfId="0" applyBorder="1" applyAlignment="1">
      <alignment wrapText="1"/>
    </xf>
    <xf numFmtId="0" fontId="5" fillId="0" borderId="7" xfId="0" applyFont="1" applyBorder="1" applyAlignment="1">
      <alignment vertical="top" wrapText="1"/>
    </xf>
    <xf numFmtId="0" fontId="1" fillId="0" borderId="7" xfId="0" applyFont="1" applyBorder="1" applyAlignment="1">
      <alignment vertical="center" wrapText="1"/>
    </xf>
    <xf numFmtId="0" fontId="5" fillId="0" borderId="7" xfId="0" applyFont="1" applyBorder="1" applyAlignment="1">
      <alignment wrapText="1"/>
    </xf>
    <xf numFmtId="0" fontId="0" fillId="0" borderId="3" xfId="0" applyBorder="1" applyAlignment="1">
      <alignment vertical="top" wrapText="1"/>
    </xf>
    <xf numFmtId="0" fontId="0" fillId="0" borderId="6" xfId="0" applyBorder="1"/>
    <xf numFmtId="0" fontId="4" fillId="0" borderId="1" xfId="0" applyFont="1" applyFill="1" applyBorder="1" applyAlignment="1">
      <alignment horizontal="center" vertical="center" wrapText="1"/>
    </xf>
    <xf numFmtId="0" fontId="1" fillId="3" borderId="1" xfId="0" applyFont="1" applyFill="1" applyBorder="1" applyAlignment="1">
      <alignment wrapText="1"/>
    </xf>
    <xf numFmtId="0" fontId="1" fillId="4" borderId="1" xfId="0" applyFont="1" applyFill="1" applyBorder="1" applyAlignment="1">
      <alignment vertical="center"/>
    </xf>
    <xf numFmtId="0" fontId="1" fillId="4" borderId="1" xfId="0" applyFont="1" applyFill="1" applyBorder="1" applyAlignment="1">
      <alignment vertical="center" wrapText="1"/>
    </xf>
    <xf numFmtId="0" fontId="1" fillId="4" borderId="1" xfId="0" applyFont="1" applyFill="1" applyBorder="1" applyAlignment="1">
      <alignment horizontal="left" vertical="center" wrapText="1"/>
    </xf>
    <xf numFmtId="0" fontId="0" fillId="5" borderId="1" xfId="0" applyFill="1" applyBorder="1"/>
    <xf numFmtId="0" fontId="7" fillId="0" borderId="1" xfId="0" applyFont="1" applyBorder="1"/>
    <xf numFmtId="0" fontId="1" fillId="6" borderId="1" xfId="0" applyFont="1" applyFill="1" applyBorder="1"/>
    <xf numFmtId="0" fontId="1" fillId="3" borderId="1" xfId="0" applyFont="1" applyFill="1" applyBorder="1" applyAlignment="1">
      <alignment horizontal="left" vertical="top" wrapText="1"/>
    </xf>
    <xf numFmtId="0" fontId="7" fillId="0" borderId="1" xfId="0" applyFont="1" applyBorder="1" applyAlignment="1">
      <alignment vertical="top"/>
    </xf>
    <xf numFmtId="0" fontId="0" fillId="5" borderId="1" xfId="0" applyFill="1" applyBorder="1" applyAlignment="1">
      <alignment wrapText="1"/>
    </xf>
    <xf numFmtId="0" fontId="0" fillId="5" borderId="7" xfId="0" applyFill="1" applyBorder="1" applyAlignment="1">
      <alignment wrapText="1"/>
    </xf>
    <xf numFmtId="0" fontId="12" fillId="4" borderId="6" xfId="0" applyFont="1" applyFill="1" applyBorder="1" applyAlignment="1">
      <alignment vertical="top" wrapText="1"/>
    </xf>
    <xf numFmtId="0" fontId="5" fillId="4" borderId="1" xfId="0" applyFont="1" applyFill="1" applyBorder="1" applyAlignment="1">
      <alignment vertical="center"/>
    </xf>
    <xf numFmtId="0" fontId="0" fillId="0" borderId="2" xfId="0" applyBorder="1" applyAlignment="1">
      <alignment vertical="center" wrapText="1"/>
    </xf>
    <xf numFmtId="0" fontId="7" fillId="3" borderId="1" xfId="0" applyFont="1" applyFill="1" applyBorder="1" applyAlignment="1">
      <alignment wrapText="1"/>
    </xf>
    <xf numFmtId="0" fontId="7" fillId="4" borderId="1" xfId="0" applyFont="1" applyFill="1" applyBorder="1" applyAlignment="1">
      <alignment wrapText="1"/>
    </xf>
    <xf numFmtId="0" fontId="8" fillId="0" borderId="0" xfId="0" applyFont="1" applyAlignment="1">
      <alignment vertical="center" wrapText="1"/>
    </xf>
    <xf numFmtId="0" fontId="8" fillId="0" borderId="1" xfId="0" applyFont="1" applyBorder="1" applyAlignment="1">
      <alignment vertical="center"/>
    </xf>
    <xf numFmtId="0" fontId="7" fillId="4" borderId="7" xfId="0" applyFont="1" applyFill="1" applyBorder="1" applyAlignment="1">
      <alignment vertical="top" wrapText="1"/>
    </xf>
    <xf numFmtId="0" fontId="8" fillId="0" borderId="7" xfId="0" applyFont="1" applyBorder="1" applyAlignment="1">
      <alignment vertical="center" wrapText="1"/>
    </xf>
    <xf numFmtId="0" fontId="7" fillId="4" borderId="7" xfId="0" applyFont="1" applyFill="1" applyBorder="1" applyAlignment="1">
      <alignment horizontal="left" vertical="top" wrapText="1"/>
    </xf>
    <xf numFmtId="0" fontId="8" fillId="4" borderId="8" xfId="0" applyFont="1" applyFill="1" applyBorder="1" applyAlignment="1">
      <alignment vertical="center" wrapText="1"/>
    </xf>
    <xf numFmtId="0" fontId="8" fillId="0" borderId="1" xfId="0" applyFont="1" applyBorder="1" applyAlignment="1">
      <alignment vertical="top" wrapText="1"/>
    </xf>
    <xf numFmtId="0" fontId="7" fillId="0" borderId="0" xfId="0" applyFont="1"/>
    <xf numFmtId="0" fontId="7" fillId="8" borderId="1" xfId="0" applyFont="1" applyFill="1" applyBorder="1" applyAlignment="1" applyProtection="1">
      <alignment vertical="top" wrapText="1"/>
      <protection locked="0"/>
    </xf>
    <xf numFmtId="0" fontId="7" fillId="0" borderId="1" xfId="0" applyFont="1" applyBorder="1" applyAlignment="1" applyProtection="1">
      <alignment vertical="top" wrapText="1"/>
      <protection locked="0"/>
    </xf>
    <xf numFmtId="0" fontId="16" fillId="10" borderId="1" xfId="0" applyFont="1" applyFill="1" applyBorder="1" applyAlignment="1">
      <alignment vertical="top" wrapText="1"/>
    </xf>
    <xf numFmtId="0" fontId="16" fillId="4" borderId="7" xfId="0" applyFont="1" applyFill="1" applyBorder="1" applyAlignment="1">
      <alignment horizontal="left" vertical="top" wrapText="1"/>
    </xf>
    <xf numFmtId="0" fontId="16" fillId="4" borderId="1" xfId="0" applyFont="1" applyFill="1" applyBorder="1" applyAlignment="1">
      <alignment horizontal="left" vertical="top" wrapText="1"/>
    </xf>
    <xf numFmtId="0" fontId="8" fillId="4" borderId="1" xfId="0" applyFont="1" applyFill="1" applyBorder="1" applyAlignment="1">
      <alignment vertical="top" wrapText="1"/>
    </xf>
    <xf numFmtId="0" fontId="7" fillId="0" borderId="7" xfId="0" applyFont="1" applyBorder="1" applyAlignment="1">
      <alignment horizontal="left" vertical="center" wrapText="1"/>
    </xf>
    <xf numFmtId="0" fontId="8" fillId="0" borderId="7" xfId="0" applyFont="1" applyBorder="1" applyAlignment="1">
      <alignment vertical="top" wrapText="1"/>
    </xf>
    <xf numFmtId="0" fontId="8" fillId="0" borderId="6" xfId="0" applyFont="1" applyBorder="1" applyAlignment="1">
      <alignment vertical="center" wrapText="1"/>
    </xf>
    <xf numFmtId="0" fontId="7" fillId="4" borderId="6" xfId="0" applyFont="1" applyFill="1" applyBorder="1" applyAlignment="1">
      <alignment vertical="top" wrapText="1"/>
    </xf>
    <xf numFmtId="0" fontId="7" fillId="4" borderId="13" xfId="0" applyFont="1" applyFill="1" applyBorder="1" applyAlignment="1">
      <alignment vertical="top" wrapText="1"/>
    </xf>
    <xf numFmtId="0" fontId="8" fillId="0" borderId="7" xfId="0" applyFont="1" applyBorder="1" applyAlignment="1">
      <alignment vertical="center"/>
    </xf>
    <xf numFmtId="0" fontId="22"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5" fillId="3" borderId="1" xfId="0" applyFont="1" applyFill="1" applyBorder="1" applyAlignment="1">
      <alignment horizontal="left" vertical="top" wrapText="1"/>
    </xf>
    <xf numFmtId="0" fontId="3" fillId="2" borderId="1" xfId="0" applyFont="1" applyFill="1" applyBorder="1" applyAlignment="1">
      <alignment vertical="top" wrapText="1"/>
    </xf>
    <xf numFmtId="0" fontId="5" fillId="3" borderId="1" xfId="0" applyFont="1" applyFill="1" applyBorder="1" applyAlignment="1">
      <alignment horizontal="left" vertical="top"/>
    </xf>
    <xf numFmtId="0" fontId="8" fillId="3" borderId="1" xfId="0" applyFont="1" applyFill="1" applyBorder="1" applyAlignment="1">
      <alignment horizontal="left" vertical="top" wrapText="1"/>
    </xf>
    <xf numFmtId="0" fontId="5" fillId="3" borderId="1" xfId="0" applyFont="1" applyFill="1" applyBorder="1" applyAlignment="1">
      <alignment vertical="top" wrapText="1"/>
    </xf>
    <xf numFmtId="0" fontId="23" fillId="0" borderId="1" xfId="0" applyFont="1" applyBorder="1" applyAlignment="1">
      <alignment horizontal="center"/>
    </xf>
    <xf numFmtId="0" fontId="23" fillId="8" borderId="1" xfId="0" applyFont="1" applyFill="1" applyBorder="1" applyAlignment="1">
      <alignment horizontal="center"/>
    </xf>
    <xf numFmtId="0" fontId="23" fillId="12" borderId="1" xfId="0" applyFont="1" applyFill="1" applyBorder="1" applyAlignment="1">
      <alignment horizontal="center"/>
    </xf>
    <xf numFmtId="0" fontId="0" fillId="0" borderId="0" xfId="0" applyAlignment="1">
      <alignment wrapText="1"/>
    </xf>
    <xf numFmtId="0" fontId="24" fillId="0" borderId="1" xfId="0" applyFont="1" applyBorder="1" applyAlignment="1">
      <alignment vertical="center" wrapText="1"/>
    </xf>
    <xf numFmtId="0" fontId="5" fillId="0" borderId="0" xfId="0" applyFont="1" applyBorder="1" applyAlignment="1">
      <alignment vertical="center" wrapText="1"/>
    </xf>
    <xf numFmtId="0" fontId="0" fillId="0" borderId="0" xfId="0" applyFill="1" applyBorder="1" applyAlignment="1">
      <alignment wrapText="1"/>
    </xf>
    <xf numFmtId="0" fontId="0" fillId="0" borderId="1" xfId="0" applyFill="1" applyBorder="1" applyAlignment="1">
      <alignment wrapText="1"/>
    </xf>
    <xf numFmtId="0" fontId="8" fillId="0" borderId="1" xfId="0" applyFont="1" applyFill="1" applyBorder="1" applyAlignment="1">
      <alignment vertical="center" wrapText="1"/>
    </xf>
    <xf numFmtId="0" fontId="5" fillId="0" borderId="8" xfId="0" applyFont="1" applyBorder="1" applyAlignment="1">
      <alignment vertical="center" wrapText="1"/>
    </xf>
    <xf numFmtId="0" fontId="5" fillId="0" borderId="13" xfId="0" applyFont="1" applyBorder="1" applyAlignment="1">
      <alignment vertical="center" wrapText="1"/>
    </xf>
    <xf numFmtId="0" fontId="0" fillId="0" borderId="13" xfId="0" applyBorder="1" applyAlignment="1">
      <alignment vertical="top" wrapText="1"/>
    </xf>
    <xf numFmtId="0" fontId="0" fillId="0" borderId="6" xfId="0" applyBorder="1" applyAlignment="1">
      <alignment vertical="top" wrapText="1"/>
    </xf>
    <xf numFmtId="0" fontId="8" fillId="4" borderId="1" xfId="0" applyFont="1" applyFill="1" applyBorder="1" applyAlignment="1">
      <alignment horizontal="center" vertical="center" wrapText="1"/>
    </xf>
    <xf numFmtId="0" fontId="0" fillId="4" borderId="9" xfId="0" applyFill="1" applyBorder="1" applyAlignment="1">
      <alignment wrapText="1"/>
    </xf>
    <xf numFmtId="0" fontId="3" fillId="11" borderId="8" xfId="0" applyFont="1" applyFill="1" applyBorder="1" applyAlignment="1">
      <alignment horizontal="center" vertical="center" wrapText="1"/>
    </xf>
    <xf numFmtId="0" fontId="7" fillId="0" borderId="0" xfId="0" applyFont="1" applyAlignment="1">
      <alignment wrapText="1"/>
    </xf>
    <xf numFmtId="0" fontId="7" fillId="4" borderId="7" xfId="0" applyFont="1" applyFill="1" applyBorder="1" applyAlignment="1">
      <alignment wrapText="1"/>
    </xf>
    <xf numFmtId="0" fontId="0" fillId="4" borderId="13" xfId="0" applyFill="1" applyBorder="1" applyAlignment="1">
      <alignment wrapText="1"/>
    </xf>
    <xf numFmtId="0" fontId="5" fillId="4" borderId="1" xfId="0" applyFont="1" applyFill="1" applyBorder="1" applyAlignment="1">
      <alignment horizontal="left" vertical="top" wrapText="1"/>
    </xf>
    <xf numFmtId="0" fontId="0" fillId="4" borderId="1" xfId="0" applyFont="1" applyFill="1" applyBorder="1" applyAlignment="1">
      <alignment wrapText="1"/>
    </xf>
    <xf numFmtId="0" fontId="0" fillId="0" borderId="1" xfId="0" applyFont="1" applyBorder="1" applyAlignment="1">
      <alignment wrapText="1"/>
    </xf>
    <xf numFmtId="0" fontId="0" fillId="0" borderId="7" xfId="0" applyFont="1" applyBorder="1" applyAlignment="1">
      <alignment wrapText="1"/>
    </xf>
    <xf numFmtId="0" fontId="5" fillId="0" borderId="1" xfId="0" applyFont="1" applyFill="1" applyBorder="1" applyAlignment="1">
      <alignment vertical="center" wrapText="1"/>
    </xf>
    <xf numFmtId="0" fontId="0" fillId="0" borderId="1" xfId="0" applyFont="1" applyBorder="1" applyAlignment="1">
      <alignment vertical="top" wrapText="1"/>
    </xf>
    <xf numFmtId="0" fontId="5" fillId="0" borderId="2" xfId="0" applyFont="1" applyFill="1" applyBorder="1" applyAlignment="1">
      <alignment vertical="center" wrapText="1"/>
    </xf>
    <xf numFmtId="0" fontId="0" fillId="0" borderId="7" xfId="0" applyFont="1" applyBorder="1" applyAlignment="1">
      <alignment vertical="top" wrapText="1"/>
    </xf>
    <xf numFmtId="0" fontId="0" fillId="4" borderId="1" xfId="0" applyFont="1" applyFill="1" applyBorder="1" applyAlignment="1">
      <alignment vertical="top" wrapText="1"/>
    </xf>
    <xf numFmtId="0" fontId="0" fillId="0" borderId="1" xfId="0" applyFont="1" applyBorder="1" applyAlignment="1">
      <alignment horizontal="left" vertical="top" wrapText="1"/>
    </xf>
    <xf numFmtId="0" fontId="0" fillId="4" borderId="6" xfId="0" applyFont="1" applyFill="1" applyBorder="1" applyAlignment="1">
      <alignment vertical="top" wrapText="1"/>
    </xf>
    <xf numFmtId="0" fontId="0" fillId="4" borderId="13" xfId="0" applyFont="1" applyFill="1" applyBorder="1" applyAlignment="1">
      <alignment vertical="top" wrapText="1"/>
    </xf>
    <xf numFmtId="0" fontId="0" fillId="4" borderId="7" xfId="0" applyFont="1" applyFill="1" applyBorder="1" applyAlignment="1">
      <alignment vertical="top" wrapText="1"/>
    </xf>
    <xf numFmtId="0" fontId="5" fillId="0" borderId="6" xfId="0" applyFont="1" applyBorder="1" applyAlignment="1">
      <alignment vertical="center"/>
    </xf>
    <xf numFmtId="0" fontId="0" fillId="0" borderId="13" xfId="0" applyBorder="1" applyAlignment="1">
      <alignment horizontal="left" vertical="top" wrapText="1"/>
    </xf>
    <xf numFmtId="0" fontId="5" fillId="0" borderId="0" xfId="0" applyFont="1" applyAlignment="1">
      <alignment horizontal="center" vertical="center"/>
    </xf>
    <xf numFmtId="0" fontId="7" fillId="0" borderId="1" xfId="0" applyFont="1" applyBorder="1" applyAlignment="1">
      <alignment horizontal="center" vertical="center" wrapText="1"/>
    </xf>
    <xf numFmtId="0" fontId="0" fillId="0" borderId="1" xfId="0"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5" xfId="0"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0" fillId="4" borderId="1" xfId="0" applyFill="1" applyBorder="1" applyAlignment="1">
      <alignment horizontal="center" vertical="center" wrapText="1"/>
    </xf>
    <xf numFmtId="0" fontId="0" fillId="0" borderId="6" xfId="0" applyBorder="1" applyAlignment="1">
      <alignment horizontal="center" vertical="center" wrapText="1"/>
    </xf>
    <xf numFmtId="0" fontId="0" fillId="0" borderId="0" xfId="0" applyBorder="1" applyAlignment="1">
      <alignment horizontal="center" vertical="center" wrapText="1"/>
    </xf>
    <xf numFmtId="0" fontId="9"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0" fillId="4" borderId="1" xfId="0" applyFont="1" applyFill="1" applyBorder="1" applyAlignment="1">
      <alignment vertical="center" wrapText="1"/>
    </xf>
    <xf numFmtId="0" fontId="0" fillId="4" borderId="7" xfId="0" applyFont="1" applyFill="1" applyBorder="1" applyAlignment="1">
      <alignment horizontal="left" vertical="top" wrapText="1"/>
    </xf>
    <xf numFmtId="0" fontId="0" fillId="0" borderId="1" xfId="0" applyFont="1" applyBorder="1" applyAlignment="1">
      <alignment vertical="center" wrapText="1"/>
    </xf>
    <xf numFmtId="0" fontId="7" fillId="0" borderId="7" xfId="0" applyFont="1" applyBorder="1"/>
    <xf numFmtId="0" fontId="7" fillId="0" borderId="13" xfId="0" applyFont="1" applyBorder="1" applyAlignment="1">
      <alignment vertical="top" wrapText="1"/>
    </xf>
    <xf numFmtId="0" fontId="7" fillId="0" borderId="6" xfId="0" applyFont="1" applyBorder="1" applyAlignment="1">
      <alignment vertical="top" wrapText="1"/>
    </xf>
    <xf numFmtId="0" fontId="7" fillId="0" borderId="8" xfId="0" applyFont="1" applyBorder="1" applyAlignment="1">
      <alignment wrapText="1"/>
    </xf>
    <xf numFmtId="0" fontId="7" fillId="0" borderId="1" xfId="0" applyFont="1" applyBorder="1" applyAlignment="1">
      <alignment horizontal="left" wrapText="1"/>
    </xf>
    <xf numFmtId="0" fontId="7" fillId="0" borderId="13" xfId="0" applyFont="1" applyBorder="1" applyAlignment="1">
      <alignment horizontal="left" vertical="top" wrapText="1"/>
    </xf>
    <xf numFmtId="0" fontId="3" fillId="11" borderId="8" xfId="0" applyFont="1" applyFill="1" applyBorder="1" applyAlignment="1">
      <alignment horizontal="center" vertical="center" wrapText="1"/>
    </xf>
    <xf numFmtId="0" fontId="18" fillId="0" borderId="1" xfId="0" applyFont="1" applyBorder="1" applyAlignment="1">
      <alignment horizontal="center" vertical="center" wrapText="1"/>
    </xf>
    <xf numFmtId="0" fontId="0" fillId="4" borderId="6" xfId="0" applyFill="1" applyBorder="1" applyAlignment="1">
      <alignment wrapText="1"/>
    </xf>
    <xf numFmtId="0" fontId="0" fillId="4" borderId="6" xfId="0" applyFill="1" applyBorder="1"/>
    <xf numFmtId="0" fontId="27" fillId="0" borderId="1" xfId="0" applyFont="1" applyBorder="1" applyAlignment="1">
      <alignment horizontal="left" vertical="center" wrapText="1"/>
    </xf>
    <xf numFmtId="0" fontId="7" fillId="0" borderId="0" xfId="0" applyFont="1" applyAlignment="1">
      <alignment horizontal="center"/>
    </xf>
    <xf numFmtId="0" fontId="14" fillId="0" borderId="1" xfId="0" applyFont="1" applyFill="1" applyBorder="1" applyAlignment="1">
      <alignment horizontal="center" vertical="center" wrapText="1"/>
    </xf>
    <xf numFmtId="0" fontId="20" fillId="0" borderId="1" xfId="0" applyFont="1" applyBorder="1" applyAlignment="1">
      <alignment horizontal="left" vertical="center" wrapText="1"/>
    </xf>
    <xf numFmtId="0" fontId="30" fillId="15" borderId="7" xfId="0" applyFont="1" applyFill="1" applyBorder="1" applyAlignment="1">
      <alignment horizontal="center" vertical="center" wrapText="1"/>
    </xf>
    <xf numFmtId="0" fontId="0" fillId="0" borderId="0" xfId="0" applyAlignment="1">
      <alignment horizontal="center"/>
    </xf>
    <xf numFmtId="0" fontId="32" fillId="16" borderId="1" xfId="0" applyFont="1" applyFill="1" applyBorder="1" applyAlignment="1">
      <alignment horizontal="center" vertical="center" wrapText="1"/>
    </xf>
    <xf numFmtId="9" fontId="20" fillId="17" borderId="1" xfId="0" applyNumberFormat="1" applyFont="1" applyFill="1" applyBorder="1" applyAlignment="1">
      <alignment horizontal="center" vertical="center"/>
    </xf>
    <xf numFmtId="0" fontId="4" fillId="13" borderId="1" xfId="0" applyFont="1" applyFill="1" applyBorder="1" applyAlignment="1">
      <alignment horizontal="left" vertical="center" wrapText="1"/>
    </xf>
    <xf numFmtId="0" fontId="3" fillId="14" borderId="7"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18" fillId="15" borderId="7" xfId="0" applyFont="1" applyFill="1" applyBorder="1" applyAlignment="1">
      <alignment horizontal="center" vertical="center" wrapText="1"/>
    </xf>
    <xf numFmtId="0" fontId="18" fillId="15" borderId="8" xfId="0" applyFont="1" applyFill="1" applyBorder="1" applyAlignment="1">
      <alignment horizontal="center" vertical="center" wrapText="1"/>
    </xf>
    <xf numFmtId="0" fontId="29" fillId="15" borderId="8" xfId="0" applyFont="1" applyFill="1" applyBorder="1" applyAlignment="1">
      <alignment horizontal="center" vertical="center" wrapText="1"/>
    </xf>
    <xf numFmtId="0" fontId="18" fillId="15" borderId="5" xfId="0" applyFont="1" applyFill="1" applyBorder="1" applyAlignment="1">
      <alignment horizontal="center" vertical="center" wrapText="1"/>
    </xf>
    <xf numFmtId="0" fontId="0" fillId="0" borderId="1" xfId="0" applyBorder="1" applyAlignment="1">
      <alignment horizontal="center"/>
    </xf>
    <xf numFmtId="9" fontId="0" fillId="0" borderId="1" xfId="2" applyFont="1" applyBorder="1" applyAlignment="1">
      <alignment horizontal="center"/>
    </xf>
    <xf numFmtId="0" fontId="4" fillId="13" borderId="1" xfId="0" applyFont="1" applyFill="1" applyBorder="1" applyAlignment="1">
      <alignment horizontal="center" vertical="center" wrapText="1"/>
    </xf>
    <xf numFmtId="0" fontId="5" fillId="13" borderId="1" xfId="0" applyFont="1" applyFill="1" applyBorder="1" applyAlignment="1">
      <alignment horizontal="center"/>
    </xf>
    <xf numFmtId="0" fontId="36" fillId="15" borderId="1" xfId="0" applyFont="1" applyFill="1" applyBorder="1" applyAlignment="1">
      <alignment wrapText="1"/>
    </xf>
    <xf numFmtId="0" fontId="36" fillId="15" borderId="1" xfId="0" applyFont="1" applyFill="1" applyBorder="1" applyAlignment="1">
      <alignment horizontal="center" vertical="center"/>
    </xf>
    <xf numFmtId="9" fontId="0" fillId="0" borderId="1" xfId="2" applyFont="1" applyBorder="1" applyAlignment="1">
      <alignment horizontal="center" vertical="center"/>
    </xf>
    <xf numFmtId="9" fontId="0" fillId="0" borderId="1" xfId="2" applyFont="1" applyFill="1" applyBorder="1" applyAlignment="1">
      <alignment horizontal="center" vertical="center"/>
    </xf>
    <xf numFmtId="0" fontId="17" fillId="0" borderId="0" xfId="0" applyFont="1" applyBorder="1" applyAlignment="1">
      <alignment vertical="center" wrapText="1"/>
    </xf>
    <xf numFmtId="0" fontId="5" fillId="0" borderId="0" xfId="0" applyFont="1" applyBorder="1" applyAlignment="1">
      <alignment vertical="center"/>
    </xf>
    <xf numFmtId="0" fontId="5" fillId="0" borderId="0" xfId="0" applyFont="1" applyBorder="1" applyAlignment="1">
      <alignment horizontal="center" vertical="center"/>
    </xf>
    <xf numFmtId="0" fontId="7" fillId="0" borderId="0" xfId="0" applyFont="1" applyBorder="1" applyAlignment="1">
      <alignment horizontal="center"/>
    </xf>
    <xf numFmtId="0" fontId="0" fillId="0" borderId="0" xfId="0" applyBorder="1"/>
    <xf numFmtId="0" fontId="37" fillId="0" borderId="0" xfId="0" applyFont="1"/>
    <xf numFmtId="0" fontId="37" fillId="0" borderId="0" xfId="0" applyFont="1" applyFill="1"/>
    <xf numFmtId="0" fontId="37" fillId="0" borderId="16" xfId="0" applyFont="1" applyFill="1" applyBorder="1"/>
    <xf numFmtId="0" fontId="37" fillId="0" borderId="13" xfId="0" applyFont="1" applyFill="1" applyBorder="1"/>
    <xf numFmtId="0" fontId="37" fillId="0" borderId="1" xfId="0" applyFont="1" applyFill="1" applyBorder="1"/>
    <xf numFmtId="0" fontId="17" fillId="0" borderId="0" xfId="0" applyFont="1" applyFill="1" applyBorder="1" applyAlignment="1">
      <alignment vertical="center" wrapText="1"/>
    </xf>
    <xf numFmtId="0" fontId="37" fillId="0" borderId="1" xfId="0" applyFont="1" applyFill="1" applyBorder="1" applyAlignment="1" applyProtection="1">
      <alignment vertical="top" wrapText="1"/>
    </xf>
    <xf numFmtId="0" fontId="37" fillId="0" borderId="2" xfId="0" applyFont="1" applyFill="1" applyBorder="1" applyAlignment="1">
      <alignment horizontal="left" vertical="top" wrapText="1"/>
    </xf>
    <xf numFmtId="0" fontId="37" fillId="0" borderId="0" xfId="0" applyFont="1" applyFill="1" applyBorder="1"/>
    <xf numFmtId="9" fontId="37" fillId="0" borderId="0" xfId="2" applyFont="1"/>
    <xf numFmtId="0" fontId="17" fillId="0" borderId="0" xfId="0" applyFont="1" applyFill="1" applyBorder="1" applyAlignment="1">
      <alignment vertical="center"/>
    </xf>
    <xf numFmtId="0" fontId="17" fillId="0" borderId="0" xfId="0" applyFont="1" applyFill="1" applyBorder="1" applyAlignment="1">
      <alignment horizontal="center" vertical="center"/>
    </xf>
    <xf numFmtId="0" fontId="37" fillId="0" borderId="0" xfId="0" applyFont="1" applyFill="1" applyBorder="1" applyAlignment="1">
      <alignment horizontal="center"/>
    </xf>
    <xf numFmtId="0" fontId="17" fillId="0" borderId="0" xfId="0" applyFont="1" applyFill="1" applyBorder="1" applyAlignment="1">
      <alignment horizontal="center" vertical="center" wrapText="1"/>
    </xf>
    <xf numFmtId="9" fontId="17" fillId="0" borderId="0" xfId="2" applyFont="1" applyFill="1" applyBorder="1" applyAlignment="1">
      <alignment horizontal="center" vertical="center"/>
    </xf>
    <xf numFmtId="9" fontId="17" fillId="0" borderId="0" xfId="2" applyFont="1" applyFill="1" applyBorder="1" applyAlignment="1">
      <alignment horizontal="center" vertical="center" wrapText="1"/>
    </xf>
    <xf numFmtId="0" fontId="38" fillId="0" borderId="0" xfId="0" applyFont="1" applyFill="1" applyBorder="1" applyAlignment="1">
      <alignment horizontal="left" vertical="center" wrapText="1"/>
    </xf>
    <xf numFmtId="0" fontId="36" fillId="0" borderId="0" xfId="0" applyFont="1" applyFill="1" applyBorder="1" applyAlignment="1">
      <alignment horizontal="center" vertical="center" wrapText="1"/>
    </xf>
    <xf numFmtId="0" fontId="36" fillId="0" borderId="0" xfId="0" applyFont="1" applyFill="1" applyBorder="1" applyAlignment="1">
      <alignment horizontal="left" vertical="center" wrapText="1"/>
    </xf>
    <xf numFmtId="0" fontId="39" fillId="0" borderId="0" xfId="0" applyFont="1" applyFill="1" applyBorder="1" applyAlignment="1">
      <alignment wrapText="1"/>
    </xf>
    <xf numFmtId="0" fontId="39" fillId="0" borderId="0" xfId="0" applyFont="1" applyFill="1" applyBorder="1" applyAlignment="1">
      <alignment vertical="center" wrapText="1"/>
    </xf>
    <xf numFmtId="0" fontId="41" fillId="0" borderId="0" xfId="0" applyFont="1" applyFill="1" applyBorder="1" applyAlignment="1">
      <alignment horizontal="left" vertical="center"/>
    </xf>
    <xf numFmtId="0" fontId="0" fillId="0" borderId="1" xfId="0" applyBorder="1" applyAlignment="1">
      <alignment horizontal="left"/>
    </xf>
    <xf numFmtId="0" fontId="36" fillId="15" borderId="1" xfId="0" applyFont="1" applyFill="1"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center" wrapText="1"/>
    </xf>
    <xf numFmtId="0" fontId="0" fillId="0" borderId="1" xfId="0" applyBorder="1" applyAlignment="1">
      <alignment horizontal="left" wrapText="1"/>
    </xf>
    <xf numFmtId="0" fontId="0" fillId="0" borderId="1" xfId="0" applyBorder="1" applyAlignment="1">
      <alignment horizontal="center"/>
    </xf>
    <xf numFmtId="0" fontId="33" fillId="15" borderId="0" xfId="0" applyFont="1" applyFill="1" applyAlignment="1">
      <alignment horizontal="center" vertical="center" textRotation="90"/>
    </xf>
    <xf numFmtId="9" fontId="3" fillId="14" borderId="7" xfId="0" applyNumberFormat="1" applyFont="1" applyFill="1" applyBorder="1" applyAlignment="1">
      <alignment horizontal="center" vertical="center" wrapText="1"/>
    </xf>
    <xf numFmtId="0" fontId="3" fillId="14" borderId="5" xfId="0" applyFont="1" applyFill="1" applyBorder="1" applyAlignment="1">
      <alignment horizontal="center" vertical="center" wrapText="1"/>
    </xf>
    <xf numFmtId="0" fontId="30" fillId="15" borderId="0" xfId="0" applyFont="1" applyFill="1" applyAlignment="1">
      <alignment horizontal="center"/>
    </xf>
    <xf numFmtId="9" fontId="35" fillId="15" borderId="1" xfId="0" applyNumberFormat="1" applyFont="1" applyFill="1" applyBorder="1" applyAlignment="1">
      <alignment horizontal="center" vertical="center"/>
    </xf>
    <xf numFmtId="0" fontId="35" fillId="15" borderId="1" xfId="0" applyFont="1" applyFill="1" applyBorder="1" applyAlignment="1">
      <alignment horizontal="center" vertical="center"/>
    </xf>
    <xf numFmtId="0" fontId="30" fillId="15" borderId="0" xfId="0" applyFont="1" applyFill="1" applyBorder="1" applyAlignment="1">
      <alignment horizontal="center" vertical="center" wrapText="1"/>
    </xf>
    <xf numFmtId="0" fontId="20" fillId="0" borderId="1" xfId="0" applyFont="1" applyBorder="1" applyAlignment="1">
      <alignment horizontal="left" vertical="center" wrapText="1"/>
    </xf>
    <xf numFmtId="0" fontId="30" fillId="8" borderId="16" xfId="0" applyFont="1" applyFill="1" applyBorder="1" applyAlignment="1">
      <alignment horizontal="center" vertical="center" wrapText="1"/>
    </xf>
    <xf numFmtId="0" fontId="30" fillId="8" borderId="0" xfId="0" applyFont="1" applyFill="1" applyBorder="1" applyAlignment="1">
      <alignment horizontal="center" vertical="center" wrapText="1"/>
    </xf>
    <xf numFmtId="0" fontId="29" fillId="13" borderId="16" xfId="0" applyFont="1" applyFill="1" applyBorder="1" applyAlignment="1">
      <alignment horizontal="center" vertical="center" wrapText="1"/>
    </xf>
    <xf numFmtId="0" fontId="29" fillId="13" borderId="0" xfId="0" applyFont="1" applyFill="1" applyBorder="1" applyAlignment="1">
      <alignment horizontal="center" vertical="center" wrapText="1"/>
    </xf>
    <xf numFmtId="0" fontId="30" fillId="15" borderId="4" xfId="0" applyFont="1" applyFill="1" applyBorder="1" applyAlignment="1">
      <alignment horizontal="center" vertical="center" wrapText="1"/>
    </xf>
    <xf numFmtId="0" fontId="34" fillId="17" borderId="1" xfId="0" applyFont="1" applyFill="1" applyBorder="1" applyAlignment="1">
      <alignment horizontal="center" vertical="center" wrapText="1"/>
    </xf>
    <xf numFmtId="0" fontId="3" fillId="11" borderId="7" xfId="0" applyFont="1" applyFill="1" applyBorder="1" applyAlignment="1">
      <alignment horizontal="center" vertical="center" wrapText="1"/>
    </xf>
    <xf numFmtId="0" fontId="3" fillId="11" borderId="8"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5" fillId="3" borderId="7" xfId="0" applyFont="1" applyFill="1" applyBorder="1" applyAlignment="1">
      <alignment horizontal="center" vertical="top" wrapText="1"/>
    </xf>
    <xf numFmtId="0" fontId="5" fillId="3" borderId="8" xfId="0" applyFont="1" applyFill="1" applyBorder="1" applyAlignment="1">
      <alignment horizontal="center" vertical="top" wrapText="1"/>
    </xf>
    <xf numFmtId="0" fontId="5" fillId="3" borderId="8" xfId="0" applyFont="1" applyFill="1" applyBorder="1" applyAlignment="1">
      <alignment horizontal="center" vertical="center" wrapText="1"/>
    </xf>
    <xf numFmtId="0" fontId="5" fillId="3" borderId="5" xfId="0" applyFont="1" applyFill="1" applyBorder="1" applyAlignment="1">
      <alignment horizontal="center" vertical="top" wrapText="1"/>
    </xf>
    <xf numFmtId="0" fontId="30" fillId="8" borderId="7" xfId="0" applyFont="1" applyFill="1" applyBorder="1" applyAlignment="1">
      <alignment horizontal="center" vertical="center" wrapText="1"/>
    </xf>
    <xf numFmtId="0" fontId="30" fillId="8" borderId="8" xfId="0" applyFont="1" applyFill="1" applyBorder="1" applyAlignment="1">
      <alignment horizontal="center" vertical="center" wrapText="1"/>
    </xf>
    <xf numFmtId="0" fontId="30" fillId="8" borderId="5" xfId="0" applyFont="1" applyFill="1" applyBorder="1" applyAlignment="1">
      <alignment horizontal="center" vertical="center" wrapText="1"/>
    </xf>
    <xf numFmtId="0" fontId="18" fillId="13" borderId="7" xfId="0" applyFont="1" applyFill="1" applyBorder="1" applyAlignment="1">
      <alignment horizontal="center" vertical="center" wrapText="1"/>
    </xf>
    <xf numFmtId="0" fontId="18" fillId="13" borderId="8" xfId="0" applyFont="1" applyFill="1" applyBorder="1" applyAlignment="1">
      <alignment horizontal="center" vertical="center" wrapText="1"/>
    </xf>
    <xf numFmtId="0" fontId="18" fillId="13" borderId="5"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7"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18" fillId="0" borderId="1" xfId="0" applyFont="1" applyBorder="1" applyAlignment="1">
      <alignment horizontal="center" vertical="center" wrapText="1"/>
    </xf>
    <xf numFmtId="0" fontId="8" fillId="3" borderId="1" xfId="0" applyFont="1" applyFill="1" applyBorder="1" applyAlignment="1">
      <alignment horizontal="center" vertical="center" wrapText="1"/>
    </xf>
    <xf numFmtId="0" fontId="24" fillId="3" borderId="8" xfId="0" applyFont="1" applyFill="1" applyBorder="1" applyAlignment="1">
      <alignment horizontal="center" vertical="center" wrapText="1"/>
    </xf>
    <xf numFmtId="0" fontId="24" fillId="3" borderId="5"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21" fillId="11" borderId="7" xfId="0" applyFont="1" applyFill="1" applyBorder="1" applyAlignment="1">
      <alignment horizontal="center" vertical="center" wrapText="1"/>
    </xf>
    <xf numFmtId="0" fontId="21" fillId="11" borderId="8" xfId="0" applyFont="1" applyFill="1" applyBorder="1" applyAlignment="1">
      <alignment horizontal="center" vertical="center" wrapText="1"/>
    </xf>
    <xf numFmtId="0" fontId="21" fillId="11" borderId="5" xfId="0" applyFont="1" applyFill="1" applyBorder="1" applyAlignment="1">
      <alignment horizontal="center" vertical="center" wrapText="1"/>
    </xf>
    <xf numFmtId="0" fontId="21" fillId="11" borderId="7" xfId="0" applyFont="1" applyFill="1" applyBorder="1" applyAlignment="1">
      <alignment horizontal="center" vertical="top" wrapText="1"/>
    </xf>
    <xf numFmtId="0" fontId="21" fillId="11" borderId="8" xfId="0" applyFont="1" applyFill="1" applyBorder="1" applyAlignment="1">
      <alignment horizontal="center" vertical="top" wrapText="1"/>
    </xf>
    <xf numFmtId="0" fontId="21" fillId="11" borderId="5" xfId="0" applyFont="1" applyFill="1" applyBorder="1" applyAlignment="1">
      <alignment horizontal="center" vertical="top" wrapText="1"/>
    </xf>
    <xf numFmtId="0" fontId="18" fillId="0" borderId="7"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5" xfId="0" applyFont="1" applyBorder="1" applyAlignment="1">
      <alignment horizontal="center" vertical="center" wrapText="1"/>
    </xf>
    <xf numFmtId="0" fontId="17" fillId="0" borderId="0" xfId="0" applyFont="1" applyBorder="1" applyAlignment="1">
      <alignment vertical="center"/>
    </xf>
    <xf numFmtId="0" fontId="17" fillId="0" borderId="0" xfId="0" applyFont="1" applyBorder="1" applyAlignment="1">
      <alignment horizontal="center" vertical="center"/>
    </xf>
    <xf numFmtId="0" fontId="37" fillId="0" borderId="0" xfId="0" applyFont="1" applyBorder="1" applyAlignment="1">
      <alignment horizontal="center"/>
    </xf>
    <xf numFmtId="0" fontId="8" fillId="0" borderId="0" xfId="0" applyFont="1" applyAlignment="1">
      <alignment vertical="center"/>
    </xf>
    <xf numFmtId="0" fontId="8" fillId="0" borderId="0" xfId="0" applyFont="1" applyAlignment="1">
      <alignment horizontal="center" vertical="center"/>
    </xf>
    <xf numFmtId="0" fontId="8" fillId="0" borderId="0" xfId="0" applyFont="1" applyFill="1" applyBorder="1" applyAlignment="1">
      <alignment vertical="center" wrapText="1"/>
    </xf>
    <xf numFmtId="0" fontId="8" fillId="0" borderId="0" xfId="0" applyFont="1" applyFill="1" applyBorder="1" applyAlignment="1">
      <alignment vertical="center"/>
    </xf>
    <xf numFmtId="0" fontId="8" fillId="0" borderId="0" xfId="0" applyFont="1" applyFill="1" applyBorder="1" applyAlignment="1">
      <alignment horizontal="center" vertical="center"/>
    </xf>
    <xf numFmtId="0" fontId="7" fillId="0" borderId="0" xfId="0" applyFont="1" applyFill="1" applyBorder="1" applyAlignment="1">
      <alignment horizontal="center"/>
    </xf>
    <xf numFmtId="0" fontId="7" fillId="0" borderId="0" xfId="0" applyFont="1" applyFill="1" applyBorder="1"/>
    <xf numFmtId="9" fontId="7" fillId="0" borderId="0" xfId="2" applyFont="1" applyFill="1" applyBorder="1"/>
    <xf numFmtId="0" fontId="7" fillId="0" borderId="0" xfId="0" applyFont="1" applyBorder="1"/>
    <xf numFmtId="0" fontId="20" fillId="0" borderId="1" xfId="0" applyFont="1" applyBorder="1" applyAlignment="1" applyProtection="1">
      <alignment horizontal="center" vertical="center" wrapText="1"/>
      <protection locked="0"/>
    </xf>
    <xf numFmtId="0" fontId="31" fillId="0" borderId="1" xfId="0" applyFont="1" applyBorder="1" applyAlignment="1" applyProtection="1">
      <alignment horizontal="center"/>
      <protection locked="0"/>
    </xf>
    <xf numFmtId="0" fontId="3" fillId="14" borderId="7" xfId="0" applyFont="1" applyFill="1" applyBorder="1" applyAlignment="1" applyProtection="1">
      <alignment horizontal="center" vertical="center" wrapText="1"/>
      <protection locked="0"/>
    </xf>
    <xf numFmtId="0" fontId="18" fillId="0" borderId="1" xfId="0" applyFont="1" applyBorder="1" applyAlignment="1" applyProtection="1">
      <alignment horizontal="center" vertical="center" wrapText="1"/>
      <protection locked="0"/>
    </xf>
    <xf numFmtId="0" fontId="18" fillId="0" borderId="1" xfId="0" applyFont="1" applyBorder="1" applyAlignment="1" applyProtection="1">
      <alignment horizontal="center" vertical="center" wrapText="1"/>
      <protection locked="0"/>
    </xf>
    <xf numFmtId="0" fontId="8" fillId="4" borderId="1" xfId="0" applyFont="1" applyFill="1" applyBorder="1" applyAlignment="1" applyProtection="1">
      <alignment horizontal="center" vertical="center"/>
      <protection locked="0"/>
    </xf>
    <xf numFmtId="0" fontId="5" fillId="4" borderId="1" xfId="0" applyFont="1" applyFill="1" applyBorder="1" applyAlignment="1" applyProtection="1">
      <alignment vertical="center"/>
      <protection locked="0"/>
    </xf>
    <xf numFmtId="0" fontId="0" fillId="5" borderId="1" xfId="0" applyFill="1" applyBorder="1" applyProtection="1">
      <protection locked="0"/>
    </xf>
    <xf numFmtId="0" fontId="0" fillId="0" borderId="0" xfId="0" applyProtection="1">
      <protection locked="0"/>
    </xf>
    <xf numFmtId="0" fontId="7" fillId="0" borderId="1" xfId="0" applyFont="1" applyBorder="1" applyAlignment="1" applyProtection="1">
      <alignment horizontal="center"/>
      <protection locked="0"/>
    </xf>
    <xf numFmtId="0" fontId="0" fillId="0" borderId="1" xfId="0" applyBorder="1" applyProtection="1">
      <protection locked="0"/>
    </xf>
    <xf numFmtId="0" fontId="0" fillId="0" borderId="1" xfId="0" applyBorder="1" applyAlignment="1" applyProtection="1">
      <alignment vertical="top" wrapText="1"/>
      <protection locked="0"/>
    </xf>
    <xf numFmtId="0" fontId="1" fillId="4" borderId="1" xfId="0" applyFont="1" applyFill="1" applyBorder="1" applyAlignment="1" applyProtection="1">
      <alignment vertical="center" wrapText="1"/>
      <protection locked="0"/>
    </xf>
    <xf numFmtId="0" fontId="0" fillId="4" borderId="1" xfId="0" applyFill="1" applyBorder="1" applyAlignment="1" applyProtection="1">
      <alignment vertical="center" wrapText="1"/>
      <protection locked="0"/>
    </xf>
    <xf numFmtId="0" fontId="1" fillId="0" borderId="1" xfId="0" applyFont="1" applyBorder="1" applyProtection="1">
      <protection locked="0"/>
    </xf>
    <xf numFmtId="0" fontId="7" fillId="0" borderId="1" xfId="0" applyFont="1" applyBorder="1" applyAlignment="1" applyProtection="1">
      <alignment horizontal="center" vertical="center"/>
      <protection locked="0"/>
    </xf>
    <xf numFmtId="0" fontId="0" fillId="0" borderId="1" xfId="0" applyBorder="1" applyAlignment="1" applyProtection="1">
      <alignment wrapText="1"/>
      <protection locked="0"/>
    </xf>
    <xf numFmtId="0" fontId="0" fillId="5" borderId="1" xfId="0" applyFill="1" applyBorder="1" applyAlignment="1" applyProtection="1">
      <alignment wrapText="1"/>
      <protection locked="0"/>
    </xf>
    <xf numFmtId="0" fontId="7" fillId="0" borderId="1" xfId="0" applyFont="1" applyBorder="1" applyProtection="1">
      <protection locked="0"/>
    </xf>
    <xf numFmtId="0" fontId="7" fillId="4" borderId="1" xfId="0" applyFont="1" applyFill="1" applyBorder="1" applyAlignment="1" applyProtection="1">
      <alignment horizontal="center" wrapText="1"/>
      <protection locked="0"/>
    </xf>
    <xf numFmtId="0" fontId="0" fillId="0" borderId="5" xfId="0" applyBorder="1" applyProtection="1">
      <protection locked="0"/>
    </xf>
    <xf numFmtId="0" fontId="7" fillId="0" borderId="6" xfId="0" applyFont="1" applyBorder="1" applyAlignment="1" applyProtection="1">
      <alignment horizontal="center"/>
      <protection locked="0"/>
    </xf>
    <xf numFmtId="0" fontId="0" fillId="0" borderId="6" xfId="0" applyBorder="1" applyProtection="1">
      <protection locked="0"/>
    </xf>
    <xf numFmtId="0" fontId="0" fillId="4" borderId="1" xfId="0" applyFill="1" applyBorder="1" applyAlignment="1" applyProtection="1">
      <alignment vertical="top" wrapText="1"/>
      <protection locked="0"/>
    </xf>
    <xf numFmtId="0" fontId="25" fillId="0" borderId="1" xfId="0" applyFont="1" applyBorder="1" applyAlignment="1" applyProtection="1">
      <alignment vertical="top" wrapText="1"/>
      <protection locked="0"/>
    </xf>
    <xf numFmtId="0" fontId="1" fillId="0" borderId="6" xfId="0" applyFont="1" applyBorder="1" applyAlignment="1" applyProtection="1">
      <alignment wrapText="1"/>
      <protection locked="0"/>
    </xf>
    <xf numFmtId="0" fontId="25" fillId="4" borderId="1" xfId="0" applyFont="1" applyFill="1" applyBorder="1" applyAlignment="1" applyProtection="1">
      <alignment vertical="top" wrapText="1"/>
      <protection locked="0"/>
    </xf>
    <xf numFmtId="0" fontId="7" fillId="4" borderId="1" xfId="0" applyFont="1" applyFill="1" applyBorder="1" applyAlignment="1" applyProtection="1">
      <alignment vertical="top" wrapText="1"/>
      <protection locked="0"/>
    </xf>
    <xf numFmtId="0" fontId="19" fillId="4" borderId="1" xfId="0" applyFont="1" applyFill="1" applyBorder="1" applyAlignment="1" applyProtection="1">
      <alignment vertical="top" wrapText="1"/>
      <protection locked="0"/>
    </xf>
    <xf numFmtId="0" fontId="8" fillId="4" borderId="1" xfId="0" applyFont="1" applyFill="1" applyBorder="1" applyAlignment="1" applyProtection="1">
      <alignment horizontal="center" vertical="center" wrapText="1"/>
      <protection locked="0"/>
    </xf>
    <xf numFmtId="0" fontId="5" fillId="0" borderId="1" xfId="0" applyFont="1" applyBorder="1" applyAlignment="1" applyProtection="1">
      <alignment vertical="center" wrapText="1"/>
      <protection locked="0"/>
    </xf>
    <xf numFmtId="0" fontId="0" fillId="4" borderId="1" xfId="0" applyFill="1" applyBorder="1" applyAlignment="1" applyProtection="1">
      <alignment wrapText="1"/>
      <protection locked="0"/>
    </xf>
    <xf numFmtId="0" fontId="0" fillId="4" borderId="1" xfId="0" applyFill="1" applyBorder="1" applyProtection="1">
      <protection locked="0"/>
    </xf>
    <xf numFmtId="0" fontId="7" fillId="0" borderId="1" xfId="0" applyFont="1" applyBorder="1" applyAlignment="1" applyProtection="1">
      <alignment horizontal="center" wrapText="1"/>
      <protection locked="0"/>
    </xf>
    <xf numFmtId="0" fontId="7" fillId="4" borderId="1" xfId="0" applyFont="1" applyFill="1" applyBorder="1" applyAlignment="1" applyProtection="1">
      <alignment horizontal="center" vertical="center" wrapText="1"/>
      <protection locked="0"/>
    </xf>
    <xf numFmtId="0" fontId="7" fillId="4" borderId="1" xfId="0" applyFont="1" applyFill="1" applyBorder="1" applyAlignment="1" applyProtection="1">
      <alignment wrapText="1"/>
      <protection locked="0"/>
    </xf>
    <xf numFmtId="0" fontId="7" fillId="4" borderId="1" xfId="0" applyFont="1" applyFill="1" applyBorder="1" applyAlignment="1" applyProtection="1">
      <alignment horizontal="center" vertical="top" wrapText="1"/>
      <protection locked="0"/>
    </xf>
    <xf numFmtId="0" fontId="0" fillId="5" borderId="1" xfId="0" applyFill="1" applyBorder="1" applyAlignment="1" applyProtection="1">
      <alignment vertical="top" wrapText="1"/>
      <protection locked="0"/>
    </xf>
    <xf numFmtId="0" fontId="0" fillId="0" borderId="7" xfId="0" applyBorder="1" applyProtection="1">
      <protection locked="0"/>
    </xf>
    <xf numFmtId="0" fontId="0" fillId="4" borderId="7" xfId="0" applyFill="1" applyBorder="1" applyProtection="1">
      <protection locked="0"/>
    </xf>
  </cellXfs>
  <cellStyles count="3">
    <cellStyle name="Excel Built-in Normal" xfId="1" xr:uid="{53F2DD6E-DAB7-4DF9-B9AD-6DE6299B806B}"/>
    <cellStyle name="Normal" xfId="0" builtinId="0"/>
    <cellStyle name="Percent" xfId="2" builtinId="5"/>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8E1"/>
      <color rgb="FFFFCF37"/>
      <color rgb="FFE3671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15875</xdr:rowOff>
    </xdr:from>
    <xdr:to>
      <xdr:col>6</xdr:col>
      <xdr:colOff>1279524</xdr:colOff>
      <xdr:row>5</xdr:row>
      <xdr:rowOff>15875</xdr:rowOff>
    </xdr:to>
    <xdr:pic>
      <xdr:nvPicPr>
        <xdr:cNvPr id="2" name="Picture 1">
          <a:extLst>
            <a:ext uri="{FF2B5EF4-FFF2-40B4-BE49-F238E27FC236}">
              <a16:creationId xmlns:a16="http://schemas.microsoft.com/office/drawing/2014/main" id="{71AB9726-669B-4EFD-9056-7CCAF5A8C939}"/>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400000"/>
                  </a14:imgEffect>
                </a14:imgLayer>
              </a14:imgProps>
            </a:ext>
          </a:extLst>
        </a:blip>
        <a:stretch>
          <a:fillRect/>
        </a:stretch>
      </xdr:blipFill>
      <xdr:spPr>
        <a:xfrm>
          <a:off x="692150" y="15875"/>
          <a:ext cx="8391524" cy="952500"/>
        </a:xfrm>
        <a:prstGeom prst="rect">
          <a:avLst/>
        </a:prstGeom>
      </xdr:spPr>
    </xdr:pic>
    <xdr:clientData/>
  </xdr:twoCellAnchor>
  <xdr:twoCellAnchor editAs="oneCell">
    <xdr:from>
      <xdr:col>36</xdr:col>
      <xdr:colOff>66044</xdr:colOff>
      <xdr:row>0</xdr:row>
      <xdr:rowOff>0</xdr:rowOff>
    </xdr:from>
    <xdr:to>
      <xdr:col>38</xdr:col>
      <xdr:colOff>104779</xdr:colOff>
      <xdr:row>17</xdr:row>
      <xdr:rowOff>3174</xdr:rowOff>
    </xdr:to>
    <xdr:pic>
      <xdr:nvPicPr>
        <xdr:cNvPr id="3" name="Picture 2">
          <a:extLst>
            <a:ext uri="{FF2B5EF4-FFF2-40B4-BE49-F238E27FC236}">
              <a16:creationId xmlns:a16="http://schemas.microsoft.com/office/drawing/2014/main" id="{22BB018E-D664-41CB-A06B-5009E7A542CB}"/>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400000"/>
                  </a14:imgEffect>
                </a14:imgLayer>
              </a14:imgProps>
            </a:ext>
          </a:extLst>
        </a:blip>
        <a:stretch>
          <a:fillRect/>
        </a:stretch>
      </xdr:blipFill>
      <xdr:spPr>
        <a:xfrm rot="5400000">
          <a:off x="24985350" y="2607944"/>
          <a:ext cx="6461124" cy="12452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15875</xdr:colOff>
      <xdr:row>5</xdr:row>
      <xdr:rowOff>47625</xdr:rowOff>
    </xdr:to>
    <xdr:pic>
      <xdr:nvPicPr>
        <xdr:cNvPr id="2" name="Picture 1">
          <a:extLst>
            <a:ext uri="{FF2B5EF4-FFF2-40B4-BE49-F238E27FC236}">
              <a16:creationId xmlns:a16="http://schemas.microsoft.com/office/drawing/2014/main" id="{543E0FC8-6803-4DA7-892E-9861E03AA698}"/>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400000"/>
                  </a14:imgEffect>
                </a14:imgLayer>
              </a14:imgProps>
            </a:ext>
          </a:extLst>
        </a:blip>
        <a:stretch>
          <a:fillRect/>
        </a:stretch>
      </xdr:blipFill>
      <xdr:spPr>
        <a:xfrm>
          <a:off x="0" y="0"/>
          <a:ext cx="13684250" cy="1079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D50FD-A50B-46C0-B7DA-E84336670E14}">
  <dimension ref="B6:H97"/>
  <sheetViews>
    <sheetView tabSelected="1" zoomScaleNormal="100" zoomScaleSheetLayoutView="84" workbookViewId="0">
      <selection activeCell="H14" sqref="H14"/>
    </sheetView>
  </sheetViews>
  <sheetFormatPr defaultRowHeight="15" x14ac:dyDescent="0.25"/>
  <cols>
    <col min="1" max="1" width="9" customWidth="1"/>
    <col min="2" max="2" width="13" customWidth="1"/>
    <col min="3" max="3" width="28" customWidth="1"/>
    <col min="4" max="4" width="26.5703125" customWidth="1"/>
    <col min="5" max="5" width="11.5703125" customWidth="1"/>
    <col min="6" max="6" width="27.28515625" style="215" customWidth="1"/>
    <col min="7" max="7" width="21.7109375" style="215" customWidth="1"/>
    <col min="8" max="8" width="23.42578125" customWidth="1"/>
  </cols>
  <sheetData>
    <row r="6" spans="2:7" ht="26.25" customHeight="1" x14ac:dyDescent="0.25">
      <c r="B6" s="274" t="s">
        <v>1055</v>
      </c>
      <c r="C6" s="275"/>
      <c r="D6" s="275"/>
      <c r="E6" s="275"/>
      <c r="F6" s="275"/>
      <c r="G6" s="275"/>
    </row>
    <row r="7" spans="2:7" ht="26.25" customHeight="1" x14ac:dyDescent="0.25">
      <c r="B7" s="276" t="s">
        <v>1056</v>
      </c>
      <c r="C7" s="277"/>
      <c r="D7" s="277"/>
      <c r="E7" s="277"/>
      <c r="F7" s="277"/>
      <c r="G7" s="277"/>
    </row>
    <row r="8" spans="2:7" ht="43.5" customHeight="1" x14ac:dyDescent="0.35">
      <c r="B8" s="140"/>
      <c r="C8" s="213" t="s">
        <v>2090</v>
      </c>
      <c r="D8" s="336"/>
      <c r="E8" s="273" t="s">
        <v>2089</v>
      </c>
      <c r="F8" s="273"/>
      <c r="G8" s="337"/>
    </row>
    <row r="9" spans="2:7" ht="42.75" customHeight="1" x14ac:dyDescent="0.35">
      <c r="B9" s="140"/>
      <c r="C9" s="213" t="s">
        <v>2091</v>
      </c>
      <c r="D9" s="336"/>
      <c r="E9" s="273" t="s">
        <v>2116</v>
      </c>
      <c r="F9" s="273"/>
      <c r="G9" s="337"/>
    </row>
    <row r="10" spans="2:7" ht="64.5" customHeight="1" x14ac:dyDescent="0.35">
      <c r="B10" s="140"/>
      <c r="C10" s="213" t="s">
        <v>2120</v>
      </c>
      <c r="D10" s="336"/>
      <c r="E10" s="273" t="s">
        <v>2092</v>
      </c>
      <c r="F10" s="273"/>
      <c r="G10" s="337"/>
    </row>
    <row r="11" spans="2:7" ht="26.25" customHeight="1" x14ac:dyDescent="0.25">
      <c r="B11" s="214"/>
      <c r="C11" s="278" t="s">
        <v>2117</v>
      </c>
      <c r="D11" s="278"/>
      <c r="E11" s="278"/>
      <c r="F11" s="278"/>
      <c r="G11" s="278"/>
    </row>
    <row r="12" spans="2:7" ht="31.5" x14ac:dyDescent="0.25">
      <c r="B12" s="219">
        <v>1</v>
      </c>
      <c r="C12" s="218" t="s">
        <v>2106</v>
      </c>
      <c r="D12" s="220" t="s">
        <v>2119</v>
      </c>
      <c r="E12" s="219">
        <v>7</v>
      </c>
      <c r="F12" s="227" t="s">
        <v>2123</v>
      </c>
      <c r="G12" s="220" t="s">
        <v>2119</v>
      </c>
    </row>
    <row r="13" spans="2:7" ht="31.5" x14ac:dyDescent="0.25">
      <c r="B13" s="219">
        <v>2</v>
      </c>
      <c r="C13" s="218" t="s">
        <v>2107</v>
      </c>
      <c r="D13" s="220" t="s">
        <v>2119</v>
      </c>
      <c r="E13" s="338">
        <v>8</v>
      </c>
      <c r="F13" s="227" t="s">
        <v>2110</v>
      </c>
      <c r="G13" s="228"/>
    </row>
    <row r="14" spans="2:7" ht="31.5" x14ac:dyDescent="0.25">
      <c r="B14" s="219">
        <v>3</v>
      </c>
      <c r="C14" s="218" t="s">
        <v>2108</v>
      </c>
      <c r="D14" s="220" t="s">
        <v>2119</v>
      </c>
      <c r="E14" s="338">
        <v>9</v>
      </c>
      <c r="F14" s="227" t="s">
        <v>2128</v>
      </c>
      <c r="G14" s="228"/>
    </row>
    <row r="15" spans="2:7" ht="31.5" x14ac:dyDescent="0.25">
      <c r="B15" s="219">
        <v>4</v>
      </c>
      <c r="C15" s="218" t="s">
        <v>2109</v>
      </c>
      <c r="D15" s="220" t="s">
        <v>2119</v>
      </c>
      <c r="E15" s="338">
        <v>10</v>
      </c>
      <c r="F15" s="227" t="s">
        <v>2112</v>
      </c>
      <c r="G15" s="228"/>
    </row>
    <row r="16" spans="2:7" ht="31.5" x14ac:dyDescent="0.25">
      <c r="B16" s="219">
        <v>5</v>
      </c>
      <c r="C16" s="218" t="s">
        <v>2118</v>
      </c>
      <c r="D16" s="220" t="s">
        <v>2119</v>
      </c>
      <c r="E16" s="338">
        <v>11</v>
      </c>
      <c r="F16" s="227" t="s">
        <v>2122</v>
      </c>
      <c r="G16" s="228"/>
    </row>
    <row r="17" spans="2:8" ht="47.25" x14ac:dyDescent="0.25">
      <c r="B17" s="219">
        <v>6</v>
      </c>
      <c r="C17" s="218" t="s">
        <v>2121</v>
      </c>
      <c r="D17" s="220" t="s">
        <v>2119</v>
      </c>
      <c r="E17" s="338">
        <v>12</v>
      </c>
      <c r="F17" s="227" t="s">
        <v>2113</v>
      </c>
      <c r="G17" s="228"/>
    </row>
    <row r="22" spans="2:8" ht="30" customHeight="1" x14ac:dyDescent="0.25">
      <c r="B22" s="266" t="s">
        <v>2129</v>
      </c>
      <c r="C22" s="272" t="s">
        <v>2126</v>
      </c>
      <c r="D22" s="272"/>
      <c r="E22" s="272"/>
      <c r="F22" s="272"/>
      <c r="G22" s="272"/>
      <c r="H22" s="272"/>
    </row>
    <row r="23" spans="2:8" ht="55.5" customHeight="1" x14ac:dyDescent="0.25">
      <c r="B23" s="266"/>
      <c r="C23" s="216" t="s">
        <v>2093</v>
      </c>
      <c r="D23" s="216" t="s">
        <v>2094</v>
      </c>
      <c r="E23" s="279" t="s">
        <v>2127</v>
      </c>
      <c r="F23" s="279"/>
      <c r="G23" s="216" t="s">
        <v>2097</v>
      </c>
      <c r="H23" s="216" t="s">
        <v>2098</v>
      </c>
    </row>
    <row r="24" spans="2:8" ht="51" customHeight="1" x14ac:dyDescent="0.25">
      <c r="B24" s="266"/>
      <c r="C24" s="217">
        <f>'HWC-HSC'!F659</f>
        <v>1</v>
      </c>
      <c r="D24" s="217">
        <f>'HWC-HSC'!F660</f>
        <v>1</v>
      </c>
      <c r="E24" s="279"/>
      <c r="F24" s="279"/>
      <c r="G24" s="217">
        <f>'HWC-HSC'!F663</f>
        <v>1</v>
      </c>
      <c r="H24" s="217">
        <f>'HWC-HSC'!F664</f>
        <v>1</v>
      </c>
    </row>
    <row r="25" spans="2:8" ht="63" customHeight="1" x14ac:dyDescent="0.25">
      <c r="B25" s="266"/>
      <c r="C25" s="216" t="s">
        <v>2095</v>
      </c>
      <c r="D25" s="216" t="s">
        <v>2096</v>
      </c>
      <c r="E25" s="270">
        <f>'HWC-HSC'!F667</f>
        <v>1</v>
      </c>
      <c r="F25" s="271"/>
      <c r="G25" s="216" t="s">
        <v>2099</v>
      </c>
      <c r="H25" s="216" t="s">
        <v>2100</v>
      </c>
    </row>
    <row r="26" spans="2:8" ht="50.25" customHeight="1" x14ac:dyDescent="0.25">
      <c r="B26" s="266"/>
      <c r="C26" s="217">
        <f>'HWC-HSC'!F661</f>
        <v>1</v>
      </c>
      <c r="D26" s="217">
        <f>'HWC-HSC'!F662</f>
        <v>1</v>
      </c>
      <c r="E26" s="271"/>
      <c r="F26" s="271"/>
      <c r="G26" s="217">
        <f>'HWC-HSC'!F665</f>
        <v>1</v>
      </c>
      <c r="H26" s="217">
        <f>'HWC-HSC'!F666</f>
        <v>1</v>
      </c>
    </row>
    <row r="29" spans="2:8" ht="26.25" x14ac:dyDescent="0.4">
      <c r="B29" s="266" t="s">
        <v>2130</v>
      </c>
      <c r="C29" s="269" t="s">
        <v>2131</v>
      </c>
      <c r="D29" s="269"/>
      <c r="E29" s="269"/>
      <c r="F29" s="269"/>
      <c r="G29" s="269"/>
      <c r="H29" s="269"/>
    </row>
    <row r="30" spans="2:8" ht="31.5" x14ac:dyDescent="0.25">
      <c r="B30" s="266"/>
      <c r="C30" s="218" t="s">
        <v>2106</v>
      </c>
      <c r="D30" s="267">
        <f>'HWC-HSC'!D671</f>
        <v>1</v>
      </c>
      <c r="E30" s="268"/>
      <c r="F30" s="227" t="s">
        <v>2110</v>
      </c>
      <c r="G30" s="267">
        <f>'HWC-HSC'!D677</f>
        <v>1</v>
      </c>
      <c r="H30" s="268"/>
    </row>
    <row r="31" spans="2:8" ht="31.5" x14ac:dyDescent="0.25">
      <c r="B31" s="266"/>
      <c r="C31" s="218" t="s">
        <v>2107</v>
      </c>
      <c r="D31" s="267">
        <f>'HWC-HSC'!D672</f>
        <v>1</v>
      </c>
      <c r="E31" s="268"/>
      <c r="F31" s="227" t="s">
        <v>2111</v>
      </c>
      <c r="G31" s="267">
        <f>'HWC-HSC'!D678</f>
        <v>1</v>
      </c>
      <c r="H31" s="268"/>
    </row>
    <row r="32" spans="2:8" ht="31.5" x14ac:dyDescent="0.25">
      <c r="B32" s="266"/>
      <c r="C32" s="218" t="s">
        <v>2108</v>
      </c>
      <c r="D32" s="267">
        <f>'HWC-HSC'!D673</f>
        <v>1</v>
      </c>
      <c r="E32" s="268"/>
      <c r="F32" s="227" t="s">
        <v>2112</v>
      </c>
      <c r="G32" s="267">
        <f>'HWC-HSC'!D679</f>
        <v>1</v>
      </c>
      <c r="H32" s="268"/>
    </row>
    <row r="33" spans="2:8" ht="31.5" x14ac:dyDescent="0.25">
      <c r="B33" s="266"/>
      <c r="C33" s="218" t="s">
        <v>2109</v>
      </c>
      <c r="D33" s="267">
        <f>'HWC-HSC'!D674</f>
        <v>1</v>
      </c>
      <c r="E33" s="268"/>
      <c r="F33" s="227" t="s">
        <v>2122</v>
      </c>
      <c r="G33" s="267">
        <f>'HWC-HSC'!D680</f>
        <v>1</v>
      </c>
      <c r="H33" s="268"/>
    </row>
    <row r="34" spans="2:8" ht="31.5" x14ac:dyDescent="0.25">
      <c r="B34" s="266"/>
      <c r="C34" s="218" t="s">
        <v>2118</v>
      </c>
      <c r="D34" s="267">
        <f>'HWC-HSC'!D675</f>
        <v>1</v>
      </c>
      <c r="E34" s="268"/>
      <c r="F34" s="227" t="s">
        <v>2113</v>
      </c>
      <c r="G34" s="267">
        <f>'HWC-HSC'!D681</f>
        <v>1</v>
      </c>
      <c r="H34" s="268"/>
    </row>
    <row r="35" spans="2:8" ht="31.5" x14ac:dyDescent="0.25">
      <c r="B35" s="266"/>
      <c r="C35" s="218" t="s">
        <v>2123</v>
      </c>
      <c r="D35" s="267">
        <f>'HWC-HSC'!D676</f>
        <v>1</v>
      </c>
      <c r="E35" s="268"/>
      <c r="F35" s="227" t="s">
        <v>2115</v>
      </c>
      <c r="G35" s="267">
        <f>'HWC-HSC'!D682</f>
        <v>1</v>
      </c>
      <c r="H35" s="268"/>
    </row>
    <row r="39" spans="2:8" ht="30" x14ac:dyDescent="0.25">
      <c r="B39" s="229" t="s">
        <v>2132</v>
      </c>
      <c r="C39" s="261" t="s">
        <v>2133</v>
      </c>
      <c r="D39" s="261"/>
      <c r="E39" s="261"/>
      <c r="F39" s="230" t="s">
        <v>2124</v>
      </c>
      <c r="G39" s="230" t="s">
        <v>2125</v>
      </c>
      <c r="H39" s="230" t="s">
        <v>2103</v>
      </c>
    </row>
    <row r="40" spans="2:8" x14ac:dyDescent="0.25">
      <c r="B40" s="229"/>
      <c r="C40" s="261" t="s">
        <v>2134</v>
      </c>
      <c r="D40" s="261"/>
      <c r="E40" s="261"/>
      <c r="F40" s="261"/>
      <c r="G40" s="261"/>
      <c r="H40" s="261"/>
    </row>
    <row r="41" spans="2:8" ht="18" customHeight="1" x14ac:dyDescent="0.25">
      <c r="B41" s="29" t="str">
        <f>'HWC-HSC'!B14</f>
        <v>Standard A1</v>
      </c>
      <c r="C41" s="260" t="s">
        <v>8</v>
      </c>
      <c r="D41" s="260"/>
      <c r="E41" s="260"/>
      <c r="F41" s="225">
        <f>'HWC-HSC'!J14</f>
        <v>100</v>
      </c>
      <c r="G41" s="225">
        <f>'HWC-HSC'!K14</f>
        <v>100</v>
      </c>
      <c r="H41" s="226">
        <f>F41/G41</f>
        <v>1</v>
      </c>
    </row>
    <row r="42" spans="2:8" ht="24.75" customHeight="1" x14ac:dyDescent="0.25">
      <c r="B42" s="29" t="str">
        <f>'HWC-HSC'!B65</f>
        <v>Standard A2</v>
      </c>
      <c r="C42" s="260" t="s">
        <v>1198</v>
      </c>
      <c r="D42" s="260"/>
      <c r="E42" s="260"/>
      <c r="F42" s="225">
        <f>'HWC-HSC'!J65</f>
        <v>8</v>
      </c>
      <c r="G42" s="225">
        <f>'HWC-HSC'!K65</f>
        <v>8</v>
      </c>
      <c r="H42" s="226">
        <f>F42/G42</f>
        <v>1</v>
      </c>
    </row>
    <row r="43" spans="2:8" x14ac:dyDescent="0.25">
      <c r="B43" s="229"/>
      <c r="C43" s="261" t="s">
        <v>2135</v>
      </c>
      <c r="D43" s="261"/>
      <c r="E43" s="261"/>
      <c r="F43" s="261"/>
      <c r="G43" s="261"/>
      <c r="H43" s="261"/>
    </row>
    <row r="44" spans="2:8" ht="29.25" customHeight="1" x14ac:dyDescent="0.25">
      <c r="B44" s="29" t="str">
        <f>'HWC-HSC'!B71</f>
        <v>Standard B1</v>
      </c>
      <c r="C44" s="262" t="s">
        <v>20</v>
      </c>
      <c r="D44" s="262"/>
      <c r="E44" s="262"/>
      <c r="F44" s="225">
        <f>'HWC-HSC'!J71</f>
        <v>28</v>
      </c>
      <c r="G44" s="225">
        <f>'HWC-HSC'!K71</f>
        <v>28</v>
      </c>
      <c r="H44" s="231">
        <f>F44/G44</f>
        <v>1</v>
      </c>
    </row>
    <row r="45" spans="2:8" ht="36.75" customHeight="1" x14ac:dyDescent="0.25">
      <c r="B45" s="29" t="str">
        <f>'HWC-HSC'!B86</f>
        <v>Standard B2</v>
      </c>
      <c r="C45" s="264" t="s">
        <v>41</v>
      </c>
      <c r="D45" s="264"/>
      <c r="E45" s="264"/>
      <c r="F45" s="225">
        <f>'HWC-HSC'!J86</f>
        <v>18</v>
      </c>
      <c r="G45" s="225">
        <f>'HWC-HSC'!K86</f>
        <v>18</v>
      </c>
      <c r="H45" s="231">
        <f t="shared" ref="H45:H48" si="0">F45/G45</f>
        <v>1</v>
      </c>
    </row>
    <row r="46" spans="2:8" ht="46.5" customHeight="1" x14ac:dyDescent="0.25">
      <c r="B46" s="29" t="str">
        <f>'HWC-HSC'!B96</f>
        <v>Standard B3</v>
      </c>
      <c r="C46" s="264" t="s">
        <v>60</v>
      </c>
      <c r="D46" s="264"/>
      <c r="E46" s="264"/>
      <c r="F46" s="225">
        <f>'HWC-HSC'!J96</f>
        <v>16</v>
      </c>
      <c r="G46" s="225">
        <f>'HWC-HSC'!K96</f>
        <v>16</v>
      </c>
      <c r="H46" s="231">
        <f t="shared" si="0"/>
        <v>1</v>
      </c>
    </row>
    <row r="47" spans="2:8" ht="30" customHeight="1" x14ac:dyDescent="0.25">
      <c r="B47" s="29" t="str">
        <f>'HWC-HSC'!B105</f>
        <v>Standard B4</v>
      </c>
      <c r="C47" s="260" t="s">
        <v>76</v>
      </c>
      <c r="D47" s="260"/>
      <c r="E47" s="260"/>
      <c r="F47" s="225">
        <f>'HWC-HSC'!J105</f>
        <v>12</v>
      </c>
      <c r="G47" s="225">
        <f>'HWC-HSC'!K105</f>
        <v>12</v>
      </c>
      <c r="H47" s="231">
        <f t="shared" si="0"/>
        <v>1</v>
      </c>
    </row>
    <row r="48" spans="2:8" ht="30" customHeight="1" x14ac:dyDescent="0.25">
      <c r="B48" s="29" t="str">
        <f>'HWC-HSC'!B112</f>
        <v>Standard B5</v>
      </c>
      <c r="C48" s="260" t="s">
        <v>1928</v>
      </c>
      <c r="D48" s="260"/>
      <c r="E48" s="260"/>
      <c r="F48" s="225">
        <f>'HWC-HSC'!J112</f>
        <v>10</v>
      </c>
      <c r="G48" s="225">
        <f>'HWC-HSC'!K112</f>
        <v>10</v>
      </c>
      <c r="H48" s="231">
        <f t="shared" si="0"/>
        <v>1</v>
      </c>
    </row>
    <row r="49" spans="2:8" x14ac:dyDescent="0.25">
      <c r="B49" s="229"/>
      <c r="C49" s="261" t="s">
        <v>2136</v>
      </c>
      <c r="D49" s="261"/>
      <c r="E49" s="261"/>
      <c r="F49" s="261"/>
      <c r="G49" s="261"/>
      <c r="H49" s="261"/>
    </row>
    <row r="50" spans="2:8" ht="49.5" customHeight="1" x14ac:dyDescent="0.25">
      <c r="B50" s="29" t="s">
        <v>102</v>
      </c>
      <c r="C50" s="264" t="s">
        <v>103</v>
      </c>
      <c r="D50" s="264"/>
      <c r="E50" s="264"/>
      <c r="F50" s="225">
        <f>'HWC-HSC'!J119</f>
        <v>34</v>
      </c>
      <c r="G50" s="225">
        <f>'HWC-HSC'!K119</f>
        <v>34</v>
      </c>
      <c r="H50" s="232">
        <f>F50/G50</f>
        <v>1</v>
      </c>
    </row>
    <row r="51" spans="2:8" ht="42.75" customHeight="1" x14ac:dyDescent="0.25">
      <c r="B51" s="29" t="s">
        <v>132</v>
      </c>
      <c r="C51" s="264" t="s">
        <v>133</v>
      </c>
      <c r="D51" s="264"/>
      <c r="E51" s="264"/>
      <c r="F51" s="225">
        <f>'HWC-HSC'!J137</f>
        <v>14</v>
      </c>
      <c r="G51" s="225">
        <f>'HWC-HSC'!K137</f>
        <v>14</v>
      </c>
      <c r="H51" s="232">
        <f t="shared" ref="H51:H54" si="1">F51/G51</f>
        <v>1</v>
      </c>
    </row>
    <row r="52" spans="2:8" ht="40.5" customHeight="1" x14ac:dyDescent="0.25">
      <c r="B52" s="29" t="s">
        <v>150</v>
      </c>
      <c r="C52" s="264" t="s">
        <v>151</v>
      </c>
      <c r="D52" s="264"/>
      <c r="E52" s="264"/>
      <c r="F52" s="225">
        <f>'HWC-HSC'!J145</f>
        <v>16</v>
      </c>
      <c r="G52" s="225">
        <f>'HWC-HSC'!K145</f>
        <v>16</v>
      </c>
      <c r="H52" s="232">
        <f t="shared" si="1"/>
        <v>1</v>
      </c>
    </row>
    <row r="53" spans="2:8" ht="38.25" customHeight="1" x14ac:dyDescent="0.25">
      <c r="B53" s="29" t="s">
        <v>169</v>
      </c>
      <c r="C53" s="265" t="s">
        <v>170</v>
      </c>
      <c r="D53" s="265"/>
      <c r="E53" s="265"/>
      <c r="F53" s="225">
        <f>'HWC-HSC'!J154</f>
        <v>74</v>
      </c>
      <c r="G53" s="225">
        <f>'HWC-HSC'!K154</f>
        <v>74</v>
      </c>
      <c r="H53" s="232">
        <f t="shared" si="1"/>
        <v>1</v>
      </c>
    </row>
    <row r="54" spans="2:8" ht="50.25" customHeight="1" x14ac:dyDescent="0.25">
      <c r="B54" s="29" t="s">
        <v>241</v>
      </c>
      <c r="C54" s="264" t="s">
        <v>242</v>
      </c>
      <c r="D54" s="264"/>
      <c r="E54" s="264"/>
      <c r="F54" s="225">
        <f>'HWC-HSC'!J192</f>
        <v>12</v>
      </c>
      <c r="G54" s="225">
        <f>'HWC-HSC'!K192</f>
        <v>12</v>
      </c>
      <c r="H54" s="232">
        <f t="shared" si="1"/>
        <v>1</v>
      </c>
    </row>
    <row r="55" spans="2:8" x14ac:dyDescent="0.25">
      <c r="B55" s="229"/>
      <c r="C55" s="261" t="s">
        <v>2137</v>
      </c>
      <c r="D55" s="261"/>
      <c r="E55" s="261"/>
      <c r="F55" s="261"/>
      <c r="G55" s="261"/>
      <c r="H55" s="261"/>
    </row>
    <row r="56" spans="2:8" ht="32.25" customHeight="1" x14ac:dyDescent="0.25">
      <c r="B56" s="29" t="s">
        <v>254</v>
      </c>
      <c r="C56" s="264" t="s">
        <v>255</v>
      </c>
      <c r="D56" s="264"/>
      <c r="E56" s="264"/>
      <c r="F56" s="225">
        <f>'HWC-HSC'!J200</f>
        <v>24</v>
      </c>
      <c r="G56" s="225">
        <f>'HWC-HSC'!K200</f>
        <v>24</v>
      </c>
      <c r="H56" s="232">
        <f>F56/G56</f>
        <v>1</v>
      </c>
    </row>
    <row r="57" spans="2:8" ht="34.5" customHeight="1" x14ac:dyDescent="0.25">
      <c r="B57" s="29" t="s">
        <v>282</v>
      </c>
      <c r="C57" s="264" t="s">
        <v>283</v>
      </c>
      <c r="D57" s="264"/>
      <c r="E57" s="264"/>
      <c r="F57" s="225">
        <f>'HWC-HSC'!J213</f>
        <v>28</v>
      </c>
      <c r="G57" s="225">
        <f>'HWC-HSC'!K213</f>
        <v>28</v>
      </c>
      <c r="H57" s="232">
        <f t="shared" ref="H57:H61" si="2">F57/G57</f>
        <v>1</v>
      </c>
    </row>
    <row r="58" spans="2:8" ht="41.25" customHeight="1" x14ac:dyDescent="0.25">
      <c r="B58" s="29" t="s">
        <v>307</v>
      </c>
      <c r="C58" s="264" t="s">
        <v>308</v>
      </c>
      <c r="D58" s="264"/>
      <c r="E58" s="264"/>
      <c r="F58" s="225">
        <f>'HWC-HSC'!J228</f>
        <v>32</v>
      </c>
      <c r="G58" s="225">
        <f>'HWC-HSC'!K228</f>
        <v>32</v>
      </c>
      <c r="H58" s="232">
        <f t="shared" si="2"/>
        <v>1</v>
      </c>
    </row>
    <row r="59" spans="2:8" ht="30.75" customHeight="1" x14ac:dyDescent="0.25">
      <c r="B59" s="29" t="s">
        <v>340</v>
      </c>
      <c r="C59" s="264" t="s">
        <v>341</v>
      </c>
      <c r="D59" s="264"/>
      <c r="E59" s="264"/>
      <c r="F59" s="225">
        <f>'HWC-HSC'!J245</f>
        <v>30</v>
      </c>
      <c r="G59" s="225">
        <f>'HWC-HSC'!K245</f>
        <v>30</v>
      </c>
      <c r="H59" s="232">
        <f t="shared" si="2"/>
        <v>1</v>
      </c>
    </row>
    <row r="60" spans="2:8" ht="40.5" customHeight="1" x14ac:dyDescent="0.25">
      <c r="B60" s="29" t="s">
        <v>1410</v>
      </c>
      <c r="C60" s="264" t="s">
        <v>1655</v>
      </c>
      <c r="D60" s="264"/>
      <c r="E60" s="264"/>
      <c r="F60" s="225">
        <f>'HWC-HSC'!J261</f>
        <v>54</v>
      </c>
      <c r="G60" s="225">
        <f>'HWC-HSC'!K261</f>
        <v>54</v>
      </c>
      <c r="H60" s="232">
        <f t="shared" si="2"/>
        <v>1</v>
      </c>
    </row>
    <row r="61" spans="2:8" ht="24.75" customHeight="1" x14ac:dyDescent="0.25">
      <c r="B61" s="29" t="s">
        <v>1464</v>
      </c>
      <c r="C61" s="260" t="s">
        <v>383</v>
      </c>
      <c r="D61" s="260"/>
      <c r="E61" s="260"/>
      <c r="F61" s="225">
        <f>'HWC-HSC'!J289</f>
        <v>8</v>
      </c>
      <c r="G61" s="225">
        <f>'HWC-HSC'!K289</f>
        <v>8</v>
      </c>
      <c r="H61" s="232">
        <f t="shared" si="2"/>
        <v>1</v>
      </c>
    </row>
    <row r="62" spans="2:8" x14ac:dyDescent="0.25">
      <c r="B62" s="229"/>
      <c r="C62" s="261" t="s">
        <v>2138</v>
      </c>
      <c r="D62" s="261"/>
      <c r="E62" s="261"/>
      <c r="F62" s="261"/>
      <c r="G62" s="261"/>
      <c r="H62" s="261"/>
    </row>
    <row r="63" spans="2:8" ht="28.5" customHeight="1" x14ac:dyDescent="0.25">
      <c r="B63" s="29" t="s">
        <v>395</v>
      </c>
      <c r="C63" s="264" t="s">
        <v>1671</v>
      </c>
      <c r="D63" s="264"/>
      <c r="E63" s="264"/>
      <c r="F63" s="225">
        <f>'HWC-HSC'!J295</f>
        <v>28</v>
      </c>
      <c r="G63" s="225">
        <f>'HWC-HSC'!K295</f>
        <v>28</v>
      </c>
      <c r="H63" s="232">
        <f>F63/G63</f>
        <v>1</v>
      </c>
    </row>
    <row r="64" spans="2:8" ht="27.75" customHeight="1" x14ac:dyDescent="0.25">
      <c r="B64" s="29" t="s">
        <v>419</v>
      </c>
      <c r="C64" s="264" t="s">
        <v>420</v>
      </c>
      <c r="D64" s="264"/>
      <c r="E64" s="264"/>
      <c r="F64" s="225">
        <f>'HWC-HSC'!J310</f>
        <v>14</v>
      </c>
      <c r="G64" s="225">
        <f>'HWC-HSC'!K310</f>
        <v>14</v>
      </c>
      <c r="H64" s="232">
        <f t="shared" ref="H64:H80" si="3">F64/G64</f>
        <v>1</v>
      </c>
    </row>
    <row r="65" spans="2:8" ht="24" customHeight="1" x14ac:dyDescent="0.25">
      <c r="B65" s="29" t="s">
        <v>435</v>
      </c>
      <c r="C65" s="263" t="s">
        <v>491</v>
      </c>
      <c r="D65" s="263"/>
      <c r="E65" s="263"/>
      <c r="F65" s="225">
        <f>'HWC-HSC'!J318</f>
        <v>8</v>
      </c>
      <c r="G65" s="225">
        <f>'HWC-HSC'!K318</f>
        <v>8</v>
      </c>
      <c r="H65" s="232">
        <f t="shared" si="3"/>
        <v>1</v>
      </c>
    </row>
    <row r="66" spans="2:8" ht="27.75" customHeight="1" x14ac:dyDescent="0.25">
      <c r="B66" s="29" t="s">
        <v>453</v>
      </c>
      <c r="C66" s="260" t="s">
        <v>436</v>
      </c>
      <c r="D66" s="260"/>
      <c r="E66" s="260"/>
      <c r="F66" s="225">
        <f>'HWC-HSC'!J323</f>
        <v>16</v>
      </c>
      <c r="G66" s="225">
        <f>'HWC-HSC'!K323</f>
        <v>16</v>
      </c>
      <c r="H66" s="232">
        <f t="shared" si="3"/>
        <v>1</v>
      </c>
    </row>
    <row r="67" spans="2:8" ht="34.5" customHeight="1" x14ac:dyDescent="0.25">
      <c r="B67" s="29" t="s">
        <v>469</v>
      </c>
      <c r="C67" s="264" t="s">
        <v>454</v>
      </c>
      <c r="D67" s="264"/>
      <c r="E67" s="264"/>
      <c r="F67" s="225">
        <f>'HWC-HSC'!J332</f>
        <v>18</v>
      </c>
      <c r="G67" s="225">
        <f>'HWC-HSC'!K332</f>
        <v>18</v>
      </c>
      <c r="H67" s="232">
        <f t="shared" si="3"/>
        <v>1</v>
      </c>
    </row>
    <row r="68" spans="2:8" ht="25.5" customHeight="1" x14ac:dyDescent="0.25">
      <c r="B68" s="29" t="s">
        <v>490</v>
      </c>
      <c r="C68" s="260" t="s">
        <v>470</v>
      </c>
      <c r="D68" s="260"/>
      <c r="E68" s="260"/>
      <c r="F68" s="225">
        <f>'HWC-HSC'!J342</f>
        <v>16</v>
      </c>
      <c r="G68" s="225">
        <f>'HWC-HSC'!K342</f>
        <v>16</v>
      </c>
      <c r="H68" s="232">
        <f t="shared" si="3"/>
        <v>1</v>
      </c>
    </row>
    <row r="69" spans="2:8" x14ac:dyDescent="0.25">
      <c r="B69" s="29" t="s">
        <v>501</v>
      </c>
      <c r="C69" s="260" t="s">
        <v>1362</v>
      </c>
      <c r="D69" s="260"/>
      <c r="E69" s="260"/>
      <c r="F69" s="225">
        <f>'HWC-HSC'!J351</f>
        <v>12</v>
      </c>
      <c r="G69" s="225">
        <f>'HWC-HSC'!K351</f>
        <v>12</v>
      </c>
      <c r="H69" s="232">
        <f t="shared" si="3"/>
        <v>1</v>
      </c>
    </row>
    <row r="70" spans="2:8" ht="27" customHeight="1" x14ac:dyDescent="0.25">
      <c r="B70" s="29" t="s">
        <v>515</v>
      </c>
      <c r="C70" s="264" t="s">
        <v>1363</v>
      </c>
      <c r="D70" s="264"/>
      <c r="E70" s="264"/>
      <c r="F70" s="225">
        <f>'HWC-HSC'!J358</f>
        <v>36</v>
      </c>
      <c r="G70" s="225">
        <f>'HWC-HSC'!K358</f>
        <v>36</v>
      </c>
      <c r="H70" s="232">
        <f t="shared" si="3"/>
        <v>1</v>
      </c>
    </row>
    <row r="71" spans="2:8" ht="27.75" customHeight="1" x14ac:dyDescent="0.25">
      <c r="B71" s="29" t="s">
        <v>566</v>
      </c>
      <c r="C71" s="264" t="s">
        <v>1364</v>
      </c>
      <c r="D71" s="264"/>
      <c r="E71" s="264"/>
      <c r="F71" s="225">
        <f>'HWC-HSC'!J377</f>
        <v>10</v>
      </c>
      <c r="G71" s="225">
        <f>'HWC-HSC'!K377</f>
        <v>10</v>
      </c>
      <c r="H71" s="232">
        <f t="shared" si="3"/>
        <v>1</v>
      </c>
    </row>
    <row r="72" spans="2:8" ht="35.25" customHeight="1" x14ac:dyDescent="0.25">
      <c r="B72" s="29" t="s">
        <v>624</v>
      </c>
      <c r="C72" s="264" t="s">
        <v>567</v>
      </c>
      <c r="D72" s="264"/>
      <c r="E72" s="264"/>
      <c r="F72" s="225">
        <f>'HWC-HSC'!J383</f>
        <v>48</v>
      </c>
      <c r="G72" s="225">
        <f>'HWC-HSC'!K383</f>
        <v>48</v>
      </c>
      <c r="H72" s="232">
        <f t="shared" si="3"/>
        <v>1</v>
      </c>
    </row>
    <row r="73" spans="2:8" ht="35.25" customHeight="1" x14ac:dyDescent="0.25">
      <c r="B73" s="29" t="s">
        <v>672</v>
      </c>
      <c r="C73" s="264" t="s">
        <v>625</v>
      </c>
      <c r="D73" s="264"/>
      <c r="E73" s="264"/>
      <c r="F73" s="225">
        <f>'HWC-HSC'!J408</f>
        <v>58</v>
      </c>
      <c r="G73" s="225">
        <f>'HWC-HSC'!K408</f>
        <v>58</v>
      </c>
      <c r="H73" s="232">
        <f t="shared" si="3"/>
        <v>1</v>
      </c>
    </row>
    <row r="74" spans="2:8" x14ac:dyDescent="0.25">
      <c r="B74" s="29" t="s">
        <v>698</v>
      </c>
      <c r="C74" s="260" t="s">
        <v>673</v>
      </c>
      <c r="D74" s="260"/>
      <c r="E74" s="260"/>
      <c r="F74" s="225">
        <f>'HWC-HSC'!J438</f>
        <v>22</v>
      </c>
      <c r="G74" s="225">
        <f>'HWC-HSC'!K438</f>
        <v>22</v>
      </c>
      <c r="H74" s="232">
        <f t="shared" si="3"/>
        <v>1</v>
      </c>
    </row>
    <row r="75" spans="2:8" ht="33" customHeight="1" x14ac:dyDescent="0.25">
      <c r="B75" s="29" t="s">
        <v>748</v>
      </c>
      <c r="C75" s="262" t="s">
        <v>699</v>
      </c>
      <c r="D75" s="262"/>
      <c r="E75" s="262"/>
      <c r="F75" s="225">
        <f>'HWC-HSC'!J450</f>
        <v>68</v>
      </c>
      <c r="G75" s="225">
        <f>'HWC-HSC'!K450</f>
        <v>68</v>
      </c>
      <c r="H75" s="232">
        <f t="shared" si="3"/>
        <v>1</v>
      </c>
    </row>
    <row r="76" spans="2:8" ht="33" customHeight="1" x14ac:dyDescent="0.25">
      <c r="B76" s="29" t="s">
        <v>778</v>
      </c>
      <c r="C76" s="262" t="s">
        <v>1905</v>
      </c>
      <c r="D76" s="262"/>
      <c r="E76" s="262"/>
      <c r="F76" s="225">
        <f>'HWC-HSC'!J485</f>
        <v>20</v>
      </c>
      <c r="G76" s="225">
        <f>'HWC-HSC'!K485</f>
        <v>20</v>
      </c>
      <c r="H76" s="232">
        <f t="shared" si="3"/>
        <v>1</v>
      </c>
    </row>
    <row r="77" spans="2:8" x14ac:dyDescent="0.25">
      <c r="B77" s="29" t="s">
        <v>785</v>
      </c>
      <c r="C77" s="263" t="s">
        <v>779</v>
      </c>
      <c r="D77" s="263"/>
      <c r="E77" s="263"/>
      <c r="F77" s="225">
        <f>'HWC-HSC'!J496</f>
        <v>4</v>
      </c>
      <c r="G77" s="225">
        <f>'HWC-HSC'!K496</f>
        <v>4</v>
      </c>
      <c r="H77" s="232">
        <f t="shared" si="3"/>
        <v>1</v>
      </c>
    </row>
    <row r="78" spans="2:8" ht="27" customHeight="1" x14ac:dyDescent="0.25">
      <c r="B78" s="29" t="s">
        <v>845</v>
      </c>
      <c r="C78" s="264" t="s">
        <v>1922</v>
      </c>
      <c r="D78" s="264"/>
      <c r="E78" s="264"/>
      <c r="F78" s="225">
        <f>'HWC-HSC'!J499</f>
        <v>50</v>
      </c>
      <c r="G78" s="225">
        <f>'HWC-HSC'!K499</f>
        <v>50</v>
      </c>
      <c r="H78" s="232">
        <f t="shared" si="3"/>
        <v>1</v>
      </c>
    </row>
    <row r="79" spans="2:8" x14ac:dyDescent="0.25">
      <c r="B79" s="29" t="s">
        <v>876</v>
      </c>
      <c r="C79" s="265" t="s">
        <v>846</v>
      </c>
      <c r="D79" s="265"/>
      <c r="E79" s="265"/>
      <c r="F79" s="225">
        <f>'HWC-HSC'!J525</f>
        <v>24</v>
      </c>
      <c r="G79" s="225">
        <f>'HWC-HSC'!K525</f>
        <v>24</v>
      </c>
      <c r="H79" s="232">
        <f t="shared" si="3"/>
        <v>1</v>
      </c>
    </row>
    <row r="80" spans="2:8" x14ac:dyDescent="0.25">
      <c r="B80" s="29" t="s">
        <v>1365</v>
      </c>
      <c r="C80" s="260" t="s">
        <v>877</v>
      </c>
      <c r="D80" s="260"/>
      <c r="E80" s="260"/>
      <c r="F80" s="225">
        <f>'HWC-HSC'!J538</f>
        <v>4</v>
      </c>
      <c r="G80" s="225">
        <f>'HWC-HSC'!K538</f>
        <v>4</v>
      </c>
      <c r="H80" s="232">
        <f t="shared" si="3"/>
        <v>1</v>
      </c>
    </row>
    <row r="81" spans="2:8" x14ac:dyDescent="0.25">
      <c r="B81" s="229"/>
      <c r="C81" s="261" t="s">
        <v>2139</v>
      </c>
      <c r="D81" s="261"/>
      <c r="E81" s="261"/>
      <c r="F81" s="261"/>
      <c r="G81" s="261"/>
      <c r="H81" s="261"/>
    </row>
    <row r="82" spans="2:8" x14ac:dyDescent="0.25">
      <c r="B82" s="29" t="s">
        <v>882</v>
      </c>
      <c r="C82" s="265" t="s">
        <v>883</v>
      </c>
      <c r="D82" s="265"/>
      <c r="E82" s="265"/>
      <c r="F82" s="225">
        <f>'HWC-HSC'!J542</f>
        <v>6</v>
      </c>
      <c r="G82" s="225">
        <f>'HWC-HSC'!K542</f>
        <v>6</v>
      </c>
      <c r="H82" s="232">
        <f>F82/G82</f>
        <v>1</v>
      </c>
    </row>
    <row r="83" spans="2:8" ht="30.75" customHeight="1" x14ac:dyDescent="0.25">
      <c r="B83" s="29" t="s">
        <v>891</v>
      </c>
      <c r="C83" s="264" t="s">
        <v>892</v>
      </c>
      <c r="D83" s="264"/>
      <c r="E83" s="264"/>
      <c r="F83" s="225">
        <f>'HWC-HSC'!J546</f>
        <v>8</v>
      </c>
      <c r="G83" s="225">
        <f>'HWC-HSC'!K546</f>
        <v>8</v>
      </c>
      <c r="H83" s="232">
        <f t="shared" ref="H83:H86" si="4">F83/G83</f>
        <v>1</v>
      </c>
    </row>
    <row r="84" spans="2:8" ht="27" customHeight="1" x14ac:dyDescent="0.25">
      <c r="B84" s="29" t="s">
        <v>901</v>
      </c>
      <c r="C84" s="264" t="s">
        <v>902</v>
      </c>
      <c r="D84" s="264"/>
      <c r="E84" s="264"/>
      <c r="F84" s="225">
        <f>'HWC-HSC'!J551</f>
        <v>6</v>
      </c>
      <c r="G84" s="225">
        <f>'HWC-HSC'!K551</f>
        <v>6</v>
      </c>
      <c r="H84" s="232">
        <f t="shared" si="4"/>
        <v>1</v>
      </c>
    </row>
    <row r="85" spans="2:8" ht="28.5" customHeight="1" x14ac:dyDescent="0.25">
      <c r="B85" s="29" t="s">
        <v>909</v>
      </c>
      <c r="C85" s="264" t="s">
        <v>1943</v>
      </c>
      <c r="D85" s="264"/>
      <c r="E85" s="264"/>
      <c r="F85" s="225">
        <f>'HWC-HSC'!J555</f>
        <v>12</v>
      </c>
      <c r="G85" s="225">
        <f>'HWC-HSC'!K555</f>
        <v>12</v>
      </c>
      <c r="H85" s="232">
        <f t="shared" si="4"/>
        <v>1</v>
      </c>
    </row>
    <row r="86" spans="2:8" ht="30.75" customHeight="1" x14ac:dyDescent="0.25">
      <c r="B86" s="29" t="s">
        <v>921</v>
      </c>
      <c r="C86" s="264" t="s">
        <v>922</v>
      </c>
      <c r="D86" s="264"/>
      <c r="E86" s="264"/>
      <c r="F86" s="225">
        <f>'HWC-HSC'!J562</f>
        <v>30</v>
      </c>
      <c r="G86" s="225">
        <f>'HWC-HSC'!K562</f>
        <v>30</v>
      </c>
      <c r="H86" s="232">
        <f t="shared" si="4"/>
        <v>1</v>
      </c>
    </row>
    <row r="87" spans="2:8" x14ac:dyDescent="0.25">
      <c r="B87" s="229"/>
      <c r="C87" s="261" t="s">
        <v>2140</v>
      </c>
      <c r="D87" s="261"/>
      <c r="E87" s="261"/>
      <c r="F87" s="261"/>
      <c r="G87" s="261"/>
      <c r="H87" s="261"/>
    </row>
    <row r="88" spans="2:8" ht="27.75" customHeight="1" x14ac:dyDescent="0.25">
      <c r="B88" s="29" t="s">
        <v>955</v>
      </c>
      <c r="C88" s="262" t="s">
        <v>956</v>
      </c>
      <c r="D88" s="262"/>
      <c r="E88" s="262"/>
      <c r="F88" s="225">
        <f>'HWC-HSC'!J579</f>
        <v>14</v>
      </c>
      <c r="G88" s="225">
        <f>'HWC-HSC'!K579</f>
        <v>14</v>
      </c>
      <c r="H88" s="232">
        <f>F88/G88</f>
        <v>1</v>
      </c>
    </row>
    <row r="89" spans="2:8" ht="22.5" customHeight="1" x14ac:dyDescent="0.25">
      <c r="B89" s="29" t="s">
        <v>967</v>
      </c>
      <c r="C89" s="263" t="s">
        <v>968</v>
      </c>
      <c r="D89" s="263"/>
      <c r="E89" s="263"/>
      <c r="F89" s="225">
        <f>'HWC-HSC'!J587</f>
        <v>6</v>
      </c>
      <c r="G89" s="225">
        <f>'HWC-HSC'!K587</f>
        <v>6</v>
      </c>
      <c r="H89" s="232">
        <f t="shared" ref="H89:H92" si="5">F89/G89</f>
        <v>1</v>
      </c>
    </row>
    <row r="90" spans="2:8" ht="29.25" customHeight="1" x14ac:dyDescent="0.25">
      <c r="B90" s="29" t="s">
        <v>975</v>
      </c>
      <c r="C90" s="264" t="s">
        <v>976</v>
      </c>
      <c r="D90" s="264"/>
      <c r="E90" s="264"/>
      <c r="F90" s="225">
        <f>'HWC-HSC'!J591</f>
        <v>30</v>
      </c>
      <c r="G90" s="225">
        <f>'HWC-HSC'!K591</f>
        <v>30</v>
      </c>
      <c r="H90" s="232">
        <f t="shared" si="5"/>
        <v>1</v>
      </c>
    </row>
    <row r="91" spans="2:8" ht="30.75" customHeight="1" x14ac:dyDescent="0.25">
      <c r="B91" s="29" t="s">
        <v>999</v>
      </c>
      <c r="C91" s="264" t="s">
        <v>1000</v>
      </c>
      <c r="D91" s="264"/>
      <c r="E91" s="264"/>
      <c r="F91" s="225">
        <f>'HWC-HSC'!J607</f>
        <v>16</v>
      </c>
      <c r="G91" s="225">
        <f>'HWC-HSC'!K607</f>
        <v>16</v>
      </c>
      <c r="H91" s="232">
        <f t="shared" si="5"/>
        <v>1</v>
      </c>
    </row>
    <row r="92" spans="2:8" ht="27.75" customHeight="1" x14ac:dyDescent="0.25">
      <c r="B92" s="29" t="s">
        <v>1019</v>
      </c>
      <c r="C92" s="264" t="s">
        <v>1020</v>
      </c>
      <c r="D92" s="264"/>
      <c r="E92" s="264"/>
      <c r="F92" s="225">
        <f>'HWC-HSC'!J616</f>
        <v>6</v>
      </c>
      <c r="G92" s="225">
        <f>'HWC-HSC'!K616</f>
        <v>6</v>
      </c>
      <c r="H92" s="232">
        <f t="shared" si="5"/>
        <v>1</v>
      </c>
    </row>
    <row r="93" spans="2:8" x14ac:dyDescent="0.25">
      <c r="B93" s="229"/>
      <c r="C93" s="261" t="s">
        <v>2141</v>
      </c>
      <c r="D93" s="261"/>
      <c r="E93" s="261"/>
      <c r="F93" s="261"/>
      <c r="G93" s="261"/>
      <c r="H93" s="261"/>
    </row>
    <row r="94" spans="2:8" x14ac:dyDescent="0.25">
      <c r="B94" s="29" t="s">
        <v>1028</v>
      </c>
      <c r="C94" s="260" t="s">
        <v>1029</v>
      </c>
      <c r="D94" s="260"/>
      <c r="E94" s="260"/>
      <c r="F94" s="225">
        <f>'HWC-HSC'!J621</f>
        <v>16</v>
      </c>
      <c r="G94" s="225">
        <f>'HWC-HSC'!K621</f>
        <v>16</v>
      </c>
      <c r="H94" s="232">
        <f>F94/G94</f>
        <v>1</v>
      </c>
    </row>
    <row r="95" spans="2:8" x14ac:dyDescent="0.25">
      <c r="B95" s="29" t="s">
        <v>1033</v>
      </c>
      <c r="C95" s="260" t="s">
        <v>1034</v>
      </c>
      <c r="D95" s="260"/>
      <c r="E95" s="260"/>
      <c r="F95" s="225">
        <f>'HWC-HSC'!J630</f>
        <v>14</v>
      </c>
      <c r="G95" s="225">
        <f>'HWC-HSC'!K630</f>
        <v>14</v>
      </c>
      <c r="H95" s="232">
        <f t="shared" ref="H95:H97" si="6">F95/G95</f>
        <v>1</v>
      </c>
    </row>
    <row r="96" spans="2:8" x14ac:dyDescent="0.25">
      <c r="B96" s="29" t="s">
        <v>1038</v>
      </c>
      <c r="C96" s="260" t="s">
        <v>1039</v>
      </c>
      <c r="D96" s="260"/>
      <c r="E96" s="260"/>
      <c r="F96" s="225">
        <f>'HWC-HSC'!J638</f>
        <v>20</v>
      </c>
      <c r="G96" s="225">
        <f>'HWC-HSC'!K638</f>
        <v>20</v>
      </c>
      <c r="H96" s="232">
        <f t="shared" si="6"/>
        <v>1</v>
      </c>
    </row>
    <row r="97" spans="2:8" x14ac:dyDescent="0.25">
      <c r="B97" s="29" t="s">
        <v>1043</v>
      </c>
      <c r="C97" s="260" t="s">
        <v>2105</v>
      </c>
      <c r="D97" s="260"/>
      <c r="E97" s="260"/>
      <c r="F97" s="225">
        <f>'HWC-HSC'!J649</f>
        <v>6</v>
      </c>
      <c r="G97" s="225">
        <f>'HWC-HSC'!K649</f>
        <v>6</v>
      </c>
      <c r="H97" s="232">
        <f t="shared" si="6"/>
        <v>1</v>
      </c>
    </row>
  </sheetData>
  <sheetProtection algorithmName="SHA-512" hashValue="voa6VqEl08Vg/ELJOlgKvgkWZlEIGK5gDr7GNNpU5yU8qs/pDMWX5NujlAjk4Mj0Qv3sIRzRHUq1x8/l+71x2w==" saltValue="PgQuPIeu1HIQ/qoj5DiGEw==" spinCount="100000" sheet="1" objects="1" scenarios="1"/>
  <mergeCells count="83">
    <mergeCell ref="E25:F26"/>
    <mergeCell ref="C22:H22"/>
    <mergeCell ref="E10:F10"/>
    <mergeCell ref="B6:G6"/>
    <mergeCell ref="B7:G7"/>
    <mergeCell ref="C11:G11"/>
    <mergeCell ref="E8:F8"/>
    <mergeCell ref="E9:F9"/>
    <mergeCell ref="B22:B26"/>
    <mergeCell ref="E23:F24"/>
    <mergeCell ref="B29:B35"/>
    <mergeCell ref="D34:E34"/>
    <mergeCell ref="D35:E35"/>
    <mergeCell ref="G30:H30"/>
    <mergeCell ref="G31:H31"/>
    <mergeCell ref="G32:H32"/>
    <mergeCell ref="G33:H33"/>
    <mergeCell ref="G34:H34"/>
    <mergeCell ref="G35:H35"/>
    <mergeCell ref="C29:H29"/>
    <mergeCell ref="D30:E30"/>
    <mergeCell ref="D31:E31"/>
    <mergeCell ref="D32:E32"/>
    <mergeCell ref="D33:E33"/>
    <mergeCell ref="C39:E39"/>
    <mergeCell ref="C41:E41"/>
    <mergeCell ref="C42:E42"/>
    <mergeCell ref="C44:E44"/>
    <mergeCell ref="C45:E45"/>
    <mergeCell ref="C40:H40"/>
    <mergeCell ref="C43:H43"/>
    <mergeCell ref="C46:E46"/>
    <mergeCell ref="C47:E47"/>
    <mergeCell ref="C48:E48"/>
    <mergeCell ref="C50:E50"/>
    <mergeCell ref="C51:E51"/>
    <mergeCell ref="C49:H49"/>
    <mergeCell ref="C52:E52"/>
    <mergeCell ref="C53:E53"/>
    <mergeCell ref="C54:E54"/>
    <mergeCell ref="C56:E56"/>
    <mergeCell ref="C57:E57"/>
    <mergeCell ref="C58:E58"/>
    <mergeCell ref="C59:E59"/>
    <mergeCell ref="C60:E60"/>
    <mergeCell ref="C61:E61"/>
    <mergeCell ref="C63:E63"/>
    <mergeCell ref="C72:E72"/>
    <mergeCell ref="C73:E73"/>
    <mergeCell ref="C64:E64"/>
    <mergeCell ref="C65:E65"/>
    <mergeCell ref="C66:E66"/>
    <mergeCell ref="C67:E67"/>
    <mergeCell ref="C68:E68"/>
    <mergeCell ref="C69:E69"/>
    <mergeCell ref="C70:E70"/>
    <mergeCell ref="C86:E86"/>
    <mergeCell ref="C79:E79"/>
    <mergeCell ref="C80:E80"/>
    <mergeCell ref="C82:E82"/>
    <mergeCell ref="C83:E83"/>
    <mergeCell ref="C84:E84"/>
    <mergeCell ref="C74:E74"/>
    <mergeCell ref="C75:E75"/>
    <mergeCell ref="C76:E76"/>
    <mergeCell ref="C77:E77"/>
    <mergeCell ref="C78:E78"/>
    <mergeCell ref="C94:E94"/>
    <mergeCell ref="C95:E95"/>
    <mergeCell ref="C96:E96"/>
    <mergeCell ref="C97:E97"/>
    <mergeCell ref="C55:H55"/>
    <mergeCell ref="C62:H62"/>
    <mergeCell ref="C81:H81"/>
    <mergeCell ref="C87:H87"/>
    <mergeCell ref="C93:H93"/>
    <mergeCell ref="C88:E88"/>
    <mergeCell ref="C89:E89"/>
    <mergeCell ref="C90:E90"/>
    <mergeCell ref="C91:E91"/>
    <mergeCell ref="C92:E92"/>
    <mergeCell ref="C85:E85"/>
    <mergeCell ref="C71:E71"/>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99A32-FFB2-4CB4-A0F3-499D81E86ABB}">
  <dimension ref="A6:R691"/>
  <sheetViews>
    <sheetView topLeftCell="B1" zoomScale="60" zoomScaleNormal="60" workbookViewId="0">
      <selection activeCell="K650" sqref="K650"/>
    </sheetView>
  </sheetViews>
  <sheetFormatPr defaultColWidth="8.85546875" defaultRowHeight="15.75" x14ac:dyDescent="0.25"/>
  <cols>
    <col min="1" max="1" width="12.85546875" hidden="1" customWidth="1"/>
    <col min="2" max="2" width="19.140625" style="79" customWidth="1"/>
    <col min="3" max="3" width="54.7109375" style="22" hidden="1" customWidth="1"/>
    <col min="4" max="4" width="42.7109375" style="22" customWidth="1"/>
    <col min="5" max="5" width="36.85546875" style="6" customWidth="1"/>
    <col min="6" max="6" width="44" style="6" customWidth="1"/>
    <col min="7" max="7" width="15.28515625" style="180" customWidth="1"/>
    <col min="8" max="8" width="17.7109375" style="211" customWidth="1"/>
    <col min="9" max="9" width="29.42578125" customWidth="1"/>
    <col min="10" max="10" width="11" style="239" customWidth="1"/>
    <col min="11" max="11" width="8.85546875" style="239"/>
    <col min="12" max="12" width="8.85546875" style="238"/>
    <col min="14" max="14" width="15.7109375" customWidth="1"/>
  </cols>
  <sheetData>
    <row r="6" spans="1:18" ht="30.75" customHeight="1" x14ac:dyDescent="0.25">
      <c r="B6" s="287" t="s">
        <v>1055</v>
      </c>
      <c r="C6" s="288"/>
      <c r="D6" s="288"/>
      <c r="E6" s="288"/>
      <c r="F6" s="288"/>
      <c r="G6" s="288"/>
      <c r="H6" s="288"/>
      <c r="I6" s="289"/>
      <c r="O6" s="238">
        <v>2</v>
      </c>
      <c r="P6" s="238">
        <v>1</v>
      </c>
      <c r="Q6" s="238">
        <v>0</v>
      </c>
      <c r="R6" s="238" t="s">
        <v>2143</v>
      </c>
    </row>
    <row r="7" spans="1:18" ht="33" customHeight="1" x14ac:dyDescent="0.25">
      <c r="B7" s="290" t="s">
        <v>1056</v>
      </c>
      <c r="C7" s="291"/>
      <c r="D7" s="291"/>
      <c r="E7" s="291"/>
      <c r="F7" s="291"/>
      <c r="G7" s="291"/>
      <c r="H7" s="291"/>
      <c r="I7" s="292"/>
    </row>
    <row r="8" spans="1:18" ht="33" customHeight="1" x14ac:dyDescent="0.25">
      <c r="B8" s="207"/>
      <c r="C8" s="207"/>
      <c r="D8" s="210" t="s">
        <v>2090</v>
      </c>
      <c r="E8" s="339"/>
      <c r="F8" s="210" t="s">
        <v>2089</v>
      </c>
      <c r="G8" s="340"/>
      <c r="H8" s="340"/>
      <c r="I8" s="339"/>
    </row>
    <row r="9" spans="1:18" ht="33" customHeight="1" x14ac:dyDescent="0.25">
      <c r="B9" s="207"/>
      <c r="C9" s="207"/>
      <c r="D9" s="210" t="s">
        <v>2091</v>
      </c>
      <c r="E9" s="339"/>
      <c r="F9" s="210" t="s">
        <v>2116</v>
      </c>
      <c r="G9" s="340"/>
      <c r="H9" s="340"/>
      <c r="I9" s="339"/>
    </row>
    <row r="10" spans="1:18" ht="62.25" customHeight="1" x14ac:dyDescent="0.25">
      <c r="B10" s="207"/>
      <c r="C10" s="207"/>
      <c r="D10" s="210" t="s">
        <v>2120</v>
      </c>
      <c r="E10" s="339"/>
      <c r="F10" s="210" t="s">
        <v>2092</v>
      </c>
      <c r="G10" s="340"/>
      <c r="H10" s="340"/>
      <c r="I10" s="339"/>
    </row>
    <row r="11" spans="1:18" ht="33" customHeight="1" x14ac:dyDescent="0.25">
      <c r="B11" s="221"/>
      <c r="C11" s="222"/>
      <c r="D11" s="222"/>
      <c r="E11" s="222"/>
      <c r="F11" s="222"/>
      <c r="G11" s="222"/>
      <c r="H11" s="223"/>
      <c r="I11" s="224"/>
    </row>
    <row r="12" spans="1:18" ht="31.5" x14ac:dyDescent="0.25">
      <c r="A12" s="149" t="s">
        <v>2088</v>
      </c>
      <c r="B12" s="3" t="s">
        <v>0</v>
      </c>
      <c r="C12" s="2" t="s">
        <v>1</v>
      </c>
      <c r="D12" s="2" t="s">
        <v>1796</v>
      </c>
      <c r="E12" s="2" t="s">
        <v>1343</v>
      </c>
      <c r="F12" s="81" t="s">
        <v>4</v>
      </c>
      <c r="G12" s="2" t="s">
        <v>1057</v>
      </c>
      <c r="H12" s="212" t="s">
        <v>1058</v>
      </c>
      <c r="I12" s="2" t="s">
        <v>1344</v>
      </c>
    </row>
    <row r="13" spans="1:18" ht="23.25" customHeight="1" x14ac:dyDescent="0.25">
      <c r="A13" t="s">
        <v>2078</v>
      </c>
      <c r="B13" s="3"/>
      <c r="C13" s="206"/>
      <c r="D13" s="280" t="s">
        <v>6</v>
      </c>
      <c r="E13" s="281"/>
      <c r="F13" s="281"/>
      <c r="G13" s="281"/>
      <c r="H13" s="281"/>
      <c r="I13" s="282"/>
      <c r="J13" s="239">
        <f>J14+J65</f>
        <v>108</v>
      </c>
      <c r="K13" s="239">
        <f>K14+K65</f>
        <v>108</v>
      </c>
      <c r="L13" s="247"/>
    </row>
    <row r="14" spans="1:18" ht="41.25" customHeight="1" x14ac:dyDescent="0.25">
      <c r="A14" t="s">
        <v>2078</v>
      </c>
      <c r="B14" s="3" t="s">
        <v>7</v>
      </c>
      <c r="C14" s="299" t="s">
        <v>8</v>
      </c>
      <c r="D14" s="285"/>
      <c r="E14" s="285"/>
      <c r="F14" s="285"/>
      <c r="G14" s="285"/>
      <c r="H14" s="285"/>
      <c r="I14" s="300"/>
      <c r="J14" s="240">
        <f>SUM(H15:H64)</f>
        <v>100</v>
      </c>
      <c r="K14" s="239">
        <f>COUNT(H15:H64)*2</f>
        <v>100</v>
      </c>
    </row>
    <row r="15" spans="1:18" ht="85.5" customHeight="1" x14ac:dyDescent="0.25">
      <c r="A15" t="s">
        <v>2078</v>
      </c>
      <c r="B15" s="3" t="s">
        <v>1201</v>
      </c>
      <c r="C15" s="115"/>
      <c r="D15" s="14" t="s">
        <v>1190</v>
      </c>
      <c r="E15" s="5" t="s">
        <v>1821</v>
      </c>
      <c r="F15" s="5" t="s">
        <v>2148</v>
      </c>
      <c r="G15" s="182" t="s">
        <v>1818</v>
      </c>
      <c r="H15" s="341">
        <v>2</v>
      </c>
      <c r="I15" s="342"/>
      <c r="J15" s="241">
        <f>SUM(H15:H18)</f>
        <v>8</v>
      </c>
      <c r="K15" s="239">
        <f>COUNT(H15:H18)*2</f>
        <v>8</v>
      </c>
    </row>
    <row r="16" spans="1:18" ht="58.5" customHeight="1" collapsed="1" x14ac:dyDescent="0.25">
      <c r="A16" t="s">
        <v>2078</v>
      </c>
      <c r="B16" s="3"/>
      <c r="C16" s="115"/>
      <c r="D16" s="29"/>
      <c r="E16" s="14" t="s">
        <v>2149</v>
      </c>
      <c r="F16" s="170" t="s">
        <v>2150</v>
      </c>
      <c r="G16" s="182" t="s">
        <v>1815</v>
      </c>
      <c r="H16" s="341">
        <v>2</v>
      </c>
      <c r="I16" s="342"/>
    </row>
    <row r="17" spans="1:11" ht="55.5" customHeight="1" x14ac:dyDescent="0.25">
      <c r="A17" s="149" t="s">
        <v>90</v>
      </c>
      <c r="B17" s="3"/>
      <c r="C17" s="115"/>
      <c r="D17" s="29"/>
      <c r="E17" s="5" t="s">
        <v>1532</v>
      </c>
      <c r="F17" s="5" t="s">
        <v>2151</v>
      </c>
      <c r="G17" s="182" t="s">
        <v>1815</v>
      </c>
      <c r="H17" s="341">
        <v>2</v>
      </c>
      <c r="I17" s="343" t="s">
        <v>2144</v>
      </c>
    </row>
    <row r="18" spans="1:11" ht="41.25" customHeight="1" x14ac:dyDescent="0.25">
      <c r="A18" s="149" t="s">
        <v>90</v>
      </c>
      <c r="B18" s="3"/>
      <c r="C18" s="115"/>
      <c r="D18" s="29"/>
      <c r="E18" s="5" t="s">
        <v>1533</v>
      </c>
      <c r="F18" s="5" t="s">
        <v>1534</v>
      </c>
      <c r="G18" s="182" t="s">
        <v>1815</v>
      </c>
      <c r="H18" s="341">
        <v>2</v>
      </c>
      <c r="I18" s="343" t="s">
        <v>1358</v>
      </c>
    </row>
    <row r="19" spans="1:11" ht="95.25" customHeight="1" x14ac:dyDescent="0.25">
      <c r="A19" t="s">
        <v>2078</v>
      </c>
      <c r="B19" s="3" t="s">
        <v>1202</v>
      </c>
      <c r="C19" s="115"/>
      <c r="D19" s="14" t="s">
        <v>1191</v>
      </c>
      <c r="E19" s="5" t="s">
        <v>2152</v>
      </c>
      <c r="F19" s="5" t="s">
        <v>2153</v>
      </c>
      <c r="G19" s="182" t="s">
        <v>1815</v>
      </c>
      <c r="H19" s="341">
        <v>2</v>
      </c>
      <c r="I19" s="342"/>
      <c r="J19" s="239">
        <f>SUM(H19:H21)</f>
        <v>6</v>
      </c>
      <c r="K19" s="239">
        <f>COUNT(H19:H21)*2</f>
        <v>6</v>
      </c>
    </row>
    <row r="20" spans="1:11" ht="62.25" customHeight="1" x14ac:dyDescent="0.25">
      <c r="A20" t="s">
        <v>2078</v>
      </c>
      <c r="B20" s="3"/>
      <c r="C20" s="115"/>
      <c r="D20" s="29"/>
      <c r="E20" s="5" t="s">
        <v>1535</v>
      </c>
      <c r="F20" s="5" t="s">
        <v>2154</v>
      </c>
      <c r="G20" s="182" t="s">
        <v>1815</v>
      </c>
      <c r="H20" s="341">
        <v>2</v>
      </c>
      <c r="I20" s="342"/>
    </row>
    <row r="21" spans="1:11" ht="41.25" customHeight="1" x14ac:dyDescent="0.25">
      <c r="A21" s="149" t="s">
        <v>90</v>
      </c>
      <c r="B21" s="3"/>
      <c r="C21" s="115"/>
      <c r="D21" s="29"/>
      <c r="E21" s="5" t="s">
        <v>1115</v>
      </c>
      <c r="F21" s="5" t="s">
        <v>1536</v>
      </c>
      <c r="G21" s="182" t="s">
        <v>1815</v>
      </c>
      <c r="H21" s="341">
        <v>2</v>
      </c>
      <c r="I21" s="343" t="s">
        <v>1358</v>
      </c>
    </row>
    <row r="22" spans="1:11" ht="76.5" customHeight="1" x14ac:dyDescent="0.25">
      <c r="A22" s="149" t="s">
        <v>2078</v>
      </c>
      <c r="B22" s="3" t="s">
        <v>1204</v>
      </c>
      <c r="C22" s="115"/>
      <c r="D22" s="14" t="s">
        <v>1193</v>
      </c>
      <c r="E22" s="5" t="s">
        <v>1117</v>
      </c>
      <c r="F22" s="5" t="s">
        <v>2155</v>
      </c>
      <c r="G22" s="182" t="s">
        <v>1815</v>
      </c>
      <c r="H22" s="341">
        <v>2</v>
      </c>
      <c r="I22" s="342"/>
      <c r="J22" s="239">
        <f>SUM(H22:H23)</f>
        <v>4</v>
      </c>
      <c r="K22" s="239">
        <f>COUNT(H22:H23)*2</f>
        <v>4</v>
      </c>
    </row>
    <row r="23" spans="1:11" ht="82.5" customHeight="1" x14ac:dyDescent="0.25">
      <c r="A23" s="149" t="s">
        <v>2078</v>
      </c>
      <c r="B23" s="3"/>
      <c r="C23" s="115"/>
      <c r="D23" s="29"/>
      <c r="E23" s="5" t="s">
        <v>1537</v>
      </c>
      <c r="F23" s="5" t="s">
        <v>1538</v>
      </c>
      <c r="G23" s="182" t="s">
        <v>1817</v>
      </c>
      <c r="H23" s="341">
        <v>2</v>
      </c>
      <c r="I23" s="342"/>
    </row>
    <row r="24" spans="1:11" ht="69.75" customHeight="1" x14ac:dyDescent="0.25">
      <c r="A24" s="149" t="s">
        <v>2078</v>
      </c>
      <c r="B24" s="3" t="s">
        <v>1205</v>
      </c>
      <c r="C24" s="115"/>
      <c r="D24" s="14" t="s">
        <v>1192</v>
      </c>
      <c r="E24" s="5" t="s">
        <v>1121</v>
      </c>
      <c r="F24" s="5" t="s">
        <v>1820</v>
      </c>
      <c r="G24" s="182" t="s">
        <v>1815</v>
      </c>
      <c r="H24" s="341">
        <v>2</v>
      </c>
      <c r="I24" s="342"/>
      <c r="J24" s="239">
        <f>SUM(H24:H26)</f>
        <v>6</v>
      </c>
      <c r="K24" s="239">
        <f>COUNT(H24:H26)*2</f>
        <v>6</v>
      </c>
    </row>
    <row r="25" spans="1:11" ht="118.5" customHeight="1" x14ac:dyDescent="0.25">
      <c r="A25" s="149" t="s">
        <v>2078</v>
      </c>
      <c r="B25" s="3"/>
      <c r="C25" s="115"/>
      <c r="D25" s="14"/>
      <c r="E25" s="12" t="s">
        <v>2006</v>
      </c>
      <c r="F25" s="197" t="s">
        <v>2029</v>
      </c>
      <c r="G25" s="182" t="s">
        <v>2050</v>
      </c>
      <c r="H25" s="341">
        <v>2</v>
      </c>
      <c r="I25" s="342"/>
    </row>
    <row r="26" spans="1:11" ht="104.25" customHeight="1" x14ac:dyDescent="0.25">
      <c r="A26" s="149" t="s">
        <v>2078</v>
      </c>
      <c r="B26" s="3"/>
      <c r="C26" s="115"/>
      <c r="D26" s="29"/>
      <c r="E26" s="14" t="s">
        <v>2007</v>
      </c>
      <c r="F26" s="14" t="s">
        <v>1822</v>
      </c>
      <c r="G26" s="182" t="s">
        <v>1815</v>
      </c>
      <c r="H26" s="341">
        <v>2</v>
      </c>
      <c r="I26" s="342"/>
    </row>
    <row r="27" spans="1:11" ht="81" customHeight="1" x14ac:dyDescent="0.25">
      <c r="A27" s="149" t="s">
        <v>2078</v>
      </c>
      <c r="B27" s="3" t="s">
        <v>1206</v>
      </c>
      <c r="C27" s="115"/>
      <c r="D27" s="52" t="s">
        <v>14</v>
      </c>
      <c r="E27" s="5" t="s">
        <v>1126</v>
      </c>
      <c r="F27" s="14" t="s">
        <v>15</v>
      </c>
      <c r="G27" s="182" t="s">
        <v>1815</v>
      </c>
      <c r="H27" s="341">
        <v>2</v>
      </c>
      <c r="I27" s="342"/>
      <c r="J27" s="239">
        <f>SUM(H27:H38)</f>
        <v>24</v>
      </c>
      <c r="K27" s="239">
        <f>COUNT(H27:H38)*2</f>
        <v>24</v>
      </c>
    </row>
    <row r="28" spans="1:11" ht="88.5" customHeight="1" x14ac:dyDescent="0.25">
      <c r="A28" s="149" t="s">
        <v>2078</v>
      </c>
      <c r="B28" s="3"/>
      <c r="C28" s="115"/>
      <c r="D28" s="29"/>
      <c r="E28" s="4" t="s">
        <v>1539</v>
      </c>
      <c r="F28" s="5" t="s">
        <v>1824</v>
      </c>
      <c r="G28" s="182" t="s">
        <v>1815</v>
      </c>
      <c r="H28" s="341">
        <v>2</v>
      </c>
      <c r="I28" s="342"/>
    </row>
    <row r="29" spans="1:11" ht="75.75" customHeight="1" x14ac:dyDescent="0.25">
      <c r="A29" s="149" t="s">
        <v>2078</v>
      </c>
      <c r="B29" s="3"/>
      <c r="D29" s="29"/>
      <c r="E29" s="5" t="s">
        <v>2156</v>
      </c>
      <c r="F29" s="14" t="s">
        <v>2030</v>
      </c>
      <c r="G29" s="182" t="s">
        <v>2051</v>
      </c>
      <c r="H29" s="341">
        <v>2</v>
      </c>
      <c r="I29" s="342"/>
    </row>
    <row r="30" spans="1:11" ht="62.25" customHeight="1" x14ac:dyDescent="0.25">
      <c r="A30" s="149" t="s">
        <v>2078</v>
      </c>
      <c r="B30" s="3"/>
      <c r="C30" s="115"/>
      <c r="D30" s="29"/>
      <c r="E30" s="4" t="s">
        <v>2157</v>
      </c>
      <c r="F30" s="5" t="s">
        <v>1823</v>
      </c>
      <c r="G30" s="182" t="s">
        <v>1815</v>
      </c>
      <c r="H30" s="341">
        <v>2</v>
      </c>
      <c r="I30" s="342"/>
    </row>
    <row r="31" spans="1:11" ht="58.5" customHeight="1" x14ac:dyDescent="0.25">
      <c r="A31" s="149" t="s">
        <v>2078</v>
      </c>
      <c r="B31" s="3"/>
      <c r="C31" s="115"/>
      <c r="D31" s="29"/>
      <c r="E31" s="5" t="s">
        <v>1828</v>
      </c>
      <c r="F31" s="14" t="s">
        <v>2030</v>
      </c>
      <c r="G31" s="182" t="s">
        <v>2049</v>
      </c>
      <c r="H31" s="341">
        <v>2</v>
      </c>
      <c r="I31" s="342"/>
    </row>
    <row r="32" spans="1:11" ht="58.5" customHeight="1" x14ac:dyDescent="0.25">
      <c r="A32" s="149" t="s">
        <v>2078</v>
      </c>
      <c r="B32" s="3"/>
      <c r="C32" s="115"/>
      <c r="D32" s="29"/>
      <c r="E32" s="4" t="s">
        <v>1540</v>
      </c>
      <c r="F32" s="5" t="s">
        <v>1825</v>
      </c>
      <c r="G32" s="182" t="s">
        <v>1815</v>
      </c>
      <c r="H32" s="341">
        <v>2</v>
      </c>
      <c r="I32" s="342"/>
    </row>
    <row r="33" spans="1:11" ht="63.75" customHeight="1" x14ac:dyDescent="0.25">
      <c r="A33" s="149" t="s">
        <v>2078</v>
      </c>
      <c r="B33" s="3"/>
      <c r="C33" s="115"/>
      <c r="D33" s="29"/>
      <c r="E33" s="5" t="s">
        <v>1136</v>
      </c>
      <c r="F33" s="14" t="s">
        <v>1541</v>
      </c>
      <c r="G33" s="182" t="s">
        <v>2049</v>
      </c>
      <c r="H33" s="341">
        <v>2</v>
      </c>
      <c r="I33" s="342"/>
    </row>
    <row r="34" spans="1:11" ht="41.25" customHeight="1" x14ac:dyDescent="0.25">
      <c r="A34" s="149" t="s">
        <v>2078</v>
      </c>
      <c r="B34" s="3"/>
      <c r="C34" s="115"/>
      <c r="D34" s="29"/>
      <c r="E34" s="4" t="s">
        <v>1138</v>
      </c>
      <c r="F34" s="10" t="s">
        <v>1139</v>
      </c>
      <c r="G34" s="182" t="s">
        <v>1815</v>
      </c>
      <c r="H34" s="341">
        <v>2</v>
      </c>
      <c r="I34" s="342"/>
    </row>
    <row r="35" spans="1:11" ht="41.25" customHeight="1" x14ac:dyDescent="0.25">
      <c r="A35" s="149" t="s">
        <v>90</v>
      </c>
      <c r="B35" s="3"/>
      <c r="C35" s="115"/>
      <c r="D35" s="29"/>
      <c r="E35" s="4" t="s">
        <v>1140</v>
      </c>
      <c r="F35" s="5" t="s">
        <v>1141</v>
      </c>
      <c r="G35" s="182" t="s">
        <v>1815</v>
      </c>
      <c r="H35" s="341">
        <v>2</v>
      </c>
      <c r="I35" s="343" t="s">
        <v>1358</v>
      </c>
    </row>
    <row r="36" spans="1:11" ht="60" customHeight="1" x14ac:dyDescent="0.25">
      <c r="A36" s="149" t="s">
        <v>2078</v>
      </c>
      <c r="B36" s="3"/>
      <c r="C36" s="115"/>
      <c r="D36" s="29"/>
      <c r="E36" s="5" t="s">
        <v>1829</v>
      </c>
      <c r="F36" s="14" t="s">
        <v>2031</v>
      </c>
      <c r="G36" s="182" t="s">
        <v>2049</v>
      </c>
      <c r="H36" s="341">
        <v>2</v>
      </c>
      <c r="I36" s="342"/>
    </row>
    <row r="37" spans="1:11" ht="41.25" customHeight="1" x14ac:dyDescent="0.25">
      <c r="A37" s="149" t="s">
        <v>2078</v>
      </c>
      <c r="B37" s="3"/>
      <c r="C37" s="115"/>
      <c r="D37" s="29"/>
      <c r="E37" s="4" t="s">
        <v>1542</v>
      </c>
      <c r="F37" s="5" t="s">
        <v>1826</v>
      </c>
      <c r="G37" s="182" t="s">
        <v>1830</v>
      </c>
      <c r="H37" s="341">
        <v>2</v>
      </c>
      <c r="I37" s="342"/>
    </row>
    <row r="38" spans="1:11" ht="41.25" customHeight="1" x14ac:dyDescent="0.25">
      <c r="A38" s="149" t="s">
        <v>2078</v>
      </c>
      <c r="B38" s="3"/>
      <c r="C38" s="115"/>
      <c r="D38" s="29"/>
      <c r="E38" s="5" t="s">
        <v>16</v>
      </c>
      <c r="F38" s="5" t="s">
        <v>1146</v>
      </c>
      <c r="G38" s="182" t="s">
        <v>1815</v>
      </c>
      <c r="H38" s="341">
        <v>2</v>
      </c>
      <c r="I38" s="342"/>
    </row>
    <row r="39" spans="1:11" ht="69.75" customHeight="1" x14ac:dyDescent="0.25">
      <c r="A39" s="149" t="s">
        <v>2078</v>
      </c>
      <c r="B39" s="3" t="s">
        <v>1207</v>
      </c>
      <c r="C39" s="115"/>
      <c r="D39" s="14" t="s">
        <v>1194</v>
      </c>
      <c r="E39" s="4" t="s">
        <v>1543</v>
      </c>
      <c r="F39" s="4" t="s">
        <v>1544</v>
      </c>
      <c r="G39" s="182" t="s">
        <v>1815</v>
      </c>
      <c r="H39" s="341">
        <v>2</v>
      </c>
      <c r="I39" s="342"/>
      <c r="J39" s="239">
        <f>SUM(H39:H40)</f>
        <v>4</v>
      </c>
      <c r="K39" s="239">
        <f>COUNT(H39:H40)*2</f>
        <v>4</v>
      </c>
    </row>
    <row r="40" spans="1:11" ht="70.5" customHeight="1" x14ac:dyDescent="0.25">
      <c r="A40" s="149" t="s">
        <v>2078</v>
      </c>
      <c r="B40" s="3"/>
      <c r="C40" s="115"/>
      <c r="D40" s="14"/>
      <c r="E40" s="4" t="s">
        <v>1827</v>
      </c>
      <c r="F40" s="4" t="s">
        <v>2008</v>
      </c>
      <c r="G40" s="182" t="s">
        <v>2049</v>
      </c>
      <c r="H40" s="341">
        <v>2</v>
      </c>
      <c r="I40" s="342"/>
    </row>
    <row r="41" spans="1:11" ht="113.25" customHeight="1" x14ac:dyDescent="0.25">
      <c r="A41" s="149" t="s">
        <v>2079</v>
      </c>
      <c r="B41" s="3" t="s">
        <v>1208</v>
      </c>
      <c r="D41" s="52" t="s">
        <v>17</v>
      </c>
      <c r="E41" s="4" t="s">
        <v>1151</v>
      </c>
      <c r="F41" s="5" t="s">
        <v>2009</v>
      </c>
      <c r="G41" s="182" t="s">
        <v>1819</v>
      </c>
      <c r="H41" s="341">
        <v>2</v>
      </c>
      <c r="I41" s="342"/>
      <c r="J41" s="239">
        <f>SUM(H41:H48)</f>
        <v>16</v>
      </c>
      <c r="K41" s="239">
        <f>COUNT(H41:H48)*2</f>
        <v>16</v>
      </c>
    </row>
    <row r="42" spans="1:11" ht="70.5" customHeight="1" x14ac:dyDescent="0.25">
      <c r="A42" s="149" t="s">
        <v>2079</v>
      </c>
      <c r="B42" s="3"/>
      <c r="C42" s="115"/>
      <c r="D42" s="29"/>
      <c r="E42" s="4" t="s">
        <v>1153</v>
      </c>
      <c r="F42" s="5" t="s">
        <v>2010</v>
      </c>
      <c r="G42" s="182" t="s">
        <v>1819</v>
      </c>
      <c r="H42" s="341">
        <v>2</v>
      </c>
      <c r="I42" s="342"/>
    </row>
    <row r="43" spans="1:11" ht="70.5" customHeight="1" x14ac:dyDescent="0.25">
      <c r="A43" s="149" t="s">
        <v>2079</v>
      </c>
      <c r="B43" s="3"/>
      <c r="C43" s="115"/>
      <c r="D43" s="29"/>
      <c r="E43" s="4" t="s">
        <v>2026</v>
      </c>
      <c r="F43" s="5" t="s">
        <v>2009</v>
      </c>
      <c r="G43" s="182" t="s">
        <v>1819</v>
      </c>
      <c r="H43" s="341">
        <v>2</v>
      </c>
      <c r="I43" s="342"/>
    </row>
    <row r="44" spans="1:11" ht="66.75" customHeight="1" x14ac:dyDescent="0.25">
      <c r="A44" s="149" t="s">
        <v>2079</v>
      </c>
      <c r="B44" s="3"/>
      <c r="C44" s="115"/>
      <c r="D44" s="29"/>
      <c r="E44" s="5" t="s">
        <v>1154</v>
      </c>
      <c r="F44" s="5" t="s">
        <v>1832</v>
      </c>
      <c r="G44" s="182" t="s">
        <v>1815</v>
      </c>
      <c r="H44" s="341">
        <v>2</v>
      </c>
      <c r="I44" s="342"/>
    </row>
    <row r="45" spans="1:11" ht="59.25" customHeight="1" x14ac:dyDescent="0.25">
      <c r="A45" s="149" t="s">
        <v>2079</v>
      </c>
      <c r="B45" s="3"/>
      <c r="C45" s="115"/>
      <c r="D45" s="29"/>
      <c r="E45" s="5" t="s">
        <v>1156</v>
      </c>
      <c r="F45" s="5" t="s">
        <v>1831</v>
      </c>
      <c r="G45" s="182" t="s">
        <v>1819</v>
      </c>
      <c r="H45" s="341">
        <v>2</v>
      </c>
      <c r="I45" s="342"/>
    </row>
    <row r="46" spans="1:11" ht="85.5" customHeight="1" x14ac:dyDescent="0.25">
      <c r="A46" s="149" t="s">
        <v>2079</v>
      </c>
      <c r="B46" s="3"/>
      <c r="C46" s="115"/>
      <c r="D46" s="29"/>
      <c r="E46" s="5" t="s">
        <v>1158</v>
      </c>
      <c r="F46" s="5" t="s">
        <v>1833</v>
      </c>
      <c r="G46" s="182" t="s">
        <v>1815</v>
      </c>
      <c r="H46" s="341">
        <v>2</v>
      </c>
      <c r="I46" s="342"/>
    </row>
    <row r="47" spans="1:11" ht="93" customHeight="1" x14ac:dyDescent="0.25">
      <c r="A47" s="149" t="s">
        <v>2079</v>
      </c>
      <c r="B47" s="3"/>
      <c r="C47" s="115"/>
      <c r="D47" s="29"/>
      <c r="E47" s="5" t="s">
        <v>1545</v>
      </c>
      <c r="F47" s="5" t="s">
        <v>1834</v>
      </c>
      <c r="G47" s="182" t="s">
        <v>2052</v>
      </c>
      <c r="H47" s="341">
        <v>2</v>
      </c>
      <c r="I47" s="342"/>
    </row>
    <row r="48" spans="1:11" ht="63.75" customHeight="1" x14ac:dyDescent="0.25">
      <c r="A48" s="149" t="s">
        <v>2079</v>
      </c>
      <c r="B48" s="3"/>
      <c r="C48" s="115"/>
      <c r="D48" s="29"/>
      <c r="E48" s="5" t="s">
        <v>1162</v>
      </c>
      <c r="F48" s="19" t="s">
        <v>1546</v>
      </c>
      <c r="G48" s="182" t="s">
        <v>2049</v>
      </c>
      <c r="H48" s="341">
        <v>2</v>
      </c>
      <c r="I48" s="342"/>
    </row>
    <row r="49" spans="1:11" ht="114.75" customHeight="1" x14ac:dyDescent="0.25">
      <c r="A49" s="149" t="s">
        <v>2080</v>
      </c>
      <c r="B49" s="3" t="s">
        <v>1209</v>
      </c>
      <c r="C49" s="4"/>
      <c r="D49" s="52" t="s">
        <v>1451</v>
      </c>
      <c r="E49" s="4" t="s">
        <v>1547</v>
      </c>
      <c r="F49" s="4" t="s">
        <v>1548</v>
      </c>
      <c r="G49" s="182" t="s">
        <v>1815</v>
      </c>
      <c r="H49" s="341">
        <v>2</v>
      </c>
      <c r="I49" s="342"/>
      <c r="J49" s="239">
        <f>SUM(H49:H50)</f>
        <v>4</v>
      </c>
      <c r="K49" s="239">
        <f>COUNT(H49:H50)*2</f>
        <v>4</v>
      </c>
    </row>
    <row r="50" spans="1:11" ht="60" customHeight="1" x14ac:dyDescent="0.25">
      <c r="A50" s="149" t="s">
        <v>2080</v>
      </c>
      <c r="B50" s="3"/>
      <c r="C50" s="151"/>
      <c r="D50" s="52"/>
      <c r="E50" s="5" t="s">
        <v>1443</v>
      </c>
      <c r="F50" s="19" t="s">
        <v>2158</v>
      </c>
      <c r="G50" s="182" t="s">
        <v>1817</v>
      </c>
      <c r="H50" s="341">
        <v>2</v>
      </c>
      <c r="I50" s="342"/>
    </row>
    <row r="51" spans="1:11" ht="123.75" customHeight="1" x14ac:dyDescent="0.25">
      <c r="A51" s="149" t="s">
        <v>2081</v>
      </c>
      <c r="B51" s="3" t="s">
        <v>1210</v>
      </c>
      <c r="D51" s="52" t="s">
        <v>1452</v>
      </c>
      <c r="E51" s="5" t="s">
        <v>1166</v>
      </c>
      <c r="F51" s="49" t="s">
        <v>1836</v>
      </c>
      <c r="G51" s="182" t="s">
        <v>1815</v>
      </c>
      <c r="H51" s="341">
        <v>2</v>
      </c>
      <c r="I51" s="342"/>
      <c r="J51" s="239">
        <f>SUM(H51:H52)</f>
        <v>4</v>
      </c>
      <c r="K51" s="239">
        <f>COUNT(H51:H52)*2</f>
        <v>4</v>
      </c>
    </row>
    <row r="52" spans="1:11" ht="92.25" customHeight="1" x14ac:dyDescent="0.25">
      <c r="A52" s="149" t="s">
        <v>2081</v>
      </c>
      <c r="B52" s="3"/>
      <c r="C52" s="4"/>
      <c r="D52" s="29"/>
      <c r="E52" s="25" t="s">
        <v>1444</v>
      </c>
      <c r="F52" s="27" t="s">
        <v>1549</v>
      </c>
      <c r="G52" s="182" t="s">
        <v>2049</v>
      </c>
      <c r="H52" s="341">
        <v>2</v>
      </c>
      <c r="I52" s="342"/>
    </row>
    <row r="53" spans="1:11" ht="72.75" customHeight="1" x14ac:dyDescent="0.25">
      <c r="A53" s="149" t="s">
        <v>2082</v>
      </c>
      <c r="B53" s="3" t="s">
        <v>1211</v>
      </c>
      <c r="C53" s="4"/>
      <c r="D53" s="4" t="s">
        <v>10</v>
      </c>
      <c r="E53" s="25" t="s">
        <v>1550</v>
      </c>
      <c r="F53" s="25" t="s">
        <v>1551</v>
      </c>
      <c r="G53" s="182" t="s">
        <v>1815</v>
      </c>
      <c r="H53" s="341">
        <v>2</v>
      </c>
      <c r="I53" s="342"/>
      <c r="J53" s="239">
        <f>SUM(H53:H55)</f>
        <v>6</v>
      </c>
      <c r="K53" s="239">
        <f>COUNT(H53:H55)*2</f>
        <v>6</v>
      </c>
    </row>
    <row r="54" spans="1:11" ht="74.25" customHeight="1" x14ac:dyDescent="0.25">
      <c r="A54" s="149" t="s">
        <v>2082</v>
      </c>
      <c r="B54" s="3"/>
      <c r="C54" s="4"/>
      <c r="D54" s="4"/>
      <c r="E54" s="25" t="s">
        <v>1552</v>
      </c>
      <c r="F54" s="27" t="s">
        <v>2159</v>
      </c>
      <c r="G54" s="182" t="s">
        <v>1830</v>
      </c>
      <c r="H54" s="341">
        <v>2</v>
      </c>
      <c r="I54" s="342"/>
    </row>
    <row r="55" spans="1:11" ht="66" customHeight="1" x14ac:dyDescent="0.25">
      <c r="A55" s="149" t="s">
        <v>2082</v>
      </c>
      <c r="B55" s="3"/>
      <c r="C55" s="4"/>
      <c r="D55" s="29"/>
      <c r="E55" s="25" t="s">
        <v>1438</v>
      </c>
      <c r="F55" s="31" t="s">
        <v>1553</v>
      </c>
      <c r="G55" s="182" t="s">
        <v>2049</v>
      </c>
      <c r="H55" s="341">
        <v>2</v>
      </c>
      <c r="I55" s="342"/>
    </row>
    <row r="56" spans="1:11" ht="155.25" customHeight="1" x14ac:dyDescent="0.25">
      <c r="A56" s="149" t="s">
        <v>2087</v>
      </c>
      <c r="B56" s="3" t="s">
        <v>1212</v>
      </c>
      <c r="C56" s="115"/>
      <c r="D56" s="14" t="s">
        <v>1554</v>
      </c>
      <c r="E56" s="14" t="s">
        <v>1174</v>
      </c>
      <c r="F56" s="162" t="s">
        <v>1555</v>
      </c>
      <c r="G56" s="182" t="s">
        <v>1815</v>
      </c>
      <c r="H56" s="341">
        <v>2</v>
      </c>
      <c r="I56" s="342"/>
      <c r="J56" s="239">
        <f>SUM(H56:H57)</f>
        <v>4</v>
      </c>
      <c r="K56" s="239">
        <f>COUNT(H56:H57)*2</f>
        <v>4</v>
      </c>
    </row>
    <row r="57" spans="1:11" ht="122.25" customHeight="1" x14ac:dyDescent="0.25">
      <c r="A57" s="149" t="s">
        <v>2084</v>
      </c>
      <c r="B57" s="3"/>
      <c r="C57" s="115"/>
      <c r="D57" s="29"/>
      <c r="E57" s="14" t="s">
        <v>1556</v>
      </c>
      <c r="F57" s="52" t="s">
        <v>2160</v>
      </c>
      <c r="G57" s="182" t="s">
        <v>1815</v>
      </c>
      <c r="H57" s="341">
        <v>2</v>
      </c>
      <c r="I57" s="344"/>
      <c r="J57" s="242"/>
    </row>
    <row r="58" spans="1:11" ht="165" customHeight="1" x14ac:dyDescent="0.25">
      <c r="A58" s="149" t="s">
        <v>2085</v>
      </c>
      <c r="B58" s="3" t="s">
        <v>1213</v>
      </c>
      <c r="D58" s="52" t="s">
        <v>2032</v>
      </c>
      <c r="E58" s="116" t="s">
        <v>1178</v>
      </c>
      <c r="F58" s="5" t="s">
        <v>1557</v>
      </c>
      <c r="G58" s="182" t="s">
        <v>1815</v>
      </c>
      <c r="H58" s="341">
        <v>2</v>
      </c>
      <c r="I58" s="342"/>
      <c r="J58" s="239">
        <f>SUM(H58)</f>
        <v>2</v>
      </c>
      <c r="K58" s="239">
        <f>COUNT(H58)*2</f>
        <v>2</v>
      </c>
    </row>
    <row r="59" spans="1:11" ht="81" customHeight="1" x14ac:dyDescent="0.25">
      <c r="A59" s="149" t="s">
        <v>2086</v>
      </c>
      <c r="B59" s="3" t="s">
        <v>1214</v>
      </c>
      <c r="C59" s="115"/>
      <c r="D59" s="14" t="s">
        <v>1196</v>
      </c>
      <c r="E59" s="14" t="s">
        <v>1180</v>
      </c>
      <c r="F59" s="14" t="s">
        <v>1181</v>
      </c>
      <c r="G59" s="182" t="s">
        <v>1815</v>
      </c>
      <c r="H59" s="341">
        <v>2</v>
      </c>
      <c r="I59" s="342"/>
      <c r="J59" s="239">
        <f>SUM(H59:H60)</f>
        <v>4</v>
      </c>
      <c r="K59" s="239">
        <f>COUNT(H59:H60)*2</f>
        <v>4</v>
      </c>
    </row>
    <row r="60" spans="1:11" ht="71.25" customHeight="1" x14ac:dyDescent="0.25">
      <c r="A60" s="149" t="s">
        <v>2086</v>
      </c>
      <c r="B60" s="3"/>
      <c r="C60" s="115"/>
      <c r="D60" s="29"/>
      <c r="E60" s="5" t="s">
        <v>1182</v>
      </c>
      <c r="F60" s="14" t="s">
        <v>1558</v>
      </c>
      <c r="G60" s="182" t="s">
        <v>2049</v>
      </c>
      <c r="H60" s="341">
        <v>2</v>
      </c>
      <c r="I60" s="342"/>
    </row>
    <row r="61" spans="1:11" ht="105.75" customHeight="1" x14ac:dyDescent="0.25">
      <c r="A61" t="s">
        <v>2078</v>
      </c>
      <c r="B61" s="3" t="s">
        <v>1453</v>
      </c>
      <c r="D61" s="23" t="s">
        <v>1480</v>
      </c>
      <c r="E61" s="49" t="s">
        <v>1835</v>
      </c>
      <c r="F61" s="49" t="s">
        <v>1481</v>
      </c>
      <c r="G61" s="182" t="s">
        <v>2053</v>
      </c>
      <c r="H61" s="341">
        <v>2</v>
      </c>
      <c r="I61" s="342"/>
      <c r="J61" s="239">
        <f>SUM(H61:H64)</f>
        <v>8</v>
      </c>
      <c r="K61" s="239">
        <f>COUNT(H61:H64)*2</f>
        <v>8</v>
      </c>
    </row>
    <row r="62" spans="1:11" ht="52.5" customHeight="1" x14ac:dyDescent="0.25">
      <c r="A62" s="149" t="s">
        <v>2078</v>
      </c>
      <c r="B62" s="3"/>
      <c r="D62" s="23"/>
      <c r="E62" s="31" t="s">
        <v>1380</v>
      </c>
      <c r="F62" s="31" t="s">
        <v>1189</v>
      </c>
      <c r="G62" s="182" t="s">
        <v>2049</v>
      </c>
      <c r="H62" s="341">
        <v>2</v>
      </c>
      <c r="I62" s="342"/>
    </row>
    <row r="63" spans="1:11" ht="52.5" customHeight="1" x14ac:dyDescent="0.25">
      <c r="A63" s="149" t="s">
        <v>2078</v>
      </c>
      <c r="B63" s="3"/>
      <c r="D63" s="23"/>
      <c r="E63" s="31" t="s">
        <v>1381</v>
      </c>
      <c r="F63" s="31" t="s">
        <v>2034</v>
      </c>
      <c r="G63" s="182" t="s">
        <v>1815</v>
      </c>
      <c r="H63" s="341">
        <v>2</v>
      </c>
      <c r="I63" s="342"/>
    </row>
    <row r="64" spans="1:11" ht="128.25" customHeight="1" x14ac:dyDescent="0.25">
      <c r="A64" s="149" t="s">
        <v>2078</v>
      </c>
      <c r="B64" s="3"/>
      <c r="D64" s="23"/>
      <c r="E64" s="4" t="s">
        <v>2011</v>
      </c>
      <c r="F64" s="4" t="s">
        <v>2033</v>
      </c>
      <c r="G64" s="180" t="s">
        <v>2050</v>
      </c>
      <c r="H64" s="341">
        <v>2</v>
      </c>
      <c r="I64" s="342"/>
    </row>
    <row r="65" spans="1:12" ht="41.25" customHeight="1" x14ac:dyDescent="0.25">
      <c r="A65" s="149" t="s">
        <v>2078</v>
      </c>
      <c r="B65" s="3" t="s">
        <v>11</v>
      </c>
      <c r="C65" s="296" t="s">
        <v>1198</v>
      </c>
      <c r="D65" s="297"/>
      <c r="E65" s="297"/>
      <c r="F65" s="297"/>
      <c r="G65" s="297"/>
      <c r="H65" s="297"/>
      <c r="I65" s="298"/>
      <c r="J65" s="239">
        <f>SUM(H66:H69)</f>
        <v>8</v>
      </c>
      <c r="K65" s="239">
        <f>COUNT(H66:H69)*2</f>
        <v>8</v>
      </c>
    </row>
    <row r="66" spans="1:12" ht="161.25" customHeight="1" x14ac:dyDescent="0.25">
      <c r="A66" s="149" t="s">
        <v>2078</v>
      </c>
      <c r="B66" s="3" t="s">
        <v>1215</v>
      </c>
      <c r="C66" s="115"/>
      <c r="D66" s="14" t="s">
        <v>1199</v>
      </c>
      <c r="E66" s="14" t="s">
        <v>1184</v>
      </c>
      <c r="F66" s="14" t="s">
        <v>1837</v>
      </c>
      <c r="G66" s="189" t="s">
        <v>2048</v>
      </c>
      <c r="H66" s="341">
        <v>2</v>
      </c>
      <c r="I66" s="342"/>
      <c r="J66" s="239">
        <f>SUM(H66:H67)</f>
        <v>4</v>
      </c>
      <c r="K66" s="239">
        <f>COUNT(H66:H67)*2</f>
        <v>4</v>
      </c>
    </row>
    <row r="67" spans="1:12" ht="41.25" customHeight="1" x14ac:dyDescent="0.25">
      <c r="A67" s="149" t="s">
        <v>2078</v>
      </c>
      <c r="B67" s="3"/>
      <c r="C67" s="115"/>
      <c r="D67" s="29"/>
      <c r="E67" s="14" t="s">
        <v>1378</v>
      </c>
      <c r="F67" s="14" t="s">
        <v>1382</v>
      </c>
      <c r="G67" s="189" t="s">
        <v>1815</v>
      </c>
      <c r="H67" s="341">
        <v>2</v>
      </c>
      <c r="I67" s="342"/>
    </row>
    <row r="68" spans="1:12" ht="51.75" customHeight="1" x14ac:dyDescent="0.25">
      <c r="A68" s="149" t="s">
        <v>2078</v>
      </c>
      <c r="B68" s="3" t="s">
        <v>1216</v>
      </c>
      <c r="D68" s="52" t="s">
        <v>1559</v>
      </c>
      <c r="E68" s="5" t="s">
        <v>1345</v>
      </c>
      <c r="F68" s="14" t="s">
        <v>1382</v>
      </c>
      <c r="G68" s="189" t="s">
        <v>1815</v>
      </c>
      <c r="H68" s="341">
        <v>2</v>
      </c>
      <c r="I68" s="342"/>
      <c r="J68" s="239">
        <f>SUM(H68:H69)</f>
        <v>4</v>
      </c>
      <c r="K68" s="239">
        <f>COUNT(H68:H69)*2</f>
        <v>4</v>
      </c>
    </row>
    <row r="69" spans="1:12" ht="41.25" customHeight="1" x14ac:dyDescent="0.25">
      <c r="A69" s="149" t="s">
        <v>2078</v>
      </c>
      <c r="B69" s="55"/>
      <c r="D69" s="52"/>
      <c r="E69" s="5" t="s">
        <v>1346</v>
      </c>
      <c r="F69" s="14" t="s">
        <v>1187</v>
      </c>
      <c r="G69" s="189" t="s">
        <v>1815</v>
      </c>
      <c r="H69" s="341">
        <v>2</v>
      </c>
      <c r="I69" s="342"/>
    </row>
    <row r="70" spans="1:12" ht="15.75" customHeight="1" x14ac:dyDescent="0.25">
      <c r="A70" s="149" t="s">
        <v>2078</v>
      </c>
      <c r="B70" s="3"/>
      <c r="C70" s="161"/>
      <c r="D70" s="280" t="s">
        <v>19</v>
      </c>
      <c r="E70" s="281"/>
      <c r="F70" s="281"/>
      <c r="G70" s="281"/>
      <c r="H70" s="281"/>
      <c r="I70" s="282"/>
      <c r="J70" s="239">
        <f>J71+J86+J96+J105+J112</f>
        <v>84</v>
      </c>
      <c r="K70" s="239">
        <f>K71+K86+K96+K105+K112</f>
        <v>84</v>
      </c>
      <c r="L70" s="247">
        <f>J70/K70</f>
        <v>1</v>
      </c>
    </row>
    <row r="71" spans="1:12" ht="32.25" customHeight="1" x14ac:dyDescent="0.25">
      <c r="A71" s="149" t="s">
        <v>2078</v>
      </c>
      <c r="B71" s="3" t="s">
        <v>1059</v>
      </c>
      <c r="C71" s="299" t="s">
        <v>20</v>
      </c>
      <c r="D71" s="285"/>
      <c r="E71" s="285"/>
      <c r="F71" s="285"/>
      <c r="G71" s="285"/>
      <c r="H71" s="285"/>
      <c r="I71" s="300"/>
      <c r="J71" s="239">
        <f>SUM(H72:H85)</f>
        <v>28</v>
      </c>
      <c r="K71" s="239">
        <f>COUNT(H72:H85)*2</f>
        <v>28</v>
      </c>
    </row>
    <row r="72" spans="1:12" ht="69.75" customHeight="1" x14ac:dyDescent="0.25">
      <c r="A72" s="149" t="s">
        <v>2078</v>
      </c>
      <c r="B72" s="3" t="s">
        <v>1222</v>
      </c>
      <c r="C72" s="4"/>
      <c r="D72" s="17" t="s">
        <v>21</v>
      </c>
      <c r="E72" s="125" t="s">
        <v>1560</v>
      </c>
      <c r="F72" s="73" t="s">
        <v>1492</v>
      </c>
      <c r="G72" s="185" t="s">
        <v>1838</v>
      </c>
      <c r="H72" s="345">
        <v>2</v>
      </c>
      <c r="I72" s="346"/>
      <c r="J72" s="239">
        <f>SUM(H72:H78)</f>
        <v>14</v>
      </c>
      <c r="K72" s="239">
        <f>COUNT(H72:H78)*2</f>
        <v>14</v>
      </c>
    </row>
    <row r="73" spans="1:12" ht="120" x14ac:dyDescent="0.25">
      <c r="A73" s="149" t="s">
        <v>2078</v>
      </c>
      <c r="B73" s="3"/>
      <c r="C73" s="4"/>
      <c r="D73" s="17"/>
      <c r="E73" s="125" t="s">
        <v>1388</v>
      </c>
      <c r="F73" s="73" t="s">
        <v>2161</v>
      </c>
      <c r="G73" s="185" t="s">
        <v>1838</v>
      </c>
      <c r="H73" s="345">
        <v>2</v>
      </c>
      <c r="I73" s="346"/>
    </row>
    <row r="74" spans="1:12" ht="120" x14ac:dyDescent="0.25">
      <c r="A74" s="149" t="s">
        <v>2078</v>
      </c>
      <c r="B74" s="3"/>
      <c r="C74" s="4"/>
      <c r="D74" s="17"/>
      <c r="E74" s="125" t="s">
        <v>1491</v>
      </c>
      <c r="F74" s="73" t="s">
        <v>1561</v>
      </c>
      <c r="G74" s="185" t="s">
        <v>1838</v>
      </c>
      <c r="H74" s="345">
        <v>2</v>
      </c>
      <c r="I74" s="346"/>
    </row>
    <row r="75" spans="1:12" ht="30" x14ac:dyDescent="0.25">
      <c r="A75" s="149" t="s">
        <v>2078</v>
      </c>
      <c r="B75" s="3"/>
      <c r="C75" s="4"/>
      <c r="D75" s="17"/>
      <c r="E75" s="27" t="s">
        <v>24</v>
      </c>
      <c r="F75" s="198" t="s">
        <v>2162</v>
      </c>
      <c r="G75" s="185" t="s">
        <v>1838</v>
      </c>
      <c r="H75" s="345">
        <v>2</v>
      </c>
      <c r="I75" s="346"/>
    </row>
    <row r="76" spans="1:12" ht="30" x14ac:dyDescent="0.25">
      <c r="A76" s="149" t="s">
        <v>2078</v>
      </c>
      <c r="B76" s="3"/>
      <c r="C76" s="4"/>
      <c r="D76" s="4"/>
      <c r="E76" s="27" t="s">
        <v>1944</v>
      </c>
      <c r="F76" s="172" t="s">
        <v>1945</v>
      </c>
      <c r="G76" s="185" t="s">
        <v>1858</v>
      </c>
      <c r="H76" s="345">
        <v>2</v>
      </c>
      <c r="I76" s="346"/>
    </row>
    <row r="77" spans="1:12" ht="30" x14ac:dyDescent="0.25">
      <c r="A77" s="149" t="s">
        <v>2078</v>
      </c>
      <c r="B77" s="3"/>
      <c r="C77" s="4"/>
      <c r="D77" s="4"/>
      <c r="E77" s="31" t="s">
        <v>1839</v>
      </c>
      <c r="F77" s="89" t="s">
        <v>29</v>
      </c>
      <c r="G77" s="185" t="s">
        <v>1838</v>
      </c>
      <c r="H77" s="345">
        <v>2</v>
      </c>
      <c r="I77" s="347"/>
    </row>
    <row r="78" spans="1:12" ht="42.75" customHeight="1" x14ac:dyDescent="0.25">
      <c r="A78" s="149" t="s">
        <v>2078</v>
      </c>
      <c r="B78" s="3"/>
      <c r="C78" s="17"/>
      <c r="D78" s="4"/>
      <c r="E78" s="49" t="s">
        <v>1389</v>
      </c>
      <c r="F78" s="49" t="s">
        <v>2035</v>
      </c>
      <c r="G78" s="185" t="s">
        <v>1838</v>
      </c>
      <c r="H78" s="345">
        <v>2</v>
      </c>
      <c r="I78" s="346"/>
    </row>
    <row r="79" spans="1:12" ht="114.75" customHeight="1" x14ac:dyDescent="0.25">
      <c r="A79" s="149" t="s">
        <v>2078</v>
      </c>
      <c r="B79" s="3" t="s">
        <v>1223</v>
      </c>
      <c r="C79" s="4"/>
      <c r="D79" s="4" t="s">
        <v>30</v>
      </c>
      <c r="E79" s="25" t="s">
        <v>31</v>
      </c>
      <c r="F79" s="73" t="s">
        <v>1562</v>
      </c>
      <c r="G79" s="185" t="s">
        <v>1838</v>
      </c>
      <c r="H79" s="345">
        <v>2</v>
      </c>
      <c r="I79" s="348"/>
      <c r="J79" s="239">
        <f>SUM(H79:H81)</f>
        <v>6</v>
      </c>
      <c r="K79" s="239">
        <f>COUNT(H79:H81)*2</f>
        <v>6</v>
      </c>
    </row>
    <row r="80" spans="1:12" ht="171" customHeight="1" x14ac:dyDescent="0.25">
      <c r="A80" s="149" t="s">
        <v>2078</v>
      </c>
      <c r="B80" s="3"/>
      <c r="C80" s="4"/>
      <c r="D80" s="4"/>
      <c r="E80" s="4" t="s">
        <v>1985</v>
      </c>
      <c r="F80" s="4" t="s">
        <v>2163</v>
      </c>
      <c r="G80" s="180" t="s">
        <v>2054</v>
      </c>
      <c r="H80" s="345">
        <v>2</v>
      </c>
      <c r="I80" s="349"/>
    </row>
    <row r="81" spans="1:11" ht="117.75" customHeight="1" x14ac:dyDescent="0.25">
      <c r="A81" s="149" t="s">
        <v>2078</v>
      </c>
      <c r="B81" s="3"/>
      <c r="C81" s="4"/>
      <c r="D81" s="4"/>
      <c r="E81" s="25" t="s">
        <v>1563</v>
      </c>
      <c r="F81" s="86" t="s">
        <v>2164</v>
      </c>
      <c r="G81" s="185" t="s">
        <v>2049</v>
      </c>
      <c r="H81" s="345">
        <v>2</v>
      </c>
      <c r="I81" s="349"/>
    </row>
    <row r="82" spans="1:11" ht="63" customHeight="1" x14ac:dyDescent="0.25">
      <c r="A82" s="149" t="s">
        <v>2078</v>
      </c>
      <c r="B82" s="3" t="s">
        <v>1224</v>
      </c>
      <c r="C82" s="4"/>
      <c r="D82" s="4" t="s">
        <v>1923</v>
      </c>
      <c r="E82" s="5" t="s">
        <v>36</v>
      </c>
      <c r="F82" s="82" t="s">
        <v>2012</v>
      </c>
      <c r="G82" s="185" t="s">
        <v>2055</v>
      </c>
      <c r="H82" s="345">
        <v>2</v>
      </c>
      <c r="I82" s="346"/>
      <c r="J82" s="239">
        <f>SUM(H82:H85)</f>
        <v>8</v>
      </c>
      <c r="K82" s="239">
        <f>COUNT(H82:H85)*2</f>
        <v>8</v>
      </c>
    </row>
    <row r="83" spans="1:11" ht="47.1" customHeight="1" x14ac:dyDescent="0.25">
      <c r="A83" s="149" t="s">
        <v>2078</v>
      </c>
      <c r="B83" s="3"/>
      <c r="D83" s="4"/>
      <c r="E83" s="5" t="s">
        <v>38</v>
      </c>
      <c r="F83" s="68" t="s">
        <v>1972</v>
      </c>
      <c r="G83" s="183" t="s">
        <v>1815</v>
      </c>
      <c r="H83" s="345">
        <v>2</v>
      </c>
      <c r="I83" s="350"/>
    </row>
    <row r="84" spans="1:11" ht="73.5" customHeight="1" x14ac:dyDescent="0.25">
      <c r="A84" s="149" t="s">
        <v>2078</v>
      </c>
      <c r="B84" s="3"/>
      <c r="D84" s="4"/>
      <c r="E84" s="199" t="s">
        <v>1926</v>
      </c>
      <c r="F84" s="68" t="s">
        <v>2036</v>
      </c>
      <c r="G84" s="183" t="s">
        <v>2056</v>
      </c>
      <c r="H84" s="345">
        <v>2</v>
      </c>
      <c r="I84" s="350"/>
    </row>
    <row r="85" spans="1:11" ht="75" customHeight="1" x14ac:dyDescent="0.25">
      <c r="A85" s="149" t="s">
        <v>2078</v>
      </c>
      <c r="B85" s="3"/>
      <c r="D85" s="4"/>
      <c r="E85" s="4" t="s">
        <v>1924</v>
      </c>
      <c r="F85" s="168" t="s">
        <v>1925</v>
      </c>
      <c r="G85" s="182" t="s">
        <v>2049</v>
      </c>
      <c r="H85" s="345">
        <v>2</v>
      </c>
      <c r="I85" s="350"/>
    </row>
    <row r="86" spans="1:11" ht="27.75" customHeight="1" x14ac:dyDescent="0.25">
      <c r="A86" s="149" t="s">
        <v>2078</v>
      </c>
      <c r="B86" s="3" t="s">
        <v>40</v>
      </c>
      <c r="C86" s="299" t="s">
        <v>41</v>
      </c>
      <c r="D86" s="285"/>
      <c r="E86" s="285"/>
      <c r="F86" s="285"/>
      <c r="G86" s="285"/>
      <c r="H86" s="285"/>
      <c r="I86" s="300"/>
      <c r="J86" s="239">
        <f>SUM(H87:H95)</f>
        <v>18</v>
      </c>
      <c r="K86" s="239">
        <f>COUNT(H87:H95)*2</f>
        <v>18</v>
      </c>
    </row>
    <row r="87" spans="1:11" ht="91.5" customHeight="1" x14ac:dyDescent="0.25">
      <c r="A87" s="149" t="s">
        <v>2078</v>
      </c>
      <c r="B87" s="3" t="s">
        <v>1225</v>
      </c>
      <c r="C87" s="4"/>
      <c r="D87" s="4" t="s">
        <v>1564</v>
      </c>
      <c r="E87" s="19" t="s">
        <v>43</v>
      </c>
      <c r="F87" s="30" t="s">
        <v>1841</v>
      </c>
      <c r="G87" s="185" t="s">
        <v>2056</v>
      </c>
      <c r="H87" s="345">
        <v>2</v>
      </c>
      <c r="I87" s="346"/>
      <c r="J87" s="239">
        <f>SUM(H87:H90)</f>
        <v>8</v>
      </c>
      <c r="K87" s="239">
        <f>COUNT(H87:H90)*2</f>
        <v>8</v>
      </c>
    </row>
    <row r="88" spans="1:11" ht="45" x14ac:dyDescent="0.25">
      <c r="A88" s="149" t="s">
        <v>2078</v>
      </c>
      <c r="B88" s="3"/>
      <c r="C88" s="4"/>
      <c r="D88" s="4"/>
      <c r="E88" s="22" t="s">
        <v>45</v>
      </c>
      <c r="F88" s="85" t="s">
        <v>1843</v>
      </c>
      <c r="G88" s="185" t="s">
        <v>1819</v>
      </c>
      <c r="H88" s="345">
        <v>2</v>
      </c>
      <c r="I88" s="346"/>
    </row>
    <row r="89" spans="1:11" ht="31.5" x14ac:dyDescent="0.25">
      <c r="A89" s="149" t="s">
        <v>2078</v>
      </c>
      <c r="B89" s="3"/>
      <c r="C89" s="4"/>
      <c r="D89" s="4"/>
      <c r="E89" s="4" t="s">
        <v>2165</v>
      </c>
      <c r="F89" s="30" t="s">
        <v>1565</v>
      </c>
      <c r="G89" s="185" t="s">
        <v>2057</v>
      </c>
      <c r="H89" s="345">
        <v>2</v>
      </c>
      <c r="I89" s="346"/>
    </row>
    <row r="90" spans="1:11" ht="153.75" customHeight="1" x14ac:dyDescent="0.25">
      <c r="A90" s="149" t="s">
        <v>2078</v>
      </c>
      <c r="B90" s="3"/>
      <c r="C90" s="4"/>
      <c r="E90" s="23" t="s">
        <v>1531</v>
      </c>
      <c r="F90" s="21" t="s">
        <v>1797</v>
      </c>
      <c r="G90" s="181" t="s">
        <v>2057</v>
      </c>
      <c r="H90" s="345">
        <v>2</v>
      </c>
      <c r="I90" s="346"/>
    </row>
    <row r="91" spans="1:11" ht="77.25" customHeight="1" x14ac:dyDescent="0.25">
      <c r="A91" s="149" t="s">
        <v>2078</v>
      </c>
      <c r="B91" s="3" t="s">
        <v>1226</v>
      </c>
      <c r="C91" s="4"/>
      <c r="D91" s="4" t="s">
        <v>51</v>
      </c>
      <c r="E91" s="49" t="s">
        <v>1397</v>
      </c>
      <c r="F91" s="86" t="s">
        <v>53</v>
      </c>
      <c r="G91" s="181" t="s">
        <v>1838</v>
      </c>
      <c r="H91" s="345">
        <v>2</v>
      </c>
      <c r="I91" s="346"/>
      <c r="J91" s="239">
        <f>SUM(H91:H93)</f>
        <v>6</v>
      </c>
      <c r="K91" s="239">
        <f>COUNT(H91:H93)*2</f>
        <v>6</v>
      </c>
    </row>
    <row r="92" spans="1:11" ht="114" customHeight="1" x14ac:dyDescent="0.25">
      <c r="A92" s="149" t="s">
        <v>2078</v>
      </c>
      <c r="B92" s="3"/>
      <c r="C92" s="4"/>
      <c r="D92" s="4"/>
      <c r="E92" s="49" t="s">
        <v>1398</v>
      </c>
      <c r="F92" s="86" t="s">
        <v>1566</v>
      </c>
      <c r="G92" s="181" t="s">
        <v>1838</v>
      </c>
      <c r="H92" s="345">
        <v>2</v>
      </c>
      <c r="I92" s="346"/>
    </row>
    <row r="93" spans="1:11" ht="123" customHeight="1" x14ac:dyDescent="0.25">
      <c r="A93" s="149" t="s">
        <v>2078</v>
      </c>
      <c r="B93" s="3"/>
      <c r="C93" s="4"/>
      <c r="D93" s="4"/>
      <c r="E93" s="119" t="s">
        <v>1399</v>
      </c>
      <c r="F93" s="86" t="s">
        <v>1400</v>
      </c>
      <c r="G93" s="181" t="s">
        <v>1838</v>
      </c>
      <c r="H93" s="345">
        <v>2</v>
      </c>
      <c r="I93" s="346"/>
    </row>
    <row r="94" spans="1:11" ht="62.25" customHeight="1" x14ac:dyDescent="0.25">
      <c r="A94" s="149" t="s">
        <v>2078</v>
      </c>
      <c r="B94" s="3" t="s">
        <v>1227</v>
      </c>
      <c r="C94" s="4"/>
      <c r="D94" s="17" t="s">
        <v>54</v>
      </c>
      <c r="E94" s="19" t="s">
        <v>55</v>
      </c>
      <c r="F94" s="30" t="s">
        <v>56</v>
      </c>
      <c r="G94" s="185" t="s">
        <v>1815</v>
      </c>
      <c r="H94" s="345">
        <v>2</v>
      </c>
      <c r="I94" s="346"/>
      <c r="J94" s="239">
        <f>SUM(H94:H95)</f>
        <v>4</v>
      </c>
      <c r="K94" s="239">
        <f>COUNT(H94:H95)*2</f>
        <v>4</v>
      </c>
    </row>
    <row r="95" spans="1:11" ht="88.5" customHeight="1" x14ac:dyDescent="0.25">
      <c r="A95" s="149" t="s">
        <v>2078</v>
      </c>
      <c r="B95" s="3"/>
      <c r="C95" s="4"/>
      <c r="D95" s="4"/>
      <c r="E95" s="26" t="s">
        <v>1567</v>
      </c>
      <c r="F95" s="73" t="s">
        <v>2013</v>
      </c>
      <c r="G95" s="181" t="s">
        <v>1815</v>
      </c>
      <c r="H95" s="345">
        <v>2</v>
      </c>
      <c r="I95" s="346"/>
    </row>
    <row r="96" spans="1:11" ht="33" customHeight="1" x14ac:dyDescent="0.25">
      <c r="A96" s="149" t="s">
        <v>2078</v>
      </c>
      <c r="B96" s="3" t="s">
        <v>59</v>
      </c>
      <c r="C96" s="299" t="s">
        <v>60</v>
      </c>
      <c r="D96" s="285"/>
      <c r="E96" s="285"/>
      <c r="F96" s="285"/>
      <c r="G96" s="285"/>
      <c r="H96" s="285"/>
      <c r="I96" s="300"/>
      <c r="J96" s="239">
        <f>SUM(H97:H104)</f>
        <v>16</v>
      </c>
      <c r="K96" s="239">
        <f>COUNT(H97:H104)*2</f>
        <v>16</v>
      </c>
    </row>
    <row r="97" spans="1:11" ht="106.5" customHeight="1" x14ac:dyDescent="0.25">
      <c r="A97" s="149" t="s">
        <v>2078</v>
      </c>
      <c r="B97" s="3" t="s">
        <v>1228</v>
      </c>
      <c r="C97" s="4"/>
      <c r="D97" s="4" t="s">
        <v>61</v>
      </c>
      <c r="E97" s="5" t="s">
        <v>62</v>
      </c>
      <c r="F97" s="83"/>
      <c r="G97" s="182" t="s">
        <v>2050</v>
      </c>
      <c r="H97" s="351">
        <v>2</v>
      </c>
      <c r="I97" s="346"/>
      <c r="J97" s="239">
        <f>SUM(H97:H99)</f>
        <v>6</v>
      </c>
      <c r="K97" s="239">
        <f>COUNT(H97:H99)*2</f>
        <v>6</v>
      </c>
    </row>
    <row r="98" spans="1:11" ht="79.5" customHeight="1" x14ac:dyDescent="0.25">
      <c r="A98" s="149" t="s">
        <v>2078</v>
      </c>
      <c r="B98" s="3"/>
      <c r="C98" s="4"/>
      <c r="D98" s="4"/>
      <c r="E98" s="4" t="s">
        <v>63</v>
      </c>
      <c r="F98" s="21" t="s">
        <v>1384</v>
      </c>
      <c r="G98" s="181" t="s">
        <v>1842</v>
      </c>
      <c r="H98" s="351">
        <v>2</v>
      </c>
      <c r="I98" s="352"/>
    </row>
    <row r="99" spans="1:11" ht="123.75" customHeight="1" x14ac:dyDescent="0.25">
      <c r="A99" s="149" t="s">
        <v>2078</v>
      </c>
      <c r="B99" s="3"/>
      <c r="C99" s="4"/>
      <c r="D99" s="4"/>
      <c r="E99" s="49" t="s">
        <v>1383</v>
      </c>
      <c r="F99" s="21" t="s">
        <v>1568</v>
      </c>
      <c r="G99" s="181" t="s">
        <v>2058</v>
      </c>
      <c r="H99" s="351">
        <v>2</v>
      </c>
      <c r="I99" s="352"/>
    </row>
    <row r="100" spans="1:11" ht="70.5" customHeight="1" x14ac:dyDescent="0.25">
      <c r="A100" s="149" t="s">
        <v>2078</v>
      </c>
      <c r="B100" s="3" t="s">
        <v>1229</v>
      </c>
      <c r="C100" s="4"/>
      <c r="D100" s="4" t="s">
        <v>1569</v>
      </c>
      <c r="E100" s="14" t="s">
        <v>1386</v>
      </c>
      <c r="F100" s="85" t="s">
        <v>1387</v>
      </c>
      <c r="G100" s="185" t="s">
        <v>1842</v>
      </c>
      <c r="H100" s="351">
        <v>2</v>
      </c>
      <c r="I100" s="346"/>
      <c r="J100" s="239">
        <f>SUM(H100:H101)</f>
        <v>4</v>
      </c>
      <c r="K100" s="239">
        <f>COUNT(H100:H101)*2</f>
        <v>4</v>
      </c>
    </row>
    <row r="101" spans="1:11" ht="99.75" customHeight="1" x14ac:dyDescent="0.25">
      <c r="A101" s="149" t="s">
        <v>2078</v>
      </c>
      <c r="B101" s="3"/>
      <c r="C101" s="4"/>
      <c r="D101" s="4"/>
      <c r="E101" s="31" t="s">
        <v>1385</v>
      </c>
      <c r="F101" s="89" t="s">
        <v>1570</v>
      </c>
      <c r="G101" s="185" t="s">
        <v>2058</v>
      </c>
      <c r="H101" s="351">
        <v>2</v>
      </c>
      <c r="I101" s="346"/>
    </row>
    <row r="102" spans="1:11" ht="69" customHeight="1" x14ac:dyDescent="0.25">
      <c r="A102" s="149" t="s">
        <v>2078</v>
      </c>
      <c r="B102" s="3" t="s">
        <v>1230</v>
      </c>
      <c r="C102" s="4"/>
      <c r="D102" s="4" t="s">
        <v>68</v>
      </c>
      <c r="E102" s="4" t="s">
        <v>1571</v>
      </c>
      <c r="F102" s="66" t="s">
        <v>70</v>
      </c>
      <c r="G102" s="183" t="s">
        <v>2050</v>
      </c>
      <c r="H102" s="351">
        <v>2</v>
      </c>
      <c r="I102" s="346"/>
      <c r="J102" s="239">
        <f>SUM(H102:H104)</f>
        <v>6</v>
      </c>
      <c r="K102" s="239">
        <f>COUNT(H102:H104)*2</f>
        <v>6</v>
      </c>
    </row>
    <row r="103" spans="1:11" ht="45" x14ac:dyDescent="0.25">
      <c r="A103" s="149" t="s">
        <v>2078</v>
      </c>
      <c r="B103" s="3"/>
      <c r="C103" s="4"/>
      <c r="D103" s="4"/>
      <c r="E103" s="14" t="s">
        <v>71</v>
      </c>
      <c r="F103" s="85" t="s">
        <v>72</v>
      </c>
      <c r="G103" s="185" t="s">
        <v>1816</v>
      </c>
      <c r="H103" s="351">
        <v>2</v>
      </c>
      <c r="I103" s="346"/>
    </row>
    <row r="104" spans="1:11" ht="30" x14ac:dyDescent="0.25">
      <c r="A104" s="149" t="s">
        <v>2078</v>
      </c>
      <c r="B104" s="3"/>
      <c r="C104" s="4"/>
      <c r="D104" s="4"/>
      <c r="E104" s="14" t="s">
        <v>73</v>
      </c>
      <c r="F104" s="85" t="s">
        <v>74</v>
      </c>
      <c r="G104" s="185" t="s">
        <v>1815</v>
      </c>
      <c r="H104" s="351">
        <v>2</v>
      </c>
      <c r="I104" s="346"/>
    </row>
    <row r="105" spans="1:11" ht="27" customHeight="1" x14ac:dyDescent="0.25">
      <c r="A105" s="149" t="s">
        <v>2078</v>
      </c>
      <c r="B105" s="3" t="s">
        <v>75</v>
      </c>
      <c r="C105" s="299" t="s">
        <v>76</v>
      </c>
      <c r="D105" s="285"/>
      <c r="E105" s="285"/>
      <c r="F105" s="285"/>
      <c r="G105" s="285"/>
      <c r="H105" s="285"/>
      <c r="I105" s="300"/>
      <c r="J105" s="239">
        <f>SUM(H106:H111)</f>
        <v>12</v>
      </c>
      <c r="K105" s="239">
        <f>COUNT(H106:H111)*2</f>
        <v>12</v>
      </c>
    </row>
    <row r="106" spans="1:11" ht="50.25" customHeight="1" x14ac:dyDescent="0.25">
      <c r="A106" s="149" t="s">
        <v>2078</v>
      </c>
      <c r="B106" s="3" t="s">
        <v>1231</v>
      </c>
      <c r="C106" s="4"/>
      <c r="D106" s="17" t="s">
        <v>77</v>
      </c>
      <c r="E106" s="19" t="s">
        <v>78</v>
      </c>
      <c r="F106" s="87" t="s">
        <v>79</v>
      </c>
      <c r="G106" s="182" t="s">
        <v>1838</v>
      </c>
      <c r="H106" s="345">
        <v>2</v>
      </c>
      <c r="I106" s="346"/>
      <c r="J106" s="239">
        <f>SUM(H106:H107)</f>
        <v>4</v>
      </c>
      <c r="K106" s="239">
        <f>COUNT(H106:H107)*2</f>
        <v>4</v>
      </c>
    </row>
    <row r="107" spans="1:11" ht="48.75" customHeight="1" x14ac:dyDescent="0.25">
      <c r="A107" s="149" t="s">
        <v>2078</v>
      </c>
      <c r="B107" s="3"/>
      <c r="C107" s="4"/>
      <c r="D107" s="4"/>
      <c r="E107" s="19" t="s">
        <v>80</v>
      </c>
      <c r="F107" s="30" t="s">
        <v>81</v>
      </c>
      <c r="G107" s="185" t="s">
        <v>1838</v>
      </c>
      <c r="H107" s="345">
        <v>2</v>
      </c>
      <c r="I107" s="346"/>
    </row>
    <row r="108" spans="1:11" ht="77.25" customHeight="1" x14ac:dyDescent="0.25">
      <c r="A108" s="149" t="s">
        <v>2078</v>
      </c>
      <c r="B108" s="3" t="s">
        <v>1232</v>
      </c>
      <c r="C108" s="4"/>
      <c r="D108" s="4" t="s">
        <v>82</v>
      </c>
      <c r="E108" s="26" t="s">
        <v>83</v>
      </c>
      <c r="F108" s="85" t="s">
        <v>2037</v>
      </c>
      <c r="G108" s="185" t="s">
        <v>1845</v>
      </c>
      <c r="H108" s="345">
        <v>2</v>
      </c>
      <c r="I108" s="346"/>
      <c r="J108" s="239">
        <f>SUM(H108:H109)</f>
        <v>4</v>
      </c>
      <c r="K108" s="239">
        <f>COUNT(H108:H109)*2</f>
        <v>4</v>
      </c>
    </row>
    <row r="109" spans="1:11" ht="111" customHeight="1" x14ac:dyDescent="0.25">
      <c r="A109" s="149" t="s">
        <v>2078</v>
      </c>
      <c r="B109" s="3"/>
      <c r="C109" s="4"/>
      <c r="D109" s="4"/>
      <c r="E109" s="49" t="s">
        <v>327</v>
      </c>
      <c r="F109" s="73" t="s">
        <v>1431</v>
      </c>
      <c r="G109" s="185" t="s">
        <v>1815</v>
      </c>
      <c r="H109" s="345">
        <v>2</v>
      </c>
      <c r="I109" s="346"/>
    </row>
    <row r="110" spans="1:11" ht="47.25" x14ac:dyDescent="0.25">
      <c r="A110" s="149" t="s">
        <v>2078</v>
      </c>
      <c r="B110" s="3" t="s">
        <v>1233</v>
      </c>
      <c r="C110" s="4"/>
      <c r="D110" s="17" t="s">
        <v>85</v>
      </c>
      <c r="E110" s="19" t="s">
        <v>1572</v>
      </c>
      <c r="F110" s="85" t="s">
        <v>87</v>
      </c>
      <c r="G110" s="185" t="s">
        <v>2059</v>
      </c>
      <c r="H110" s="345">
        <v>2</v>
      </c>
      <c r="I110" s="346"/>
      <c r="J110" s="239">
        <f>SUM(H110:H111)</f>
        <v>4</v>
      </c>
      <c r="K110" s="239">
        <f>COUNT(H110:H111)*2</f>
        <v>4</v>
      </c>
    </row>
    <row r="111" spans="1:11" ht="90" x14ac:dyDescent="0.25">
      <c r="A111" s="149" t="s">
        <v>2078</v>
      </c>
      <c r="B111" s="3"/>
      <c r="C111" s="4"/>
      <c r="D111" s="17"/>
      <c r="E111" s="19" t="s">
        <v>1846</v>
      </c>
      <c r="F111" s="85" t="s">
        <v>2014</v>
      </c>
      <c r="G111" s="185" t="s">
        <v>2059</v>
      </c>
      <c r="H111" s="345">
        <v>2</v>
      </c>
      <c r="I111" s="353" t="s">
        <v>1847</v>
      </c>
    </row>
    <row r="112" spans="1:11" ht="37.5" customHeight="1" x14ac:dyDescent="0.25">
      <c r="A112" s="149" t="s">
        <v>2078</v>
      </c>
      <c r="B112" s="3" t="s">
        <v>91</v>
      </c>
      <c r="C112" s="293" t="s">
        <v>1928</v>
      </c>
      <c r="D112" s="294"/>
      <c r="E112" s="294"/>
      <c r="F112" s="294"/>
      <c r="G112" s="294"/>
      <c r="H112" s="294"/>
      <c r="I112" s="295"/>
      <c r="J112" s="239">
        <f>SUM(H113:H117)</f>
        <v>10</v>
      </c>
      <c r="K112" s="239">
        <f>COUNT(H113:H117)*2</f>
        <v>10</v>
      </c>
    </row>
    <row r="113" spans="1:12" ht="63" x14ac:dyDescent="0.25">
      <c r="A113" s="149" t="s">
        <v>2078</v>
      </c>
      <c r="B113" s="3" t="s">
        <v>1234</v>
      </c>
      <c r="C113" s="4"/>
      <c r="D113" s="49" t="s">
        <v>1927</v>
      </c>
      <c r="E113" s="49" t="s">
        <v>1983</v>
      </c>
      <c r="F113" s="122" t="s">
        <v>1984</v>
      </c>
      <c r="G113" s="188" t="s">
        <v>2048</v>
      </c>
      <c r="H113" s="345">
        <v>2</v>
      </c>
      <c r="I113" s="354"/>
      <c r="J113" s="239">
        <f>SUM(H113:H117)</f>
        <v>10</v>
      </c>
      <c r="K113" s="239">
        <f>COUNT(H113:H117)*2</f>
        <v>10</v>
      </c>
    </row>
    <row r="114" spans="1:12" ht="47.25" x14ac:dyDescent="0.25">
      <c r="A114" s="149" t="s">
        <v>2078</v>
      </c>
      <c r="B114" s="3"/>
      <c r="C114" s="4"/>
      <c r="D114" s="49"/>
      <c r="E114" s="49" t="s">
        <v>95</v>
      </c>
      <c r="F114" s="21" t="s">
        <v>96</v>
      </c>
      <c r="G114" s="188" t="s">
        <v>2060</v>
      </c>
      <c r="H114" s="345">
        <v>2</v>
      </c>
      <c r="I114" s="354"/>
    </row>
    <row r="115" spans="1:12" ht="47.25" x14ac:dyDescent="0.25">
      <c r="A115" s="149" t="s">
        <v>2078</v>
      </c>
      <c r="B115" s="3"/>
      <c r="C115" s="4"/>
      <c r="D115" s="49"/>
      <c r="E115" s="23" t="s">
        <v>97</v>
      </c>
      <c r="F115" s="21" t="s">
        <v>98</v>
      </c>
      <c r="G115" s="188" t="s">
        <v>2060</v>
      </c>
      <c r="H115" s="345">
        <v>2</v>
      </c>
      <c r="I115" s="354"/>
    </row>
    <row r="116" spans="1:12" ht="30" x14ac:dyDescent="0.25">
      <c r="A116" s="149" t="s">
        <v>2078</v>
      </c>
      <c r="B116" s="3"/>
      <c r="C116" s="4"/>
      <c r="D116" s="49"/>
      <c r="E116" s="27" t="s">
        <v>2166</v>
      </c>
      <c r="F116" s="200" t="s">
        <v>100</v>
      </c>
      <c r="G116" s="181" t="s">
        <v>2060</v>
      </c>
      <c r="H116" s="345">
        <v>2</v>
      </c>
      <c r="I116" s="354"/>
    </row>
    <row r="117" spans="1:12" ht="30" x14ac:dyDescent="0.25">
      <c r="A117" s="149" t="s">
        <v>2078</v>
      </c>
      <c r="B117" s="3"/>
      <c r="C117" s="155"/>
      <c r="D117" s="122"/>
      <c r="E117" s="27" t="s">
        <v>1929</v>
      </c>
      <c r="F117" s="108"/>
      <c r="G117" s="181" t="s">
        <v>2056</v>
      </c>
      <c r="H117" s="345">
        <v>2</v>
      </c>
      <c r="I117" s="354"/>
    </row>
    <row r="118" spans="1:12" ht="15.75" customHeight="1" x14ac:dyDescent="0.25">
      <c r="A118" s="149" t="s">
        <v>2078</v>
      </c>
      <c r="B118" s="3"/>
      <c r="C118" s="161"/>
      <c r="D118" s="280" t="s">
        <v>101</v>
      </c>
      <c r="E118" s="281"/>
      <c r="F118" s="281"/>
      <c r="G118" s="281"/>
      <c r="H118" s="281"/>
      <c r="I118" s="282"/>
      <c r="J118" s="239">
        <f>J119+J137+J145+J154+J192</f>
        <v>150</v>
      </c>
      <c r="K118" s="239">
        <f>K119+K137+K145+K154+K192</f>
        <v>150</v>
      </c>
      <c r="L118" s="247">
        <f>J118/K118</f>
        <v>1</v>
      </c>
    </row>
    <row r="119" spans="1:12" ht="27.75" customHeight="1" x14ac:dyDescent="0.25">
      <c r="A119" s="149" t="s">
        <v>2078</v>
      </c>
      <c r="B119" s="3" t="s">
        <v>102</v>
      </c>
      <c r="C119" s="283" t="s">
        <v>103</v>
      </c>
      <c r="D119" s="284"/>
      <c r="E119" s="284"/>
      <c r="F119" s="284"/>
      <c r="G119" s="285"/>
      <c r="H119" s="284"/>
      <c r="I119" s="286"/>
      <c r="J119" s="239">
        <f>SUM(H120:H136)</f>
        <v>34</v>
      </c>
      <c r="K119" s="239">
        <f>COUNT(H120:H136)*2</f>
        <v>34</v>
      </c>
    </row>
    <row r="120" spans="1:12" ht="114" customHeight="1" x14ac:dyDescent="0.25">
      <c r="A120" s="149" t="s">
        <v>2078</v>
      </c>
      <c r="B120" s="3" t="s">
        <v>1235</v>
      </c>
      <c r="C120" s="18"/>
      <c r="D120" s="18" t="s">
        <v>1573</v>
      </c>
      <c r="E120" s="19" t="s">
        <v>1484</v>
      </c>
      <c r="F120" s="30" t="s">
        <v>1849</v>
      </c>
      <c r="G120" s="185" t="s">
        <v>1838</v>
      </c>
      <c r="H120" s="355">
        <v>2</v>
      </c>
      <c r="I120" s="347"/>
      <c r="J120" s="239">
        <f>SUM(H120:H131)</f>
        <v>24</v>
      </c>
      <c r="K120" s="239">
        <f>COUNT(H120:H131)*2</f>
        <v>24</v>
      </c>
    </row>
    <row r="121" spans="1:12" ht="60" x14ac:dyDescent="0.25">
      <c r="A121" s="149" t="s">
        <v>2078</v>
      </c>
      <c r="B121" s="3"/>
      <c r="C121" s="4"/>
      <c r="D121" s="4"/>
      <c r="E121" s="19" t="s">
        <v>1483</v>
      </c>
      <c r="F121" s="30" t="s">
        <v>1485</v>
      </c>
      <c r="G121" s="185" t="s">
        <v>1838</v>
      </c>
      <c r="H121" s="355">
        <v>2</v>
      </c>
      <c r="I121" s="347"/>
    </row>
    <row r="122" spans="1:12" ht="31.5" x14ac:dyDescent="0.25">
      <c r="A122" s="149" t="s">
        <v>2078</v>
      </c>
      <c r="B122" s="3"/>
      <c r="C122" s="4"/>
      <c r="D122" s="4"/>
      <c r="E122" s="19" t="s">
        <v>109</v>
      </c>
      <c r="F122" s="22" t="s">
        <v>1574</v>
      </c>
      <c r="G122" s="185" t="s">
        <v>1838</v>
      </c>
      <c r="H122" s="355">
        <v>2</v>
      </c>
      <c r="I122" s="346"/>
    </row>
    <row r="123" spans="1:12" ht="30" x14ac:dyDescent="0.25">
      <c r="A123" s="149" t="s">
        <v>2078</v>
      </c>
      <c r="B123" s="3"/>
      <c r="C123" s="4"/>
      <c r="D123" s="4"/>
      <c r="E123" s="14" t="s">
        <v>1575</v>
      </c>
      <c r="F123" s="85" t="s">
        <v>112</v>
      </c>
      <c r="G123" s="185" t="s">
        <v>1838</v>
      </c>
      <c r="H123" s="355">
        <v>2</v>
      </c>
      <c r="I123" s="346"/>
    </row>
    <row r="124" spans="1:12" ht="30" x14ac:dyDescent="0.25">
      <c r="A124" s="149" t="s">
        <v>2078</v>
      </c>
      <c r="B124" s="3"/>
      <c r="C124" s="4"/>
      <c r="D124" s="4"/>
      <c r="E124" s="31" t="s">
        <v>113</v>
      </c>
      <c r="F124" s="66"/>
      <c r="G124" s="185" t="s">
        <v>1838</v>
      </c>
      <c r="H124" s="355">
        <v>2</v>
      </c>
      <c r="I124" s="346"/>
    </row>
    <row r="125" spans="1:12" ht="60" x14ac:dyDescent="0.25">
      <c r="A125" s="149" t="s">
        <v>2078</v>
      </c>
      <c r="B125" s="3"/>
      <c r="C125" s="4"/>
      <c r="D125" s="4"/>
      <c r="E125" s="4" t="s">
        <v>1486</v>
      </c>
      <c r="F125" s="73" t="s">
        <v>1576</v>
      </c>
      <c r="G125" s="182" t="s">
        <v>1838</v>
      </c>
      <c r="H125" s="355">
        <v>2</v>
      </c>
      <c r="I125" s="346"/>
    </row>
    <row r="126" spans="1:12" ht="47.25" x14ac:dyDescent="0.25">
      <c r="A126" s="149" t="s">
        <v>2078</v>
      </c>
      <c r="B126" s="3"/>
      <c r="C126" s="4"/>
      <c r="D126" s="4"/>
      <c r="E126" s="4" t="s">
        <v>1577</v>
      </c>
      <c r="F126" s="68" t="s">
        <v>1850</v>
      </c>
      <c r="G126" s="184" t="s">
        <v>1838</v>
      </c>
      <c r="H126" s="355">
        <v>2</v>
      </c>
      <c r="I126" s="346"/>
    </row>
    <row r="127" spans="1:12" ht="60" x14ac:dyDescent="0.25">
      <c r="A127" s="149" t="s">
        <v>2078</v>
      </c>
      <c r="B127" s="3"/>
      <c r="C127" s="4"/>
      <c r="D127" s="4"/>
      <c r="E127" s="49" t="s">
        <v>1578</v>
      </c>
      <c r="F127" s="85" t="s">
        <v>1579</v>
      </c>
      <c r="G127" s="185" t="s">
        <v>1840</v>
      </c>
      <c r="H127" s="355">
        <v>2</v>
      </c>
      <c r="I127" s="346"/>
    </row>
    <row r="128" spans="1:12" ht="110.25" customHeight="1" x14ac:dyDescent="0.25">
      <c r="A128" s="149" t="s">
        <v>2078</v>
      </c>
      <c r="B128" s="3"/>
      <c r="C128" s="4"/>
      <c r="D128" s="4"/>
      <c r="E128" s="4" t="s">
        <v>120</v>
      </c>
      <c r="F128" s="89" t="s">
        <v>1851</v>
      </c>
      <c r="G128" s="185" t="s">
        <v>1845</v>
      </c>
      <c r="H128" s="355">
        <v>2</v>
      </c>
      <c r="I128" s="346"/>
    </row>
    <row r="129" spans="1:11" ht="50.25" customHeight="1" x14ac:dyDescent="0.25">
      <c r="A129" s="149" t="s">
        <v>2078</v>
      </c>
      <c r="B129" s="3"/>
      <c r="C129" s="4"/>
      <c r="D129" s="4"/>
      <c r="E129" s="14" t="s">
        <v>1580</v>
      </c>
      <c r="F129" s="85" t="s">
        <v>2015</v>
      </c>
      <c r="G129" s="185" t="s">
        <v>1838</v>
      </c>
      <c r="H129" s="355">
        <v>2</v>
      </c>
      <c r="I129" s="346"/>
    </row>
    <row r="130" spans="1:11" ht="51" customHeight="1" x14ac:dyDescent="0.25">
      <c r="A130" s="149" t="s">
        <v>2078</v>
      </c>
      <c r="B130" s="3"/>
      <c r="C130" s="4"/>
      <c r="D130" s="4"/>
      <c r="E130" s="14" t="s">
        <v>1490</v>
      </c>
      <c r="F130" s="85" t="s">
        <v>1581</v>
      </c>
      <c r="G130" s="185" t="s">
        <v>1838</v>
      </c>
      <c r="H130" s="355">
        <v>2</v>
      </c>
      <c r="I130" s="346"/>
    </row>
    <row r="131" spans="1:11" ht="32.25" customHeight="1" x14ac:dyDescent="0.25">
      <c r="A131" s="149" t="s">
        <v>90</v>
      </c>
      <c r="B131" s="3"/>
      <c r="C131" s="4"/>
      <c r="D131" s="4"/>
      <c r="E131" s="14" t="s">
        <v>1582</v>
      </c>
      <c r="F131" s="85" t="s">
        <v>1583</v>
      </c>
      <c r="G131" s="182" t="s">
        <v>1838</v>
      </c>
      <c r="H131" s="355">
        <v>2</v>
      </c>
      <c r="I131" s="343" t="s">
        <v>90</v>
      </c>
    </row>
    <row r="132" spans="1:11" ht="111" customHeight="1" x14ac:dyDescent="0.25">
      <c r="A132" s="149" t="s">
        <v>2078</v>
      </c>
      <c r="B132" s="3" t="s">
        <v>1236</v>
      </c>
      <c r="C132" s="4"/>
      <c r="D132" s="4" t="s">
        <v>1584</v>
      </c>
      <c r="E132" s="24" t="s">
        <v>2167</v>
      </c>
      <c r="F132" s="21" t="s">
        <v>1852</v>
      </c>
      <c r="G132" s="190" t="s">
        <v>1845</v>
      </c>
      <c r="H132" s="355">
        <v>2</v>
      </c>
      <c r="I132" s="346"/>
      <c r="J132" s="239">
        <f>SUM(H132:H134)</f>
        <v>6</v>
      </c>
      <c r="K132" s="239">
        <f>COUNT(H132:H134)*2</f>
        <v>6</v>
      </c>
    </row>
    <row r="133" spans="1:11" ht="45" x14ac:dyDescent="0.25">
      <c r="A133" s="149" t="s">
        <v>2078</v>
      </c>
      <c r="B133" s="3"/>
      <c r="C133" s="4"/>
      <c r="D133" s="4"/>
      <c r="E133" s="24" t="s">
        <v>129</v>
      </c>
      <c r="F133" s="89" t="s">
        <v>1585</v>
      </c>
      <c r="G133" s="185" t="s">
        <v>1845</v>
      </c>
      <c r="H133" s="355">
        <v>2</v>
      </c>
      <c r="I133" s="346"/>
    </row>
    <row r="134" spans="1:11" ht="90" x14ac:dyDescent="0.25">
      <c r="A134" s="149" t="s">
        <v>2078</v>
      </c>
      <c r="B134" s="3"/>
      <c r="C134" s="4"/>
      <c r="D134" s="4"/>
      <c r="E134" s="32" t="s">
        <v>130</v>
      </c>
      <c r="F134" s="89" t="s">
        <v>1853</v>
      </c>
      <c r="G134" s="185" t="s">
        <v>1845</v>
      </c>
      <c r="H134" s="355">
        <v>2</v>
      </c>
      <c r="I134" s="346"/>
    </row>
    <row r="135" spans="1:11" ht="90" x14ac:dyDescent="0.25">
      <c r="A135" s="149" t="s">
        <v>2078</v>
      </c>
      <c r="B135" s="3" t="s">
        <v>1393</v>
      </c>
      <c r="C135" s="68"/>
      <c r="D135" s="122" t="s">
        <v>1394</v>
      </c>
      <c r="E135" s="32" t="s">
        <v>1395</v>
      </c>
      <c r="F135" s="31" t="s">
        <v>2168</v>
      </c>
      <c r="G135" s="185" t="s">
        <v>1818</v>
      </c>
      <c r="H135" s="355">
        <v>2</v>
      </c>
      <c r="I135" s="356"/>
      <c r="J135" s="239">
        <f>SUM(H135:H136)</f>
        <v>4</v>
      </c>
      <c r="K135" s="239">
        <f>COUNT(H135:H136)*2</f>
        <v>4</v>
      </c>
    </row>
    <row r="136" spans="1:11" ht="88.5" customHeight="1" x14ac:dyDescent="0.25">
      <c r="A136" s="149" t="s">
        <v>2078</v>
      </c>
      <c r="B136" s="3"/>
      <c r="C136" s="68"/>
      <c r="D136" s="49"/>
      <c r="E136" s="32" t="s">
        <v>1396</v>
      </c>
      <c r="F136" s="31" t="s">
        <v>1948</v>
      </c>
      <c r="G136" s="185" t="s">
        <v>1848</v>
      </c>
      <c r="H136" s="355">
        <v>2</v>
      </c>
      <c r="I136" s="356" t="s">
        <v>402</v>
      </c>
    </row>
    <row r="137" spans="1:11" ht="28.5" customHeight="1" x14ac:dyDescent="0.25">
      <c r="A137" s="149" t="s">
        <v>2078</v>
      </c>
      <c r="B137" s="3" t="s">
        <v>132</v>
      </c>
      <c r="C137" s="299" t="s">
        <v>133</v>
      </c>
      <c r="D137" s="285"/>
      <c r="E137" s="285"/>
      <c r="F137" s="285"/>
      <c r="G137" s="285"/>
      <c r="H137" s="285"/>
      <c r="I137" s="300"/>
      <c r="J137" s="239">
        <f>SUM(H138:H144)</f>
        <v>14</v>
      </c>
      <c r="K137" s="239">
        <f>COUNT(H138:H144)*2</f>
        <v>14</v>
      </c>
    </row>
    <row r="138" spans="1:11" ht="85.5" customHeight="1" x14ac:dyDescent="0.25">
      <c r="A138" s="149" t="s">
        <v>2078</v>
      </c>
      <c r="B138" s="3" t="s">
        <v>1237</v>
      </c>
      <c r="C138" s="4"/>
      <c r="D138" s="4" t="s">
        <v>1586</v>
      </c>
      <c r="E138" s="14" t="s">
        <v>1587</v>
      </c>
      <c r="F138" s="89" t="s">
        <v>1588</v>
      </c>
      <c r="G138" s="181" t="s">
        <v>1818</v>
      </c>
      <c r="H138" s="345">
        <v>2</v>
      </c>
      <c r="I138" s="346"/>
      <c r="J138" s="239">
        <f>SUM(H138)</f>
        <v>2</v>
      </c>
      <c r="K138" s="239">
        <f>COUNT(H138)*2</f>
        <v>2</v>
      </c>
    </row>
    <row r="139" spans="1:11" ht="117.75" customHeight="1" x14ac:dyDescent="0.25">
      <c r="A139" s="149" t="s">
        <v>2078</v>
      </c>
      <c r="B139" s="3" t="s">
        <v>1238</v>
      </c>
      <c r="C139" s="4"/>
      <c r="D139" s="4" t="s">
        <v>137</v>
      </c>
      <c r="E139" s="9" t="s">
        <v>138</v>
      </c>
      <c r="F139" s="68" t="s">
        <v>2038</v>
      </c>
      <c r="G139" s="184" t="s">
        <v>1815</v>
      </c>
      <c r="H139" s="345">
        <v>2</v>
      </c>
      <c r="I139" s="346"/>
      <c r="J139" s="239">
        <f>SUM(H139:H141)</f>
        <v>6</v>
      </c>
      <c r="K139" s="239">
        <f>COUNT(H139:H141)*2</f>
        <v>6</v>
      </c>
    </row>
    <row r="140" spans="1:11" ht="45" x14ac:dyDescent="0.25">
      <c r="A140" s="149" t="s">
        <v>2078</v>
      </c>
      <c r="B140" s="3"/>
      <c r="C140" s="4"/>
      <c r="D140" s="4"/>
      <c r="E140" s="14" t="s">
        <v>140</v>
      </c>
      <c r="F140" s="89" t="s">
        <v>1498</v>
      </c>
      <c r="G140" s="184" t="s">
        <v>1815</v>
      </c>
      <c r="H140" s="345">
        <v>2</v>
      </c>
      <c r="I140" s="346"/>
    </row>
    <row r="141" spans="1:11" ht="75" x14ac:dyDescent="0.25">
      <c r="A141" s="149" t="s">
        <v>2078</v>
      </c>
      <c r="B141" s="3"/>
      <c r="C141" s="4"/>
      <c r="D141" s="4"/>
      <c r="E141" s="14" t="s">
        <v>1472</v>
      </c>
      <c r="F141" s="73" t="s">
        <v>2041</v>
      </c>
      <c r="G141" s="184" t="s">
        <v>1815</v>
      </c>
      <c r="H141" s="345">
        <v>2</v>
      </c>
      <c r="I141" s="346"/>
    </row>
    <row r="142" spans="1:11" ht="31.5" x14ac:dyDescent="0.25">
      <c r="A142" s="149" t="s">
        <v>2078</v>
      </c>
      <c r="B142" s="3" t="s">
        <v>1239</v>
      </c>
      <c r="C142" s="4"/>
      <c r="D142" s="4" t="s">
        <v>144</v>
      </c>
      <c r="E142" s="24" t="s">
        <v>1854</v>
      </c>
      <c r="G142" s="182" t="s">
        <v>1815</v>
      </c>
      <c r="H142" s="345">
        <v>2</v>
      </c>
      <c r="I142" s="346"/>
      <c r="J142" s="239">
        <f>SUM(H142:H144)</f>
        <v>6</v>
      </c>
      <c r="K142" s="239">
        <f>COUNT(H142:H144)*2</f>
        <v>6</v>
      </c>
    </row>
    <row r="143" spans="1:11" ht="45" x14ac:dyDescent="0.25">
      <c r="A143" s="149" t="s">
        <v>2078</v>
      </c>
      <c r="B143" s="3"/>
      <c r="C143" s="4"/>
      <c r="D143" s="4"/>
      <c r="E143" s="24" t="s">
        <v>1855</v>
      </c>
      <c r="F143" s="87"/>
      <c r="G143" s="182" t="s">
        <v>1815</v>
      </c>
      <c r="H143" s="345">
        <v>2</v>
      </c>
      <c r="I143" s="346"/>
    </row>
    <row r="144" spans="1:11" ht="63.75" customHeight="1" x14ac:dyDescent="0.25">
      <c r="A144" s="149" t="s">
        <v>2078</v>
      </c>
      <c r="B144" s="3"/>
      <c r="C144" s="4"/>
      <c r="D144" s="4"/>
      <c r="E144" s="26" t="s">
        <v>148</v>
      </c>
      <c r="F144" s="21" t="s">
        <v>149</v>
      </c>
      <c r="G144" s="181" t="s">
        <v>1838</v>
      </c>
      <c r="H144" s="345">
        <v>2</v>
      </c>
      <c r="I144" s="346"/>
    </row>
    <row r="145" spans="1:11" ht="33.75" customHeight="1" x14ac:dyDescent="0.25">
      <c r="A145" s="149" t="s">
        <v>2078</v>
      </c>
      <c r="B145" s="3" t="s">
        <v>150</v>
      </c>
      <c r="C145" s="299" t="s">
        <v>151</v>
      </c>
      <c r="D145" s="285"/>
      <c r="E145" s="285"/>
      <c r="F145" s="285"/>
      <c r="G145" s="285"/>
      <c r="H145" s="285"/>
      <c r="I145" s="300"/>
      <c r="J145" s="239">
        <f>SUM(H146:H153)</f>
        <v>16</v>
      </c>
      <c r="K145" s="239">
        <f>COUNT(H146:H153)*2</f>
        <v>16</v>
      </c>
    </row>
    <row r="146" spans="1:11" ht="105" x14ac:dyDescent="0.25">
      <c r="A146" s="149" t="s">
        <v>2078</v>
      </c>
      <c r="B146" s="3" t="s">
        <v>1241</v>
      </c>
      <c r="C146" s="4"/>
      <c r="D146" s="4" t="s">
        <v>152</v>
      </c>
      <c r="E146" s="14" t="s">
        <v>153</v>
      </c>
      <c r="F146" s="89" t="s">
        <v>2039</v>
      </c>
      <c r="G146" s="185" t="s">
        <v>1848</v>
      </c>
      <c r="H146" s="345">
        <v>2</v>
      </c>
      <c r="I146" s="346"/>
      <c r="J146" s="239">
        <f>SUM(H146:H148)</f>
        <v>6</v>
      </c>
      <c r="K146" s="239">
        <f>COUNT(H146:H148)*2</f>
        <v>6</v>
      </c>
    </row>
    <row r="147" spans="1:11" ht="45" x14ac:dyDescent="0.25">
      <c r="A147" s="149" t="s">
        <v>2078</v>
      </c>
      <c r="B147" s="3"/>
      <c r="C147" s="4"/>
      <c r="D147" s="4"/>
      <c r="E147" s="31" t="s">
        <v>1589</v>
      </c>
      <c r="F147" s="89" t="s">
        <v>2169</v>
      </c>
      <c r="G147" s="185" t="s">
        <v>1848</v>
      </c>
      <c r="H147" s="345">
        <v>2</v>
      </c>
      <c r="I147" s="346"/>
    </row>
    <row r="148" spans="1:11" ht="51.75" customHeight="1" x14ac:dyDescent="0.25">
      <c r="A148" s="149" t="s">
        <v>2078</v>
      </c>
      <c r="B148" s="3"/>
      <c r="C148" s="4"/>
      <c r="D148" s="4"/>
      <c r="E148" s="31" t="s">
        <v>1475</v>
      </c>
      <c r="F148" s="89" t="s">
        <v>1591</v>
      </c>
      <c r="G148" s="185" t="s">
        <v>1848</v>
      </c>
      <c r="H148" s="345">
        <v>2</v>
      </c>
      <c r="I148" s="346"/>
    </row>
    <row r="149" spans="1:11" ht="150" x14ac:dyDescent="0.25">
      <c r="A149" s="149" t="s">
        <v>2078</v>
      </c>
      <c r="B149" s="3" t="s">
        <v>1242</v>
      </c>
      <c r="C149" s="4"/>
      <c r="D149" s="4" t="s">
        <v>157</v>
      </c>
      <c r="E149" s="49" t="s">
        <v>1590</v>
      </c>
      <c r="F149" s="89" t="s">
        <v>1986</v>
      </c>
      <c r="G149" s="185" t="s">
        <v>1848</v>
      </c>
      <c r="H149" s="345">
        <v>2</v>
      </c>
      <c r="I149" s="346"/>
      <c r="J149" s="239">
        <f>SUM(H149:H153)</f>
        <v>10</v>
      </c>
      <c r="K149" s="239">
        <f>COUNT(H149:H153)*2</f>
        <v>10</v>
      </c>
    </row>
    <row r="150" spans="1:11" ht="180" x14ac:dyDescent="0.25">
      <c r="A150" s="149" t="s">
        <v>2078</v>
      </c>
      <c r="B150" s="3"/>
      <c r="C150" s="4"/>
      <c r="D150" s="4"/>
      <c r="E150" s="49" t="s">
        <v>1474</v>
      </c>
      <c r="F150" s="89" t="s">
        <v>2170</v>
      </c>
      <c r="G150" s="185" t="s">
        <v>1848</v>
      </c>
      <c r="H150" s="345">
        <v>2</v>
      </c>
      <c r="I150" s="346"/>
    </row>
    <row r="151" spans="1:11" ht="120" x14ac:dyDescent="0.25">
      <c r="A151" s="149" t="s">
        <v>2078</v>
      </c>
      <c r="B151" s="3"/>
      <c r="C151" s="4"/>
      <c r="D151" s="4"/>
      <c r="E151" s="31" t="s">
        <v>1473</v>
      </c>
      <c r="F151" s="89" t="s">
        <v>1987</v>
      </c>
      <c r="G151" s="185" t="s">
        <v>1848</v>
      </c>
      <c r="H151" s="345">
        <v>2</v>
      </c>
      <c r="I151" s="346"/>
    </row>
    <row r="152" spans="1:11" ht="60" x14ac:dyDescent="0.25">
      <c r="A152" s="149" t="s">
        <v>2078</v>
      </c>
      <c r="B152" s="3"/>
      <c r="C152" s="4"/>
      <c r="D152" s="4"/>
      <c r="E152" s="31" t="s">
        <v>164</v>
      </c>
      <c r="F152" s="89" t="s">
        <v>2040</v>
      </c>
      <c r="G152" s="185" t="s">
        <v>1848</v>
      </c>
      <c r="H152" s="345">
        <v>2</v>
      </c>
      <c r="I152" s="346"/>
    </row>
    <row r="153" spans="1:11" ht="75" x14ac:dyDescent="0.25">
      <c r="A153" s="149" t="s">
        <v>2078</v>
      </c>
      <c r="B153" s="3"/>
      <c r="C153" s="4"/>
      <c r="D153" s="4"/>
      <c r="E153" s="31" t="s">
        <v>1856</v>
      </c>
      <c r="F153" s="89" t="s">
        <v>1857</v>
      </c>
      <c r="G153" s="185" t="s">
        <v>1848</v>
      </c>
      <c r="H153" s="345">
        <v>2</v>
      </c>
      <c r="I153" s="346"/>
    </row>
    <row r="154" spans="1:11" ht="30" customHeight="1" x14ac:dyDescent="0.25">
      <c r="A154" s="149" t="s">
        <v>2078</v>
      </c>
      <c r="B154" s="3" t="s">
        <v>169</v>
      </c>
      <c r="C154" s="299" t="s">
        <v>170</v>
      </c>
      <c r="D154" s="285"/>
      <c r="E154" s="285"/>
      <c r="F154" s="285"/>
      <c r="G154" s="285"/>
      <c r="H154" s="285"/>
      <c r="I154" s="300"/>
      <c r="J154" s="239">
        <f>SUM(H155:H191)</f>
        <v>74</v>
      </c>
      <c r="K154" s="239">
        <f>COUNT(H155:H191)*2</f>
        <v>74</v>
      </c>
    </row>
    <row r="155" spans="1:11" ht="31.5" x14ac:dyDescent="0.25">
      <c r="A155" s="149" t="s">
        <v>2078</v>
      </c>
      <c r="B155" s="3" t="s">
        <v>1243</v>
      </c>
      <c r="C155" s="4"/>
      <c r="D155" s="4" t="s">
        <v>171</v>
      </c>
      <c r="E155" s="38" t="s">
        <v>1592</v>
      </c>
      <c r="F155" s="91" t="s">
        <v>1499</v>
      </c>
      <c r="G155" s="190" t="s">
        <v>1858</v>
      </c>
      <c r="H155" s="345">
        <v>2</v>
      </c>
      <c r="I155" s="346"/>
      <c r="J155" s="239">
        <f>SUM(H155:H186)</f>
        <v>64</v>
      </c>
      <c r="K155" s="239">
        <f>COUNT(H155:H186)*2</f>
        <v>64</v>
      </c>
    </row>
    <row r="156" spans="1:11" ht="57" customHeight="1" x14ac:dyDescent="0.25">
      <c r="A156" s="149" t="s">
        <v>2078</v>
      </c>
      <c r="B156" s="3"/>
      <c r="C156" s="4"/>
      <c r="D156" s="4"/>
      <c r="E156" s="38" t="s">
        <v>1593</v>
      </c>
      <c r="F156" s="91" t="s">
        <v>1594</v>
      </c>
      <c r="G156" s="190" t="s">
        <v>1858</v>
      </c>
      <c r="H156" s="345">
        <v>2</v>
      </c>
      <c r="I156" s="346"/>
    </row>
    <row r="157" spans="1:11" ht="83.25" customHeight="1" x14ac:dyDescent="0.25">
      <c r="A157" s="149" t="s">
        <v>2078</v>
      </c>
      <c r="B157" s="3"/>
      <c r="C157" s="4"/>
      <c r="D157" s="4"/>
      <c r="E157" s="38" t="s">
        <v>1595</v>
      </c>
      <c r="F157" s="91" t="s">
        <v>1596</v>
      </c>
      <c r="G157" s="190" t="s">
        <v>1858</v>
      </c>
      <c r="H157" s="345">
        <v>2</v>
      </c>
      <c r="I157" s="346"/>
    </row>
    <row r="158" spans="1:11" ht="108.75" customHeight="1" x14ac:dyDescent="0.25">
      <c r="A158" s="149" t="s">
        <v>2079</v>
      </c>
      <c r="B158" s="3"/>
      <c r="C158" s="4"/>
      <c r="D158" s="4"/>
      <c r="E158" s="38" t="s">
        <v>1597</v>
      </c>
      <c r="F158" s="91" t="s">
        <v>2171</v>
      </c>
      <c r="G158" s="190" t="s">
        <v>1858</v>
      </c>
      <c r="H158" s="345">
        <v>2</v>
      </c>
      <c r="I158" s="346"/>
    </row>
    <row r="159" spans="1:11" ht="30" x14ac:dyDescent="0.25">
      <c r="A159" s="149" t="s">
        <v>2078</v>
      </c>
      <c r="B159" s="3"/>
      <c r="C159" s="4"/>
      <c r="D159" s="4"/>
      <c r="E159" s="38" t="s">
        <v>180</v>
      </c>
      <c r="F159" s="91" t="s">
        <v>181</v>
      </c>
      <c r="G159" s="190" t="s">
        <v>1858</v>
      </c>
      <c r="H159" s="345">
        <v>2</v>
      </c>
      <c r="I159" s="346"/>
    </row>
    <row r="160" spans="1:11" ht="30" x14ac:dyDescent="0.25">
      <c r="A160" s="149" t="s">
        <v>2078</v>
      </c>
      <c r="B160" s="3"/>
      <c r="C160" s="4"/>
      <c r="D160" s="4"/>
      <c r="E160" s="38" t="s">
        <v>182</v>
      </c>
      <c r="F160" s="91" t="s">
        <v>183</v>
      </c>
      <c r="G160" s="190" t="s">
        <v>1858</v>
      </c>
      <c r="H160" s="345">
        <v>2</v>
      </c>
      <c r="I160" s="346"/>
    </row>
    <row r="161" spans="1:9" ht="210" x14ac:dyDescent="0.25">
      <c r="A161" s="149" t="s">
        <v>2078</v>
      </c>
      <c r="B161" s="3"/>
      <c r="C161" s="4"/>
      <c r="D161" s="4"/>
      <c r="E161" s="38" t="s">
        <v>184</v>
      </c>
      <c r="F161" s="91" t="s">
        <v>1500</v>
      </c>
      <c r="G161" s="190" t="s">
        <v>1858</v>
      </c>
      <c r="H161" s="345">
        <v>2</v>
      </c>
      <c r="I161" s="346"/>
    </row>
    <row r="162" spans="1:9" ht="75" x14ac:dyDescent="0.25">
      <c r="A162" s="149" t="s">
        <v>2078</v>
      </c>
      <c r="B162" s="3"/>
      <c r="C162" s="4"/>
      <c r="D162" s="4"/>
      <c r="E162" s="38" t="s">
        <v>186</v>
      </c>
      <c r="F162" s="91" t="s">
        <v>187</v>
      </c>
      <c r="G162" s="190" t="s">
        <v>1858</v>
      </c>
      <c r="H162" s="345">
        <v>2</v>
      </c>
      <c r="I162" s="346"/>
    </row>
    <row r="163" spans="1:9" ht="75" x14ac:dyDescent="0.25">
      <c r="A163" s="149" t="s">
        <v>2078</v>
      </c>
      <c r="B163" s="3"/>
      <c r="C163" s="4"/>
      <c r="D163" s="4"/>
      <c r="E163" s="38" t="s">
        <v>188</v>
      </c>
      <c r="F163" s="163" t="s">
        <v>189</v>
      </c>
      <c r="G163" s="190" t="s">
        <v>1858</v>
      </c>
      <c r="H163" s="345">
        <v>2</v>
      </c>
      <c r="I163" s="346"/>
    </row>
    <row r="164" spans="1:9" ht="90" x14ac:dyDescent="0.25">
      <c r="A164" s="149" t="s">
        <v>2078</v>
      </c>
      <c r="B164" s="3"/>
      <c r="C164" s="4"/>
      <c r="D164" s="4"/>
      <c r="E164" s="38" t="s">
        <v>1502</v>
      </c>
      <c r="F164" s="91" t="s">
        <v>1503</v>
      </c>
      <c r="G164" s="190" t="s">
        <v>1858</v>
      </c>
      <c r="H164" s="345">
        <v>2</v>
      </c>
      <c r="I164" s="346"/>
    </row>
    <row r="165" spans="1:9" ht="30" x14ac:dyDescent="0.25">
      <c r="A165" s="149" t="s">
        <v>2084</v>
      </c>
      <c r="B165" s="3"/>
      <c r="C165" s="4"/>
      <c r="D165" s="4"/>
      <c r="E165" s="38" t="s">
        <v>192</v>
      </c>
      <c r="F165" s="91" t="s">
        <v>1501</v>
      </c>
      <c r="G165" s="190" t="s">
        <v>1858</v>
      </c>
      <c r="H165" s="345">
        <v>2</v>
      </c>
      <c r="I165" s="346"/>
    </row>
    <row r="166" spans="1:9" ht="45" x14ac:dyDescent="0.25">
      <c r="A166" s="149" t="s">
        <v>2079</v>
      </c>
      <c r="B166" s="3"/>
      <c r="C166" s="4"/>
      <c r="D166" s="4"/>
      <c r="E166" s="38" t="s">
        <v>194</v>
      </c>
      <c r="F166" s="91" t="s">
        <v>1504</v>
      </c>
      <c r="G166" s="190" t="s">
        <v>1858</v>
      </c>
      <c r="H166" s="345">
        <v>2</v>
      </c>
      <c r="I166" s="346"/>
    </row>
    <row r="167" spans="1:9" ht="45" x14ac:dyDescent="0.25">
      <c r="A167" s="149" t="s">
        <v>2079</v>
      </c>
      <c r="B167" s="3"/>
      <c r="C167" s="4"/>
      <c r="D167" s="4"/>
      <c r="E167" s="38" t="s">
        <v>1598</v>
      </c>
      <c r="F167" s="91" t="s">
        <v>1505</v>
      </c>
      <c r="G167" s="190" t="s">
        <v>1858</v>
      </c>
      <c r="H167" s="345">
        <v>2</v>
      </c>
      <c r="I167" s="346"/>
    </row>
    <row r="168" spans="1:9" ht="39.75" customHeight="1" x14ac:dyDescent="0.25">
      <c r="A168" s="149" t="s">
        <v>2079</v>
      </c>
      <c r="B168" s="3"/>
      <c r="C168" s="4"/>
      <c r="D168" s="4"/>
      <c r="E168" s="38" t="s">
        <v>1599</v>
      </c>
      <c r="F168" s="91" t="s">
        <v>198</v>
      </c>
      <c r="G168" s="190" t="s">
        <v>1858</v>
      </c>
      <c r="H168" s="345">
        <v>2</v>
      </c>
      <c r="I168" s="346"/>
    </row>
    <row r="169" spans="1:9" ht="41.25" customHeight="1" x14ac:dyDescent="0.25">
      <c r="A169" s="149" t="s">
        <v>2078</v>
      </c>
      <c r="B169" s="3"/>
      <c r="C169" s="4"/>
      <c r="D169" s="4"/>
      <c r="E169" s="38" t="s">
        <v>1600</v>
      </c>
      <c r="F169" s="91" t="s">
        <v>1601</v>
      </c>
      <c r="G169" s="190" t="s">
        <v>1858</v>
      </c>
      <c r="H169" s="345">
        <v>2</v>
      </c>
      <c r="I169" s="346"/>
    </row>
    <row r="170" spans="1:9" ht="41.25" customHeight="1" x14ac:dyDescent="0.25">
      <c r="A170" s="149" t="s">
        <v>2078</v>
      </c>
      <c r="B170" s="3"/>
      <c r="C170" s="4"/>
      <c r="D170" s="4"/>
      <c r="E170" s="38" t="s">
        <v>201</v>
      </c>
      <c r="F170" s="91" t="s">
        <v>1506</v>
      </c>
      <c r="G170" s="190" t="s">
        <v>1858</v>
      </c>
      <c r="H170" s="345">
        <v>2</v>
      </c>
      <c r="I170" s="346"/>
    </row>
    <row r="171" spans="1:9" ht="41.25" customHeight="1" x14ac:dyDescent="0.25">
      <c r="A171" s="149" t="s">
        <v>2086</v>
      </c>
      <c r="B171" s="3"/>
      <c r="C171" s="4"/>
      <c r="D171" s="4"/>
      <c r="E171" s="38" t="s">
        <v>1507</v>
      </c>
      <c r="F171" s="91" t="s">
        <v>1508</v>
      </c>
      <c r="G171" s="190" t="s">
        <v>1858</v>
      </c>
      <c r="H171" s="345">
        <v>2</v>
      </c>
      <c r="I171" s="346"/>
    </row>
    <row r="172" spans="1:9" ht="90.75" customHeight="1" x14ac:dyDescent="0.25">
      <c r="A172" s="149" t="s">
        <v>2080</v>
      </c>
      <c r="B172" s="3"/>
      <c r="C172" s="4"/>
      <c r="D172" s="4"/>
      <c r="E172" s="118" t="s">
        <v>1454</v>
      </c>
      <c r="F172" s="163" t="s">
        <v>1515</v>
      </c>
      <c r="G172" s="190" t="s">
        <v>1858</v>
      </c>
      <c r="H172" s="345">
        <v>2</v>
      </c>
      <c r="I172" s="346"/>
    </row>
    <row r="173" spans="1:9" ht="57" customHeight="1" x14ac:dyDescent="0.25">
      <c r="A173" s="149" t="s">
        <v>2081</v>
      </c>
      <c r="B173" s="3"/>
      <c r="C173" s="4"/>
      <c r="D173" s="4"/>
      <c r="E173" s="118" t="s">
        <v>203</v>
      </c>
      <c r="F173" s="38" t="s">
        <v>1602</v>
      </c>
      <c r="G173" s="190" t="s">
        <v>1858</v>
      </c>
      <c r="H173" s="345">
        <v>2</v>
      </c>
      <c r="I173" s="346"/>
    </row>
    <row r="174" spans="1:9" ht="41.25" customHeight="1" x14ac:dyDescent="0.25">
      <c r="A174" s="149" t="s">
        <v>2078</v>
      </c>
      <c r="B174" s="3"/>
      <c r="C174" s="4"/>
      <c r="D174" s="4"/>
      <c r="E174" s="38" t="s">
        <v>205</v>
      </c>
      <c r="F174" s="91" t="s">
        <v>1603</v>
      </c>
      <c r="G174" s="190" t="s">
        <v>1858</v>
      </c>
      <c r="H174" s="345">
        <v>2</v>
      </c>
      <c r="I174" s="346"/>
    </row>
    <row r="175" spans="1:9" ht="73.5" customHeight="1" x14ac:dyDescent="0.25">
      <c r="A175" s="149" t="s">
        <v>2078</v>
      </c>
      <c r="B175" s="3"/>
      <c r="C175" s="4"/>
      <c r="D175" s="4"/>
      <c r="E175" s="38" t="s">
        <v>1604</v>
      </c>
      <c r="F175" s="91" t="s">
        <v>1510</v>
      </c>
      <c r="G175" s="190" t="s">
        <v>1858</v>
      </c>
      <c r="H175" s="345">
        <v>2</v>
      </c>
      <c r="I175" s="346"/>
    </row>
    <row r="176" spans="1:9" ht="45" x14ac:dyDescent="0.25">
      <c r="A176" s="149" t="s">
        <v>2079</v>
      </c>
      <c r="B176" s="3"/>
      <c r="C176" s="4"/>
      <c r="D176" s="4"/>
      <c r="E176" s="38" t="s">
        <v>1605</v>
      </c>
      <c r="F176" s="91" t="s">
        <v>1511</v>
      </c>
      <c r="G176" s="190" t="s">
        <v>1858</v>
      </c>
      <c r="H176" s="345">
        <v>2</v>
      </c>
      <c r="I176" s="346"/>
    </row>
    <row r="177" spans="1:11" ht="30" x14ac:dyDescent="0.25">
      <c r="A177" s="149" t="s">
        <v>2079</v>
      </c>
      <c r="B177" s="3"/>
      <c r="C177" s="4"/>
      <c r="D177" s="4"/>
      <c r="E177" s="38" t="s">
        <v>1606</v>
      </c>
      <c r="F177" s="164" t="s">
        <v>1512</v>
      </c>
      <c r="G177" s="190" t="s">
        <v>1858</v>
      </c>
      <c r="H177" s="345">
        <v>2</v>
      </c>
      <c r="I177" s="346"/>
    </row>
    <row r="178" spans="1:11" ht="30" x14ac:dyDescent="0.25">
      <c r="A178" s="149" t="s">
        <v>90</v>
      </c>
      <c r="B178" s="3"/>
      <c r="C178" s="4"/>
      <c r="D178" s="4"/>
      <c r="E178" s="38" t="s">
        <v>1607</v>
      </c>
      <c r="F178" s="91" t="s">
        <v>1608</v>
      </c>
      <c r="G178" s="190" t="s">
        <v>1858</v>
      </c>
      <c r="H178" s="345">
        <v>2</v>
      </c>
      <c r="I178" s="343" t="s">
        <v>1358</v>
      </c>
    </row>
    <row r="179" spans="1:11" ht="105" x14ac:dyDescent="0.25">
      <c r="A179" s="149" t="s">
        <v>2078</v>
      </c>
      <c r="B179" s="3"/>
      <c r="C179" s="4"/>
      <c r="D179" s="4"/>
      <c r="E179" s="38" t="s">
        <v>2172</v>
      </c>
      <c r="F179" s="91" t="s">
        <v>1513</v>
      </c>
      <c r="G179" s="190" t="s">
        <v>1858</v>
      </c>
      <c r="H179" s="345">
        <v>2</v>
      </c>
      <c r="I179" s="346"/>
    </row>
    <row r="180" spans="1:11" ht="30" x14ac:dyDescent="0.25">
      <c r="A180" s="149" t="s">
        <v>2078</v>
      </c>
      <c r="B180" s="3"/>
      <c r="C180" s="4"/>
      <c r="D180" s="4"/>
      <c r="E180" s="38" t="s">
        <v>217</v>
      </c>
      <c r="F180" s="91" t="s">
        <v>1514</v>
      </c>
      <c r="G180" s="190" t="s">
        <v>1858</v>
      </c>
      <c r="H180" s="345">
        <v>2</v>
      </c>
      <c r="I180" s="346"/>
    </row>
    <row r="181" spans="1:11" ht="60" x14ac:dyDescent="0.25">
      <c r="A181" s="149" t="s">
        <v>2078</v>
      </c>
      <c r="B181" s="3"/>
      <c r="C181" s="4"/>
      <c r="D181" s="4"/>
      <c r="E181" s="38" t="s">
        <v>221</v>
      </c>
      <c r="F181" s="91" t="s">
        <v>1609</v>
      </c>
      <c r="G181" s="190" t="s">
        <v>1858</v>
      </c>
      <c r="H181" s="345">
        <v>2</v>
      </c>
      <c r="I181" s="346"/>
    </row>
    <row r="182" spans="1:11" ht="75.75" customHeight="1" x14ac:dyDescent="0.25">
      <c r="A182" s="149" t="s">
        <v>2078</v>
      </c>
      <c r="B182" s="3"/>
      <c r="C182" s="4"/>
      <c r="D182" s="4"/>
      <c r="E182" s="118" t="s">
        <v>223</v>
      </c>
      <c r="F182" s="163" t="s">
        <v>1977</v>
      </c>
      <c r="G182" s="190" t="s">
        <v>1858</v>
      </c>
      <c r="H182" s="345">
        <v>2</v>
      </c>
      <c r="I182" s="346"/>
    </row>
    <row r="183" spans="1:11" x14ac:dyDescent="0.25">
      <c r="A183" s="149" t="s">
        <v>2078</v>
      </c>
      <c r="B183" s="3"/>
      <c r="C183" s="4"/>
      <c r="D183" s="4"/>
      <c r="E183" s="118" t="s">
        <v>225</v>
      </c>
      <c r="F183" s="163" t="s">
        <v>226</v>
      </c>
      <c r="G183" s="190" t="s">
        <v>1858</v>
      </c>
      <c r="H183" s="345">
        <v>2</v>
      </c>
      <c r="I183" s="346"/>
    </row>
    <row r="184" spans="1:11" ht="51.75" customHeight="1" x14ac:dyDescent="0.25">
      <c r="A184" s="149" t="s">
        <v>2078</v>
      </c>
      <c r="B184" s="3"/>
      <c r="C184" s="4"/>
      <c r="D184" s="4"/>
      <c r="E184" s="38" t="s">
        <v>227</v>
      </c>
      <c r="F184" s="91" t="s">
        <v>1610</v>
      </c>
      <c r="G184" s="190" t="s">
        <v>1838</v>
      </c>
      <c r="H184" s="345">
        <v>2</v>
      </c>
      <c r="I184" s="346"/>
    </row>
    <row r="185" spans="1:11" ht="30" x14ac:dyDescent="0.25">
      <c r="A185" s="149" t="s">
        <v>2078</v>
      </c>
      <c r="B185" s="3"/>
      <c r="C185" s="4"/>
      <c r="D185" s="4"/>
      <c r="E185" s="38" t="s">
        <v>1798</v>
      </c>
      <c r="F185" s="91" t="s">
        <v>1611</v>
      </c>
      <c r="G185" s="190" t="s">
        <v>1858</v>
      </c>
      <c r="H185" s="345">
        <v>2</v>
      </c>
      <c r="I185" s="346"/>
    </row>
    <row r="186" spans="1:11" ht="73.5" customHeight="1" x14ac:dyDescent="0.25">
      <c r="A186" s="149" t="s">
        <v>2082</v>
      </c>
      <c r="B186" s="3"/>
      <c r="C186" s="4"/>
      <c r="D186" s="4"/>
      <c r="E186" s="118" t="s">
        <v>1442</v>
      </c>
      <c r="F186" s="163" t="s">
        <v>1612</v>
      </c>
      <c r="G186" s="190" t="s">
        <v>1858</v>
      </c>
      <c r="H186" s="345">
        <v>2</v>
      </c>
      <c r="I186" s="346"/>
    </row>
    <row r="187" spans="1:11" ht="75" x14ac:dyDescent="0.25">
      <c r="A187" s="149" t="s">
        <v>2078</v>
      </c>
      <c r="B187" s="3" t="s">
        <v>1245</v>
      </c>
      <c r="C187" s="4"/>
      <c r="D187" s="4" t="s">
        <v>1613</v>
      </c>
      <c r="E187" s="38" t="s">
        <v>1614</v>
      </c>
      <c r="F187" s="91" t="s">
        <v>1615</v>
      </c>
      <c r="G187" s="190" t="s">
        <v>1858</v>
      </c>
      <c r="H187" s="345">
        <v>2</v>
      </c>
      <c r="I187" s="346"/>
      <c r="J187" s="239">
        <f>SUM(H187:H191)</f>
        <v>10</v>
      </c>
      <c r="K187" s="239">
        <f>COUNT(H187:H191)*2</f>
        <v>10</v>
      </c>
    </row>
    <row r="188" spans="1:11" ht="75" x14ac:dyDescent="0.25">
      <c r="A188" s="149" t="s">
        <v>2078</v>
      </c>
      <c r="B188" s="3"/>
      <c r="C188" s="4"/>
      <c r="D188" s="4"/>
      <c r="E188" s="165" t="s">
        <v>2173</v>
      </c>
      <c r="F188" s="91" t="s">
        <v>1616</v>
      </c>
      <c r="G188" s="190" t="s">
        <v>1858</v>
      </c>
      <c r="H188" s="345">
        <v>2</v>
      </c>
      <c r="I188" s="346"/>
    </row>
    <row r="189" spans="1:11" ht="90" x14ac:dyDescent="0.25">
      <c r="A189" s="149" t="s">
        <v>2078</v>
      </c>
      <c r="B189" s="3"/>
      <c r="C189" s="4"/>
      <c r="D189" s="4"/>
      <c r="E189" s="165" t="s">
        <v>236</v>
      </c>
      <c r="F189" s="163" t="s">
        <v>2042</v>
      </c>
      <c r="G189" s="190" t="s">
        <v>1858</v>
      </c>
      <c r="H189" s="345">
        <v>2</v>
      </c>
      <c r="I189" s="346"/>
    </row>
    <row r="190" spans="1:11" ht="105.75" customHeight="1" x14ac:dyDescent="0.25">
      <c r="A190" s="149" t="s">
        <v>2078</v>
      </c>
      <c r="B190" s="3"/>
      <c r="C190" s="4"/>
      <c r="D190" s="4"/>
      <c r="E190" s="118" t="s">
        <v>1859</v>
      </c>
      <c r="F190" s="163" t="s">
        <v>1455</v>
      </c>
      <c r="G190" s="190" t="s">
        <v>1858</v>
      </c>
      <c r="H190" s="345">
        <v>2</v>
      </c>
      <c r="I190" s="346"/>
    </row>
    <row r="191" spans="1:11" ht="105.75" customHeight="1" x14ac:dyDescent="0.25">
      <c r="A191" s="149" t="s">
        <v>2084</v>
      </c>
      <c r="B191" s="3"/>
      <c r="C191" s="68"/>
      <c r="D191" s="155"/>
      <c r="E191" s="166" t="s">
        <v>1476</v>
      </c>
      <c r="F191" s="166" t="s">
        <v>1617</v>
      </c>
      <c r="G191" s="191" t="s">
        <v>1959</v>
      </c>
      <c r="H191" s="345">
        <v>2</v>
      </c>
      <c r="I191" s="356"/>
    </row>
    <row r="192" spans="1:11" ht="26.25" customHeight="1" x14ac:dyDescent="0.25">
      <c r="A192" s="149" t="s">
        <v>2078</v>
      </c>
      <c r="B192" s="3" t="s">
        <v>241</v>
      </c>
      <c r="C192" s="299" t="s">
        <v>242</v>
      </c>
      <c r="D192" s="285"/>
      <c r="E192" s="285"/>
      <c r="F192" s="285"/>
      <c r="G192" s="285"/>
      <c r="H192" s="285"/>
      <c r="I192" s="300"/>
      <c r="J192" s="239">
        <f>SUM(H193:H198)</f>
        <v>12</v>
      </c>
      <c r="K192" s="239">
        <f>COUNT(H193:H198)*2</f>
        <v>12</v>
      </c>
    </row>
    <row r="193" spans="1:12" ht="150" customHeight="1" x14ac:dyDescent="0.25">
      <c r="A193" s="149" t="s">
        <v>2078</v>
      </c>
      <c r="B193" s="3" t="s">
        <v>1246</v>
      </c>
      <c r="C193" s="4"/>
      <c r="D193" s="4" t="s">
        <v>243</v>
      </c>
      <c r="E193" s="167" t="s">
        <v>1445</v>
      </c>
      <c r="F193" s="168" t="s">
        <v>2043</v>
      </c>
      <c r="G193" s="185" t="s">
        <v>1838</v>
      </c>
      <c r="H193" s="355">
        <v>2</v>
      </c>
      <c r="I193" s="346"/>
      <c r="J193" s="239">
        <f>SUM(H193:H197)</f>
        <v>10</v>
      </c>
      <c r="K193" s="239">
        <f>COUNT(H193:H197)*2</f>
        <v>10</v>
      </c>
    </row>
    <row r="194" spans="1:12" ht="116.25" customHeight="1" x14ac:dyDescent="0.25">
      <c r="A194" s="149" t="s">
        <v>2081</v>
      </c>
      <c r="B194" s="3"/>
      <c r="C194" s="4"/>
      <c r="D194" s="4"/>
      <c r="E194" s="167" t="s">
        <v>1446</v>
      </c>
      <c r="F194" s="168" t="s">
        <v>1799</v>
      </c>
      <c r="G194" s="185" t="s">
        <v>1838</v>
      </c>
      <c r="H194" s="355">
        <v>2</v>
      </c>
      <c r="I194" s="346"/>
    </row>
    <row r="195" spans="1:12" ht="80.25" customHeight="1" x14ac:dyDescent="0.25">
      <c r="A195" s="149" t="s">
        <v>2082</v>
      </c>
      <c r="B195" s="3"/>
      <c r="C195" s="4"/>
      <c r="D195" s="4"/>
      <c r="E195" s="167" t="s">
        <v>1447</v>
      </c>
      <c r="F195" s="168" t="s">
        <v>1448</v>
      </c>
      <c r="G195" s="185" t="s">
        <v>1838</v>
      </c>
      <c r="H195" s="355">
        <v>2</v>
      </c>
      <c r="I195" s="346"/>
    </row>
    <row r="196" spans="1:12" ht="90" x14ac:dyDescent="0.25">
      <c r="A196" s="149" t="s">
        <v>90</v>
      </c>
      <c r="B196" s="3"/>
      <c r="C196" s="4"/>
      <c r="D196" s="4"/>
      <c r="E196" s="14" t="s">
        <v>1449</v>
      </c>
      <c r="F196" s="85" t="s">
        <v>1618</v>
      </c>
      <c r="G196" s="185" t="s">
        <v>1838</v>
      </c>
      <c r="H196" s="355">
        <v>2</v>
      </c>
      <c r="I196" s="343" t="s">
        <v>1358</v>
      </c>
    </row>
    <row r="197" spans="1:12" ht="60" x14ac:dyDescent="0.25">
      <c r="A197" s="149" t="s">
        <v>2078</v>
      </c>
      <c r="B197" s="3"/>
      <c r="C197" s="4"/>
      <c r="D197" s="4"/>
      <c r="E197" s="14" t="s">
        <v>1619</v>
      </c>
      <c r="F197" s="89" t="s">
        <v>2044</v>
      </c>
      <c r="G197" s="185" t="s">
        <v>1838</v>
      </c>
      <c r="H197" s="355">
        <v>2</v>
      </c>
      <c r="I197" s="346"/>
    </row>
    <row r="198" spans="1:12" ht="78" customHeight="1" x14ac:dyDescent="0.25">
      <c r="A198" s="149" t="s">
        <v>2078</v>
      </c>
      <c r="B198" s="3" t="s">
        <v>1247</v>
      </c>
      <c r="C198" s="4"/>
      <c r="D198" s="4" t="s">
        <v>250</v>
      </c>
      <c r="E198" s="14" t="s">
        <v>251</v>
      </c>
      <c r="F198" s="85" t="s">
        <v>1620</v>
      </c>
      <c r="G198" s="185" t="s">
        <v>1838</v>
      </c>
      <c r="H198" s="355">
        <v>2</v>
      </c>
      <c r="I198" s="346"/>
      <c r="J198" s="239">
        <f>SUM(H198)</f>
        <v>2</v>
      </c>
      <c r="K198" s="239">
        <f>COUNT(H198)*2</f>
        <v>2</v>
      </c>
    </row>
    <row r="199" spans="1:12" ht="15.75" customHeight="1" x14ac:dyDescent="0.25">
      <c r="A199" s="149" t="s">
        <v>2078</v>
      </c>
      <c r="B199" s="3"/>
      <c r="C199" s="161"/>
      <c r="D199" s="280" t="s">
        <v>253</v>
      </c>
      <c r="E199" s="281"/>
      <c r="F199" s="281"/>
      <c r="G199" s="281"/>
      <c r="H199" s="281"/>
      <c r="I199" s="282"/>
      <c r="J199" s="239">
        <f>J200+J213+J228+J245+J261+J289</f>
        <v>176</v>
      </c>
      <c r="K199" s="239">
        <f>K200+K213+K228+K245+K261+K289</f>
        <v>176</v>
      </c>
      <c r="L199" s="247">
        <f>J199/K199</f>
        <v>1</v>
      </c>
    </row>
    <row r="200" spans="1:12" ht="40.5" customHeight="1" x14ac:dyDescent="0.25">
      <c r="A200" s="149" t="s">
        <v>2078</v>
      </c>
      <c r="B200" s="3" t="s">
        <v>254</v>
      </c>
      <c r="C200" s="299" t="s">
        <v>255</v>
      </c>
      <c r="D200" s="285"/>
      <c r="E200" s="285"/>
      <c r="F200" s="285"/>
      <c r="G200" s="285"/>
      <c r="H200" s="285"/>
      <c r="I200" s="300"/>
      <c r="J200" s="239">
        <f>SUM(H201:H212)</f>
        <v>24</v>
      </c>
      <c r="K200" s="239">
        <f>COUNT(H201:H212)*2</f>
        <v>24</v>
      </c>
    </row>
    <row r="201" spans="1:12" ht="135" customHeight="1" x14ac:dyDescent="0.25">
      <c r="A201" s="149" t="s">
        <v>2078</v>
      </c>
      <c r="B201" s="3" t="s">
        <v>1248</v>
      </c>
      <c r="C201" s="4"/>
      <c r="D201" s="4" t="s">
        <v>256</v>
      </c>
      <c r="E201" s="19" t="s">
        <v>257</v>
      </c>
      <c r="F201" s="30" t="s">
        <v>1861</v>
      </c>
      <c r="G201" s="185" t="s">
        <v>1838</v>
      </c>
      <c r="H201" s="345">
        <v>2</v>
      </c>
      <c r="I201" s="346"/>
      <c r="J201" s="239">
        <f>SUM(H201:H206)</f>
        <v>12</v>
      </c>
      <c r="K201" s="239">
        <f>COUNT(H201:H206)*2</f>
        <v>12</v>
      </c>
    </row>
    <row r="202" spans="1:12" ht="180" x14ac:dyDescent="0.25">
      <c r="A202" s="149" t="s">
        <v>2078</v>
      </c>
      <c r="B202" s="3"/>
      <c r="C202" s="4"/>
      <c r="D202" s="4"/>
      <c r="E202" s="19" t="s">
        <v>259</v>
      </c>
      <c r="F202" s="30" t="s">
        <v>1489</v>
      </c>
      <c r="G202" s="185" t="s">
        <v>1838</v>
      </c>
      <c r="H202" s="345">
        <v>2</v>
      </c>
      <c r="I202" s="346"/>
    </row>
    <row r="203" spans="1:12" ht="49.5" customHeight="1" x14ac:dyDescent="0.25">
      <c r="A203" s="149" t="s">
        <v>2078</v>
      </c>
      <c r="B203" s="3"/>
      <c r="C203" s="4"/>
      <c r="D203" s="4"/>
      <c r="E203" s="19" t="s">
        <v>1621</v>
      </c>
      <c r="F203" s="67" t="s">
        <v>1862</v>
      </c>
      <c r="G203" s="185" t="s">
        <v>1815</v>
      </c>
      <c r="H203" s="345">
        <v>2</v>
      </c>
      <c r="I203" s="346"/>
    </row>
    <row r="204" spans="1:12" ht="49.5" customHeight="1" x14ac:dyDescent="0.25">
      <c r="A204" s="149" t="s">
        <v>2078</v>
      </c>
      <c r="B204" s="3"/>
      <c r="C204" s="4"/>
      <c r="D204" s="4"/>
      <c r="E204" s="36" t="s">
        <v>263</v>
      </c>
      <c r="F204" s="30" t="s">
        <v>264</v>
      </c>
      <c r="G204" s="185" t="s">
        <v>1860</v>
      </c>
      <c r="H204" s="345">
        <v>2</v>
      </c>
      <c r="I204" s="346"/>
    </row>
    <row r="205" spans="1:12" ht="45" x14ac:dyDescent="0.25">
      <c r="A205" s="149" t="s">
        <v>2078</v>
      </c>
      <c r="B205" s="3"/>
      <c r="C205" s="4"/>
      <c r="D205" s="4"/>
      <c r="E205" s="37" t="s">
        <v>1622</v>
      </c>
      <c r="F205" s="30" t="s">
        <v>2174</v>
      </c>
      <c r="G205" s="185" t="s">
        <v>1840</v>
      </c>
      <c r="H205" s="345">
        <v>2</v>
      </c>
      <c r="I205" s="346"/>
    </row>
    <row r="206" spans="1:12" ht="45" x14ac:dyDescent="0.25">
      <c r="A206" s="149" t="s">
        <v>2078</v>
      </c>
      <c r="B206" s="3"/>
      <c r="C206" s="4"/>
      <c r="D206" s="4"/>
      <c r="E206" s="32" t="s">
        <v>1623</v>
      </c>
      <c r="F206" s="91" t="s">
        <v>1624</v>
      </c>
      <c r="G206" s="191" t="s">
        <v>1860</v>
      </c>
      <c r="H206" s="345">
        <v>2</v>
      </c>
      <c r="I206" s="346"/>
    </row>
    <row r="207" spans="1:12" ht="135" x14ac:dyDescent="0.25">
      <c r="A207" s="149" t="s">
        <v>2078</v>
      </c>
      <c r="B207" s="3" t="s">
        <v>1249</v>
      </c>
      <c r="C207" s="4"/>
      <c r="D207" s="4" t="s">
        <v>269</v>
      </c>
      <c r="E207" s="22" t="s">
        <v>270</v>
      </c>
      <c r="F207" s="30" t="s">
        <v>271</v>
      </c>
      <c r="G207" s="185" t="s">
        <v>1838</v>
      </c>
      <c r="H207" s="345">
        <v>2</v>
      </c>
      <c r="I207" s="346"/>
      <c r="J207" s="239">
        <f>SUM(H207:H212)</f>
        <v>12</v>
      </c>
      <c r="K207" s="239">
        <f>COUNT(H207:H212)*2</f>
        <v>12</v>
      </c>
    </row>
    <row r="208" spans="1:12" ht="30" x14ac:dyDescent="0.25">
      <c r="A208" s="149" t="s">
        <v>2078</v>
      </c>
      <c r="B208" s="3"/>
      <c r="C208" s="4"/>
      <c r="D208" s="4"/>
      <c r="E208" s="24" t="s">
        <v>272</v>
      </c>
      <c r="F208" s="30" t="s">
        <v>1625</v>
      </c>
      <c r="G208" s="185" t="s">
        <v>1838</v>
      </c>
      <c r="H208" s="345">
        <v>2</v>
      </c>
      <c r="I208" s="346"/>
    </row>
    <row r="209" spans="1:11" ht="150" x14ac:dyDescent="0.25">
      <c r="A209" s="149" t="s">
        <v>2078</v>
      </c>
      <c r="B209" s="3"/>
      <c r="C209" s="4"/>
      <c r="D209" s="19"/>
      <c r="E209" s="24" t="s">
        <v>274</v>
      </c>
      <c r="F209" s="30" t="s">
        <v>275</v>
      </c>
      <c r="G209" s="185" t="s">
        <v>1816</v>
      </c>
      <c r="H209" s="345">
        <v>2</v>
      </c>
      <c r="I209" s="346"/>
    </row>
    <row r="210" spans="1:11" ht="75" x14ac:dyDescent="0.25">
      <c r="A210" s="149" t="s">
        <v>2078</v>
      </c>
      <c r="B210" s="3"/>
      <c r="C210" s="4"/>
      <c r="D210" s="19"/>
      <c r="E210" s="24" t="s">
        <v>1946</v>
      </c>
      <c r="F210" s="73" t="s">
        <v>2045</v>
      </c>
      <c r="G210" s="185" t="s">
        <v>1845</v>
      </c>
      <c r="H210" s="345">
        <v>2</v>
      </c>
      <c r="I210" s="346"/>
    </row>
    <row r="211" spans="1:11" ht="30" x14ac:dyDescent="0.25">
      <c r="A211" s="149" t="s">
        <v>2078</v>
      </c>
      <c r="B211" s="3"/>
      <c r="C211" s="4"/>
      <c r="D211" s="4"/>
      <c r="E211" s="19" t="s">
        <v>278</v>
      </c>
      <c r="F211" s="30" t="s">
        <v>1863</v>
      </c>
      <c r="G211" s="185" t="s">
        <v>1838</v>
      </c>
      <c r="H211" s="345">
        <v>2</v>
      </c>
      <c r="I211" s="346"/>
    </row>
    <row r="212" spans="1:11" ht="45" customHeight="1" x14ac:dyDescent="0.25">
      <c r="A212" s="149" t="s">
        <v>2078</v>
      </c>
      <c r="B212" s="3"/>
      <c r="C212" s="4"/>
      <c r="D212" s="4"/>
      <c r="E212" s="19" t="s">
        <v>280</v>
      </c>
      <c r="F212" s="30" t="s">
        <v>281</v>
      </c>
      <c r="G212" s="185" t="s">
        <v>1816</v>
      </c>
      <c r="H212" s="345">
        <v>2</v>
      </c>
      <c r="I212" s="346"/>
    </row>
    <row r="213" spans="1:11" ht="36" customHeight="1" x14ac:dyDescent="0.25">
      <c r="A213" s="149" t="s">
        <v>2078</v>
      </c>
      <c r="B213" s="3" t="s">
        <v>282</v>
      </c>
      <c r="C213" s="301" t="s">
        <v>283</v>
      </c>
      <c r="D213" s="308"/>
      <c r="E213" s="308"/>
      <c r="F213" s="308"/>
      <c r="G213" s="308"/>
      <c r="H213" s="308"/>
      <c r="I213" s="308"/>
      <c r="J213" s="239">
        <f>SUM(H214:H227)</f>
        <v>28</v>
      </c>
      <c r="K213" s="239">
        <f>COUNT(H214:H227)*2</f>
        <v>28</v>
      </c>
    </row>
    <row r="214" spans="1:11" ht="47.25" x14ac:dyDescent="0.25">
      <c r="A214" s="149" t="s">
        <v>2078</v>
      </c>
      <c r="B214" s="3" t="s">
        <v>1250</v>
      </c>
      <c r="C214" s="4"/>
      <c r="D214" s="8" t="s">
        <v>1626</v>
      </c>
      <c r="E214" s="39" t="s">
        <v>285</v>
      </c>
      <c r="F214" s="157" t="s">
        <v>1627</v>
      </c>
      <c r="G214" s="192" t="s">
        <v>1815</v>
      </c>
      <c r="H214" s="357">
        <v>2</v>
      </c>
      <c r="I214" s="358"/>
      <c r="J214" s="239">
        <f>SUM(H214:H218)</f>
        <v>10</v>
      </c>
      <c r="K214" s="239">
        <f>COUNT(H214:H218)*2</f>
        <v>10</v>
      </c>
    </row>
    <row r="215" spans="1:11" ht="52.5" customHeight="1" x14ac:dyDescent="0.25">
      <c r="A215" s="149" t="s">
        <v>2078</v>
      </c>
      <c r="B215" s="3"/>
      <c r="C215" s="4"/>
      <c r="D215" s="4"/>
      <c r="E215" s="26" t="s">
        <v>1628</v>
      </c>
      <c r="F215" s="30" t="s">
        <v>288</v>
      </c>
      <c r="G215" s="185" t="s">
        <v>1864</v>
      </c>
      <c r="H215" s="357">
        <v>2</v>
      </c>
      <c r="I215" s="346"/>
    </row>
    <row r="216" spans="1:11" ht="135" x14ac:dyDescent="0.25">
      <c r="A216" s="149" t="s">
        <v>2078</v>
      </c>
      <c r="B216" s="3"/>
      <c r="C216" s="4"/>
      <c r="D216" s="4"/>
      <c r="E216" s="4" t="s">
        <v>289</v>
      </c>
      <c r="F216" s="30" t="s">
        <v>1866</v>
      </c>
      <c r="G216" s="185" t="s">
        <v>1864</v>
      </c>
      <c r="H216" s="357">
        <v>2</v>
      </c>
      <c r="I216" s="346"/>
    </row>
    <row r="217" spans="1:11" ht="56.25" customHeight="1" x14ac:dyDescent="0.25">
      <c r="A217" s="149" t="s">
        <v>2078</v>
      </c>
      <c r="B217" s="3"/>
      <c r="C217" s="4"/>
      <c r="D217" s="4"/>
      <c r="E217" s="4" t="s">
        <v>1974</v>
      </c>
      <c r="F217" s="21" t="s">
        <v>2016</v>
      </c>
      <c r="G217" s="181" t="s">
        <v>2061</v>
      </c>
      <c r="H217" s="357">
        <v>2</v>
      </c>
      <c r="I217" s="346"/>
    </row>
    <row r="218" spans="1:11" ht="56.25" customHeight="1" x14ac:dyDescent="0.25">
      <c r="A218" s="149" t="s">
        <v>2078</v>
      </c>
      <c r="B218" s="3"/>
      <c r="C218" s="4"/>
      <c r="D218" s="4"/>
      <c r="E218" s="49" t="s">
        <v>1975</v>
      </c>
      <c r="F218" s="21" t="s">
        <v>1976</v>
      </c>
      <c r="G218" s="181" t="s">
        <v>1864</v>
      </c>
      <c r="H218" s="357">
        <v>2</v>
      </c>
      <c r="I218" s="346"/>
    </row>
    <row r="219" spans="1:11" ht="45" x14ac:dyDescent="0.25">
      <c r="A219" s="149" t="s">
        <v>2078</v>
      </c>
      <c r="B219" s="3" t="s">
        <v>1251</v>
      </c>
      <c r="C219" s="4"/>
      <c r="D219" s="4" t="s">
        <v>1629</v>
      </c>
      <c r="E219" s="19" t="s">
        <v>296</v>
      </c>
      <c r="F219" s="30" t="s">
        <v>1495</v>
      </c>
      <c r="G219" s="185" t="s">
        <v>1838</v>
      </c>
      <c r="H219" s="357">
        <v>2</v>
      </c>
      <c r="I219" s="346"/>
      <c r="J219" s="239">
        <f>SUM(H219:H223)</f>
        <v>10</v>
      </c>
      <c r="K219" s="239">
        <f>COUNT(H219:H223)*2</f>
        <v>10</v>
      </c>
    </row>
    <row r="220" spans="1:11" ht="45" x14ac:dyDescent="0.25">
      <c r="A220" s="149" t="s">
        <v>2078</v>
      </c>
      <c r="B220" s="3"/>
      <c r="C220" s="4"/>
      <c r="D220" s="4"/>
      <c r="E220" s="19" t="s">
        <v>298</v>
      </c>
      <c r="F220" s="30" t="s">
        <v>299</v>
      </c>
      <c r="G220" s="185" t="s">
        <v>1838</v>
      </c>
      <c r="H220" s="357">
        <v>2</v>
      </c>
      <c r="I220" s="346"/>
    </row>
    <row r="221" spans="1:11" ht="30" x14ac:dyDescent="0.25">
      <c r="A221" s="149" t="s">
        <v>2078</v>
      </c>
      <c r="B221" s="3"/>
      <c r="C221" s="4"/>
      <c r="D221" s="4"/>
      <c r="E221" s="19" t="s">
        <v>300</v>
      </c>
      <c r="F221" s="30"/>
      <c r="G221" s="185" t="s">
        <v>1838</v>
      </c>
      <c r="H221" s="357">
        <v>2</v>
      </c>
      <c r="I221" s="346"/>
    </row>
    <row r="222" spans="1:11" ht="75" x14ac:dyDescent="0.25">
      <c r="A222" s="149" t="s">
        <v>2078</v>
      </c>
      <c r="B222" s="3"/>
      <c r="C222" s="4"/>
      <c r="D222" s="4"/>
      <c r="E222" s="27" t="s">
        <v>1941</v>
      </c>
      <c r="F222" s="27" t="s">
        <v>1942</v>
      </c>
      <c r="G222" s="185" t="s">
        <v>1842</v>
      </c>
      <c r="H222" s="357">
        <v>2</v>
      </c>
      <c r="I222" s="346"/>
    </row>
    <row r="223" spans="1:11" ht="90" x14ac:dyDescent="0.25">
      <c r="A223" s="149" t="s">
        <v>2078</v>
      </c>
      <c r="B223" s="3"/>
      <c r="C223" s="4"/>
      <c r="D223" s="4"/>
      <c r="E223" s="201" t="s">
        <v>2175</v>
      </c>
      <c r="F223" s="202" t="s">
        <v>2017</v>
      </c>
      <c r="G223" s="193" t="s">
        <v>1959</v>
      </c>
      <c r="H223" s="357">
        <v>2</v>
      </c>
      <c r="I223" s="346"/>
    </row>
    <row r="224" spans="1:11" ht="31.5" x14ac:dyDescent="0.25">
      <c r="A224" s="149" t="s">
        <v>2078</v>
      </c>
      <c r="B224" s="3" t="s">
        <v>1252</v>
      </c>
      <c r="C224" s="4"/>
      <c r="D224" s="4" t="s">
        <v>302</v>
      </c>
      <c r="E224" s="156" t="s">
        <v>1496</v>
      </c>
      <c r="F224" s="178"/>
      <c r="G224" s="194" t="s">
        <v>1838</v>
      </c>
      <c r="H224" s="357">
        <v>2</v>
      </c>
      <c r="I224" s="346"/>
      <c r="J224" s="239">
        <f>SUM(H224:H227)</f>
        <v>8</v>
      </c>
      <c r="K224" s="239">
        <f>COUNT(H224:H227)*2</f>
        <v>8</v>
      </c>
    </row>
    <row r="225" spans="1:11" ht="60" x14ac:dyDescent="0.25">
      <c r="A225" s="149" t="s">
        <v>2078</v>
      </c>
      <c r="B225" s="3"/>
      <c r="C225" s="4"/>
      <c r="D225" s="4"/>
      <c r="E225" s="15" t="s">
        <v>303</v>
      </c>
      <c r="F225" s="92" t="s">
        <v>1630</v>
      </c>
      <c r="G225" s="194"/>
      <c r="H225" s="357">
        <v>2</v>
      </c>
      <c r="I225" s="346"/>
    </row>
    <row r="226" spans="1:11" ht="31.5" x14ac:dyDescent="0.25">
      <c r="A226" s="149" t="s">
        <v>2078</v>
      </c>
      <c r="B226" s="3"/>
      <c r="C226" s="4"/>
      <c r="D226" s="4"/>
      <c r="E226" s="27" t="s">
        <v>301</v>
      </c>
      <c r="F226" s="22" t="s">
        <v>2046</v>
      </c>
      <c r="G226" s="183" t="s">
        <v>1838</v>
      </c>
      <c r="H226" s="357">
        <v>2</v>
      </c>
      <c r="I226" s="346"/>
    </row>
    <row r="227" spans="1:11" ht="75" x14ac:dyDescent="0.25">
      <c r="A227" s="149" t="s">
        <v>2078</v>
      </c>
      <c r="B227" s="3"/>
      <c r="C227" s="4"/>
      <c r="D227" s="4"/>
      <c r="E227" s="15" t="s">
        <v>305</v>
      </c>
      <c r="F227" s="92" t="s">
        <v>1867</v>
      </c>
      <c r="G227" s="194" t="s">
        <v>1865</v>
      </c>
      <c r="H227" s="357">
        <v>2</v>
      </c>
      <c r="I227" s="346"/>
    </row>
    <row r="228" spans="1:11" ht="30" customHeight="1" x14ac:dyDescent="0.25">
      <c r="A228" s="149" t="s">
        <v>2078</v>
      </c>
      <c r="B228" s="3" t="s">
        <v>307</v>
      </c>
      <c r="C228" s="299" t="s">
        <v>308</v>
      </c>
      <c r="D228" s="306"/>
      <c r="E228" s="306"/>
      <c r="F228" s="306"/>
      <c r="G228" s="306"/>
      <c r="H228" s="306"/>
      <c r="I228" s="307"/>
      <c r="J228" s="239">
        <f>SUM(H229:H244)</f>
        <v>32</v>
      </c>
      <c r="K228" s="239">
        <f>COUNT(H229:H244)*2</f>
        <v>32</v>
      </c>
    </row>
    <row r="229" spans="1:11" ht="111.75" customHeight="1" x14ac:dyDescent="0.25">
      <c r="A229" s="149" t="s">
        <v>2078</v>
      </c>
      <c r="B229" s="3" t="s">
        <v>1253</v>
      </c>
      <c r="C229" s="4"/>
      <c r="D229" s="169" t="s">
        <v>1426</v>
      </c>
      <c r="E229" s="170" t="s">
        <v>1427</v>
      </c>
      <c r="F229" s="170" t="s">
        <v>1631</v>
      </c>
      <c r="G229" s="184" t="s">
        <v>1864</v>
      </c>
      <c r="H229" s="345">
        <v>2</v>
      </c>
      <c r="I229" s="346"/>
      <c r="J229" s="239">
        <f>SUM(H229:H236)</f>
        <v>16</v>
      </c>
      <c r="K229" s="239">
        <f>COUNT(H229:H236)*2</f>
        <v>16</v>
      </c>
    </row>
    <row r="230" spans="1:11" ht="102" customHeight="1" x14ac:dyDescent="0.25">
      <c r="A230" s="149" t="s">
        <v>2078</v>
      </c>
      <c r="B230" s="3"/>
      <c r="C230" s="4"/>
      <c r="D230" s="171"/>
      <c r="E230" s="170" t="s">
        <v>2176</v>
      </c>
      <c r="F230" s="170" t="s">
        <v>1632</v>
      </c>
      <c r="G230" s="184" t="s">
        <v>1864</v>
      </c>
      <c r="H230" s="345">
        <v>2</v>
      </c>
      <c r="I230" s="346"/>
    </row>
    <row r="231" spans="1:11" ht="104.25" customHeight="1" x14ac:dyDescent="0.25">
      <c r="A231" s="149" t="s">
        <v>2078</v>
      </c>
      <c r="B231" s="3"/>
      <c r="C231" s="4"/>
      <c r="D231" s="4"/>
      <c r="E231" s="170" t="s">
        <v>1428</v>
      </c>
      <c r="F231" s="170" t="s">
        <v>1632</v>
      </c>
      <c r="G231" s="184" t="s">
        <v>1864</v>
      </c>
      <c r="H231" s="345">
        <v>2</v>
      </c>
      <c r="I231" s="347"/>
    </row>
    <row r="232" spans="1:11" ht="107.25" customHeight="1" x14ac:dyDescent="0.25">
      <c r="A232" s="149" t="s">
        <v>2079</v>
      </c>
      <c r="B232" s="3"/>
      <c r="C232" s="4"/>
      <c r="D232" s="4"/>
      <c r="E232" s="170" t="s">
        <v>1429</v>
      </c>
      <c r="F232" s="170" t="s">
        <v>1633</v>
      </c>
      <c r="G232" s="184" t="s">
        <v>1864</v>
      </c>
      <c r="H232" s="345">
        <v>2</v>
      </c>
      <c r="I232" s="347"/>
    </row>
    <row r="233" spans="1:11" ht="141.75" customHeight="1" x14ac:dyDescent="0.25">
      <c r="A233" s="149" t="s">
        <v>2078</v>
      </c>
      <c r="B233" s="3"/>
      <c r="C233" s="4"/>
      <c r="D233" s="4"/>
      <c r="E233" s="170" t="s">
        <v>1634</v>
      </c>
      <c r="F233" s="172" t="s">
        <v>2177</v>
      </c>
      <c r="G233" s="184" t="s">
        <v>1864</v>
      </c>
      <c r="H233" s="345">
        <v>2</v>
      </c>
      <c r="I233" s="347"/>
    </row>
    <row r="234" spans="1:11" ht="60" x14ac:dyDescent="0.25">
      <c r="A234" s="149" t="s">
        <v>2078</v>
      </c>
      <c r="B234" s="3"/>
      <c r="C234" s="4"/>
      <c r="D234" s="173"/>
      <c r="E234" s="174" t="s">
        <v>1635</v>
      </c>
      <c r="F234" s="172" t="s">
        <v>2178</v>
      </c>
      <c r="G234" s="184" t="s">
        <v>1864</v>
      </c>
      <c r="H234" s="345">
        <v>2</v>
      </c>
      <c r="I234" s="359"/>
    </row>
    <row r="235" spans="1:11" ht="60" x14ac:dyDescent="0.25">
      <c r="A235" s="149" t="s">
        <v>2078</v>
      </c>
      <c r="B235" s="3"/>
      <c r="C235" s="4"/>
      <c r="D235" s="170"/>
      <c r="E235" s="174" t="s">
        <v>1636</v>
      </c>
      <c r="F235" s="172" t="s">
        <v>335</v>
      </c>
      <c r="G235" s="184" t="s">
        <v>1864</v>
      </c>
      <c r="H235" s="345">
        <v>2</v>
      </c>
      <c r="I235" s="347"/>
    </row>
    <row r="236" spans="1:11" ht="90.75" customHeight="1" x14ac:dyDescent="0.25">
      <c r="A236" s="149" t="s">
        <v>2078</v>
      </c>
      <c r="B236" s="3"/>
      <c r="C236" s="4"/>
      <c r="D236" s="170"/>
      <c r="E236" s="174" t="s">
        <v>1637</v>
      </c>
      <c r="F236" s="172" t="s">
        <v>1638</v>
      </c>
      <c r="G236" s="184" t="s">
        <v>1864</v>
      </c>
      <c r="H236" s="345">
        <v>2</v>
      </c>
      <c r="I236" s="347"/>
    </row>
    <row r="237" spans="1:11" ht="47.25" x14ac:dyDescent="0.25">
      <c r="A237" s="149" t="s">
        <v>2078</v>
      </c>
      <c r="B237" s="3" t="s">
        <v>1254</v>
      </c>
      <c r="C237" s="4"/>
      <c r="D237" s="4" t="s">
        <v>1639</v>
      </c>
      <c r="E237" s="4" t="s">
        <v>1640</v>
      </c>
      <c r="F237" s="172" t="s">
        <v>1641</v>
      </c>
      <c r="G237" s="185" t="s">
        <v>1845</v>
      </c>
      <c r="H237" s="345">
        <v>2</v>
      </c>
      <c r="I237" s="346"/>
      <c r="J237" s="239">
        <f>SUM(H237:H239)</f>
        <v>6</v>
      </c>
      <c r="K237" s="239">
        <f>COUNT(H237:H239)*2</f>
        <v>6</v>
      </c>
    </row>
    <row r="238" spans="1:11" ht="90" x14ac:dyDescent="0.25">
      <c r="A238" s="149" t="s">
        <v>2078</v>
      </c>
      <c r="B238" s="3"/>
      <c r="C238" s="4"/>
      <c r="D238" s="4"/>
      <c r="E238" s="4" t="s">
        <v>1642</v>
      </c>
      <c r="F238" s="172" t="s">
        <v>1643</v>
      </c>
      <c r="G238" s="185" t="s">
        <v>1845</v>
      </c>
      <c r="H238" s="345">
        <v>2</v>
      </c>
      <c r="I238" s="346"/>
    </row>
    <row r="239" spans="1:11" ht="30" x14ac:dyDescent="0.25">
      <c r="A239" s="149" t="s">
        <v>2078</v>
      </c>
      <c r="B239" s="3"/>
      <c r="C239" s="4"/>
      <c r="D239" s="4"/>
      <c r="E239" s="174" t="s">
        <v>1430</v>
      </c>
      <c r="F239" s="172" t="s">
        <v>1432</v>
      </c>
      <c r="G239" s="185" t="s">
        <v>1848</v>
      </c>
      <c r="H239" s="345">
        <v>2</v>
      </c>
      <c r="I239" s="346"/>
    </row>
    <row r="240" spans="1:11" ht="31.5" x14ac:dyDescent="0.25">
      <c r="A240" s="149" t="s">
        <v>2078</v>
      </c>
      <c r="B240" s="3" t="s">
        <v>1255</v>
      </c>
      <c r="C240" s="4"/>
      <c r="D240" s="4" t="s">
        <v>1433</v>
      </c>
      <c r="E240" s="4" t="s">
        <v>1434</v>
      </c>
      <c r="F240" s="4" t="s">
        <v>1644</v>
      </c>
      <c r="G240" s="185" t="s">
        <v>1816</v>
      </c>
      <c r="H240" s="345">
        <v>2</v>
      </c>
      <c r="I240" s="346"/>
      <c r="J240" s="239">
        <f>SUM(H240:H244)</f>
        <v>10</v>
      </c>
      <c r="K240" s="239">
        <f>COUNT(H240:H244)*2</f>
        <v>10</v>
      </c>
    </row>
    <row r="241" spans="1:11" ht="63" x14ac:dyDescent="0.25">
      <c r="A241" s="149" t="s">
        <v>2078</v>
      </c>
      <c r="B241" s="3"/>
      <c r="C241" s="4"/>
      <c r="D241" s="4"/>
      <c r="E241" s="4" t="s">
        <v>1437</v>
      </c>
      <c r="F241" s="4" t="s">
        <v>1810</v>
      </c>
      <c r="G241" s="185" t="s">
        <v>1815</v>
      </c>
      <c r="H241" s="345">
        <v>2</v>
      </c>
      <c r="I241" s="346"/>
    </row>
    <row r="242" spans="1:11" ht="60.75" customHeight="1" x14ac:dyDescent="0.25">
      <c r="A242" s="149" t="s">
        <v>2078</v>
      </c>
      <c r="B242" s="3"/>
      <c r="C242" s="4"/>
      <c r="D242" s="4"/>
      <c r="E242" s="4" t="s">
        <v>1645</v>
      </c>
      <c r="F242" s="4" t="s">
        <v>2179</v>
      </c>
      <c r="G242" s="185" t="s">
        <v>1815</v>
      </c>
      <c r="H242" s="345">
        <v>2</v>
      </c>
      <c r="I242" s="360"/>
    </row>
    <row r="243" spans="1:11" ht="64.5" customHeight="1" x14ac:dyDescent="0.25">
      <c r="A243" s="149" t="s">
        <v>2078</v>
      </c>
      <c r="B243" s="3"/>
      <c r="C243" s="4"/>
      <c r="D243" s="4"/>
      <c r="E243" s="4" t="s">
        <v>1646</v>
      </c>
      <c r="F243" s="4" t="s">
        <v>1647</v>
      </c>
      <c r="G243" s="185" t="s">
        <v>2049</v>
      </c>
      <c r="H243" s="345">
        <v>2</v>
      </c>
      <c r="I243" s="346"/>
    </row>
    <row r="244" spans="1:11" ht="30" x14ac:dyDescent="0.25">
      <c r="A244" s="149" t="s">
        <v>2078</v>
      </c>
      <c r="B244" s="3"/>
      <c r="C244" s="4"/>
      <c r="D244" s="4"/>
      <c r="E244" s="174" t="s">
        <v>1436</v>
      </c>
      <c r="F244" s="9" t="s">
        <v>1435</v>
      </c>
      <c r="G244" s="185" t="s">
        <v>1528</v>
      </c>
      <c r="H244" s="345">
        <v>2</v>
      </c>
      <c r="I244" s="346"/>
    </row>
    <row r="245" spans="1:11" ht="32.25" customHeight="1" x14ac:dyDescent="0.25">
      <c r="A245" s="149" t="s">
        <v>2078</v>
      </c>
      <c r="B245" s="7" t="s">
        <v>340</v>
      </c>
      <c r="C245" s="305" t="s">
        <v>341</v>
      </c>
      <c r="D245" s="305"/>
      <c r="E245" s="305"/>
      <c r="F245" s="305"/>
      <c r="G245" s="305"/>
      <c r="H245" s="305"/>
      <c r="I245" s="305"/>
      <c r="J245" s="239">
        <f>SUM(H246:H260)</f>
        <v>30</v>
      </c>
      <c r="K245" s="239">
        <f>COUNT(H246:H260)*2</f>
        <v>30</v>
      </c>
    </row>
    <row r="246" spans="1:11" ht="105" x14ac:dyDescent="0.25">
      <c r="A246" s="149" t="s">
        <v>2078</v>
      </c>
      <c r="B246" s="7" t="s">
        <v>1256</v>
      </c>
      <c r="C246" s="80"/>
      <c r="D246" s="135" t="s">
        <v>1648</v>
      </c>
      <c r="E246" s="175" t="s">
        <v>1649</v>
      </c>
      <c r="F246" s="176" t="s">
        <v>1650</v>
      </c>
      <c r="G246" s="185" t="s">
        <v>1864</v>
      </c>
      <c r="H246" s="357">
        <v>2</v>
      </c>
      <c r="I246" s="361"/>
      <c r="J246" s="239">
        <f>SUM(H246:H252)</f>
        <v>14</v>
      </c>
      <c r="K246" s="239">
        <f>COUNT(H246:H252)*2</f>
        <v>14</v>
      </c>
    </row>
    <row r="247" spans="1:11" ht="225" x14ac:dyDescent="0.25">
      <c r="A247" s="149" t="s">
        <v>2078</v>
      </c>
      <c r="B247" s="7"/>
      <c r="C247" s="80"/>
      <c r="D247" s="135"/>
      <c r="E247" s="175" t="s">
        <v>1651</v>
      </c>
      <c r="F247" s="176" t="s">
        <v>2180</v>
      </c>
      <c r="G247" s="185" t="s">
        <v>2047</v>
      </c>
      <c r="H247" s="357">
        <v>2</v>
      </c>
      <c r="I247" s="361"/>
    </row>
    <row r="248" spans="1:11" ht="30" x14ac:dyDescent="0.25">
      <c r="A248" s="149" t="s">
        <v>2078</v>
      </c>
      <c r="B248" s="3"/>
      <c r="C248" s="42"/>
      <c r="D248" s="49"/>
      <c r="E248" s="173" t="s">
        <v>1401</v>
      </c>
      <c r="F248" s="177" t="s">
        <v>1402</v>
      </c>
      <c r="G248" s="191" t="s">
        <v>1528</v>
      </c>
      <c r="H248" s="357">
        <v>2</v>
      </c>
      <c r="I248" s="346"/>
    </row>
    <row r="249" spans="1:11" ht="30" x14ac:dyDescent="0.25">
      <c r="A249" s="149" t="s">
        <v>2078</v>
      </c>
      <c r="B249" s="3"/>
      <c r="C249" s="43"/>
      <c r="D249" s="49"/>
      <c r="E249" s="173" t="s">
        <v>1403</v>
      </c>
      <c r="F249" s="172" t="s">
        <v>1652</v>
      </c>
      <c r="G249" s="185" t="s">
        <v>1848</v>
      </c>
      <c r="H249" s="357">
        <v>2</v>
      </c>
      <c r="I249" s="346"/>
    </row>
    <row r="250" spans="1:11" ht="31.5" x14ac:dyDescent="0.25">
      <c r="A250" s="149" t="s">
        <v>2078</v>
      </c>
      <c r="B250" s="3"/>
      <c r="C250" s="43"/>
      <c r="D250" s="49"/>
      <c r="E250" s="22" t="s">
        <v>1404</v>
      </c>
      <c r="F250" s="172" t="s">
        <v>1405</v>
      </c>
      <c r="G250" s="185" t="s">
        <v>1864</v>
      </c>
      <c r="H250" s="357">
        <v>2</v>
      </c>
      <c r="I250" s="362"/>
    </row>
    <row r="251" spans="1:11" ht="59.25" customHeight="1" x14ac:dyDescent="0.25">
      <c r="A251" s="149" t="s">
        <v>2078</v>
      </c>
      <c r="B251" s="3"/>
      <c r="C251" s="43"/>
      <c r="D251" s="49"/>
      <c r="E251" s="173" t="s">
        <v>1407</v>
      </c>
      <c r="F251" s="167" t="s">
        <v>1406</v>
      </c>
      <c r="G251" s="185" t="s">
        <v>1815</v>
      </c>
      <c r="H251" s="357">
        <v>2</v>
      </c>
      <c r="I251" s="346"/>
    </row>
    <row r="252" spans="1:11" ht="59.25" customHeight="1" x14ac:dyDescent="0.25">
      <c r="A252" s="149" t="s">
        <v>2078</v>
      </c>
      <c r="B252" s="3"/>
      <c r="C252" s="43"/>
      <c r="D252" s="49"/>
      <c r="E252" s="37" t="s">
        <v>1931</v>
      </c>
      <c r="F252" s="73" t="s">
        <v>1930</v>
      </c>
      <c r="G252" s="185" t="s">
        <v>1819</v>
      </c>
      <c r="H252" s="357">
        <v>2</v>
      </c>
      <c r="I252" s="346"/>
    </row>
    <row r="253" spans="1:11" ht="85.5" customHeight="1" x14ac:dyDescent="0.25">
      <c r="A253" s="149" t="s">
        <v>2078</v>
      </c>
      <c r="B253" s="3" t="s">
        <v>1409</v>
      </c>
      <c r="C253" s="43"/>
      <c r="D253" s="49" t="s">
        <v>1932</v>
      </c>
      <c r="E253" s="37" t="s">
        <v>1408</v>
      </c>
      <c r="F253" s="73" t="s">
        <v>1653</v>
      </c>
      <c r="G253" s="185" t="s">
        <v>1528</v>
      </c>
      <c r="H253" s="357">
        <v>2</v>
      </c>
      <c r="I253" s="363"/>
      <c r="J253" s="239">
        <f>SUM(H253:H256)</f>
        <v>8</v>
      </c>
      <c r="K253" s="239">
        <f>COUNT(H253:H256)*2</f>
        <v>8</v>
      </c>
    </row>
    <row r="254" spans="1:11" ht="85.5" customHeight="1" x14ac:dyDescent="0.25">
      <c r="A254" s="149" t="s">
        <v>2078</v>
      </c>
      <c r="B254" s="3"/>
      <c r="C254" s="43"/>
      <c r="D254" s="119"/>
      <c r="E254" s="73" t="s">
        <v>1934</v>
      </c>
      <c r="F254" s="49" t="s">
        <v>1935</v>
      </c>
      <c r="G254" s="185" t="s">
        <v>1864</v>
      </c>
      <c r="H254" s="357">
        <v>2</v>
      </c>
      <c r="I254" s="364"/>
    </row>
    <row r="255" spans="1:11" ht="85.5" customHeight="1" x14ac:dyDescent="0.25">
      <c r="A255" s="149" t="s">
        <v>2078</v>
      </c>
      <c r="B255" s="3"/>
      <c r="C255" s="43"/>
      <c r="D255" s="49"/>
      <c r="E255" s="49" t="s">
        <v>1933</v>
      </c>
      <c r="F255" s="73" t="s">
        <v>2018</v>
      </c>
      <c r="G255" s="185" t="s">
        <v>1864</v>
      </c>
      <c r="H255" s="357">
        <v>2</v>
      </c>
      <c r="I255" s="363"/>
    </row>
    <row r="256" spans="1:11" ht="85.5" customHeight="1" x14ac:dyDescent="0.25">
      <c r="A256" s="149" t="s">
        <v>2078</v>
      </c>
      <c r="B256" s="3"/>
      <c r="C256" s="43"/>
      <c r="D256" s="11"/>
      <c r="E256" s="37" t="s">
        <v>2019</v>
      </c>
      <c r="F256" s="73" t="s">
        <v>2020</v>
      </c>
      <c r="G256" s="185" t="s">
        <v>1528</v>
      </c>
      <c r="H256" s="357">
        <v>2</v>
      </c>
      <c r="I256" s="363"/>
    </row>
    <row r="257" spans="1:11" ht="94.5" x14ac:dyDescent="0.25">
      <c r="A257" s="149" t="s">
        <v>2078</v>
      </c>
      <c r="B257" s="3" t="s">
        <v>1258</v>
      </c>
      <c r="C257" s="43"/>
      <c r="D257" s="4" t="s">
        <v>2021</v>
      </c>
      <c r="E257" s="4" t="s">
        <v>1411</v>
      </c>
      <c r="F257" s="22" t="s">
        <v>1654</v>
      </c>
      <c r="G257" s="184" t="s">
        <v>1864</v>
      </c>
      <c r="H257" s="357">
        <v>2</v>
      </c>
      <c r="I257" s="346"/>
      <c r="J257" s="239">
        <f>SUM(H257:H260)</f>
        <v>8</v>
      </c>
      <c r="K257" s="239">
        <f>COUNT(H257:H260)*2</f>
        <v>8</v>
      </c>
    </row>
    <row r="258" spans="1:11" ht="75" x14ac:dyDescent="0.25">
      <c r="A258" s="149" t="s">
        <v>2078</v>
      </c>
      <c r="B258" s="3"/>
      <c r="C258" s="43"/>
      <c r="D258" s="150"/>
      <c r="E258" s="4" t="s">
        <v>1412</v>
      </c>
      <c r="F258" s="172" t="s">
        <v>1413</v>
      </c>
      <c r="G258" s="184" t="s">
        <v>1819</v>
      </c>
      <c r="H258" s="357">
        <v>2</v>
      </c>
      <c r="I258" s="346"/>
    </row>
    <row r="259" spans="1:11" ht="105" x14ac:dyDescent="0.25">
      <c r="A259" s="149" t="s">
        <v>2078</v>
      </c>
      <c r="B259" s="3"/>
      <c r="C259" s="43"/>
      <c r="D259" s="150"/>
      <c r="E259" s="4" t="s">
        <v>1414</v>
      </c>
      <c r="F259" s="172" t="s">
        <v>1415</v>
      </c>
      <c r="G259" s="184" t="s">
        <v>2048</v>
      </c>
      <c r="H259" s="357">
        <v>2</v>
      </c>
      <c r="I259" s="346"/>
    </row>
    <row r="260" spans="1:11" ht="78" customHeight="1" x14ac:dyDescent="0.25">
      <c r="A260" s="149" t="s">
        <v>2078</v>
      </c>
      <c r="B260" s="3"/>
      <c r="C260" s="43"/>
      <c r="D260" s="150"/>
      <c r="E260" s="4" t="s">
        <v>359</v>
      </c>
      <c r="F260" s="68" t="s">
        <v>360</v>
      </c>
      <c r="G260" s="185" t="s">
        <v>1848</v>
      </c>
      <c r="H260" s="357">
        <v>2</v>
      </c>
      <c r="I260" s="346"/>
    </row>
    <row r="261" spans="1:11" ht="53.25" customHeight="1" x14ac:dyDescent="0.25">
      <c r="A261" s="149" t="s">
        <v>2078</v>
      </c>
      <c r="B261" s="3" t="s">
        <v>1410</v>
      </c>
      <c r="C261" s="293" t="s">
        <v>1655</v>
      </c>
      <c r="D261" s="294"/>
      <c r="E261" s="294"/>
      <c r="F261" s="294"/>
      <c r="G261" s="294"/>
      <c r="H261" s="294"/>
      <c r="I261" s="295"/>
      <c r="J261" s="239">
        <f>SUM(H262:H288)</f>
        <v>54</v>
      </c>
      <c r="K261" s="239">
        <f>COUNT(H262:H288)*2</f>
        <v>54</v>
      </c>
    </row>
    <row r="262" spans="1:11" ht="103.5" customHeight="1" x14ac:dyDescent="0.25">
      <c r="A262" s="149" t="s">
        <v>2078</v>
      </c>
      <c r="B262" s="3" t="s">
        <v>1260</v>
      </c>
      <c r="C262" s="43"/>
      <c r="D262" s="14" t="s">
        <v>2181</v>
      </c>
      <c r="E262" s="167" t="s">
        <v>1458</v>
      </c>
      <c r="F262" s="167" t="s">
        <v>1459</v>
      </c>
      <c r="G262" s="185" t="s">
        <v>2049</v>
      </c>
      <c r="H262" s="365">
        <v>2</v>
      </c>
      <c r="I262" s="365"/>
      <c r="J262" s="239">
        <f>SUM(H262:H277)</f>
        <v>32</v>
      </c>
      <c r="K262" s="239">
        <f>COUNT(H262:H277)*2</f>
        <v>32</v>
      </c>
    </row>
    <row r="263" spans="1:11" ht="97.5" customHeight="1" x14ac:dyDescent="0.25">
      <c r="A263" s="149" t="s">
        <v>2078</v>
      </c>
      <c r="B263" s="3"/>
      <c r="C263" s="43"/>
      <c r="D263" s="14"/>
      <c r="E263" s="14" t="s">
        <v>1457</v>
      </c>
      <c r="F263" s="14" t="s">
        <v>1422</v>
      </c>
      <c r="G263" s="159" t="s">
        <v>1848</v>
      </c>
      <c r="H263" s="365">
        <v>2</v>
      </c>
      <c r="I263" s="365"/>
    </row>
    <row r="264" spans="1:11" ht="105" customHeight="1" x14ac:dyDescent="0.25">
      <c r="A264" s="149" t="s">
        <v>2078</v>
      </c>
      <c r="B264" s="3"/>
      <c r="C264" s="43"/>
      <c r="D264" s="14"/>
      <c r="E264" s="167" t="s">
        <v>1868</v>
      </c>
      <c r="F264" s="14" t="s">
        <v>1656</v>
      </c>
      <c r="G264" s="159" t="s">
        <v>2049</v>
      </c>
      <c r="H264" s="365">
        <v>2</v>
      </c>
      <c r="I264" s="365"/>
    </row>
    <row r="265" spans="1:11" ht="87.75" customHeight="1" x14ac:dyDescent="0.25">
      <c r="A265" s="149" t="s">
        <v>2078</v>
      </c>
      <c r="B265" s="3"/>
      <c r="C265" s="43"/>
      <c r="D265" s="14"/>
      <c r="E265" s="167" t="s">
        <v>2182</v>
      </c>
      <c r="F265" s="167" t="s">
        <v>1869</v>
      </c>
      <c r="G265" s="159" t="s">
        <v>1528</v>
      </c>
      <c r="H265" s="365">
        <v>2</v>
      </c>
      <c r="I265" s="365"/>
    </row>
    <row r="266" spans="1:11" ht="63.75" customHeight="1" x14ac:dyDescent="0.25">
      <c r="A266" s="149" t="s">
        <v>2078</v>
      </c>
      <c r="B266" s="3"/>
      <c r="C266" s="43"/>
      <c r="D266" s="14"/>
      <c r="E266" s="14" t="s">
        <v>1657</v>
      </c>
      <c r="F266" s="14" t="s">
        <v>1423</v>
      </c>
      <c r="G266" s="159" t="s">
        <v>1528</v>
      </c>
      <c r="H266" s="365">
        <v>2</v>
      </c>
      <c r="I266" s="365"/>
    </row>
    <row r="267" spans="1:11" ht="85.5" customHeight="1" x14ac:dyDescent="0.25">
      <c r="A267" s="149" t="s">
        <v>2078</v>
      </c>
      <c r="B267" s="3"/>
      <c r="C267" s="43"/>
      <c r="D267" s="14"/>
      <c r="E267" s="14" t="s">
        <v>1658</v>
      </c>
      <c r="F267" s="14" t="s">
        <v>1456</v>
      </c>
      <c r="G267" s="159" t="s">
        <v>2062</v>
      </c>
      <c r="H267" s="365">
        <v>2</v>
      </c>
      <c r="I267" s="365"/>
    </row>
    <row r="268" spans="1:11" ht="168" customHeight="1" x14ac:dyDescent="0.25">
      <c r="A268" s="149" t="s">
        <v>2078</v>
      </c>
      <c r="B268" s="3"/>
      <c r="C268" s="43"/>
      <c r="D268" s="14"/>
      <c r="E268" s="118" t="s">
        <v>1424</v>
      </c>
      <c r="F268" s="31" t="s">
        <v>2076</v>
      </c>
      <c r="G268" s="159" t="s">
        <v>2062</v>
      </c>
      <c r="H268" s="365">
        <v>2</v>
      </c>
      <c r="I268" s="365"/>
    </row>
    <row r="269" spans="1:11" ht="75" customHeight="1" x14ac:dyDescent="0.25">
      <c r="A269" s="149" t="s">
        <v>2078</v>
      </c>
      <c r="B269" s="3"/>
      <c r="C269" s="43"/>
      <c r="D269" s="14"/>
      <c r="E269" s="208" t="s">
        <v>1659</v>
      </c>
      <c r="F269" s="209" t="s">
        <v>1425</v>
      </c>
      <c r="G269" s="159" t="s">
        <v>1840</v>
      </c>
      <c r="H269" s="365">
        <v>2</v>
      </c>
      <c r="I269" s="365"/>
    </row>
    <row r="270" spans="1:11" ht="90" x14ac:dyDescent="0.25">
      <c r="A270" s="149" t="s">
        <v>2078</v>
      </c>
      <c r="B270" s="3"/>
      <c r="C270" s="43"/>
      <c r="D270" s="14"/>
      <c r="E270" s="38" t="s">
        <v>1660</v>
      </c>
      <c r="F270" s="167" t="s">
        <v>2183</v>
      </c>
      <c r="G270" s="159" t="s">
        <v>2063</v>
      </c>
      <c r="H270" s="365">
        <v>2</v>
      </c>
      <c r="I270" s="346"/>
    </row>
    <row r="271" spans="1:11" ht="60" x14ac:dyDescent="0.25">
      <c r="A271" s="149" t="s">
        <v>2078</v>
      </c>
      <c r="B271" s="3"/>
      <c r="C271" s="43"/>
      <c r="D271" s="14"/>
      <c r="E271" s="160" t="s">
        <v>2185</v>
      </c>
      <c r="F271" s="167" t="s">
        <v>2022</v>
      </c>
      <c r="G271" s="159" t="s">
        <v>2056</v>
      </c>
      <c r="H271" s="365">
        <v>2</v>
      </c>
      <c r="I271" s="346"/>
    </row>
    <row r="272" spans="1:11" ht="195" x14ac:dyDescent="0.25">
      <c r="A272" s="149" t="s">
        <v>2078</v>
      </c>
      <c r="B272" s="3"/>
      <c r="C272" s="43"/>
      <c r="D272" s="14"/>
      <c r="E272" s="160" t="s">
        <v>1964</v>
      </c>
      <c r="F272" s="14" t="s">
        <v>2184</v>
      </c>
      <c r="G272" s="159" t="s">
        <v>1815</v>
      </c>
      <c r="H272" s="365">
        <v>2</v>
      </c>
      <c r="I272" s="346"/>
    </row>
    <row r="273" spans="1:11" ht="75" x14ac:dyDescent="0.25">
      <c r="A273" s="149" t="s">
        <v>2078</v>
      </c>
      <c r="B273" s="3"/>
      <c r="C273" s="43"/>
      <c r="D273" s="14"/>
      <c r="E273" s="38" t="s">
        <v>1870</v>
      </c>
      <c r="F273" s="153" t="s">
        <v>1661</v>
      </c>
      <c r="G273" s="159" t="s">
        <v>1815</v>
      </c>
      <c r="H273" s="365">
        <v>2</v>
      </c>
      <c r="I273" s="346"/>
    </row>
    <row r="274" spans="1:11" ht="131.25" customHeight="1" x14ac:dyDescent="0.25">
      <c r="A274" s="149" t="s">
        <v>2078</v>
      </c>
      <c r="B274" s="3"/>
      <c r="C274" s="43"/>
      <c r="D274" s="14"/>
      <c r="E274" s="38" t="s">
        <v>1662</v>
      </c>
      <c r="F274" s="153" t="s">
        <v>2186</v>
      </c>
      <c r="G274" s="159" t="s">
        <v>1848</v>
      </c>
      <c r="H274" s="365">
        <v>2</v>
      </c>
      <c r="I274" s="346"/>
    </row>
    <row r="275" spans="1:11" ht="30" x14ac:dyDescent="0.25">
      <c r="A275" s="149" t="s">
        <v>2078</v>
      </c>
      <c r="B275" s="3"/>
      <c r="C275" s="43"/>
      <c r="D275" s="14"/>
      <c r="E275" s="38" t="s">
        <v>1460</v>
      </c>
      <c r="F275" s="14" t="s">
        <v>2187</v>
      </c>
      <c r="G275" s="159" t="s">
        <v>1528</v>
      </c>
      <c r="H275" s="365">
        <v>2</v>
      </c>
      <c r="I275" s="346"/>
    </row>
    <row r="276" spans="1:11" ht="120" x14ac:dyDescent="0.25">
      <c r="A276" s="149" t="s">
        <v>2078</v>
      </c>
      <c r="B276" s="3"/>
      <c r="C276" s="43"/>
      <c r="D276" s="14"/>
      <c r="E276" s="38" t="s">
        <v>2188</v>
      </c>
      <c r="F276" s="14" t="s">
        <v>1663</v>
      </c>
      <c r="G276" s="159" t="s">
        <v>1864</v>
      </c>
      <c r="H276" s="365">
        <v>2</v>
      </c>
      <c r="I276" s="346"/>
    </row>
    <row r="277" spans="1:11" ht="60" customHeight="1" x14ac:dyDescent="0.25">
      <c r="A277" s="149" t="s">
        <v>2078</v>
      </c>
      <c r="B277" s="3"/>
      <c r="C277" s="43"/>
      <c r="D277" s="14"/>
      <c r="E277" s="27" t="s">
        <v>2189</v>
      </c>
      <c r="F277" s="14"/>
      <c r="G277" s="159" t="s">
        <v>1815</v>
      </c>
      <c r="H277" s="365">
        <v>2</v>
      </c>
      <c r="I277" s="346"/>
    </row>
    <row r="278" spans="1:11" ht="60" customHeight="1" x14ac:dyDescent="0.25">
      <c r="A278" s="149" t="s">
        <v>2078</v>
      </c>
      <c r="B278" s="3" t="s">
        <v>1261</v>
      </c>
      <c r="C278" s="43"/>
      <c r="D278" s="14" t="s">
        <v>1477</v>
      </c>
      <c r="E278" s="38" t="s">
        <v>1478</v>
      </c>
      <c r="F278" s="153" t="s">
        <v>1664</v>
      </c>
      <c r="G278" s="159" t="s">
        <v>2048</v>
      </c>
      <c r="H278" s="365">
        <v>2</v>
      </c>
      <c r="I278" s="346"/>
      <c r="J278" s="239">
        <f>SUM(H278:H283)</f>
        <v>12</v>
      </c>
      <c r="K278" s="239">
        <f>COUNT(H278:H283)*2</f>
        <v>12</v>
      </c>
    </row>
    <row r="279" spans="1:11" ht="60" customHeight="1" x14ac:dyDescent="0.25">
      <c r="A279" s="149" t="s">
        <v>2078</v>
      </c>
      <c r="B279" s="3"/>
      <c r="C279" s="43"/>
      <c r="D279" s="14"/>
      <c r="E279" s="38" t="s">
        <v>1463</v>
      </c>
      <c r="F279" s="153" t="s">
        <v>1461</v>
      </c>
      <c r="G279" s="159" t="s">
        <v>1819</v>
      </c>
      <c r="H279" s="365">
        <v>2</v>
      </c>
      <c r="I279" s="346"/>
    </row>
    <row r="280" spans="1:11" ht="60" customHeight="1" x14ac:dyDescent="0.25">
      <c r="A280" s="149" t="s">
        <v>2078</v>
      </c>
      <c r="B280" s="3"/>
      <c r="C280" s="43"/>
      <c r="D280" s="14"/>
      <c r="E280" s="38" t="s">
        <v>2190</v>
      </c>
      <c r="F280" s="153" t="s">
        <v>1665</v>
      </c>
      <c r="G280" s="159" t="s">
        <v>2049</v>
      </c>
      <c r="H280" s="365">
        <v>2</v>
      </c>
      <c r="I280" s="346"/>
    </row>
    <row r="281" spans="1:11" ht="60" customHeight="1" x14ac:dyDescent="0.25">
      <c r="A281" s="149" t="s">
        <v>2078</v>
      </c>
      <c r="B281" s="3"/>
      <c r="C281" s="43"/>
      <c r="D281" s="14"/>
      <c r="E281" s="38" t="s">
        <v>1462</v>
      </c>
      <c r="F281" s="153" t="s">
        <v>2191</v>
      </c>
      <c r="G281" s="159" t="s">
        <v>2050</v>
      </c>
      <c r="H281" s="365">
        <v>2</v>
      </c>
      <c r="I281" s="346"/>
    </row>
    <row r="282" spans="1:11" ht="60" customHeight="1" x14ac:dyDescent="0.25">
      <c r="A282" s="149" t="s">
        <v>2078</v>
      </c>
      <c r="B282" s="3"/>
      <c r="C282" s="43"/>
      <c r="D282" s="14"/>
      <c r="E282" s="38" t="s">
        <v>1871</v>
      </c>
      <c r="F282" s="153" t="s">
        <v>1872</v>
      </c>
      <c r="G282" s="159" t="s">
        <v>2062</v>
      </c>
      <c r="H282" s="365">
        <v>2</v>
      </c>
      <c r="I282" s="346"/>
    </row>
    <row r="283" spans="1:11" ht="60" customHeight="1" x14ac:dyDescent="0.25">
      <c r="A283" s="149" t="s">
        <v>2078</v>
      </c>
      <c r="B283" s="3"/>
      <c r="C283" s="43"/>
      <c r="D283" s="14"/>
      <c r="E283" s="38" t="s">
        <v>1666</v>
      </c>
      <c r="F283" s="153" t="s">
        <v>1667</v>
      </c>
      <c r="G283" s="159" t="s">
        <v>1844</v>
      </c>
      <c r="H283" s="365">
        <v>2</v>
      </c>
      <c r="I283" s="346"/>
    </row>
    <row r="284" spans="1:11" ht="60" customHeight="1" x14ac:dyDescent="0.25">
      <c r="A284" s="149" t="s">
        <v>2078</v>
      </c>
      <c r="B284" s="3" t="s">
        <v>1517</v>
      </c>
      <c r="C284" s="43"/>
      <c r="D284" s="49" t="s">
        <v>1421</v>
      </c>
      <c r="E284" s="49" t="s">
        <v>376</v>
      </c>
      <c r="F284" s="122" t="s">
        <v>1668</v>
      </c>
      <c r="G284" s="159" t="s">
        <v>1864</v>
      </c>
      <c r="H284" s="365">
        <v>2</v>
      </c>
      <c r="I284" s="346"/>
      <c r="J284" s="239">
        <f>SUM(H284:H288)</f>
        <v>10</v>
      </c>
      <c r="K284" s="239">
        <f>COUNT(H284:H288)*2</f>
        <v>10</v>
      </c>
    </row>
    <row r="285" spans="1:11" ht="60" customHeight="1" x14ac:dyDescent="0.25">
      <c r="A285" s="149" t="s">
        <v>2078</v>
      </c>
      <c r="B285" s="3"/>
      <c r="C285" s="43"/>
      <c r="D285" s="29"/>
      <c r="E285" s="49" t="s">
        <v>1669</v>
      </c>
      <c r="F285" s="122" t="s">
        <v>1467</v>
      </c>
      <c r="G285" s="159" t="s">
        <v>1815</v>
      </c>
      <c r="H285" s="365">
        <v>2</v>
      </c>
      <c r="I285" s="346"/>
    </row>
    <row r="286" spans="1:11" ht="60" customHeight="1" x14ac:dyDescent="0.25">
      <c r="A286" s="149" t="s">
        <v>2078</v>
      </c>
      <c r="B286" s="3"/>
      <c r="C286" s="43"/>
      <c r="D286" s="29"/>
      <c r="E286" s="49" t="s">
        <v>1466</v>
      </c>
      <c r="F286" s="122" t="s">
        <v>1670</v>
      </c>
      <c r="G286" s="159" t="s">
        <v>1815</v>
      </c>
      <c r="H286" s="365">
        <v>2</v>
      </c>
      <c r="I286" s="346"/>
    </row>
    <row r="287" spans="1:11" ht="60" customHeight="1" x14ac:dyDescent="0.25">
      <c r="A287" s="149" t="s">
        <v>2078</v>
      </c>
      <c r="B287" s="3"/>
      <c r="C287" s="43"/>
      <c r="D287" s="29"/>
      <c r="E287" s="154" t="s">
        <v>1468</v>
      </c>
      <c r="F287" s="154" t="s">
        <v>2192</v>
      </c>
      <c r="G287" s="159" t="s">
        <v>1815</v>
      </c>
      <c r="H287" s="365">
        <v>2</v>
      </c>
      <c r="I287" s="346"/>
    </row>
    <row r="288" spans="1:11" ht="60" customHeight="1" x14ac:dyDescent="0.25">
      <c r="A288" s="149" t="s">
        <v>2078</v>
      </c>
      <c r="B288" s="3"/>
      <c r="C288" s="43"/>
      <c r="D288" s="14"/>
      <c r="E288" s="154" t="s">
        <v>1469</v>
      </c>
      <c r="F288" s="14" t="s">
        <v>2193</v>
      </c>
      <c r="G288" s="159" t="s">
        <v>1815</v>
      </c>
      <c r="H288" s="365">
        <v>2</v>
      </c>
      <c r="I288" s="346"/>
    </row>
    <row r="289" spans="1:12" ht="41.25" customHeight="1" x14ac:dyDescent="0.25">
      <c r="A289" s="149" t="s">
        <v>2078</v>
      </c>
      <c r="B289" s="3" t="s">
        <v>1464</v>
      </c>
      <c r="C289" s="299" t="s">
        <v>383</v>
      </c>
      <c r="D289" s="285"/>
      <c r="E289" s="285"/>
      <c r="F289" s="285"/>
      <c r="G289" s="285"/>
      <c r="H289" s="285"/>
      <c r="I289" s="300"/>
      <c r="J289" s="239">
        <f>SUM(H290:H293)</f>
        <v>8</v>
      </c>
      <c r="K289" s="239">
        <f>COUNT(H290:H293)*2</f>
        <v>8</v>
      </c>
    </row>
    <row r="290" spans="1:12" ht="47.25" x14ac:dyDescent="0.25">
      <c r="A290" s="149" t="s">
        <v>2078</v>
      </c>
      <c r="B290" s="3" t="s">
        <v>1465</v>
      </c>
      <c r="C290" s="4"/>
      <c r="D290" s="4" t="s">
        <v>384</v>
      </c>
      <c r="E290" s="19" t="s">
        <v>385</v>
      </c>
      <c r="F290" s="30" t="s">
        <v>386</v>
      </c>
      <c r="G290" s="185" t="s">
        <v>1528</v>
      </c>
      <c r="H290" s="345">
        <v>2</v>
      </c>
      <c r="I290" s="346"/>
      <c r="J290" s="239">
        <f>SUM(H290:H293)</f>
        <v>8</v>
      </c>
      <c r="K290" s="239">
        <f>COUNT(H290:H293)*2</f>
        <v>8</v>
      </c>
    </row>
    <row r="291" spans="1:12" ht="30" x14ac:dyDescent="0.25">
      <c r="A291" s="149" t="s">
        <v>2078</v>
      </c>
      <c r="B291" s="3"/>
      <c r="C291" s="4"/>
      <c r="D291" s="4"/>
      <c r="E291" s="19" t="s">
        <v>2194</v>
      </c>
      <c r="F291" s="172" t="s">
        <v>1482</v>
      </c>
      <c r="G291" s="185" t="s">
        <v>1838</v>
      </c>
      <c r="H291" s="345">
        <v>2</v>
      </c>
      <c r="I291" s="346"/>
    </row>
    <row r="292" spans="1:12" ht="45" x14ac:dyDescent="0.25">
      <c r="A292" s="149" t="s">
        <v>2078</v>
      </c>
      <c r="B292" s="3"/>
      <c r="C292" s="4"/>
      <c r="D292" s="4"/>
      <c r="E292" s="19" t="s">
        <v>389</v>
      </c>
      <c r="F292" s="30"/>
      <c r="G292" s="185" t="s">
        <v>1864</v>
      </c>
      <c r="H292" s="345">
        <v>2</v>
      </c>
      <c r="I292" s="346"/>
    </row>
    <row r="293" spans="1:12" ht="47.25" x14ac:dyDescent="0.25">
      <c r="A293" s="149" t="s">
        <v>2078</v>
      </c>
      <c r="B293" s="3"/>
      <c r="C293" s="4"/>
      <c r="D293" s="4"/>
      <c r="E293" s="4" t="s">
        <v>390</v>
      </c>
      <c r="F293" s="30" t="s">
        <v>1873</v>
      </c>
      <c r="G293" s="185" t="s">
        <v>1528</v>
      </c>
      <c r="H293" s="345">
        <v>2</v>
      </c>
      <c r="I293" s="346"/>
    </row>
    <row r="294" spans="1:12" ht="15.75" customHeight="1" x14ac:dyDescent="0.25">
      <c r="A294" s="149" t="s">
        <v>2078</v>
      </c>
      <c r="B294" s="3"/>
      <c r="C294" s="161"/>
      <c r="D294" s="280" t="s">
        <v>2064</v>
      </c>
      <c r="E294" s="281"/>
      <c r="F294" s="281"/>
      <c r="G294" s="281"/>
      <c r="H294" s="281"/>
      <c r="I294" s="282"/>
      <c r="J294" s="239">
        <f>J295+J310+J318+J323+J332+J342+J351+J358+J377+J383+J408+J438+J450+J485+J496+J499+J525+J538</f>
        <v>456</v>
      </c>
      <c r="K294" s="239">
        <f>K295+K310+K318+K323+K332+K342+K351+K358+K377+K383+K408+K438+K450+K485+K496+K499+K525+K538</f>
        <v>456</v>
      </c>
      <c r="L294" s="247">
        <f>J294/K294</f>
        <v>1</v>
      </c>
    </row>
    <row r="295" spans="1:12" ht="39" customHeight="1" x14ac:dyDescent="0.25">
      <c r="A295" s="149" t="s">
        <v>2078</v>
      </c>
      <c r="B295" s="3" t="s">
        <v>395</v>
      </c>
      <c r="C295" s="299" t="s">
        <v>1671</v>
      </c>
      <c r="D295" s="285"/>
      <c r="E295" s="285"/>
      <c r="F295" s="285"/>
      <c r="G295" s="285"/>
      <c r="H295" s="285"/>
      <c r="I295" s="300"/>
      <c r="J295" s="239">
        <f>SUM(H296:H309)</f>
        <v>28</v>
      </c>
      <c r="K295" s="239">
        <f>COUNT(H296:H309)*2</f>
        <v>28</v>
      </c>
    </row>
    <row r="296" spans="1:12" ht="90" customHeight="1" x14ac:dyDescent="0.25">
      <c r="A296" s="149" t="s">
        <v>2078</v>
      </c>
      <c r="B296" s="3" t="s">
        <v>1262</v>
      </c>
      <c r="C296" s="4"/>
      <c r="D296" s="4" t="s">
        <v>1672</v>
      </c>
      <c r="E296" s="152" t="s">
        <v>1673</v>
      </c>
      <c r="F296" s="14" t="s">
        <v>1529</v>
      </c>
      <c r="G296" s="185" t="s">
        <v>1864</v>
      </c>
      <c r="H296" s="345">
        <v>2</v>
      </c>
      <c r="I296" s="352"/>
      <c r="J296" s="239">
        <f>SUM(H296:H300)</f>
        <v>10</v>
      </c>
      <c r="K296" s="239">
        <f>COUNT(H296:H300)*2</f>
        <v>10</v>
      </c>
    </row>
    <row r="297" spans="1:12" ht="45" x14ac:dyDescent="0.25">
      <c r="A297" s="149" t="s">
        <v>2078</v>
      </c>
      <c r="B297" s="3"/>
      <c r="C297" s="4"/>
      <c r="D297" s="4"/>
      <c r="E297" s="14" t="s">
        <v>1674</v>
      </c>
      <c r="F297" s="14" t="s">
        <v>2077</v>
      </c>
      <c r="G297" s="185" t="s">
        <v>1864</v>
      </c>
      <c r="H297" s="345">
        <v>2</v>
      </c>
      <c r="I297" s="346"/>
    </row>
    <row r="298" spans="1:12" ht="58.5" customHeight="1" x14ac:dyDescent="0.25">
      <c r="A298" s="149" t="s">
        <v>2079</v>
      </c>
      <c r="B298" s="3"/>
      <c r="C298" s="4"/>
      <c r="D298" s="4"/>
      <c r="E298" s="14" t="s">
        <v>1675</v>
      </c>
      <c r="F298" s="14" t="s">
        <v>1676</v>
      </c>
      <c r="G298" s="185" t="s">
        <v>1864</v>
      </c>
      <c r="H298" s="345">
        <v>2</v>
      </c>
      <c r="I298" s="346"/>
    </row>
    <row r="299" spans="1:12" ht="52.5" customHeight="1" x14ac:dyDescent="0.25">
      <c r="A299" s="149" t="s">
        <v>2078</v>
      </c>
      <c r="B299" s="3"/>
      <c r="C299" s="4"/>
      <c r="D299" s="4"/>
      <c r="E299" s="14" t="s">
        <v>1677</v>
      </c>
      <c r="F299" s="14" t="s">
        <v>1678</v>
      </c>
      <c r="G299" s="185" t="s">
        <v>1864</v>
      </c>
      <c r="H299" s="345">
        <v>2</v>
      </c>
      <c r="I299" s="346"/>
    </row>
    <row r="300" spans="1:12" ht="90" x14ac:dyDescent="0.25">
      <c r="A300" s="149" t="s">
        <v>2078</v>
      </c>
      <c r="B300" s="3"/>
      <c r="C300" s="4"/>
      <c r="D300" s="4"/>
      <c r="E300" s="14" t="s">
        <v>2195</v>
      </c>
      <c r="F300" s="93" t="s">
        <v>2196</v>
      </c>
      <c r="G300" s="185" t="s">
        <v>1864</v>
      </c>
      <c r="H300" s="345">
        <v>2</v>
      </c>
      <c r="I300" s="346"/>
    </row>
    <row r="301" spans="1:12" ht="45.95" customHeight="1" x14ac:dyDescent="0.25">
      <c r="A301" s="149" t="s">
        <v>2078</v>
      </c>
      <c r="B301" s="3" t="s">
        <v>1203</v>
      </c>
      <c r="C301" s="4"/>
      <c r="D301" s="52" t="s">
        <v>1526</v>
      </c>
      <c r="E301" s="14" t="s">
        <v>400</v>
      </c>
      <c r="F301" s="85" t="s">
        <v>1530</v>
      </c>
      <c r="G301" s="185" t="s">
        <v>2062</v>
      </c>
      <c r="H301" s="345">
        <v>2</v>
      </c>
      <c r="I301" s="366"/>
      <c r="J301" s="239">
        <f>SUM(H301:H305)</f>
        <v>10</v>
      </c>
      <c r="K301" s="239">
        <f>COUNT(H301:H305)*2</f>
        <v>10</v>
      </c>
    </row>
    <row r="302" spans="1:12" ht="78" customHeight="1" x14ac:dyDescent="0.25">
      <c r="A302" s="149" t="s">
        <v>2078</v>
      </c>
      <c r="B302" s="3"/>
      <c r="C302" s="4"/>
      <c r="D302" s="52"/>
      <c r="E302" s="14" t="s">
        <v>403</v>
      </c>
      <c r="F302" s="89" t="s">
        <v>2075</v>
      </c>
      <c r="G302" s="185" t="s">
        <v>1864</v>
      </c>
      <c r="H302" s="345">
        <v>2</v>
      </c>
      <c r="I302" s="366"/>
      <c r="J302" s="243"/>
    </row>
    <row r="303" spans="1:12" ht="45.95" customHeight="1" x14ac:dyDescent="0.25">
      <c r="A303" s="149" t="s">
        <v>2078</v>
      </c>
      <c r="B303" s="3"/>
      <c r="C303" s="4"/>
      <c r="D303" s="4"/>
      <c r="E303" s="4" t="s">
        <v>1679</v>
      </c>
      <c r="F303" s="95" t="s">
        <v>409</v>
      </c>
      <c r="G303" s="185" t="s">
        <v>1864</v>
      </c>
      <c r="H303" s="345">
        <v>2</v>
      </c>
      <c r="I303" s="346"/>
    </row>
    <row r="304" spans="1:12" ht="45.95" customHeight="1" x14ac:dyDescent="0.25">
      <c r="A304" s="149" t="s">
        <v>2078</v>
      </c>
      <c r="B304" s="3"/>
      <c r="C304" s="4"/>
      <c r="E304" s="14" t="s">
        <v>1680</v>
      </c>
      <c r="F304" s="85" t="s">
        <v>1377</v>
      </c>
      <c r="G304" s="185" t="s">
        <v>1864</v>
      </c>
      <c r="H304" s="345">
        <v>2</v>
      </c>
      <c r="I304" s="346"/>
    </row>
    <row r="305" spans="1:11" ht="72" customHeight="1" x14ac:dyDescent="0.25">
      <c r="A305" s="149" t="s">
        <v>2078</v>
      </c>
      <c r="B305" s="3"/>
      <c r="C305" s="4"/>
      <c r="D305" s="4"/>
      <c r="E305" s="4" t="s">
        <v>1527</v>
      </c>
      <c r="F305" s="94" t="s">
        <v>407</v>
      </c>
      <c r="G305" s="185" t="s">
        <v>2062</v>
      </c>
      <c r="H305" s="345">
        <v>2</v>
      </c>
      <c r="I305" s="346"/>
    </row>
    <row r="306" spans="1:11" ht="132" customHeight="1" x14ac:dyDescent="0.25">
      <c r="A306" s="149" t="s">
        <v>2078</v>
      </c>
      <c r="B306" s="3" t="s">
        <v>1263</v>
      </c>
      <c r="C306" s="4"/>
      <c r="D306" s="4" t="s">
        <v>412</v>
      </c>
      <c r="E306" s="4" t="s">
        <v>1800</v>
      </c>
      <c r="F306" s="89" t="s">
        <v>1978</v>
      </c>
      <c r="G306" s="185" t="s">
        <v>2048</v>
      </c>
      <c r="H306" s="345">
        <v>2</v>
      </c>
      <c r="I306" s="346"/>
      <c r="J306" s="239">
        <f>SUM(H306:H309)</f>
        <v>8</v>
      </c>
      <c r="K306" s="239">
        <f>COUNT(H306:H309)*2</f>
        <v>8</v>
      </c>
    </row>
    <row r="307" spans="1:11" ht="105" x14ac:dyDescent="0.25">
      <c r="A307" s="149" t="s">
        <v>2078</v>
      </c>
      <c r="B307" s="3"/>
      <c r="C307" s="4"/>
      <c r="D307" s="4"/>
      <c r="E307" s="4" t="s">
        <v>1811</v>
      </c>
      <c r="F307" s="89" t="s">
        <v>1979</v>
      </c>
      <c r="G307" s="185" t="s">
        <v>2048</v>
      </c>
      <c r="H307" s="345">
        <v>2</v>
      </c>
      <c r="I307" s="346"/>
    </row>
    <row r="308" spans="1:11" ht="120" x14ac:dyDescent="0.25">
      <c r="A308" s="149" t="s">
        <v>2079</v>
      </c>
      <c r="B308" s="3"/>
      <c r="C308" s="4"/>
      <c r="D308" s="4"/>
      <c r="E308" s="4" t="s">
        <v>416</v>
      </c>
      <c r="F308" s="89" t="s">
        <v>1980</v>
      </c>
      <c r="G308" s="185" t="s">
        <v>2048</v>
      </c>
      <c r="H308" s="345">
        <v>2</v>
      </c>
      <c r="I308" s="346"/>
    </row>
    <row r="309" spans="1:11" ht="150" x14ac:dyDescent="0.25">
      <c r="A309" s="149" t="s">
        <v>2078</v>
      </c>
      <c r="B309" s="3"/>
      <c r="C309" s="4"/>
      <c r="D309" s="4"/>
      <c r="E309" s="4" t="s">
        <v>417</v>
      </c>
      <c r="F309" s="203" t="s">
        <v>2197</v>
      </c>
      <c r="G309" s="185" t="s">
        <v>2048</v>
      </c>
      <c r="H309" s="345">
        <v>2</v>
      </c>
      <c r="I309" s="346"/>
    </row>
    <row r="310" spans="1:11" ht="30.75" customHeight="1" x14ac:dyDescent="0.25">
      <c r="A310" s="149" t="s">
        <v>2078</v>
      </c>
      <c r="B310" s="3" t="s">
        <v>419</v>
      </c>
      <c r="C310" s="293" t="s">
        <v>420</v>
      </c>
      <c r="D310" s="294"/>
      <c r="E310" s="294"/>
      <c r="F310" s="294"/>
      <c r="G310" s="294"/>
      <c r="H310" s="294"/>
      <c r="I310" s="295"/>
      <c r="J310" s="239">
        <f>SUM(H311:H317)</f>
        <v>14</v>
      </c>
      <c r="K310" s="239">
        <f>COUNT(H311:H317)*2</f>
        <v>14</v>
      </c>
    </row>
    <row r="311" spans="1:11" ht="78.75" x14ac:dyDescent="0.25">
      <c r="A311" s="149" t="s">
        <v>2078</v>
      </c>
      <c r="B311" s="3" t="s">
        <v>1264</v>
      </c>
      <c r="C311" s="23"/>
      <c r="D311" s="4" t="s">
        <v>421</v>
      </c>
      <c r="E311" s="46" t="s">
        <v>422</v>
      </c>
      <c r="F311" s="68" t="s">
        <v>1874</v>
      </c>
      <c r="G311" s="184" t="s">
        <v>2048</v>
      </c>
      <c r="H311" s="345">
        <v>2</v>
      </c>
      <c r="I311" s="346"/>
      <c r="J311" s="239">
        <f>SUM(H311:H313)</f>
        <v>6</v>
      </c>
      <c r="K311" s="239">
        <f>COUNT(H311:H313)*2</f>
        <v>6</v>
      </c>
    </row>
    <row r="312" spans="1:11" ht="78.75" x14ac:dyDescent="0.25">
      <c r="A312" s="149" t="s">
        <v>2078</v>
      </c>
      <c r="B312" s="3"/>
      <c r="C312" s="23"/>
      <c r="D312" s="4"/>
      <c r="E312" s="46" t="s">
        <v>424</v>
      </c>
      <c r="F312" s="68" t="s">
        <v>1875</v>
      </c>
      <c r="G312" s="184" t="s">
        <v>1815</v>
      </c>
      <c r="H312" s="345">
        <v>2</v>
      </c>
      <c r="I312" s="346"/>
    </row>
    <row r="313" spans="1:11" ht="78.75" x14ac:dyDescent="0.25">
      <c r="A313" s="149" t="s">
        <v>2078</v>
      </c>
      <c r="B313" s="3"/>
      <c r="C313" s="23"/>
      <c r="D313" s="4"/>
      <c r="E313" s="19" t="s">
        <v>426</v>
      </c>
      <c r="F313" s="97" t="s">
        <v>1681</v>
      </c>
      <c r="G313" s="184" t="s">
        <v>2065</v>
      </c>
      <c r="H313" s="345">
        <v>2</v>
      </c>
      <c r="I313" s="346"/>
    </row>
    <row r="314" spans="1:11" ht="45" x14ac:dyDescent="0.25">
      <c r="A314" s="149" t="s">
        <v>2078</v>
      </c>
      <c r="B314" s="3" t="s">
        <v>1265</v>
      </c>
      <c r="C314" s="23"/>
      <c r="D314" s="47" t="s">
        <v>428</v>
      </c>
      <c r="E314" s="14" t="s">
        <v>1682</v>
      </c>
      <c r="F314" s="67" t="s">
        <v>1876</v>
      </c>
      <c r="G314" s="185" t="s">
        <v>1848</v>
      </c>
      <c r="H314" s="345">
        <v>2</v>
      </c>
      <c r="I314" s="346"/>
      <c r="J314" s="239">
        <f>SUM(H314:H317)</f>
        <v>8</v>
      </c>
      <c r="K314" s="239">
        <f>COUNT(H314:H317)*2</f>
        <v>8</v>
      </c>
    </row>
    <row r="315" spans="1:11" ht="30" x14ac:dyDescent="0.25">
      <c r="A315" s="149" t="s">
        <v>2078</v>
      </c>
      <c r="B315" s="3"/>
      <c r="C315" s="23"/>
      <c r="D315" s="47"/>
      <c r="E315" s="31" t="s">
        <v>1982</v>
      </c>
      <c r="F315" s="21" t="s">
        <v>2023</v>
      </c>
      <c r="G315" s="185" t="s">
        <v>1842</v>
      </c>
      <c r="H315" s="345">
        <v>2</v>
      </c>
      <c r="I315" s="346"/>
    </row>
    <row r="316" spans="1:11" ht="60" x14ac:dyDescent="0.25">
      <c r="A316" s="149" t="s">
        <v>2078</v>
      </c>
      <c r="B316" s="3"/>
      <c r="C316" s="23"/>
      <c r="D316" s="48"/>
      <c r="E316" s="14" t="s">
        <v>1683</v>
      </c>
      <c r="F316" s="67" t="s">
        <v>1981</v>
      </c>
      <c r="G316" s="185" t="s">
        <v>1864</v>
      </c>
      <c r="H316" s="345">
        <v>2</v>
      </c>
      <c r="I316" s="346"/>
    </row>
    <row r="317" spans="1:11" ht="81" customHeight="1" x14ac:dyDescent="0.25">
      <c r="A317" s="149" t="s">
        <v>2078</v>
      </c>
      <c r="B317" s="3"/>
      <c r="C317" s="23"/>
      <c r="D317" s="48"/>
      <c r="E317" s="14" t="s">
        <v>433</v>
      </c>
      <c r="F317" s="67" t="s">
        <v>1684</v>
      </c>
      <c r="G317" s="185" t="s">
        <v>1864</v>
      </c>
      <c r="H317" s="345">
        <v>2</v>
      </c>
      <c r="I317" s="346"/>
    </row>
    <row r="318" spans="1:11" ht="36.75" customHeight="1" x14ac:dyDescent="0.25">
      <c r="A318" s="149" t="s">
        <v>2078</v>
      </c>
      <c r="B318" s="3" t="s">
        <v>435</v>
      </c>
      <c r="C318" s="299" t="s">
        <v>491</v>
      </c>
      <c r="D318" s="285"/>
      <c r="E318" s="285"/>
      <c r="F318" s="285"/>
      <c r="G318" s="285"/>
      <c r="H318" s="285"/>
      <c r="I318" s="300"/>
      <c r="J318" s="239">
        <f>SUM(H319:H322)</f>
        <v>8</v>
      </c>
      <c r="K318" s="239">
        <f>COUNT(H319:H322)*2</f>
        <v>8</v>
      </c>
    </row>
    <row r="319" spans="1:11" ht="81" customHeight="1" x14ac:dyDescent="0.25">
      <c r="A319" s="149" t="s">
        <v>2078</v>
      </c>
      <c r="B319" s="3" t="s">
        <v>1266</v>
      </c>
      <c r="C319" s="4"/>
      <c r="D319" s="4" t="s">
        <v>492</v>
      </c>
      <c r="E319" s="14" t="s">
        <v>493</v>
      </c>
      <c r="F319" s="85" t="s">
        <v>1497</v>
      </c>
      <c r="G319" s="185" t="s">
        <v>1819</v>
      </c>
      <c r="H319" s="345">
        <v>2</v>
      </c>
      <c r="I319" s="346"/>
      <c r="J319" s="239">
        <f>SUM(H319:H322)</f>
        <v>8</v>
      </c>
      <c r="K319" s="239">
        <f>COUNT(H319:H322)*2</f>
        <v>8</v>
      </c>
    </row>
    <row r="320" spans="1:11" ht="81" customHeight="1" x14ac:dyDescent="0.25">
      <c r="A320" s="149" t="s">
        <v>2078</v>
      </c>
      <c r="B320" s="3"/>
      <c r="C320" s="4"/>
      <c r="D320" s="4"/>
      <c r="E320" s="204" t="s">
        <v>1936</v>
      </c>
      <c r="F320" s="89" t="s">
        <v>2066</v>
      </c>
      <c r="G320" s="185" t="s">
        <v>2060</v>
      </c>
      <c r="H320" s="345">
        <v>2</v>
      </c>
      <c r="I320" s="346"/>
    </row>
    <row r="321" spans="1:11" ht="81" customHeight="1" x14ac:dyDescent="0.25">
      <c r="A321" s="149" t="s">
        <v>2078</v>
      </c>
      <c r="B321" s="3"/>
      <c r="C321" s="4"/>
      <c r="D321" s="4"/>
      <c r="E321" s="31" t="s">
        <v>2067</v>
      </c>
      <c r="F321" s="89" t="s">
        <v>2068</v>
      </c>
      <c r="G321" s="185" t="s">
        <v>1528</v>
      </c>
      <c r="H321" s="345">
        <v>2</v>
      </c>
      <c r="I321" s="346"/>
    </row>
    <row r="322" spans="1:11" ht="81" customHeight="1" x14ac:dyDescent="0.25">
      <c r="A322" s="149" t="s">
        <v>2078</v>
      </c>
      <c r="B322" s="3"/>
      <c r="C322" s="4"/>
      <c r="D322" s="4"/>
      <c r="E322" s="14" t="s">
        <v>499</v>
      </c>
      <c r="F322" s="85" t="s">
        <v>500</v>
      </c>
      <c r="G322" s="185" t="s">
        <v>1864</v>
      </c>
      <c r="H322" s="345">
        <v>2</v>
      </c>
      <c r="I322" s="346"/>
    </row>
    <row r="323" spans="1:11" ht="47.25" customHeight="1" x14ac:dyDescent="0.25">
      <c r="A323" s="149" t="s">
        <v>2078</v>
      </c>
      <c r="B323" s="3" t="s">
        <v>453</v>
      </c>
      <c r="C323" s="299" t="s">
        <v>436</v>
      </c>
      <c r="D323" s="285"/>
      <c r="E323" s="285"/>
      <c r="F323" s="285"/>
      <c r="G323" s="285"/>
      <c r="H323" s="285"/>
      <c r="I323" s="300"/>
      <c r="J323" s="239">
        <f>SUM(H324:H331)</f>
        <v>16</v>
      </c>
      <c r="K323" s="239">
        <f>COUNT(H324:H331)*2</f>
        <v>16</v>
      </c>
    </row>
    <row r="324" spans="1:11" ht="133.5" customHeight="1" x14ac:dyDescent="0.25">
      <c r="A324" s="149" t="s">
        <v>2078</v>
      </c>
      <c r="B324" s="3" t="s">
        <v>1268</v>
      </c>
      <c r="C324" s="4"/>
      <c r="D324" s="4" t="s">
        <v>1685</v>
      </c>
      <c r="E324" s="5" t="s">
        <v>438</v>
      </c>
      <c r="F324" s="85" t="s">
        <v>2024</v>
      </c>
      <c r="G324" s="185" t="s">
        <v>1864</v>
      </c>
      <c r="H324" s="345">
        <v>2</v>
      </c>
      <c r="I324" s="346"/>
      <c r="J324" s="239">
        <f>SUM(H324:H326)</f>
        <v>6</v>
      </c>
      <c r="K324" s="239">
        <f>COUNT(H324:H326)*2</f>
        <v>6</v>
      </c>
    </row>
    <row r="325" spans="1:11" ht="122.25" customHeight="1" x14ac:dyDescent="0.25">
      <c r="A325" s="149" t="s">
        <v>2078</v>
      </c>
      <c r="B325" s="3"/>
      <c r="C325" s="4"/>
      <c r="D325" s="4"/>
      <c r="E325" s="5" t="s">
        <v>440</v>
      </c>
      <c r="F325" s="85" t="s">
        <v>2198</v>
      </c>
      <c r="G325" s="185" t="s">
        <v>1842</v>
      </c>
      <c r="H325" s="345">
        <v>2</v>
      </c>
      <c r="I325" s="346"/>
    </row>
    <row r="326" spans="1:11" ht="78.75" customHeight="1" x14ac:dyDescent="0.25">
      <c r="A326" s="149" t="s">
        <v>2078</v>
      </c>
      <c r="B326" s="3"/>
      <c r="C326" s="4"/>
      <c r="D326" s="14"/>
      <c r="E326" s="19" t="s">
        <v>442</v>
      </c>
      <c r="F326" s="30" t="s">
        <v>2199</v>
      </c>
      <c r="G326" s="185" t="s">
        <v>2060</v>
      </c>
      <c r="H326" s="345">
        <v>2</v>
      </c>
      <c r="I326" s="346"/>
    </row>
    <row r="327" spans="1:11" ht="72.75" customHeight="1" x14ac:dyDescent="0.25">
      <c r="A327" s="149" t="s">
        <v>2078</v>
      </c>
      <c r="B327" s="3" t="s">
        <v>1269</v>
      </c>
      <c r="C327" s="4"/>
      <c r="D327" s="4" t="s">
        <v>1686</v>
      </c>
      <c r="E327" s="49" t="s">
        <v>445</v>
      </c>
      <c r="F327" s="85" t="s">
        <v>1687</v>
      </c>
      <c r="G327" s="185" t="s">
        <v>1815</v>
      </c>
      <c r="H327" s="345">
        <v>2</v>
      </c>
      <c r="I327" s="346"/>
      <c r="J327" s="239">
        <f>SUM(H327:H331)</f>
        <v>10</v>
      </c>
      <c r="K327" s="239">
        <f>COUNT(H327:H331)*2</f>
        <v>10</v>
      </c>
    </row>
    <row r="328" spans="1:11" ht="31.5" x14ac:dyDescent="0.25">
      <c r="A328" s="149" t="s">
        <v>2078</v>
      </c>
      <c r="B328" s="3"/>
      <c r="C328" s="4"/>
      <c r="D328" s="4"/>
      <c r="E328" s="49" t="s">
        <v>447</v>
      </c>
      <c r="F328" s="90" t="s">
        <v>448</v>
      </c>
      <c r="G328" s="185" t="s">
        <v>1819</v>
      </c>
      <c r="H328" s="345">
        <v>2</v>
      </c>
      <c r="I328" s="346"/>
    </row>
    <row r="329" spans="1:11" ht="60" x14ac:dyDescent="0.25">
      <c r="A329" s="149" t="s">
        <v>2078</v>
      </c>
      <c r="B329" s="3"/>
      <c r="C329" s="4"/>
      <c r="D329" s="4"/>
      <c r="E329" s="49" t="s">
        <v>449</v>
      </c>
      <c r="F329" s="90" t="s">
        <v>2200</v>
      </c>
      <c r="G329" s="185" t="s">
        <v>1819</v>
      </c>
      <c r="H329" s="345">
        <v>2</v>
      </c>
      <c r="I329" s="346"/>
    </row>
    <row r="330" spans="1:11" ht="30" x14ac:dyDescent="0.25">
      <c r="A330" s="149" t="s">
        <v>2078</v>
      </c>
      <c r="B330" s="3"/>
      <c r="C330" s="4"/>
      <c r="D330" s="4"/>
      <c r="E330" s="31" t="s">
        <v>1939</v>
      </c>
      <c r="F330" s="31"/>
      <c r="G330" s="185" t="s">
        <v>1819</v>
      </c>
      <c r="H330" s="345">
        <v>2</v>
      </c>
      <c r="I330" s="346"/>
    </row>
    <row r="331" spans="1:11" ht="45" x14ac:dyDescent="0.25">
      <c r="A331" s="149" t="s">
        <v>2078</v>
      </c>
      <c r="B331" s="3"/>
      <c r="C331" s="4"/>
      <c r="D331" s="4"/>
      <c r="E331" s="31" t="s">
        <v>1940</v>
      </c>
      <c r="F331" s="89" t="s">
        <v>1938</v>
      </c>
      <c r="G331" s="185" t="s">
        <v>1848</v>
      </c>
      <c r="H331" s="345">
        <v>2</v>
      </c>
      <c r="I331" s="346"/>
    </row>
    <row r="332" spans="1:11" ht="33.75" customHeight="1" x14ac:dyDescent="0.25">
      <c r="A332" s="149" t="s">
        <v>2078</v>
      </c>
      <c r="B332" s="3" t="s">
        <v>469</v>
      </c>
      <c r="C332" s="309" t="s">
        <v>454</v>
      </c>
      <c r="D332" s="310"/>
      <c r="E332" s="310"/>
      <c r="F332" s="310"/>
      <c r="G332" s="310"/>
      <c r="H332" s="310"/>
      <c r="I332" s="311"/>
      <c r="J332" s="242">
        <f>SUM(H333:H341)</f>
        <v>18</v>
      </c>
      <c r="K332" s="239">
        <f>COUNT(H333:H341)*2</f>
        <v>18</v>
      </c>
    </row>
    <row r="333" spans="1:11" ht="60" x14ac:dyDescent="0.25">
      <c r="A333" s="149" t="s">
        <v>2078</v>
      </c>
      <c r="B333" s="3" t="s">
        <v>1270</v>
      </c>
      <c r="C333" s="4"/>
      <c r="D333" s="4" t="s">
        <v>455</v>
      </c>
      <c r="E333" s="38" t="s">
        <v>456</v>
      </c>
      <c r="F333" s="91" t="s">
        <v>1877</v>
      </c>
      <c r="G333" s="191" t="s">
        <v>1528</v>
      </c>
      <c r="H333" s="345">
        <v>2</v>
      </c>
      <c r="I333" s="346"/>
      <c r="J333" s="239">
        <f>SUM(H333:H337)</f>
        <v>10</v>
      </c>
      <c r="K333" s="239">
        <f>COUNT(H333:H337)*2</f>
        <v>10</v>
      </c>
    </row>
    <row r="334" spans="1:11" ht="45" x14ac:dyDescent="0.25">
      <c r="A334" s="149" t="s">
        <v>2078</v>
      </c>
      <c r="B334" s="3"/>
      <c r="C334" s="4"/>
      <c r="D334" s="4"/>
      <c r="E334" s="14" t="s">
        <v>1688</v>
      </c>
      <c r="F334" s="85" t="s">
        <v>1689</v>
      </c>
      <c r="G334" s="185" t="s">
        <v>1848</v>
      </c>
      <c r="H334" s="345">
        <v>2</v>
      </c>
      <c r="I334" s="346"/>
    </row>
    <row r="335" spans="1:11" ht="30" x14ac:dyDescent="0.25">
      <c r="A335" s="149" t="s">
        <v>2078</v>
      </c>
      <c r="B335" s="3"/>
      <c r="C335" s="4"/>
      <c r="D335" s="4"/>
      <c r="E335" s="14" t="s">
        <v>1937</v>
      </c>
      <c r="F335" s="85" t="s">
        <v>2201</v>
      </c>
      <c r="G335" s="185" t="s">
        <v>2062</v>
      </c>
      <c r="H335" s="345">
        <v>2</v>
      </c>
      <c r="I335" s="346"/>
    </row>
    <row r="336" spans="1:11" ht="30" x14ac:dyDescent="0.25">
      <c r="A336" s="149" t="s">
        <v>2078</v>
      </c>
      <c r="B336" s="3"/>
      <c r="C336" s="4"/>
      <c r="D336" s="4"/>
      <c r="E336" s="14" t="s">
        <v>460</v>
      </c>
      <c r="F336" s="85" t="s">
        <v>461</v>
      </c>
      <c r="G336" s="185" t="s">
        <v>1528</v>
      </c>
      <c r="H336" s="345">
        <v>2</v>
      </c>
      <c r="I336" s="346"/>
    </row>
    <row r="337" spans="1:11" x14ac:dyDescent="0.25">
      <c r="A337" s="149" t="s">
        <v>2078</v>
      </c>
      <c r="B337" s="3"/>
      <c r="C337" s="4"/>
      <c r="D337" s="4"/>
      <c r="E337" s="14" t="s">
        <v>1887</v>
      </c>
      <c r="F337" s="85" t="s">
        <v>1888</v>
      </c>
      <c r="G337" s="185" t="s">
        <v>1864</v>
      </c>
      <c r="H337" s="345">
        <v>2</v>
      </c>
      <c r="I337" s="346"/>
    </row>
    <row r="338" spans="1:11" ht="60" x14ac:dyDescent="0.25">
      <c r="A338" s="149" t="s">
        <v>2078</v>
      </c>
      <c r="B338" s="3" t="s">
        <v>1271</v>
      </c>
      <c r="C338" s="4"/>
      <c r="D338" s="49" t="s">
        <v>1690</v>
      </c>
      <c r="E338" s="14" t="s">
        <v>463</v>
      </c>
      <c r="F338" s="85" t="s">
        <v>1878</v>
      </c>
      <c r="G338" s="185" t="s">
        <v>1848</v>
      </c>
      <c r="H338" s="345">
        <v>2</v>
      </c>
      <c r="I338" s="346"/>
      <c r="J338" s="239">
        <f>SUM(H338:H341)</f>
        <v>8</v>
      </c>
      <c r="K338" s="239">
        <f>COUNT(H338:H341)*2</f>
        <v>8</v>
      </c>
    </row>
    <row r="339" spans="1:11" ht="30" x14ac:dyDescent="0.25">
      <c r="A339" s="149" t="s">
        <v>2078</v>
      </c>
      <c r="B339" s="3"/>
      <c r="C339" s="4"/>
      <c r="D339" s="11"/>
      <c r="E339" s="31" t="s">
        <v>465</v>
      </c>
      <c r="F339" s="200" t="s">
        <v>2069</v>
      </c>
      <c r="G339" s="182" t="s">
        <v>1815</v>
      </c>
      <c r="H339" s="345">
        <v>2</v>
      </c>
      <c r="I339" s="346"/>
    </row>
    <row r="340" spans="1:11" ht="30" x14ac:dyDescent="0.25">
      <c r="A340" s="149" t="s">
        <v>2078</v>
      </c>
      <c r="B340" s="3"/>
      <c r="C340" s="4"/>
      <c r="D340" s="11"/>
      <c r="E340" s="31" t="s">
        <v>1971</v>
      </c>
      <c r="F340" s="89" t="s">
        <v>2202</v>
      </c>
      <c r="G340" s="182" t="s">
        <v>1528</v>
      </c>
      <c r="H340" s="345">
        <v>2</v>
      </c>
      <c r="I340" s="346"/>
    </row>
    <row r="341" spans="1:11" ht="105.75" customHeight="1" x14ac:dyDescent="0.25">
      <c r="A341" s="149" t="s">
        <v>2078</v>
      </c>
      <c r="B341" s="3"/>
      <c r="C341" s="4"/>
      <c r="D341" s="4"/>
      <c r="E341" s="14" t="s">
        <v>1691</v>
      </c>
      <c r="F341" s="89" t="s">
        <v>2203</v>
      </c>
      <c r="G341" s="185" t="s">
        <v>1864</v>
      </c>
      <c r="H341" s="345">
        <v>2</v>
      </c>
      <c r="I341" s="346"/>
    </row>
    <row r="342" spans="1:11" ht="26.25" customHeight="1" x14ac:dyDescent="0.25">
      <c r="A342" s="149" t="s">
        <v>2078</v>
      </c>
      <c r="B342" s="3" t="s">
        <v>490</v>
      </c>
      <c r="C342" s="299" t="s">
        <v>470</v>
      </c>
      <c r="D342" s="285"/>
      <c r="E342" s="285"/>
      <c r="F342" s="285"/>
      <c r="G342" s="285"/>
      <c r="H342" s="285"/>
      <c r="I342" s="300"/>
      <c r="J342" s="239">
        <f>SUM(H343:H350)</f>
        <v>16</v>
      </c>
      <c r="K342" s="239">
        <f>COUNT(H343:H350)*2</f>
        <v>16</v>
      </c>
    </row>
    <row r="343" spans="1:11" ht="47.25" x14ac:dyDescent="0.25">
      <c r="A343" s="149" t="s">
        <v>2078</v>
      </c>
      <c r="B343" s="3" t="s">
        <v>1273</v>
      </c>
      <c r="C343" s="4"/>
      <c r="D343" s="4" t="s">
        <v>471</v>
      </c>
      <c r="E343" s="14" t="s">
        <v>472</v>
      </c>
      <c r="F343" s="85" t="s">
        <v>1879</v>
      </c>
      <c r="G343" s="185" t="s">
        <v>1865</v>
      </c>
      <c r="H343" s="345">
        <v>2</v>
      </c>
      <c r="I343" s="346"/>
      <c r="J343" s="239">
        <f>SUM(H343:H345)</f>
        <v>6</v>
      </c>
      <c r="K343" s="239">
        <f>COUNT(H343:H345)*2</f>
        <v>6</v>
      </c>
    </row>
    <row r="344" spans="1:11" ht="48.75" customHeight="1" x14ac:dyDescent="0.25">
      <c r="A344" s="149" t="s">
        <v>2078</v>
      </c>
      <c r="B344" s="3"/>
      <c r="C344" s="4"/>
      <c r="D344" s="4"/>
      <c r="E344" s="14" t="s">
        <v>1880</v>
      </c>
      <c r="F344" s="85" t="s">
        <v>1881</v>
      </c>
      <c r="G344" s="185" t="s">
        <v>1815</v>
      </c>
      <c r="H344" s="345">
        <v>2</v>
      </c>
      <c r="I344" s="346"/>
    </row>
    <row r="345" spans="1:11" ht="90" x14ac:dyDescent="0.25">
      <c r="A345" s="149" t="s">
        <v>2078</v>
      </c>
      <c r="B345" s="3"/>
      <c r="C345" s="4"/>
      <c r="D345" s="4"/>
      <c r="E345" s="14" t="s">
        <v>1883</v>
      </c>
      <c r="F345" s="85" t="s">
        <v>1882</v>
      </c>
      <c r="G345" s="185" t="s">
        <v>1864</v>
      </c>
      <c r="H345" s="345">
        <v>2</v>
      </c>
      <c r="I345" s="346"/>
    </row>
    <row r="346" spans="1:11" ht="45" x14ac:dyDescent="0.25">
      <c r="A346" s="149" t="s">
        <v>2078</v>
      </c>
      <c r="B346" s="3" t="s">
        <v>1804</v>
      </c>
      <c r="C346" s="4"/>
      <c r="D346" s="49" t="s">
        <v>1390</v>
      </c>
      <c r="E346" s="31" t="s">
        <v>1884</v>
      </c>
      <c r="F346" s="85" t="s">
        <v>1885</v>
      </c>
      <c r="G346" s="185" t="s">
        <v>1528</v>
      </c>
      <c r="H346" s="345">
        <v>2</v>
      </c>
      <c r="I346" s="346"/>
      <c r="J346" s="239">
        <f>SUM(H346:H347)</f>
        <v>4</v>
      </c>
      <c r="K346" s="239">
        <f>COUNT(H346:H347)*2</f>
        <v>4</v>
      </c>
    </row>
    <row r="347" spans="1:11" ht="45" x14ac:dyDescent="0.25">
      <c r="A347" s="149" t="s">
        <v>2078</v>
      </c>
      <c r="B347" s="3"/>
      <c r="C347" s="4"/>
      <c r="D347" s="4"/>
      <c r="E347" s="14" t="s">
        <v>481</v>
      </c>
      <c r="F347" s="85" t="s">
        <v>482</v>
      </c>
      <c r="G347" s="185" t="s">
        <v>1528</v>
      </c>
      <c r="H347" s="345">
        <v>2</v>
      </c>
      <c r="I347" s="346"/>
    </row>
    <row r="348" spans="1:11" ht="57.75" customHeight="1" x14ac:dyDescent="0.25">
      <c r="A348" s="149" t="s">
        <v>2078</v>
      </c>
      <c r="B348" s="3" t="s">
        <v>1803</v>
      </c>
      <c r="C348" s="4"/>
      <c r="D348" s="4" t="s">
        <v>483</v>
      </c>
      <c r="E348" s="14" t="s">
        <v>484</v>
      </c>
      <c r="F348" s="85" t="s">
        <v>2204</v>
      </c>
      <c r="G348" s="185" t="s">
        <v>1860</v>
      </c>
      <c r="H348" s="345">
        <v>2</v>
      </c>
      <c r="I348" s="346"/>
      <c r="J348" s="239">
        <f>SUM(H348:H350)</f>
        <v>6</v>
      </c>
      <c r="K348" s="239">
        <f>COUNT(H348:H350)*2</f>
        <v>6</v>
      </c>
    </row>
    <row r="349" spans="1:11" ht="45" x14ac:dyDescent="0.25">
      <c r="A349" s="149" t="s">
        <v>2078</v>
      </c>
      <c r="B349" s="3"/>
      <c r="C349" s="4"/>
      <c r="D349" s="4"/>
      <c r="E349" s="14" t="s">
        <v>486</v>
      </c>
      <c r="F349" s="85" t="s">
        <v>2205</v>
      </c>
      <c r="G349" s="185" t="s">
        <v>1528</v>
      </c>
      <c r="H349" s="345">
        <v>2</v>
      </c>
      <c r="I349" s="346"/>
    </row>
    <row r="350" spans="1:11" ht="30" x14ac:dyDescent="0.25">
      <c r="A350" s="149" t="s">
        <v>2078</v>
      </c>
      <c r="B350" s="3"/>
      <c r="C350" s="4"/>
      <c r="D350" s="4"/>
      <c r="E350" s="14" t="s">
        <v>488</v>
      </c>
      <c r="F350" s="85" t="s">
        <v>1886</v>
      </c>
      <c r="G350" s="185" t="s">
        <v>1816</v>
      </c>
      <c r="H350" s="345">
        <v>2</v>
      </c>
      <c r="I350" s="346"/>
    </row>
    <row r="351" spans="1:11" ht="47.25" customHeight="1" x14ac:dyDescent="0.25">
      <c r="A351" s="149" t="s">
        <v>2078</v>
      </c>
      <c r="B351" s="3" t="s">
        <v>501</v>
      </c>
      <c r="C351" s="299" t="s">
        <v>1362</v>
      </c>
      <c r="D351" s="285"/>
      <c r="E351" s="285"/>
      <c r="F351" s="285"/>
      <c r="G351" s="285"/>
      <c r="H351" s="285"/>
      <c r="I351" s="300"/>
      <c r="J351" s="239">
        <f>SUM(H352:H357)</f>
        <v>12</v>
      </c>
      <c r="K351" s="239">
        <f>COUNT(H352:H357)*2</f>
        <v>12</v>
      </c>
    </row>
    <row r="352" spans="1:11" ht="60" x14ac:dyDescent="0.25">
      <c r="A352" s="149" t="s">
        <v>2078</v>
      </c>
      <c r="B352" s="3" t="s">
        <v>1277</v>
      </c>
      <c r="C352" s="52"/>
      <c r="D352" s="4" t="s">
        <v>503</v>
      </c>
      <c r="E352" s="14" t="s">
        <v>1692</v>
      </c>
      <c r="F352" s="85" t="s">
        <v>2206</v>
      </c>
      <c r="G352" s="185" t="s">
        <v>1819</v>
      </c>
      <c r="H352" s="345">
        <v>2</v>
      </c>
      <c r="I352" s="346"/>
      <c r="J352" s="239">
        <f>SUM(H352:H355)</f>
        <v>8</v>
      </c>
      <c r="K352" s="239">
        <f>COUNT(H352:H355)*2</f>
        <v>8</v>
      </c>
    </row>
    <row r="353" spans="1:11" ht="60" x14ac:dyDescent="0.25">
      <c r="A353" s="149" t="s">
        <v>2078</v>
      </c>
      <c r="B353" s="3"/>
      <c r="C353" s="4"/>
      <c r="D353" s="4"/>
      <c r="E353" s="14" t="s">
        <v>506</v>
      </c>
      <c r="F353" s="85" t="s">
        <v>1693</v>
      </c>
      <c r="G353" s="185" t="s">
        <v>1819</v>
      </c>
      <c r="H353" s="345">
        <v>2</v>
      </c>
      <c r="I353" s="346"/>
    </row>
    <row r="354" spans="1:11" ht="147" customHeight="1" x14ac:dyDescent="0.25">
      <c r="A354" s="149" t="s">
        <v>2085</v>
      </c>
      <c r="B354" s="3"/>
      <c r="C354" s="4"/>
      <c r="D354" s="4"/>
      <c r="E354" s="31" t="s">
        <v>1967</v>
      </c>
      <c r="F354" s="89" t="s">
        <v>1968</v>
      </c>
      <c r="G354" s="185" t="s">
        <v>1819</v>
      </c>
      <c r="H354" s="345">
        <v>2</v>
      </c>
      <c r="I354" s="346"/>
    </row>
    <row r="355" spans="1:11" ht="75" x14ac:dyDescent="0.25">
      <c r="A355" s="149" t="s">
        <v>2078</v>
      </c>
      <c r="B355" s="3"/>
      <c r="C355" s="4"/>
      <c r="D355" s="4"/>
      <c r="E355" s="31" t="s">
        <v>1970</v>
      </c>
      <c r="F355" s="89" t="s">
        <v>2207</v>
      </c>
      <c r="G355" s="185" t="s">
        <v>2062</v>
      </c>
      <c r="H355" s="345">
        <v>2</v>
      </c>
      <c r="I355" s="346"/>
    </row>
    <row r="356" spans="1:11" ht="56.25" customHeight="1" x14ac:dyDescent="0.25">
      <c r="A356" s="149" t="s">
        <v>2078</v>
      </c>
      <c r="B356" s="3" t="s">
        <v>1278</v>
      </c>
      <c r="C356" s="4"/>
      <c r="D356" s="4" t="s">
        <v>2208</v>
      </c>
      <c r="E356" s="14" t="s">
        <v>1391</v>
      </c>
      <c r="F356" s="85" t="s">
        <v>1694</v>
      </c>
      <c r="G356" s="185" t="s">
        <v>1840</v>
      </c>
      <c r="H356" s="345">
        <v>2</v>
      </c>
      <c r="I356" s="367"/>
      <c r="J356" s="239">
        <f>SUM(H356:H357)</f>
        <v>4</v>
      </c>
      <c r="K356" s="239">
        <f>COUNT(H356:H357)*2</f>
        <v>4</v>
      </c>
    </row>
    <row r="357" spans="1:11" ht="45" x14ac:dyDescent="0.25">
      <c r="A357" s="149" t="s">
        <v>2078</v>
      </c>
      <c r="B357" s="3"/>
      <c r="C357" s="4"/>
      <c r="D357" s="4"/>
      <c r="E357" s="14" t="s">
        <v>2209</v>
      </c>
      <c r="F357" s="85" t="s">
        <v>514</v>
      </c>
      <c r="G357" s="185" t="s">
        <v>1819</v>
      </c>
      <c r="H357" s="345">
        <v>2</v>
      </c>
      <c r="I357" s="346"/>
    </row>
    <row r="358" spans="1:11" ht="48" customHeight="1" x14ac:dyDescent="0.25">
      <c r="A358" s="149" t="s">
        <v>2078</v>
      </c>
      <c r="B358" s="3" t="s">
        <v>515</v>
      </c>
      <c r="C358" s="299" t="s">
        <v>1363</v>
      </c>
      <c r="D358" s="285"/>
      <c r="E358" s="285"/>
      <c r="F358" s="285"/>
      <c r="G358" s="285"/>
      <c r="H358" s="285"/>
      <c r="I358" s="300"/>
      <c r="J358" s="239">
        <f>SUM(H359:H376)</f>
        <v>36</v>
      </c>
      <c r="K358" s="239">
        <f>COUNT(H359:H376)*2</f>
        <v>36</v>
      </c>
    </row>
    <row r="359" spans="1:11" ht="237" customHeight="1" x14ac:dyDescent="0.25">
      <c r="A359" s="149" t="s">
        <v>2080</v>
      </c>
      <c r="B359" s="3" t="s">
        <v>1279</v>
      </c>
      <c r="C359" s="4"/>
      <c r="D359" s="4" t="s">
        <v>1695</v>
      </c>
      <c r="E359" s="4" t="s">
        <v>1889</v>
      </c>
      <c r="F359" s="68" t="s">
        <v>2210</v>
      </c>
      <c r="G359" s="184" t="s">
        <v>1815</v>
      </c>
      <c r="H359" s="345">
        <v>2</v>
      </c>
      <c r="I359" s="346"/>
      <c r="J359" s="239">
        <f>SUM(H359:H363)</f>
        <v>10</v>
      </c>
      <c r="K359" s="239">
        <f>COUNT(H359:H363)*2</f>
        <v>10</v>
      </c>
    </row>
    <row r="360" spans="1:11" ht="300" x14ac:dyDescent="0.25">
      <c r="A360" s="149" t="s">
        <v>2080</v>
      </c>
      <c r="B360" s="3"/>
      <c r="C360" s="4"/>
      <c r="D360" s="4"/>
      <c r="E360" s="19" t="s">
        <v>520</v>
      </c>
      <c r="F360" s="85" t="s">
        <v>2211</v>
      </c>
      <c r="G360" s="185" t="s">
        <v>1890</v>
      </c>
      <c r="H360" s="345">
        <v>2</v>
      </c>
      <c r="I360" s="346"/>
    </row>
    <row r="361" spans="1:11" ht="45" x14ac:dyDescent="0.25">
      <c r="A361" s="149" t="s">
        <v>2080</v>
      </c>
      <c r="B361" s="3"/>
      <c r="C361" s="4"/>
      <c r="D361" s="4"/>
      <c r="E361" s="19" t="s">
        <v>522</v>
      </c>
      <c r="F361" s="85" t="s">
        <v>1812</v>
      </c>
      <c r="G361" s="185" t="s">
        <v>1819</v>
      </c>
      <c r="H361" s="345">
        <v>2</v>
      </c>
      <c r="I361" s="346"/>
    </row>
    <row r="362" spans="1:11" ht="60" x14ac:dyDescent="0.25">
      <c r="A362" s="149" t="s">
        <v>2080</v>
      </c>
      <c r="B362" s="3"/>
      <c r="C362" s="4"/>
      <c r="D362" s="4"/>
      <c r="E362" s="14" t="s">
        <v>1696</v>
      </c>
      <c r="F362" s="85" t="s">
        <v>2212</v>
      </c>
      <c r="G362" s="185" t="s">
        <v>1864</v>
      </c>
      <c r="H362" s="345">
        <v>2</v>
      </c>
      <c r="I362" s="346"/>
    </row>
    <row r="363" spans="1:11" ht="165" x14ac:dyDescent="0.25">
      <c r="A363" s="149" t="s">
        <v>2080</v>
      </c>
      <c r="B363" s="3"/>
      <c r="C363" s="4"/>
      <c r="D363" s="4"/>
      <c r="E363" s="5" t="s">
        <v>1697</v>
      </c>
      <c r="F363" s="85" t="s">
        <v>1698</v>
      </c>
      <c r="G363" s="185" t="s">
        <v>2048</v>
      </c>
      <c r="H363" s="345">
        <v>2</v>
      </c>
      <c r="I363" s="346"/>
    </row>
    <row r="364" spans="1:11" ht="135.75" customHeight="1" x14ac:dyDescent="0.25">
      <c r="A364" s="149" t="s">
        <v>2081</v>
      </c>
      <c r="B364" s="3" t="s">
        <v>1280</v>
      </c>
      <c r="C364" s="4"/>
      <c r="D364" s="4" t="s">
        <v>528</v>
      </c>
      <c r="E364" s="22" t="s">
        <v>529</v>
      </c>
      <c r="F364" s="68" t="s">
        <v>2213</v>
      </c>
      <c r="G364" s="184" t="s">
        <v>1819</v>
      </c>
      <c r="H364" s="345">
        <v>2</v>
      </c>
      <c r="I364" s="346"/>
      <c r="J364" s="239">
        <f>SUM(H364:H372)</f>
        <v>18</v>
      </c>
      <c r="K364" s="239">
        <f>COUNT(H364:H372)*2</f>
        <v>18</v>
      </c>
    </row>
    <row r="365" spans="1:11" ht="281.25" customHeight="1" x14ac:dyDescent="0.25">
      <c r="A365" s="149" t="s">
        <v>2081</v>
      </c>
      <c r="B365" s="3"/>
      <c r="C365" s="4"/>
      <c r="D365" s="4"/>
      <c r="E365" s="5" t="s">
        <v>1450</v>
      </c>
      <c r="F365" s="82" t="s">
        <v>2214</v>
      </c>
      <c r="G365" s="185" t="s">
        <v>1815</v>
      </c>
      <c r="H365" s="345">
        <v>2</v>
      </c>
      <c r="I365" s="346"/>
    </row>
    <row r="366" spans="1:11" ht="45" x14ac:dyDescent="0.25">
      <c r="A366" s="149" t="s">
        <v>2081</v>
      </c>
      <c r="B366" s="3"/>
      <c r="C366" s="4"/>
      <c r="D366" s="4"/>
      <c r="E366" s="5" t="s">
        <v>533</v>
      </c>
      <c r="F366" s="82" t="s">
        <v>1892</v>
      </c>
      <c r="G366" s="185" t="s">
        <v>1860</v>
      </c>
      <c r="H366" s="345">
        <v>2</v>
      </c>
      <c r="I366" s="346"/>
    </row>
    <row r="367" spans="1:11" ht="180" x14ac:dyDescent="0.25">
      <c r="A367" s="149" t="s">
        <v>2081</v>
      </c>
      <c r="B367" s="3"/>
      <c r="C367" s="4"/>
      <c r="D367" s="4"/>
      <c r="E367" s="5" t="s">
        <v>535</v>
      </c>
      <c r="F367" s="82" t="s">
        <v>2215</v>
      </c>
      <c r="G367" s="185" t="s">
        <v>1891</v>
      </c>
      <c r="H367" s="345">
        <v>2</v>
      </c>
      <c r="I367" s="346"/>
    </row>
    <row r="368" spans="1:11" ht="225" x14ac:dyDescent="0.25">
      <c r="A368" s="149" t="s">
        <v>2081</v>
      </c>
      <c r="B368" s="3"/>
      <c r="C368" s="4"/>
      <c r="D368" s="4"/>
      <c r="E368" s="5" t="s">
        <v>537</v>
      </c>
      <c r="F368" s="82" t="s">
        <v>1699</v>
      </c>
      <c r="G368" s="185" t="s">
        <v>1840</v>
      </c>
      <c r="H368" s="345">
        <v>2</v>
      </c>
      <c r="I368" s="346"/>
    </row>
    <row r="369" spans="1:11" ht="105" x14ac:dyDescent="0.25">
      <c r="A369" s="149" t="s">
        <v>2081</v>
      </c>
      <c r="B369" s="3"/>
      <c r="C369" s="4"/>
      <c r="D369" s="4"/>
      <c r="E369" s="5" t="s">
        <v>539</v>
      </c>
      <c r="F369" s="82" t="s">
        <v>1893</v>
      </c>
      <c r="G369" s="185" t="s">
        <v>1815</v>
      </c>
      <c r="H369" s="345">
        <v>2</v>
      </c>
      <c r="I369" s="346"/>
    </row>
    <row r="370" spans="1:11" ht="60" x14ac:dyDescent="0.25">
      <c r="A370" s="149" t="s">
        <v>2081</v>
      </c>
      <c r="B370" s="3"/>
      <c r="C370" s="4"/>
      <c r="D370" s="4"/>
      <c r="E370" s="5" t="s">
        <v>2216</v>
      </c>
      <c r="F370" s="82" t="s">
        <v>1700</v>
      </c>
      <c r="G370" s="185" t="s">
        <v>1819</v>
      </c>
      <c r="H370" s="345">
        <v>2</v>
      </c>
      <c r="I370" s="346"/>
    </row>
    <row r="371" spans="1:11" ht="45" x14ac:dyDescent="0.25">
      <c r="A371" s="149" t="s">
        <v>2081</v>
      </c>
      <c r="B371" s="3"/>
      <c r="C371" s="4"/>
      <c r="D371" s="4"/>
      <c r="E371" s="5" t="s">
        <v>2217</v>
      </c>
      <c r="F371" s="82" t="s">
        <v>1701</v>
      </c>
      <c r="G371" s="185" t="s">
        <v>1815</v>
      </c>
      <c r="H371" s="345">
        <v>2</v>
      </c>
      <c r="I371" s="346"/>
    </row>
    <row r="372" spans="1:11" ht="189" x14ac:dyDescent="0.25">
      <c r="A372" s="149" t="s">
        <v>2081</v>
      </c>
      <c r="B372" s="3"/>
      <c r="C372" s="4"/>
      <c r="D372" s="4"/>
      <c r="E372" s="4" t="s">
        <v>1702</v>
      </c>
      <c r="F372" s="68" t="s">
        <v>1703</v>
      </c>
      <c r="G372" s="184" t="s">
        <v>2063</v>
      </c>
      <c r="H372" s="345">
        <v>2</v>
      </c>
      <c r="I372" s="346"/>
    </row>
    <row r="373" spans="1:11" ht="409.5" x14ac:dyDescent="0.25">
      <c r="A373" s="149" t="s">
        <v>2082</v>
      </c>
      <c r="B373" s="3" t="s">
        <v>1281</v>
      </c>
      <c r="C373" s="4"/>
      <c r="D373" s="4" t="s">
        <v>10</v>
      </c>
      <c r="E373" s="4" t="s">
        <v>547</v>
      </c>
      <c r="F373" s="68" t="s">
        <v>2218</v>
      </c>
      <c r="G373" s="184" t="s">
        <v>1815</v>
      </c>
      <c r="H373" s="345">
        <v>2</v>
      </c>
      <c r="I373" s="346"/>
      <c r="J373" s="239">
        <f>SUM(H373:H376)</f>
        <v>8</v>
      </c>
      <c r="K373" s="239">
        <f>COUNT(H373:H376)*2</f>
        <v>8</v>
      </c>
    </row>
    <row r="374" spans="1:11" ht="105" x14ac:dyDescent="0.25">
      <c r="A374" s="149" t="s">
        <v>2082</v>
      </c>
      <c r="B374" s="3"/>
      <c r="C374" s="4"/>
      <c r="D374" s="4"/>
      <c r="E374" s="5" t="s">
        <v>1439</v>
      </c>
      <c r="F374" s="82" t="s">
        <v>2219</v>
      </c>
      <c r="G374" s="185" t="s">
        <v>1815</v>
      </c>
      <c r="H374" s="345">
        <v>2</v>
      </c>
      <c r="I374" s="346"/>
    </row>
    <row r="375" spans="1:11" ht="130.5" customHeight="1" x14ac:dyDescent="0.25">
      <c r="A375" s="149" t="s">
        <v>2082</v>
      </c>
      <c r="B375" s="3"/>
      <c r="C375" s="4"/>
      <c r="D375" s="4"/>
      <c r="E375" s="5" t="s">
        <v>1440</v>
      </c>
      <c r="F375" s="82" t="s">
        <v>2220</v>
      </c>
      <c r="G375" s="185" t="s">
        <v>1864</v>
      </c>
      <c r="H375" s="345">
        <v>2</v>
      </c>
      <c r="I375" s="346"/>
    </row>
    <row r="376" spans="1:11" ht="103.5" customHeight="1" x14ac:dyDescent="0.25">
      <c r="A376" s="149" t="s">
        <v>2082</v>
      </c>
      <c r="B376" s="3"/>
      <c r="C376" s="4"/>
      <c r="D376" s="4"/>
      <c r="E376" s="5" t="s">
        <v>1704</v>
      </c>
      <c r="F376" s="82" t="s">
        <v>1441</v>
      </c>
      <c r="G376" s="185" t="s">
        <v>2060</v>
      </c>
      <c r="H376" s="345">
        <v>2</v>
      </c>
      <c r="I376" s="346"/>
    </row>
    <row r="377" spans="1:11" ht="31.5" customHeight="1" x14ac:dyDescent="0.25">
      <c r="A377" s="149" t="s">
        <v>2078</v>
      </c>
      <c r="B377" s="3" t="s">
        <v>566</v>
      </c>
      <c r="C377" s="299" t="s">
        <v>1364</v>
      </c>
      <c r="D377" s="285"/>
      <c r="E377" s="285"/>
      <c r="F377" s="285"/>
      <c r="G377" s="285"/>
      <c r="H377" s="285"/>
      <c r="I377" s="300"/>
      <c r="J377" s="239">
        <f>SUM(H378:H382)</f>
        <v>10</v>
      </c>
      <c r="K377" s="239">
        <f>COUNT(H378:H382)*2</f>
        <v>10</v>
      </c>
    </row>
    <row r="378" spans="1:11" ht="195" x14ac:dyDescent="0.25">
      <c r="A378" s="149" t="s">
        <v>2086</v>
      </c>
      <c r="B378" s="3" t="s">
        <v>1283</v>
      </c>
      <c r="C378" s="4"/>
      <c r="D378" s="4" t="s">
        <v>555</v>
      </c>
      <c r="E378" s="5" t="s">
        <v>556</v>
      </c>
      <c r="F378" s="82" t="s">
        <v>1705</v>
      </c>
      <c r="G378" s="185" t="s">
        <v>1819</v>
      </c>
      <c r="H378" s="345">
        <v>2</v>
      </c>
      <c r="I378" s="346"/>
      <c r="J378" s="239">
        <f>SUM(H378:H382)</f>
        <v>10</v>
      </c>
      <c r="K378" s="239">
        <f>COUNT(H378:H382)*2</f>
        <v>10</v>
      </c>
    </row>
    <row r="379" spans="1:11" ht="180" x14ac:dyDescent="0.25">
      <c r="A379" s="149" t="s">
        <v>2086</v>
      </c>
      <c r="B379" s="3"/>
      <c r="C379" s="4"/>
      <c r="D379" s="4"/>
      <c r="E379" s="5" t="s">
        <v>2221</v>
      </c>
      <c r="F379" s="82" t="s">
        <v>2025</v>
      </c>
      <c r="G379" s="185" t="s">
        <v>1815</v>
      </c>
      <c r="H379" s="345">
        <v>2</v>
      </c>
      <c r="I379" s="346"/>
    </row>
    <row r="380" spans="1:11" ht="195" x14ac:dyDescent="0.25">
      <c r="A380" s="149" t="s">
        <v>2086</v>
      </c>
      <c r="B380" s="3"/>
      <c r="C380" s="4"/>
      <c r="D380" s="4"/>
      <c r="E380" s="5" t="s">
        <v>1706</v>
      </c>
      <c r="F380" s="82" t="s">
        <v>2222</v>
      </c>
      <c r="G380" s="185" t="s">
        <v>1815</v>
      </c>
      <c r="H380" s="345">
        <v>2</v>
      </c>
      <c r="I380" s="346"/>
    </row>
    <row r="381" spans="1:11" ht="30" x14ac:dyDescent="0.25">
      <c r="A381" s="149" t="s">
        <v>2086</v>
      </c>
      <c r="B381" s="3"/>
      <c r="C381" s="4"/>
      <c r="D381" s="4"/>
      <c r="E381" s="5" t="s">
        <v>562</v>
      </c>
      <c r="F381" s="86" t="s">
        <v>1707</v>
      </c>
      <c r="G381" s="181" t="s">
        <v>1830</v>
      </c>
      <c r="H381" s="345">
        <v>2</v>
      </c>
      <c r="I381" s="346"/>
    </row>
    <row r="382" spans="1:11" ht="135" x14ac:dyDescent="0.25">
      <c r="A382" s="149" t="s">
        <v>2086</v>
      </c>
      <c r="B382" s="3"/>
      <c r="C382" s="4"/>
      <c r="D382" s="4"/>
      <c r="E382" s="5" t="s">
        <v>1708</v>
      </c>
      <c r="F382" s="82" t="s">
        <v>2223</v>
      </c>
      <c r="G382" s="185" t="s">
        <v>2060</v>
      </c>
      <c r="H382" s="345">
        <v>2</v>
      </c>
      <c r="I382" s="346"/>
    </row>
    <row r="383" spans="1:11" ht="27.75" customHeight="1" x14ac:dyDescent="0.25">
      <c r="A383" s="149" t="s">
        <v>2078</v>
      </c>
      <c r="B383" s="3" t="s">
        <v>624</v>
      </c>
      <c r="C383" s="299" t="s">
        <v>567</v>
      </c>
      <c r="D383" s="285"/>
      <c r="E383" s="285"/>
      <c r="F383" s="285"/>
      <c r="G383" s="285"/>
      <c r="H383" s="285"/>
      <c r="I383" s="300"/>
      <c r="J383" s="239">
        <f>SUM(H384:H407)</f>
        <v>48</v>
      </c>
      <c r="K383" s="239">
        <f>COUNT(H384:H407)*2</f>
        <v>48</v>
      </c>
    </row>
    <row r="384" spans="1:11" ht="150" x14ac:dyDescent="0.25">
      <c r="A384" s="149" t="s">
        <v>2078</v>
      </c>
      <c r="B384" s="3" t="s">
        <v>1288</v>
      </c>
      <c r="C384" s="4"/>
      <c r="D384" s="4" t="s">
        <v>568</v>
      </c>
      <c r="E384" s="14" t="s">
        <v>1894</v>
      </c>
      <c r="F384" s="89" t="s">
        <v>2224</v>
      </c>
      <c r="G384" s="185" t="s">
        <v>1815</v>
      </c>
      <c r="H384" s="345">
        <v>2</v>
      </c>
      <c r="I384" s="346"/>
      <c r="J384" s="239">
        <f>SUM(H384:H391)</f>
        <v>16</v>
      </c>
      <c r="K384" s="239">
        <f>COUNT(H384:H391)*2</f>
        <v>16</v>
      </c>
    </row>
    <row r="385" spans="1:11" ht="180" x14ac:dyDescent="0.25">
      <c r="A385" s="149" t="s">
        <v>2078</v>
      </c>
      <c r="B385" s="3"/>
      <c r="C385" s="4"/>
      <c r="D385" s="4"/>
      <c r="E385" s="14" t="s">
        <v>571</v>
      </c>
      <c r="F385" s="85" t="s">
        <v>2225</v>
      </c>
      <c r="G385" s="185" t="s">
        <v>1848</v>
      </c>
      <c r="H385" s="345">
        <v>2</v>
      </c>
      <c r="I385" s="346"/>
    </row>
    <row r="386" spans="1:11" ht="120" x14ac:dyDescent="0.25">
      <c r="A386" s="149" t="s">
        <v>2078</v>
      </c>
      <c r="B386" s="3"/>
      <c r="C386" s="4"/>
      <c r="D386" s="4"/>
      <c r="E386" s="14" t="s">
        <v>573</v>
      </c>
      <c r="F386" s="85" t="s">
        <v>1709</v>
      </c>
      <c r="G386" s="185" t="s">
        <v>1848</v>
      </c>
      <c r="H386" s="345">
        <v>2</v>
      </c>
      <c r="I386" s="346"/>
    </row>
    <row r="387" spans="1:11" ht="75" x14ac:dyDescent="0.25">
      <c r="A387" s="149" t="s">
        <v>2078</v>
      </c>
      <c r="B387" s="3"/>
      <c r="C387" s="4"/>
      <c r="D387" s="4"/>
      <c r="E387" s="14" t="s">
        <v>575</v>
      </c>
      <c r="F387" s="85" t="s">
        <v>1710</v>
      </c>
      <c r="G387" s="185" t="s">
        <v>1819</v>
      </c>
      <c r="H387" s="345">
        <v>2</v>
      </c>
      <c r="I387" s="346"/>
    </row>
    <row r="388" spans="1:11" ht="75" x14ac:dyDescent="0.25">
      <c r="A388" s="149" t="s">
        <v>2078</v>
      </c>
      <c r="B388" s="3"/>
      <c r="C388" s="4"/>
      <c r="D388" s="4"/>
      <c r="E388" s="14" t="s">
        <v>577</v>
      </c>
      <c r="F388" s="85" t="s">
        <v>2226</v>
      </c>
      <c r="G388" s="185" t="s">
        <v>1815</v>
      </c>
      <c r="H388" s="345">
        <v>2</v>
      </c>
      <c r="I388" s="346"/>
    </row>
    <row r="389" spans="1:11" ht="60" x14ac:dyDescent="0.25">
      <c r="A389" s="149" t="s">
        <v>2078</v>
      </c>
      <c r="B389" s="3"/>
      <c r="C389" s="4"/>
      <c r="D389" s="4"/>
      <c r="E389" s="14" t="s">
        <v>579</v>
      </c>
      <c r="F389" s="85" t="s">
        <v>1711</v>
      </c>
      <c r="G389" s="185" t="s">
        <v>1864</v>
      </c>
      <c r="H389" s="345">
        <v>2</v>
      </c>
      <c r="I389" s="346"/>
    </row>
    <row r="390" spans="1:11" ht="45" x14ac:dyDescent="0.25">
      <c r="A390" s="149" t="s">
        <v>2078</v>
      </c>
      <c r="B390" s="3"/>
      <c r="C390" s="4"/>
      <c r="D390" s="4"/>
      <c r="E390" s="14" t="s">
        <v>1712</v>
      </c>
      <c r="F390" s="85" t="s">
        <v>582</v>
      </c>
      <c r="G390" s="185" t="s">
        <v>1864</v>
      </c>
      <c r="H390" s="345">
        <v>2</v>
      </c>
      <c r="I390" s="346"/>
    </row>
    <row r="391" spans="1:11" ht="30" x14ac:dyDescent="0.25">
      <c r="A391" s="149" t="s">
        <v>2078</v>
      </c>
      <c r="B391" s="3"/>
      <c r="C391" s="4"/>
      <c r="D391" s="4"/>
      <c r="E391" s="14" t="s">
        <v>1713</v>
      </c>
      <c r="F391" s="85" t="s">
        <v>2227</v>
      </c>
      <c r="G391" s="185" t="s">
        <v>1844</v>
      </c>
      <c r="H391" s="345">
        <v>2</v>
      </c>
      <c r="I391" s="346"/>
    </row>
    <row r="392" spans="1:11" ht="60" x14ac:dyDescent="0.25">
      <c r="A392" s="149" t="s">
        <v>2078</v>
      </c>
      <c r="B392" s="3" t="s">
        <v>1289</v>
      </c>
      <c r="C392" s="4"/>
      <c r="D392" s="4" t="s">
        <v>2228</v>
      </c>
      <c r="E392" s="14" t="s">
        <v>588</v>
      </c>
      <c r="F392" s="85" t="s">
        <v>589</v>
      </c>
      <c r="G392" s="185" t="s">
        <v>1528</v>
      </c>
      <c r="H392" s="345">
        <v>2</v>
      </c>
      <c r="I392" s="346"/>
      <c r="J392" s="239">
        <f>SUM(H392:H395)</f>
        <v>8</v>
      </c>
      <c r="K392" s="239">
        <f>COUNT(H392:H395)*2</f>
        <v>8</v>
      </c>
    </row>
    <row r="393" spans="1:11" ht="120" x14ac:dyDescent="0.25">
      <c r="A393" s="149" t="s">
        <v>2078</v>
      </c>
      <c r="B393" s="3"/>
      <c r="C393" s="4"/>
      <c r="D393" s="4"/>
      <c r="E393" s="14" t="s">
        <v>590</v>
      </c>
      <c r="F393" s="85" t="s">
        <v>1896</v>
      </c>
      <c r="G393" s="185" t="s">
        <v>1816</v>
      </c>
      <c r="H393" s="345">
        <v>2</v>
      </c>
      <c r="I393" s="346"/>
    </row>
    <row r="394" spans="1:11" ht="30" x14ac:dyDescent="0.25">
      <c r="A394" s="149" t="s">
        <v>2078</v>
      </c>
      <c r="B394" s="3"/>
      <c r="C394" s="4"/>
      <c r="D394" s="4"/>
      <c r="E394" s="14" t="s">
        <v>592</v>
      </c>
      <c r="F394" s="85" t="s">
        <v>593</v>
      </c>
      <c r="G394" s="185" t="s">
        <v>1815</v>
      </c>
      <c r="H394" s="345">
        <v>2</v>
      </c>
      <c r="I394" s="346"/>
    </row>
    <row r="395" spans="1:11" ht="66.75" customHeight="1" x14ac:dyDescent="0.25">
      <c r="A395" s="149" t="s">
        <v>2078</v>
      </c>
      <c r="B395" s="3"/>
      <c r="C395" s="4"/>
      <c r="D395" s="4"/>
      <c r="E395" s="14" t="s">
        <v>2229</v>
      </c>
      <c r="F395" s="85" t="s">
        <v>1895</v>
      </c>
      <c r="G395" s="185" t="s">
        <v>1528</v>
      </c>
      <c r="H395" s="345">
        <v>2</v>
      </c>
      <c r="I395" s="346"/>
    </row>
    <row r="396" spans="1:11" ht="150" x14ac:dyDescent="0.25">
      <c r="A396" s="149" t="s">
        <v>2078</v>
      </c>
      <c r="B396" s="3" t="s">
        <v>1290</v>
      </c>
      <c r="C396" s="4"/>
      <c r="D396" s="4" t="s">
        <v>1714</v>
      </c>
      <c r="E396" s="14" t="s">
        <v>2230</v>
      </c>
      <c r="F396" s="85" t="s">
        <v>1715</v>
      </c>
      <c r="G396" s="185" t="s">
        <v>1848</v>
      </c>
      <c r="H396" s="345">
        <v>2</v>
      </c>
      <c r="I396" s="346"/>
      <c r="J396" s="239">
        <f>SUM(H396:H399)</f>
        <v>8</v>
      </c>
      <c r="K396" s="239">
        <f>COUNT(H396:H399)*2</f>
        <v>8</v>
      </c>
    </row>
    <row r="397" spans="1:11" ht="105" x14ac:dyDescent="0.25">
      <c r="A397" s="149" t="s">
        <v>2078</v>
      </c>
      <c r="B397" s="3"/>
      <c r="C397" s="4"/>
      <c r="D397" s="4"/>
      <c r="E397" s="14" t="s">
        <v>1716</v>
      </c>
      <c r="F397" s="85" t="s">
        <v>1717</v>
      </c>
      <c r="G397" s="185" t="s">
        <v>1528</v>
      </c>
      <c r="H397" s="345">
        <v>2</v>
      </c>
      <c r="I397" s="346"/>
    </row>
    <row r="398" spans="1:11" ht="30" x14ac:dyDescent="0.25">
      <c r="A398" s="149" t="s">
        <v>2078</v>
      </c>
      <c r="B398" s="3"/>
      <c r="C398" s="4"/>
      <c r="D398" s="4"/>
      <c r="E398" s="14" t="s">
        <v>2231</v>
      </c>
      <c r="F398" s="85" t="s">
        <v>602</v>
      </c>
      <c r="G398" s="185" t="s">
        <v>1528</v>
      </c>
      <c r="H398" s="345">
        <v>2</v>
      </c>
      <c r="I398" s="346"/>
    </row>
    <row r="399" spans="1:11" ht="75" x14ac:dyDescent="0.25">
      <c r="A399" s="149" t="s">
        <v>2078</v>
      </c>
      <c r="B399" s="3"/>
      <c r="C399" s="4"/>
      <c r="D399" s="4"/>
      <c r="E399" s="14" t="s">
        <v>1718</v>
      </c>
      <c r="F399" s="85" t="s">
        <v>1719</v>
      </c>
      <c r="G399" s="185" t="s">
        <v>2060</v>
      </c>
      <c r="H399" s="345">
        <v>2</v>
      </c>
      <c r="I399" s="346"/>
    </row>
    <row r="400" spans="1:11" ht="120" x14ac:dyDescent="0.25">
      <c r="A400" s="149" t="s">
        <v>2078</v>
      </c>
      <c r="B400" s="3" t="s">
        <v>1291</v>
      </c>
      <c r="C400" s="4"/>
      <c r="D400" s="4" t="s">
        <v>605</v>
      </c>
      <c r="E400" s="14" t="s">
        <v>606</v>
      </c>
      <c r="F400" s="85" t="s">
        <v>1720</v>
      </c>
      <c r="G400" s="185" t="s">
        <v>1848</v>
      </c>
      <c r="H400" s="345">
        <v>2</v>
      </c>
      <c r="I400" s="346"/>
      <c r="J400" s="239">
        <f>SUM(H400:H402)</f>
        <v>6</v>
      </c>
      <c r="K400" s="239">
        <f>COUNT(H400:H402)*2</f>
        <v>6</v>
      </c>
    </row>
    <row r="401" spans="1:11" ht="30" x14ac:dyDescent="0.25">
      <c r="A401" s="149" t="s">
        <v>2078</v>
      </c>
      <c r="B401" s="3"/>
      <c r="C401" s="4"/>
      <c r="D401" s="4"/>
      <c r="E401" s="14" t="s">
        <v>608</v>
      </c>
      <c r="F401" s="85" t="s">
        <v>609</v>
      </c>
      <c r="G401" s="185" t="s">
        <v>1528</v>
      </c>
      <c r="H401" s="345">
        <v>2</v>
      </c>
      <c r="I401" s="346"/>
    </row>
    <row r="402" spans="1:11" ht="90" x14ac:dyDescent="0.25">
      <c r="A402" s="149" t="s">
        <v>2078</v>
      </c>
      <c r="B402" s="3"/>
      <c r="C402" s="4"/>
      <c r="D402" s="4"/>
      <c r="E402" s="14" t="s">
        <v>610</v>
      </c>
      <c r="F402" s="85" t="s">
        <v>1805</v>
      </c>
      <c r="G402" s="185" t="s">
        <v>1848</v>
      </c>
      <c r="H402" s="345">
        <v>2</v>
      </c>
      <c r="I402" s="346"/>
    </row>
    <row r="403" spans="1:11" ht="78.75" x14ac:dyDescent="0.25">
      <c r="A403" s="149" t="s">
        <v>2078</v>
      </c>
      <c r="B403" s="3" t="s">
        <v>1292</v>
      </c>
      <c r="C403" s="4"/>
      <c r="D403" s="14" t="s">
        <v>612</v>
      </c>
      <c r="E403" s="53" t="s">
        <v>1806</v>
      </c>
      <c r="F403" s="99" t="s">
        <v>1801</v>
      </c>
      <c r="G403" s="184" t="s">
        <v>1815</v>
      </c>
      <c r="H403" s="345">
        <v>2</v>
      </c>
      <c r="I403" s="346"/>
      <c r="J403" s="239">
        <f>SUM(H403:H405)</f>
        <v>6</v>
      </c>
      <c r="K403" s="239">
        <f>COUNT(H403:H405)*2</f>
        <v>6</v>
      </c>
    </row>
    <row r="404" spans="1:11" ht="78.75" x14ac:dyDescent="0.25">
      <c r="A404" s="149" t="s">
        <v>2078</v>
      </c>
      <c r="B404" s="3"/>
      <c r="D404" s="4"/>
      <c r="E404" s="53" t="s">
        <v>615</v>
      </c>
      <c r="F404" s="99" t="s">
        <v>2232</v>
      </c>
      <c r="G404" s="184" t="s">
        <v>1528</v>
      </c>
      <c r="H404" s="345">
        <v>2</v>
      </c>
      <c r="I404" s="346"/>
    </row>
    <row r="405" spans="1:11" ht="78.75" x14ac:dyDescent="0.25">
      <c r="A405" s="149" t="s">
        <v>2078</v>
      </c>
      <c r="B405" s="3"/>
      <c r="D405" s="4"/>
      <c r="E405" s="53" t="s">
        <v>617</v>
      </c>
      <c r="F405" s="99" t="s">
        <v>1721</v>
      </c>
      <c r="G405" s="184" t="s">
        <v>1848</v>
      </c>
      <c r="H405" s="345">
        <v>2</v>
      </c>
      <c r="I405" s="346"/>
    </row>
    <row r="406" spans="1:11" ht="64.5" customHeight="1" x14ac:dyDescent="0.25">
      <c r="A406" s="149" t="s">
        <v>2078</v>
      </c>
      <c r="B406" s="3" t="s">
        <v>1367</v>
      </c>
      <c r="C406" s="4"/>
      <c r="D406" s="14" t="s">
        <v>2233</v>
      </c>
      <c r="E406" s="53" t="s">
        <v>620</v>
      </c>
      <c r="F406" s="99" t="s">
        <v>621</v>
      </c>
      <c r="G406" s="184" t="s">
        <v>1528</v>
      </c>
      <c r="H406" s="345">
        <v>2</v>
      </c>
      <c r="I406" s="346"/>
      <c r="J406" s="239">
        <f>SUM(H406:H407)</f>
        <v>4</v>
      </c>
      <c r="K406" s="239">
        <f>COUNT(H406:H407)*2</f>
        <v>4</v>
      </c>
    </row>
    <row r="407" spans="1:11" ht="78.75" x14ac:dyDescent="0.25">
      <c r="A407" s="149" t="s">
        <v>2078</v>
      </c>
      <c r="B407" s="3"/>
      <c r="C407" s="4"/>
      <c r="D407" s="4"/>
      <c r="E407" s="9" t="s">
        <v>622</v>
      </c>
      <c r="F407" s="53" t="s">
        <v>1722</v>
      </c>
      <c r="G407" s="184" t="s">
        <v>1840</v>
      </c>
      <c r="H407" s="345">
        <v>2</v>
      </c>
      <c r="I407" s="346"/>
    </row>
    <row r="408" spans="1:11" ht="33" customHeight="1" x14ac:dyDescent="0.25">
      <c r="A408" s="149" t="s">
        <v>2078</v>
      </c>
      <c r="B408" s="3" t="s">
        <v>672</v>
      </c>
      <c r="C408" s="299" t="s">
        <v>625</v>
      </c>
      <c r="D408" s="285"/>
      <c r="E408" s="285"/>
      <c r="F408" s="285"/>
      <c r="G408" s="285"/>
      <c r="H408" s="285"/>
      <c r="I408" s="300"/>
      <c r="J408" s="239">
        <f>SUM(H409:H437)</f>
        <v>58</v>
      </c>
      <c r="K408" s="239">
        <f>COUNT(H409:H437)*2</f>
        <v>58</v>
      </c>
    </row>
    <row r="409" spans="1:11" ht="173.25" x14ac:dyDescent="0.25">
      <c r="A409" s="149" t="s">
        <v>2079</v>
      </c>
      <c r="B409" s="3" t="s">
        <v>1293</v>
      </c>
      <c r="C409" s="4"/>
      <c r="D409" s="4" t="s">
        <v>626</v>
      </c>
      <c r="E409" s="4" t="s">
        <v>627</v>
      </c>
      <c r="F409" s="68" t="s">
        <v>2234</v>
      </c>
      <c r="G409" s="184" t="s">
        <v>1848</v>
      </c>
      <c r="H409" s="345">
        <v>2</v>
      </c>
      <c r="I409" s="346"/>
      <c r="J409" s="239">
        <f>SUM(H409:H412)</f>
        <v>8</v>
      </c>
      <c r="K409" s="239">
        <f>COUNT(H409:H412)*2</f>
        <v>8</v>
      </c>
    </row>
    <row r="410" spans="1:11" ht="78.75" x14ac:dyDescent="0.25">
      <c r="A410" s="149" t="s">
        <v>2079</v>
      </c>
      <c r="B410" s="3"/>
      <c r="C410" s="4"/>
      <c r="D410" s="4"/>
      <c r="E410" s="4" t="s">
        <v>629</v>
      </c>
      <c r="F410" s="68" t="s">
        <v>630</v>
      </c>
      <c r="G410" s="184" t="s">
        <v>1844</v>
      </c>
      <c r="H410" s="345">
        <v>2</v>
      </c>
      <c r="I410" s="346"/>
    </row>
    <row r="411" spans="1:11" ht="150" x14ac:dyDescent="0.25">
      <c r="A411" s="149" t="s">
        <v>2079</v>
      </c>
      <c r="B411" s="3"/>
      <c r="C411" s="4"/>
      <c r="E411" s="14" t="s">
        <v>631</v>
      </c>
      <c r="F411" s="85" t="s">
        <v>1802</v>
      </c>
      <c r="G411" s="185" t="s">
        <v>2062</v>
      </c>
      <c r="H411" s="345">
        <v>2</v>
      </c>
      <c r="I411" s="346"/>
    </row>
    <row r="412" spans="1:11" ht="90" x14ac:dyDescent="0.25">
      <c r="A412" s="149" t="s">
        <v>2079</v>
      </c>
      <c r="B412" s="3"/>
      <c r="C412" s="4"/>
      <c r="D412" s="52"/>
      <c r="E412" s="14" t="s">
        <v>633</v>
      </c>
      <c r="F412" s="85" t="s">
        <v>2235</v>
      </c>
      <c r="G412" s="185" t="s">
        <v>2060</v>
      </c>
      <c r="H412" s="345">
        <v>2</v>
      </c>
      <c r="I412" s="346"/>
    </row>
    <row r="413" spans="1:11" ht="173.25" x14ac:dyDescent="0.25">
      <c r="A413" s="149" t="s">
        <v>2079</v>
      </c>
      <c r="B413" s="3" t="s">
        <v>1294</v>
      </c>
      <c r="C413" s="4"/>
      <c r="D413" s="4" t="s">
        <v>635</v>
      </c>
      <c r="E413" s="4" t="s">
        <v>636</v>
      </c>
      <c r="F413" s="68" t="s">
        <v>2236</v>
      </c>
      <c r="G413" s="184" t="s">
        <v>1848</v>
      </c>
      <c r="H413" s="345">
        <v>2</v>
      </c>
      <c r="I413" s="346"/>
      <c r="J413" s="239">
        <f>SUM(H413:H418)</f>
        <v>12</v>
      </c>
      <c r="K413" s="239">
        <f>COUNT(H413:H418)*2</f>
        <v>12</v>
      </c>
    </row>
    <row r="414" spans="1:11" ht="94.5" x14ac:dyDescent="0.25">
      <c r="A414" s="149" t="s">
        <v>2079</v>
      </c>
      <c r="B414" s="3"/>
      <c r="C414" s="4"/>
      <c r="D414" s="4"/>
      <c r="E414" s="4" t="s">
        <v>637</v>
      </c>
      <c r="F414" s="68" t="s">
        <v>2237</v>
      </c>
      <c r="G414" s="184" t="s">
        <v>1844</v>
      </c>
      <c r="H414" s="345">
        <v>2</v>
      </c>
      <c r="I414" s="346"/>
    </row>
    <row r="415" spans="1:11" ht="150" x14ac:dyDescent="0.25">
      <c r="A415" s="149" t="s">
        <v>2079</v>
      </c>
      <c r="B415" s="3"/>
      <c r="C415" s="4"/>
      <c r="D415" s="4"/>
      <c r="E415" s="14" t="s">
        <v>631</v>
      </c>
      <c r="F415" s="85" t="s">
        <v>1802</v>
      </c>
      <c r="G415" s="185" t="s">
        <v>2052</v>
      </c>
      <c r="H415" s="345">
        <v>2</v>
      </c>
      <c r="I415" s="346"/>
    </row>
    <row r="416" spans="1:11" ht="236.25" x14ac:dyDescent="0.25">
      <c r="A416" s="149" t="s">
        <v>2079</v>
      </c>
      <c r="B416" s="3"/>
      <c r="C416" s="4"/>
      <c r="D416" s="4"/>
      <c r="E416" s="14" t="s">
        <v>1723</v>
      </c>
      <c r="F416" s="68" t="s">
        <v>2238</v>
      </c>
      <c r="G416" s="184" t="s">
        <v>2049</v>
      </c>
      <c r="H416" s="345">
        <v>2</v>
      </c>
      <c r="I416" s="346"/>
    </row>
    <row r="417" spans="1:11" ht="191.25" customHeight="1" x14ac:dyDescent="0.25">
      <c r="A417" s="149" t="s">
        <v>2079</v>
      </c>
      <c r="B417" s="3"/>
      <c r="C417" s="4"/>
      <c r="D417" s="8"/>
      <c r="E417" s="14" t="s">
        <v>2027</v>
      </c>
      <c r="F417" s="68" t="s">
        <v>2028</v>
      </c>
      <c r="G417" s="184" t="s">
        <v>1819</v>
      </c>
      <c r="H417" s="345">
        <v>2</v>
      </c>
      <c r="I417" s="346"/>
    </row>
    <row r="418" spans="1:11" ht="135" x14ac:dyDescent="0.25">
      <c r="A418" s="149" t="s">
        <v>2079</v>
      </c>
      <c r="B418" s="3"/>
      <c r="C418" s="4"/>
      <c r="D418" s="4"/>
      <c r="E418" s="14" t="s">
        <v>641</v>
      </c>
      <c r="F418" s="85" t="s">
        <v>2239</v>
      </c>
      <c r="G418" s="185" t="s">
        <v>2060</v>
      </c>
      <c r="H418" s="345">
        <v>2</v>
      </c>
      <c r="I418" s="346"/>
    </row>
    <row r="419" spans="1:11" ht="135" x14ac:dyDescent="0.25">
      <c r="A419" s="149" t="s">
        <v>2079</v>
      </c>
      <c r="B419" s="3" t="s">
        <v>1368</v>
      </c>
      <c r="C419" s="4"/>
      <c r="D419" s="4" t="s">
        <v>643</v>
      </c>
      <c r="E419" s="5" t="s">
        <v>644</v>
      </c>
      <c r="F419" s="82" t="s">
        <v>1899</v>
      </c>
      <c r="G419" s="185" t="s">
        <v>1898</v>
      </c>
      <c r="H419" s="345">
        <v>2</v>
      </c>
      <c r="I419" s="346"/>
      <c r="J419" s="239">
        <f>SUM(H419:H425)</f>
        <v>14</v>
      </c>
      <c r="K419" s="239">
        <f>COUNT(H419:H425)*2</f>
        <v>14</v>
      </c>
    </row>
    <row r="420" spans="1:11" ht="75" x14ac:dyDescent="0.25">
      <c r="A420" s="149" t="s">
        <v>2079</v>
      </c>
      <c r="B420" s="3"/>
      <c r="C420" s="4"/>
      <c r="D420" s="4"/>
      <c r="E420" s="5" t="s">
        <v>2240</v>
      </c>
      <c r="F420" s="82" t="s">
        <v>1724</v>
      </c>
      <c r="G420" s="185" t="s">
        <v>1844</v>
      </c>
      <c r="H420" s="345">
        <v>2</v>
      </c>
      <c r="I420" s="346"/>
    </row>
    <row r="421" spans="1:11" ht="60" x14ac:dyDescent="0.25">
      <c r="A421" s="149" t="s">
        <v>2079</v>
      </c>
      <c r="B421" s="3"/>
      <c r="C421" s="4"/>
      <c r="D421" s="4"/>
      <c r="E421" s="5" t="s">
        <v>2241</v>
      </c>
      <c r="F421" s="82" t="s">
        <v>1807</v>
      </c>
      <c r="G421" s="185" t="s">
        <v>1844</v>
      </c>
      <c r="H421" s="345">
        <v>2</v>
      </c>
      <c r="I421" s="346"/>
    </row>
    <row r="422" spans="1:11" ht="63" x14ac:dyDescent="0.25">
      <c r="A422" s="149" t="s">
        <v>2079</v>
      </c>
      <c r="B422" s="3"/>
      <c r="C422" s="4"/>
      <c r="D422" s="4"/>
      <c r="E422" s="5" t="s">
        <v>2242</v>
      </c>
      <c r="F422" s="22" t="s">
        <v>2243</v>
      </c>
      <c r="G422" s="184" t="s">
        <v>1844</v>
      </c>
      <c r="H422" s="345">
        <v>2</v>
      </c>
      <c r="I422" s="346"/>
    </row>
    <row r="423" spans="1:11" ht="105" x14ac:dyDescent="0.25">
      <c r="A423" s="149" t="s">
        <v>2079</v>
      </c>
      <c r="B423" s="3"/>
      <c r="C423" s="4"/>
      <c r="D423" s="4"/>
      <c r="E423" s="5" t="s">
        <v>2244</v>
      </c>
      <c r="F423" s="82" t="s">
        <v>2245</v>
      </c>
      <c r="G423" s="185" t="s">
        <v>1848</v>
      </c>
      <c r="H423" s="345">
        <v>2</v>
      </c>
      <c r="I423" s="346"/>
    </row>
    <row r="424" spans="1:11" ht="75" x14ac:dyDescent="0.25">
      <c r="A424" s="149" t="s">
        <v>2079</v>
      </c>
      <c r="B424" s="3"/>
      <c r="C424" s="4"/>
      <c r="D424" s="4"/>
      <c r="E424" s="5" t="s">
        <v>654</v>
      </c>
      <c r="F424" s="82" t="s">
        <v>655</v>
      </c>
      <c r="G424" s="185" t="s">
        <v>1897</v>
      </c>
      <c r="H424" s="345">
        <v>2</v>
      </c>
      <c r="I424" s="346"/>
    </row>
    <row r="425" spans="1:11" ht="105" x14ac:dyDescent="0.25">
      <c r="A425" s="149" t="s">
        <v>2079</v>
      </c>
      <c r="B425" s="3"/>
      <c r="C425" s="4"/>
      <c r="D425" s="4"/>
      <c r="E425" s="14" t="s">
        <v>641</v>
      </c>
      <c r="F425" s="85" t="s">
        <v>2246</v>
      </c>
      <c r="G425" s="185" t="s">
        <v>2060</v>
      </c>
      <c r="H425" s="345">
        <v>2</v>
      </c>
      <c r="I425" s="346"/>
    </row>
    <row r="426" spans="1:11" ht="150" x14ac:dyDescent="0.25">
      <c r="A426" s="149" t="s">
        <v>2079</v>
      </c>
      <c r="B426" s="3" t="s">
        <v>1369</v>
      </c>
      <c r="C426" s="4"/>
      <c r="D426" s="4" t="s">
        <v>1725</v>
      </c>
      <c r="E426" s="5" t="s">
        <v>658</v>
      </c>
      <c r="F426" s="82" t="s">
        <v>1726</v>
      </c>
      <c r="G426" s="185" t="s">
        <v>1815</v>
      </c>
      <c r="H426" s="345">
        <v>2</v>
      </c>
      <c r="I426" s="346"/>
      <c r="J426" s="239">
        <f>SUM(H426:H428)</f>
        <v>6</v>
      </c>
      <c r="K426" s="239">
        <f>COUNT(H426:H428)*2</f>
        <v>6</v>
      </c>
    </row>
    <row r="427" spans="1:11" ht="60" x14ac:dyDescent="0.25">
      <c r="A427" s="149" t="s">
        <v>2079</v>
      </c>
      <c r="B427" s="3"/>
      <c r="D427" s="4"/>
      <c r="E427" s="5" t="s">
        <v>660</v>
      </c>
      <c r="F427" s="82" t="s">
        <v>1727</v>
      </c>
      <c r="G427" s="185" t="s">
        <v>2047</v>
      </c>
      <c r="H427" s="345">
        <v>2</v>
      </c>
      <c r="I427" s="346"/>
    </row>
    <row r="428" spans="1:11" ht="45" x14ac:dyDescent="0.25">
      <c r="A428" s="149" t="s">
        <v>2079</v>
      </c>
      <c r="B428" s="3"/>
      <c r="C428" s="4"/>
      <c r="D428" s="4"/>
      <c r="E428" s="25" t="s">
        <v>1392</v>
      </c>
      <c r="F428" s="86" t="s">
        <v>1900</v>
      </c>
      <c r="G428" s="185" t="s">
        <v>2050</v>
      </c>
      <c r="H428" s="345">
        <v>2</v>
      </c>
      <c r="I428" s="368"/>
    </row>
    <row r="429" spans="1:11" ht="45" x14ac:dyDescent="0.25">
      <c r="A429" s="149" t="s">
        <v>2078</v>
      </c>
      <c r="B429" s="3" t="s">
        <v>1370</v>
      </c>
      <c r="C429" s="4"/>
      <c r="D429" s="23" t="s">
        <v>1379</v>
      </c>
      <c r="E429" s="5" t="s">
        <v>665</v>
      </c>
      <c r="F429" s="82" t="s">
        <v>2248</v>
      </c>
      <c r="G429" s="185" t="s">
        <v>1815</v>
      </c>
      <c r="H429" s="345">
        <v>2</v>
      </c>
      <c r="I429" s="346"/>
      <c r="J429" s="239">
        <f>SUM(H429:H437)</f>
        <v>18</v>
      </c>
      <c r="K429" s="239">
        <f>COUNT(H429:H437)*2</f>
        <v>18</v>
      </c>
    </row>
    <row r="430" spans="1:11" ht="60" x14ac:dyDescent="0.25">
      <c r="A430" s="149" t="s">
        <v>2078</v>
      </c>
      <c r="B430" s="3"/>
      <c r="C430" s="4"/>
      <c r="D430" s="4"/>
      <c r="E430" s="5" t="s">
        <v>667</v>
      </c>
      <c r="F430" s="82" t="s">
        <v>2247</v>
      </c>
      <c r="G430" s="185" t="s">
        <v>2062</v>
      </c>
      <c r="H430" s="345">
        <v>2</v>
      </c>
      <c r="I430" s="346"/>
    </row>
    <row r="431" spans="1:11" ht="60" x14ac:dyDescent="0.25">
      <c r="A431" s="149" t="s">
        <v>2078</v>
      </c>
      <c r="B431" s="3"/>
      <c r="C431" s="4"/>
      <c r="D431" s="4"/>
      <c r="E431" s="4" t="s">
        <v>670</v>
      </c>
      <c r="F431" s="82" t="s">
        <v>671</v>
      </c>
      <c r="G431" s="185" t="s">
        <v>1816</v>
      </c>
      <c r="H431" s="345">
        <v>2</v>
      </c>
      <c r="I431" s="346"/>
    </row>
    <row r="432" spans="1:11" ht="210" x14ac:dyDescent="0.25">
      <c r="A432" s="149" t="s">
        <v>2078</v>
      </c>
      <c r="B432" s="3"/>
      <c r="C432" s="4"/>
      <c r="D432" s="4"/>
      <c r="E432" s="49" t="s">
        <v>1988</v>
      </c>
      <c r="F432" s="25" t="s">
        <v>1990</v>
      </c>
      <c r="G432" s="186" t="s">
        <v>2050</v>
      </c>
      <c r="H432" s="345">
        <v>2</v>
      </c>
      <c r="I432" s="346"/>
    </row>
    <row r="433" spans="1:11" ht="75" x14ac:dyDescent="0.25">
      <c r="A433" s="149" t="s">
        <v>2078</v>
      </c>
      <c r="B433" s="3"/>
      <c r="C433" s="4"/>
      <c r="D433" s="4"/>
      <c r="E433" s="49" t="s">
        <v>1989</v>
      </c>
      <c r="F433" s="25" t="s">
        <v>1991</v>
      </c>
      <c r="G433" s="186" t="s">
        <v>2050</v>
      </c>
      <c r="H433" s="345">
        <v>2</v>
      </c>
      <c r="I433" s="346"/>
    </row>
    <row r="434" spans="1:11" ht="90" x14ac:dyDescent="0.25">
      <c r="A434" s="149" t="s">
        <v>2078</v>
      </c>
      <c r="B434" s="3"/>
      <c r="C434" s="4"/>
      <c r="D434" s="4"/>
      <c r="E434" s="25" t="s">
        <v>1992</v>
      </c>
      <c r="F434" s="25" t="s">
        <v>1993</v>
      </c>
      <c r="G434" s="186" t="s">
        <v>2050</v>
      </c>
      <c r="H434" s="345">
        <v>2</v>
      </c>
      <c r="I434" s="346"/>
    </row>
    <row r="435" spans="1:11" ht="60" x14ac:dyDescent="0.25">
      <c r="A435" s="149" t="s">
        <v>2078</v>
      </c>
      <c r="B435" s="3"/>
      <c r="C435" s="4"/>
      <c r="D435" s="4"/>
      <c r="E435" s="25" t="s">
        <v>1994</v>
      </c>
      <c r="F435" s="25" t="s">
        <v>1995</v>
      </c>
      <c r="G435" s="186" t="s">
        <v>2050</v>
      </c>
      <c r="H435" s="345">
        <v>2</v>
      </c>
      <c r="I435" s="346"/>
    </row>
    <row r="436" spans="1:11" ht="105" x14ac:dyDescent="0.25">
      <c r="A436" s="149" t="s">
        <v>2078</v>
      </c>
      <c r="B436" s="3"/>
      <c r="C436" s="4"/>
      <c r="D436" s="4"/>
      <c r="E436" s="25" t="s">
        <v>1996</v>
      </c>
      <c r="F436" s="25" t="s">
        <v>2249</v>
      </c>
      <c r="G436" s="186" t="s">
        <v>2050</v>
      </c>
      <c r="H436" s="345">
        <v>2</v>
      </c>
      <c r="I436" s="346"/>
    </row>
    <row r="437" spans="1:11" ht="173.25" x14ac:dyDescent="0.25">
      <c r="A437" s="149" t="s">
        <v>2078</v>
      </c>
      <c r="B437" s="3"/>
      <c r="C437" s="4"/>
      <c r="D437" s="4"/>
      <c r="E437" s="25" t="s">
        <v>1997</v>
      </c>
      <c r="F437" s="49" t="s">
        <v>1998</v>
      </c>
      <c r="G437" s="180" t="s">
        <v>2056</v>
      </c>
      <c r="H437" s="345">
        <v>2</v>
      </c>
      <c r="I437" s="346"/>
    </row>
    <row r="438" spans="1:11" ht="44.25" customHeight="1" x14ac:dyDescent="0.25">
      <c r="A438" s="149" t="s">
        <v>2078</v>
      </c>
      <c r="B438" s="3" t="s">
        <v>698</v>
      </c>
      <c r="C438" s="299" t="s">
        <v>673</v>
      </c>
      <c r="D438" s="285"/>
      <c r="E438" s="285"/>
      <c r="F438" s="285"/>
      <c r="G438" s="285"/>
      <c r="H438" s="285"/>
      <c r="I438" s="300"/>
      <c r="J438" s="239">
        <f>SUM(H439:H449)</f>
        <v>22</v>
      </c>
      <c r="K438" s="239">
        <f>COUNT(H439:H449)*2</f>
        <v>22</v>
      </c>
    </row>
    <row r="439" spans="1:11" ht="94.5" x14ac:dyDescent="0.25">
      <c r="A439" s="149" t="s">
        <v>2083</v>
      </c>
      <c r="B439" s="3" t="s">
        <v>1295</v>
      </c>
      <c r="C439" s="4"/>
      <c r="D439" s="4" t="s">
        <v>1470</v>
      </c>
      <c r="E439" s="22" t="s">
        <v>1471</v>
      </c>
      <c r="F439" s="4" t="s">
        <v>1728</v>
      </c>
      <c r="G439" s="191" t="s">
        <v>1848</v>
      </c>
      <c r="H439" s="369">
        <v>2</v>
      </c>
      <c r="I439" s="346"/>
      <c r="J439" s="239">
        <f>SUM(H439:H442)</f>
        <v>8</v>
      </c>
      <c r="K439" s="239">
        <f>COUNT(H439:H442)*2</f>
        <v>8</v>
      </c>
    </row>
    <row r="440" spans="1:11" ht="90" x14ac:dyDescent="0.25">
      <c r="A440" s="149" t="s">
        <v>2083</v>
      </c>
      <c r="B440" s="3"/>
      <c r="C440" s="4"/>
      <c r="D440" s="4"/>
      <c r="E440" s="38" t="s">
        <v>1901</v>
      </c>
      <c r="F440" s="91" t="s">
        <v>2250</v>
      </c>
      <c r="G440" s="191" t="s">
        <v>1816</v>
      </c>
      <c r="H440" s="369">
        <v>2</v>
      </c>
      <c r="I440" s="346"/>
    </row>
    <row r="441" spans="1:11" ht="100.5" customHeight="1" x14ac:dyDescent="0.25">
      <c r="A441" s="149" t="s">
        <v>2083</v>
      </c>
      <c r="B441" s="3"/>
      <c r="C441" s="4"/>
      <c r="D441" s="4"/>
      <c r="E441" s="38" t="s">
        <v>1488</v>
      </c>
      <c r="F441" s="91" t="s">
        <v>1487</v>
      </c>
      <c r="G441" s="191" t="s">
        <v>1528</v>
      </c>
      <c r="H441" s="369">
        <v>2</v>
      </c>
      <c r="I441" s="346"/>
    </row>
    <row r="442" spans="1:11" ht="105" x14ac:dyDescent="0.25">
      <c r="A442" s="149" t="s">
        <v>2083</v>
      </c>
      <c r="B442" s="3"/>
      <c r="C442" s="4"/>
      <c r="D442" s="4"/>
      <c r="E442" s="38" t="s">
        <v>1729</v>
      </c>
      <c r="F442" s="91" t="s">
        <v>1730</v>
      </c>
      <c r="G442" s="191" t="s">
        <v>2060</v>
      </c>
      <c r="H442" s="369">
        <v>2</v>
      </c>
      <c r="I442" s="346"/>
    </row>
    <row r="443" spans="1:11" ht="117.75" customHeight="1" x14ac:dyDescent="0.25">
      <c r="A443" s="149" t="s">
        <v>2084</v>
      </c>
      <c r="B443" s="3" t="s">
        <v>1296</v>
      </c>
      <c r="C443" s="4"/>
      <c r="D443" s="4" t="s">
        <v>1731</v>
      </c>
      <c r="E443" s="5" t="s">
        <v>1732</v>
      </c>
      <c r="F443" s="86" t="s">
        <v>1733</v>
      </c>
      <c r="G443" s="185" t="s">
        <v>2052</v>
      </c>
      <c r="H443" s="369">
        <v>2</v>
      </c>
      <c r="I443" s="346"/>
      <c r="J443" s="239">
        <f>SUM(H443:H449)</f>
        <v>14</v>
      </c>
      <c r="K443" s="239">
        <f>COUNT(H443:H449)*2</f>
        <v>14</v>
      </c>
    </row>
    <row r="444" spans="1:11" ht="120" customHeight="1" x14ac:dyDescent="0.25">
      <c r="A444" s="149" t="s">
        <v>2084</v>
      </c>
      <c r="B444" s="3"/>
      <c r="C444" s="4"/>
      <c r="D444" s="54"/>
      <c r="E444" s="5" t="s">
        <v>1734</v>
      </c>
      <c r="F444" s="86" t="s">
        <v>2251</v>
      </c>
      <c r="G444" s="185" t="s">
        <v>1848</v>
      </c>
      <c r="H444" s="369">
        <v>2</v>
      </c>
      <c r="I444" s="346"/>
    </row>
    <row r="445" spans="1:11" ht="75" x14ac:dyDescent="0.25">
      <c r="A445" s="149" t="s">
        <v>2084</v>
      </c>
      <c r="B445" s="3"/>
      <c r="C445" s="4"/>
      <c r="E445" s="5" t="s">
        <v>686</v>
      </c>
      <c r="F445" s="82" t="s">
        <v>1479</v>
      </c>
      <c r="G445" s="185" t="s">
        <v>1815</v>
      </c>
      <c r="H445" s="369">
        <v>2</v>
      </c>
      <c r="I445" s="346"/>
    </row>
    <row r="446" spans="1:11" ht="45" x14ac:dyDescent="0.25">
      <c r="A446" s="149" t="s">
        <v>2084</v>
      </c>
      <c r="B446" s="3"/>
      <c r="C446" s="4"/>
      <c r="D446" s="4"/>
      <c r="E446" s="5" t="s">
        <v>2252</v>
      </c>
      <c r="F446" s="82" t="s">
        <v>691</v>
      </c>
      <c r="G446" s="185" t="s">
        <v>1815</v>
      </c>
      <c r="H446" s="369">
        <v>2</v>
      </c>
      <c r="I446" s="346"/>
    </row>
    <row r="447" spans="1:11" ht="45" x14ac:dyDescent="0.25">
      <c r="A447" s="149" t="s">
        <v>2084</v>
      </c>
      <c r="B447" s="3"/>
      <c r="C447" s="4"/>
      <c r="D447" s="4"/>
      <c r="E447" s="5" t="s">
        <v>692</v>
      </c>
      <c r="F447" s="82" t="s">
        <v>693</v>
      </c>
      <c r="G447" s="185" t="s">
        <v>1815</v>
      </c>
      <c r="H447" s="369">
        <v>2</v>
      </c>
      <c r="I447" s="346"/>
    </row>
    <row r="448" spans="1:11" ht="60" x14ac:dyDescent="0.25">
      <c r="A448" s="149" t="s">
        <v>2084</v>
      </c>
      <c r="B448" s="3"/>
      <c r="D448" s="4"/>
      <c r="E448" s="5" t="s">
        <v>1735</v>
      </c>
      <c r="F448" s="82" t="s">
        <v>1736</v>
      </c>
      <c r="G448" s="185" t="s">
        <v>1840</v>
      </c>
      <c r="H448" s="369">
        <v>2</v>
      </c>
      <c r="I448" s="346"/>
    </row>
    <row r="449" spans="1:11" ht="73.5" customHeight="1" x14ac:dyDescent="0.25">
      <c r="A449" s="149" t="s">
        <v>2084</v>
      </c>
      <c r="B449" s="3"/>
      <c r="C449" s="4"/>
      <c r="D449" s="4"/>
      <c r="E449" s="38" t="s">
        <v>1737</v>
      </c>
      <c r="F449" s="91" t="s">
        <v>1738</v>
      </c>
      <c r="G449" s="191" t="s">
        <v>2056</v>
      </c>
      <c r="H449" s="369">
        <v>2</v>
      </c>
      <c r="I449" s="346"/>
    </row>
    <row r="450" spans="1:11" ht="47.25" customHeight="1" x14ac:dyDescent="0.25">
      <c r="A450" s="149" t="s">
        <v>2078</v>
      </c>
      <c r="B450" s="3" t="s">
        <v>748</v>
      </c>
      <c r="C450" s="299" t="s">
        <v>699</v>
      </c>
      <c r="D450" s="285"/>
      <c r="E450" s="285"/>
      <c r="F450" s="285"/>
      <c r="G450" s="285"/>
      <c r="H450" s="285"/>
      <c r="I450" s="300"/>
      <c r="J450" s="239">
        <f>SUM(H451:H484)</f>
        <v>68</v>
      </c>
      <c r="K450" s="239">
        <f>COUNT(H451:H484)*2</f>
        <v>68</v>
      </c>
    </row>
    <row r="451" spans="1:11" ht="90" x14ac:dyDescent="0.25">
      <c r="A451" s="149" t="s">
        <v>2078</v>
      </c>
      <c r="B451" s="3" t="s">
        <v>1298</v>
      </c>
      <c r="C451" s="52"/>
      <c r="D451" s="4" t="s">
        <v>700</v>
      </c>
      <c r="E451" s="5" t="s">
        <v>701</v>
      </c>
      <c r="F451" s="82" t="s">
        <v>1739</v>
      </c>
      <c r="G451" s="185" t="s">
        <v>1819</v>
      </c>
      <c r="H451" s="345">
        <v>2</v>
      </c>
      <c r="I451" s="346"/>
      <c r="J451" s="239">
        <f>SUM(H451:H453)</f>
        <v>6</v>
      </c>
      <c r="K451" s="239">
        <f>COUNT(H451:H453)*2</f>
        <v>6</v>
      </c>
    </row>
    <row r="452" spans="1:11" ht="45" x14ac:dyDescent="0.25">
      <c r="A452" s="149" t="s">
        <v>2078</v>
      </c>
      <c r="B452" s="3"/>
      <c r="C452" s="52"/>
      <c r="D452" s="4"/>
      <c r="E452" s="5" t="s">
        <v>1740</v>
      </c>
      <c r="F452" s="82" t="s">
        <v>1902</v>
      </c>
      <c r="G452" s="185" t="s">
        <v>1815</v>
      </c>
      <c r="H452" s="345">
        <v>2</v>
      </c>
      <c r="I452" s="346"/>
    </row>
    <row r="453" spans="1:11" ht="45" x14ac:dyDescent="0.25">
      <c r="A453" s="149" t="s">
        <v>2078</v>
      </c>
      <c r="B453" s="3"/>
      <c r="C453" s="52"/>
      <c r="D453" s="4"/>
      <c r="E453" s="5" t="s">
        <v>705</v>
      </c>
      <c r="F453" s="82" t="s">
        <v>1741</v>
      </c>
      <c r="G453" s="185" t="s">
        <v>2060</v>
      </c>
      <c r="H453" s="345">
        <v>2</v>
      </c>
      <c r="I453" s="346"/>
    </row>
    <row r="454" spans="1:11" ht="60" x14ac:dyDescent="0.25">
      <c r="A454" s="149" t="s">
        <v>2078</v>
      </c>
      <c r="B454" s="3" t="s">
        <v>1300</v>
      </c>
      <c r="C454" s="52"/>
      <c r="D454" s="4" t="s">
        <v>707</v>
      </c>
      <c r="E454" s="10" t="s">
        <v>1742</v>
      </c>
      <c r="F454" s="93" t="s">
        <v>1743</v>
      </c>
      <c r="G454" s="185" t="s">
        <v>1845</v>
      </c>
      <c r="H454" s="345">
        <v>2</v>
      </c>
      <c r="I454" s="346"/>
      <c r="J454" s="239">
        <f>SUM(H454:H477)</f>
        <v>48</v>
      </c>
      <c r="K454" s="239">
        <f>COUNT(H454:H477)*2</f>
        <v>48</v>
      </c>
    </row>
    <row r="455" spans="1:11" ht="128.25" customHeight="1" x14ac:dyDescent="0.25">
      <c r="A455" s="149" t="s">
        <v>2078</v>
      </c>
      <c r="B455" s="3"/>
      <c r="C455" s="52"/>
      <c r="D455" s="4"/>
      <c r="E455" s="10" t="s">
        <v>710</v>
      </c>
      <c r="F455" s="93" t="s">
        <v>2253</v>
      </c>
      <c r="G455" s="185" t="s">
        <v>1842</v>
      </c>
      <c r="H455" s="345">
        <v>2</v>
      </c>
      <c r="I455" s="346"/>
    </row>
    <row r="456" spans="1:11" ht="30" x14ac:dyDescent="0.25">
      <c r="A456" s="149" t="s">
        <v>2078</v>
      </c>
      <c r="B456" s="3"/>
      <c r="C456" s="52"/>
      <c r="D456" s="4"/>
      <c r="E456" s="26" t="s">
        <v>712</v>
      </c>
      <c r="F456" s="67" t="s">
        <v>713</v>
      </c>
      <c r="G456" s="185" t="s">
        <v>1844</v>
      </c>
      <c r="H456" s="345">
        <v>2</v>
      </c>
      <c r="I456" s="346"/>
    </row>
    <row r="457" spans="1:11" ht="45" x14ac:dyDescent="0.25">
      <c r="A457" s="149" t="s">
        <v>2078</v>
      </c>
      <c r="B457" s="3"/>
      <c r="C457" s="52"/>
      <c r="D457" s="4"/>
      <c r="E457" s="24" t="s">
        <v>1954</v>
      </c>
      <c r="F457" s="21" t="s">
        <v>1955</v>
      </c>
      <c r="G457" s="185" t="s">
        <v>2054</v>
      </c>
      <c r="H457" s="345">
        <v>2</v>
      </c>
      <c r="I457" s="346"/>
    </row>
    <row r="458" spans="1:11" ht="30" x14ac:dyDescent="0.25">
      <c r="A458" s="149" t="s">
        <v>2078</v>
      </c>
      <c r="B458" s="3"/>
      <c r="C458" s="52"/>
      <c r="D458" s="4"/>
      <c r="E458" s="24" t="s">
        <v>1956</v>
      </c>
      <c r="F458" s="21" t="s">
        <v>1957</v>
      </c>
      <c r="G458" s="185" t="s">
        <v>2054</v>
      </c>
      <c r="H458" s="345">
        <v>2</v>
      </c>
      <c r="I458" s="346"/>
    </row>
    <row r="459" spans="1:11" ht="60" x14ac:dyDescent="0.25">
      <c r="A459" s="149" t="s">
        <v>2078</v>
      </c>
      <c r="B459" s="3"/>
      <c r="C459" s="52"/>
      <c r="D459" s="4"/>
      <c r="E459" s="24" t="s">
        <v>2070</v>
      </c>
      <c r="F459" s="21" t="s">
        <v>715</v>
      </c>
      <c r="G459" s="185" t="s">
        <v>2071</v>
      </c>
      <c r="H459" s="345">
        <v>2</v>
      </c>
      <c r="I459" s="346"/>
    </row>
    <row r="460" spans="1:11" ht="45" x14ac:dyDescent="0.25">
      <c r="A460" s="149" t="s">
        <v>2078</v>
      </c>
      <c r="B460" s="3"/>
      <c r="C460" s="52"/>
      <c r="D460" s="4"/>
      <c r="E460" s="32" t="s">
        <v>1999</v>
      </c>
      <c r="F460" s="123" t="s">
        <v>1962</v>
      </c>
      <c r="G460" s="185" t="s">
        <v>1844</v>
      </c>
      <c r="H460" s="345">
        <v>2</v>
      </c>
      <c r="I460" s="346"/>
    </row>
    <row r="461" spans="1:11" ht="105" x14ac:dyDescent="0.25">
      <c r="A461" s="149" t="s">
        <v>2078</v>
      </c>
      <c r="B461" s="3"/>
      <c r="C461" s="52"/>
      <c r="D461" s="4"/>
      <c r="E461" s="26" t="s">
        <v>716</v>
      </c>
      <c r="F461" s="67" t="s">
        <v>717</v>
      </c>
      <c r="G461" s="185" t="s">
        <v>1838</v>
      </c>
      <c r="H461" s="345">
        <v>2</v>
      </c>
      <c r="I461" s="346"/>
    </row>
    <row r="462" spans="1:11" ht="40.5" customHeight="1" x14ac:dyDescent="0.25">
      <c r="A462" s="149" t="s">
        <v>2078</v>
      </c>
      <c r="B462" s="3"/>
      <c r="C462" s="52"/>
      <c r="D462" s="4"/>
      <c r="E462" s="26" t="s">
        <v>718</v>
      </c>
      <c r="F462" s="67" t="s">
        <v>719</v>
      </c>
      <c r="G462" s="185" t="s">
        <v>1838</v>
      </c>
      <c r="H462" s="345">
        <v>2</v>
      </c>
      <c r="I462" s="346"/>
    </row>
    <row r="463" spans="1:11" ht="45" x14ac:dyDescent="0.25">
      <c r="A463" s="149" t="s">
        <v>2078</v>
      </c>
      <c r="B463" s="3"/>
      <c r="C463" s="52"/>
      <c r="D463" s="4"/>
      <c r="E463" s="32" t="s">
        <v>2254</v>
      </c>
      <c r="F463" s="67" t="s">
        <v>721</v>
      </c>
      <c r="G463" s="185" t="s">
        <v>1842</v>
      </c>
      <c r="H463" s="345">
        <v>2</v>
      </c>
      <c r="I463" s="346"/>
    </row>
    <row r="464" spans="1:11" ht="30" x14ac:dyDescent="0.25">
      <c r="A464" s="149" t="s">
        <v>2078</v>
      </c>
      <c r="B464" s="3"/>
      <c r="C464" s="52"/>
      <c r="D464" s="4"/>
      <c r="E464" s="26" t="s">
        <v>722</v>
      </c>
      <c r="F464" s="67" t="s">
        <v>723</v>
      </c>
      <c r="G464" s="185" t="s">
        <v>1865</v>
      </c>
      <c r="H464" s="345">
        <v>2</v>
      </c>
      <c r="I464" s="346"/>
    </row>
    <row r="465" spans="1:11" ht="45" x14ac:dyDescent="0.25">
      <c r="A465" s="149" t="s">
        <v>2078</v>
      </c>
      <c r="B465" s="3"/>
      <c r="C465" s="52"/>
      <c r="D465" s="4"/>
      <c r="E465" s="32" t="s">
        <v>724</v>
      </c>
      <c r="F465" s="67" t="s">
        <v>725</v>
      </c>
      <c r="G465" s="185" t="s">
        <v>1840</v>
      </c>
      <c r="H465" s="345">
        <v>2</v>
      </c>
      <c r="I465" s="346"/>
    </row>
    <row r="466" spans="1:11" ht="90" x14ac:dyDescent="0.25">
      <c r="A466" s="149" t="s">
        <v>2078</v>
      </c>
      <c r="B466" s="3"/>
      <c r="C466" s="52"/>
      <c r="D466" s="4"/>
      <c r="E466" s="20" t="s">
        <v>1744</v>
      </c>
      <c r="F466" s="76" t="s">
        <v>1745</v>
      </c>
      <c r="G466" s="191" t="s">
        <v>1865</v>
      </c>
      <c r="H466" s="345">
        <v>2</v>
      </c>
      <c r="I466" s="346"/>
    </row>
    <row r="467" spans="1:11" ht="30" x14ac:dyDescent="0.25">
      <c r="A467" s="149" t="s">
        <v>2078</v>
      </c>
      <c r="B467" s="3"/>
      <c r="C467" s="52"/>
      <c r="D467" s="4"/>
      <c r="E467" s="20" t="s">
        <v>728</v>
      </c>
      <c r="F467" s="76" t="s">
        <v>1746</v>
      </c>
      <c r="G467" s="191" t="s">
        <v>1840</v>
      </c>
      <c r="H467" s="345">
        <v>2</v>
      </c>
      <c r="I467" s="346"/>
    </row>
    <row r="468" spans="1:11" ht="30" x14ac:dyDescent="0.25">
      <c r="A468" s="149" t="s">
        <v>2078</v>
      </c>
      <c r="B468" s="3"/>
      <c r="C468" s="52"/>
      <c r="D468" s="4"/>
      <c r="E468" s="20" t="s">
        <v>1747</v>
      </c>
      <c r="F468" s="76"/>
      <c r="G468" s="191" t="s">
        <v>1528</v>
      </c>
      <c r="H468" s="345">
        <v>2</v>
      </c>
      <c r="I468" s="346"/>
    </row>
    <row r="469" spans="1:11" ht="90" x14ac:dyDescent="0.25">
      <c r="A469" s="149" t="s">
        <v>2078</v>
      </c>
      <c r="B469" s="3"/>
      <c r="C469" s="52"/>
      <c r="D469" s="4"/>
      <c r="E469" s="20" t="s">
        <v>1748</v>
      </c>
      <c r="F469" s="76" t="s">
        <v>2257</v>
      </c>
      <c r="G469" s="191" t="s">
        <v>1848</v>
      </c>
      <c r="H469" s="345">
        <v>2</v>
      </c>
      <c r="I469" s="346"/>
    </row>
    <row r="470" spans="1:11" ht="30" x14ac:dyDescent="0.25">
      <c r="A470" s="149" t="s">
        <v>2078</v>
      </c>
      <c r="B470" s="3"/>
      <c r="C470" s="52"/>
      <c r="D470" s="4"/>
      <c r="E470" s="20" t="s">
        <v>2255</v>
      </c>
      <c r="F470" s="76" t="s">
        <v>2256</v>
      </c>
      <c r="G470" s="185" t="s">
        <v>1819</v>
      </c>
      <c r="H470" s="345">
        <v>2</v>
      </c>
      <c r="I470" s="346"/>
    </row>
    <row r="471" spans="1:11" ht="75" x14ac:dyDescent="0.25">
      <c r="A471" s="149" t="s">
        <v>2078</v>
      </c>
      <c r="B471" s="3"/>
      <c r="C471" s="52"/>
      <c r="D471" s="4"/>
      <c r="E471" s="32" t="s">
        <v>1947</v>
      </c>
      <c r="F471" s="123" t="s">
        <v>2258</v>
      </c>
      <c r="G471" s="185" t="s">
        <v>1819</v>
      </c>
      <c r="H471" s="345">
        <v>2</v>
      </c>
      <c r="I471" s="346"/>
    </row>
    <row r="472" spans="1:11" ht="48.75" customHeight="1" x14ac:dyDescent="0.25">
      <c r="A472" s="149" t="s">
        <v>2078</v>
      </c>
      <c r="B472" s="3"/>
      <c r="C472" s="52"/>
      <c r="D472" s="4"/>
      <c r="E472" s="32" t="s">
        <v>2000</v>
      </c>
      <c r="F472" s="123" t="s">
        <v>1951</v>
      </c>
      <c r="G472" s="185" t="s">
        <v>1819</v>
      </c>
      <c r="H472" s="345">
        <v>2</v>
      </c>
      <c r="I472" s="346"/>
    </row>
    <row r="473" spans="1:11" ht="30" x14ac:dyDescent="0.25">
      <c r="A473" s="149" t="s">
        <v>2078</v>
      </c>
      <c r="B473" s="3"/>
      <c r="C473" s="52"/>
      <c r="D473" s="4"/>
      <c r="E473" s="32" t="s">
        <v>1950</v>
      </c>
      <c r="F473" s="123" t="s">
        <v>1952</v>
      </c>
      <c r="G473" s="185" t="s">
        <v>1819</v>
      </c>
      <c r="H473" s="345">
        <v>2</v>
      </c>
      <c r="I473" s="346"/>
    </row>
    <row r="474" spans="1:11" ht="45" x14ac:dyDescent="0.25">
      <c r="A474" s="149" t="s">
        <v>2078</v>
      </c>
      <c r="B474" s="3"/>
      <c r="C474" s="52"/>
      <c r="D474" s="4"/>
      <c r="E474" s="32" t="s">
        <v>1949</v>
      </c>
      <c r="F474" s="123" t="s">
        <v>2259</v>
      </c>
      <c r="G474" s="185" t="s">
        <v>1528</v>
      </c>
      <c r="H474" s="345">
        <v>2</v>
      </c>
      <c r="I474" s="346"/>
    </row>
    <row r="475" spans="1:11" ht="60" x14ac:dyDescent="0.25">
      <c r="A475" s="149" t="s">
        <v>2078</v>
      </c>
      <c r="B475" s="3"/>
      <c r="C475" s="52"/>
      <c r="D475" s="4"/>
      <c r="E475" s="32" t="s">
        <v>2001</v>
      </c>
      <c r="F475" s="123" t="s">
        <v>1953</v>
      </c>
      <c r="G475" s="185" t="s">
        <v>1819</v>
      </c>
      <c r="H475" s="345">
        <v>2</v>
      </c>
      <c r="I475" s="346"/>
    </row>
    <row r="476" spans="1:11" ht="45" x14ac:dyDescent="0.25">
      <c r="A476" s="149" t="s">
        <v>2078</v>
      </c>
      <c r="B476" s="3"/>
      <c r="C476" s="52"/>
      <c r="D476" s="68"/>
      <c r="E476" s="32" t="s">
        <v>1961</v>
      </c>
      <c r="F476" s="32" t="s">
        <v>2002</v>
      </c>
      <c r="G476" s="186" t="s">
        <v>1844</v>
      </c>
      <c r="H476" s="345">
        <v>2</v>
      </c>
      <c r="I476" s="346"/>
    </row>
    <row r="477" spans="1:11" ht="47.25" x14ac:dyDescent="0.25">
      <c r="A477" s="149" t="s">
        <v>2078</v>
      </c>
      <c r="B477" s="3"/>
      <c r="C477" s="52"/>
      <c r="D477" s="68"/>
      <c r="E477" s="4" t="s">
        <v>2003</v>
      </c>
      <c r="F477" s="4" t="s">
        <v>1963</v>
      </c>
      <c r="G477" s="180" t="s">
        <v>2054</v>
      </c>
      <c r="H477" s="345">
        <v>2</v>
      </c>
      <c r="I477" s="346"/>
    </row>
    <row r="478" spans="1:11" ht="90" x14ac:dyDescent="0.25">
      <c r="A478" s="149" t="s">
        <v>2078</v>
      </c>
      <c r="B478" s="3" t="s">
        <v>1299</v>
      </c>
      <c r="C478" s="52"/>
      <c r="D478" s="4" t="s">
        <v>1749</v>
      </c>
      <c r="E478" s="158" t="s">
        <v>1750</v>
      </c>
      <c r="F478" s="179" t="s">
        <v>2260</v>
      </c>
      <c r="G478" s="185" t="s">
        <v>1819</v>
      </c>
      <c r="H478" s="345">
        <v>2</v>
      </c>
      <c r="I478" s="346"/>
      <c r="J478" s="239">
        <f>SUM(H478:H484)</f>
        <v>14</v>
      </c>
      <c r="K478" s="239">
        <f>COUNT(H478:H484)*2</f>
        <v>14</v>
      </c>
    </row>
    <row r="479" spans="1:11" ht="137.25" x14ac:dyDescent="0.25">
      <c r="A479" s="149" t="s">
        <v>2078</v>
      </c>
      <c r="B479" s="3"/>
      <c r="C479" s="52"/>
      <c r="D479" s="4"/>
      <c r="E479" s="202" t="s">
        <v>2261</v>
      </c>
      <c r="F479" s="205" t="s">
        <v>2072</v>
      </c>
      <c r="G479" s="185" t="s">
        <v>1819</v>
      </c>
      <c r="H479" s="345">
        <v>2</v>
      </c>
      <c r="I479" s="346"/>
      <c r="J479" s="239" t="s">
        <v>1966</v>
      </c>
    </row>
    <row r="480" spans="1:11" ht="45" x14ac:dyDescent="0.25">
      <c r="A480" s="149" t="s">
        <v>2078</v>
      </c>
      <c r="B480" s="3"/>
      <c r="C480" s="52"/>
      <c r="D480" s="4"/>
      <c r="E480" s="26" t="s">
        <v>1751</v>
      </c>
      <c r="F480" s="67" t="s">
        <v>1752</v>
      </c>
      <c r="G480" s="185" t="s">
        <v>1819</v>
      </c>
      <c r="H480" s="345">
        <v>2</v>
      </c>
      <c r="I480" s="346"/>
    </row>
    <row r="481" spans="1:11" ht="45" x14ac:dyDescent="0.25">
      <c r="A481" s="149" t="s">
        <v>2078</v>
      </c>
      <c r="B481" s="3"/>
      <c r="C481" s="52"/>
      <c r="D481" s="4"/>
      <c r="E481" s="26" t="s">
        <v>742</v>
      </c>
      <c r="F481" s="85" t="s">
        <v>743</v>
      </c>
      <c r="G481" s="185" t="s">
        <v>1819</v>
      </c>
      <c r="H481" s="345">
        <v>2</v>
      </c>
      <c r="I481" s="346"/>
    </row>
    <row r="482" spans="1:11" ht="122.25" x14ac:dyDescent="0.25">
      <c r="A482" s="149" t="s">
        <v>2078</v>
      </c>
      <c r="B482" s="3"/>
      <c r="C482" s="52"/>
      <c r="D482" s="4"/>
      <c r="E482" s="24" t="s">
        <v>1965</v>
      </c>
      <c r="F482" s="89" t="s">
        <v>2073</v>
      </c>
      <c r="G482" s="185" t="s">
        <v>1819</v>
      </c>
      <c r="H482" s="345">
        <v>2</v>
      </c>
      <c r="I482" s="346"/>
    </row>
    <row r="483" spans="1:11" ht="30" x14ac:dyDescent="0.25">
      <c r="A483" s="149" t="s">
        <v>2078</v>
      </c>
      <c r="B483" s="3"/>
      <c r="C483" s="52"/>
      <c r="D483" s="4"/>
      <c r="E483" s="26" t="s">
        <v>744</v>
      </c>
      <c r="F483" s="85" t="s">
        <v>1753</v>
      </c>
      <c r="G483" s="185" t="s">
        <v>2060</v>
      </c>
      <c r="H483" s="345">
        <v>2</v>
      </c>
      <c r="I483" s="346"/>
    </row>
    <row r="484" spans="1:11" ht="47.25" x14ac:dyDescent="0.25">
      <c r="A484" s="149" t="s">
        <v>2078</v>
      </c>
      <c r="B484" s="3"/>
      <c r="C484" s="52"/>
      <c r="D484" s="4"/>
      <c r="E484" s="4" t="s">
        <v>746</v>
      </c>
      <c r="F484" s="85" t="s">
        <v>747</v>
      </c>
      <c r="G484" s="182" t="s">
        <v>1864</v>
      </c>
      <c r="H484" s="345">
        <v>2</v>
      </c>
      <c r="I484" s="346"/>
    </row>
    <row r="485" spans="1:11" ht="33.75" customHeight="1" x14ac:dyDescent="0.25">
      <c r="A485" s="149" t="s">
        <v>2078</v>
      </c>
      <c r="B485" s="3" t="s">
        <v>778</v>
      </c>
      <c r="C485" s="299" t="s">
        <v>1905</v>
      </c>
      <c r="D485" s="285"/>
      <c r="E485" s="285"/>
      <c r="F485" s="285"/>
      <c r="G485" s="285"/>
      <c r="H485" s="285"/>
      <c r="I485" s="300"/>
      <c r="J485" s="239">
        <f>SUM(H486:H495)</f>
        <v>20</v>
      </c>
      <c r="K485" s="239">
        <f>COUNT(H486:H495)*2</f>
        <v>20</v>
      </c>
    </row>
    <row r="486" spans="1:11" ht="75" x14ac:dyDescent="0.25">
      <c r="A486" s="149" t="s">
        <v>2078</v>
      </c>
      <c r="B486" s="3" t="s">
        <v>1302</v>
      </c>
      <c r="C486" s="52"/>
      <c r="D486" s="4" t="s">
        <v>750</v>
      </c>
      <c r="E486" s="26" t="s">
        <v>1754</v>
      </c>
      <c r="F486" s="30" t="s">
        <v>2004</v>
      </c>
      <c r="G486" s="185" t="s">
        <v>1819</v>
      </c>
      <c r="H486" s="345">
        <v>2</v>
      </c>
      <c r="I486" s="346"/>
      <c r="J486" s="239">
        <f>SUM(H486:H489)</f>
        <v>8</v>
      </c>
      <c r="K486" s="239">
        <f>COUNT(H486:H489)*2</f>
        <v>8</v>
      </c>
    </row>
    <row r="487" spans="1:11" ht="81.75" customHeight="1" x14ac:dyDescent="0.25">
      <c r="A487" s="149" t="s">
        <v>2078</v>
      </c>
      <c r="B487" s="3"/>
      <c r="C487" s="52"/>
      <c r="D487" s="4"/>
      <c r="E487" s="26" t="s">
        <v>753</v>
      </c>
      <c r="F487" s="82" t="s">
        <v>1755</v>
      </c>
      <c r="G487" s="185" t="s">
        <v>2050</v>
      </c>
      <c r="H487" s="345">
        <v>2</v>
      </c>
      <c r="I487" s="346"/>
    </row>
    <row r="488" spans="1:11" ht="48" customHeight="1" x14ac:dyDescent="0.25">
      <c r="A488" s="149" t="s">
        <v>2078</v>
      </c>
      <c r="B488" s="3"/>
      <c r="C488" s="52"/>
      <c r="D488" s="4"/>
      <c r="E488" s="20" t="s">
        <v>1756</v>
      </c>
      <c r="F488" s="76" t="s">
        <v>1757</v>
      </c>
      <c r="G488" s="191" t="s">
        <v>2056</v>
      </c>
      <c r="H488" s="345">
        <v>2</v>
      </c>
      <c r="I488" s="346"/>
    </row>
    <row r="489" spans="1:11" ht="75" x14ac:dyDescent="0.25">
      <c r="A489" s="149" t="s">
        <v>2078</v>
      </c>
      <c r="B489" s="3"/>
      <c r="C489" s="52"/>
      <c r="D489" s="4"/>
      <c r="E489" s="14" t="s">
        <v>757</v>
      </c>
      <c r="F489" s="67" t="s">
        <v>2262</v>
      </c>
      <c r="G489" s="185" t="s">
        <v>2048</v>
      </c>
      <c r="H489" s="345">
        <v>2</v>
      </c>
      <c r="I489" s="346"/>
    </row>
    <row r="490" spans="1:11" ht="31.5" x14ac:dyDescent="0.25">
      <c r="A490" s="149" t="s">
        <v>2078</v>
      </c>
      <c r="B490" s="3" t="s">
        <v>1371</v>
      </c>
      <c r="C490" s="52"/>
      <c r="D490" s="4" t="s">
        <v>759</v>
      </c>
      <c r="E490" s="26" t="s">
        <v>760</v>
      </c>
      <c r="F490" s="21" t="s">
        <v>1758</v>
      </c>
      <c r="G490" s="181" t="s">
        <v>1819</v>
      </c>
      <c r="H490" s="345">
        <v>2</v>
      </c>
      <c r="I490" s="346"/>
      <c r="J490" s="239">
        <f>SUM(H490:H493)</f>
        <v>8</v>
      </c>
      <c r="K490" s="239">
        <f>COUNT(H490:H493)*2</f>
        <v>8</v>
      </c>
    </row>
    <row r="491" spans="1:11" ht="195" x14ac:dyDescent="0.25">
      <c r="A491" s="149" t="s">
        <v>2078</v>
      </c>
      <c r="B491" s="3"/>
      <c r="C491" s="52"/>
      <c r="D491" s="4"/>
      <c r="E491" s="26" t="s">
        <v>1759</v>
      </c>
      <c r="F491" s="21" t="s">
        <v>1760</v>
      </c>
      <c r="G491" s="181" t="s">
        <v>1815</v>
      </c>
      <c r="H491" s="345">
        <v>2</v>
      </c>
      <c r="I491" s="346"/>
    </row>
    <row r="492" spans="1:11" ht="90" x14ac:dyDescent="0.25">
      <c r="A492" s="149" t="s">
        <v>2078</v>
      </c>
      <c r="B492" s="3"/>
      <c r="C492" s="23"/>
      <c r="D492" s="49"/>
      <c r="E492" s="24" t="s">
        <v>763</v>
      </c>
      <c r="F492" s="133" t="s">
        <v>1761</v>
      </c>
      <c r="G492" s="187" t="s">
        <v>1815</v>
      </c>
      <c r="H492" s="345">
        <v>2</v>
      </c>
      <c r="I492" s="354"/>
    </row>
    <row r="493" spans="1:11" ht="90" x14ac:dyDescent="0.25">
      <c r="A493" s="149" t="s">
        <v>2078</v>
      </c>
      <c r="B493" s="3"/>
      <c r="C493" s="23"/>
      <c r="D493" s="49"/>
      <c r="E493" s="24" t="s">
        <v>764</v>
      </c>
      <c r="F493" s="21" t="s">
        <v>1762</v>
      </c>
      <c r="G493" s="187" t="s">
        <v>1815</v>
      </c>
      <c r="H493" s="345">
        <v>2</v>
      </c>
      <c r="I493" s="354"/>
    </row>
    <row r="494" spans="1:11" ht="85.5" customHeight="1" x14ac:dyDescent="0.25">
      <c r="A494" s="149" t="s">
        <v>2078</v>
      </c>
      <c r="B494" s="3" t="s">
        <v>1372</v>
      </c>
      <c r="C494" s="23"/>
      <c r="D494" s="125" t="s">
        <v>765</v>
      </c>
      <c r="E494" s="24" t="s">
        <v>1763</v>
      </c>
      <c r="F494" s="134" t="s">
        <v>1903</v>
      </c>
      <c r="G494" s="187" t="s">
        <v>1815</v>
      </c>
      <c r="H494" s="345">
        <v>2</v>
      </c>
      <c r="I494" s="354"/>
      <c r="J494" s="239">
        <f>SUM(H494:H495)</f>
        <v>4</v>
      </c>
      <c r="K494" s="239">
        <f>COUNT(H494:H495)*2</f>
        <v>4</v>
      </c>
    </row>
    <row r="495" spans="1:11" ht="135" x14ac:dyDescent="0.25">
      <c r="A495" s="149" t="s">
        <v>2078</v>
      </c>
      <c r="B495" s="3"/>
      <c r="C495" s="23"/>
      <c r="D495" s="49"/>
      <c r="E495" s="24" t="s">
        <v>1904</v>
      </c>
      <c r="F495" s="89" t="s">
        <v>2263</v>
      </c>
      <c r="G495" s="181" t="s">
        <v>1815</v>
      </c>
      <c r="H495" s="345">
        <v>2</v>
      </c>
      <c r="I495" s="354"/>
    </row>
    <row r="496" spans="1:11" ht="47.25" customHeight="1" x14ac:dyDescent="0.25">
      <c r="A496" s="149" t="s">
        <v>2078</v>
      </c>
      <c r="B496" s="3" t="s">
        <v>785</v>
      </c>
      <c r="C496" s="293" t="s">
        <v>779</v>
      </c>
      <c r="D496" s="294"/>
      <c r="E496" s="294"/>
      <c r="F496" s="294"/>
      <c r="G496" s="294"/>
      <c r="H496" s="294"/>
      <c r="I496" s="295"/>
      <c r="J496" s="239">
        <f>SUM(H497:H498)</f>
        <v>4</v>
      </c>
      <c r="K496" s="239">
        <f>COUNT(H497:H498)*2</f>
        <v>4</v>
      </c>
    </row>
    <row r="497" spans="1:11" ht="75" x14ac:dyDescent="0.25">
      <c r="A497" s="149" t="s">
        <v>2078</v>
      </c>
      <c r="B497" s="3" t="s">
        <v>1303</v>
      </c>
      <c r="C497" s="23"/>
      <c r="D497" s="49" t="s">
        <v>780</v>
      </c>
      <c r="E497" s="24" t="s">
        <v>781</v>
      </c>
      <c r="F497" s="89" t="s">
        <v>2264</v>
      </c>
      <c r="G497" s="181" t="s">
        <v>2060</v>
      </c>
      <c r="H497" s="345">
        <v>2</v>
      </c>
      <c r="I497" s="354"/>
      <c r="J497" s="239">
        <f>SUM(H497:H498)</f>
        <v>4</v>
      </c>
      <c r="K497" s="239">
        <f>COUNT(H497:H498)*2</f>
        <v>4</v>
      </c>
    </row>
    <row r="498" spans="1:11" ht="75" x14ac:dyDescent="0.25">
      <c r="A498" s="149" t="s">
        <v>2078</v>
      </c>
      <c r="B498" s="3"/>
      <c r="C498" s="52"/>
      <c r="D498" s="4"/>
      <c r="E498" s="26" t="s">
        <v>783</v>
      </c>
      <c r="F498" s="85" t="s">
        <v>2265</v>
      </c>
      <c r="G498" s="185" t="s">
        <v>2052</v>
      </c>
      <c r="H498" s="345">
        <v>2</v>
      </c>
      <c r="I498" s="346"/>
    </row>
    <row r="499" spans="1:11" ht="33.75" customHeight="1" x14ac:dyDescent="0.25">
      <c r="A499" s="149" t="s">
        <v>2078</v>
      </c>
      <c r="B499" s="55" t="s">
        <v>845</v>
      </c>
      <c r="C499" s="312" t="s">
        <v>1922</v>
      </c>
      <c r="D499" s="313"/>
      <c r="E499" s="313"/>
      <c r="F499" s="313"/>
      <c r="G499" s="313"/>
      <c r="H499" s="313"/>
      <c r="I499" s="314"/>
      <c r="J499" s="239">
        <f>SUM(H500:H524)</f>
        <v>50</v>
      </c>
      <c r="K499" s="239">
        <f>COUNT(H500:H524)*2</f>
        <v>50</v>
      </c>
    </row>
    <row r="500" spans="1:11" ht="45" x14ac:dyDescent="0.25">
      <c r="A500" s="149" t="s">
        <v>2078</v>
      </c>
      <c r="B500" s="55" t="s">
        <v>1308</v>
      </c>
      <c r="C500" s="23"/>
      <c r="D500" s="57" t="s">
        <v>2266</v>
      </c>
      <c r="E500" s="34" t="s">
        <v>788</v>
      </c>
      <c r="F500" s="30" t="s">
        <v>789</v>
      </c>
      <c r="G500" s="185" t="s">
        <v>2052</v>
      </c>
      <c r="H500" s="370">
        <v>2</v>
      </c>
      <c r="I500" s="346"/>
      <c r="J500" s="239">
        <f>SUM(H500:H505)</f>
        <v>12</v>
      </c>
      <c r="K500" s="239">
        <f>COUNT(H500:H505)*2</f>
        <v>12</v>
      </c>
    </row>
    <row r="501" spans="1:11" ht="45" x14ac:dyDescent="0.25">
      <c r="A501" s="149" t="s">
        <v>2078</v>
      </c>
      <c r="B501" s="3"/>
      <c r="C501" s="52"/>
      <c r="D501" s="57"/>
      <c r="E501" s="34" t="s">
        <v>790</v>
      </c>
      <c r="F501" s="30" t="s">
        <v>2267</v>
      </c>
      <c r="G501" s="185" t="s">
        <v>1864</v>
      </c>
      <c r="H501" s="370">
        <v>2</v>
      </c>
      <c r="I501" s="346"/>
    </row>
    <row r="502" spans="1:11" ht="75" x14ac:dyDescent="0.25">
      <c r="A502" s="149" t="s">
        <v>2078</v>
      </c>
      <c r="B502" s="3"/>
      <c r="C502" s="52"/>
      <c r="D502" s="57"/>
      <c r="E502" s="27" t="s">
        <v>2268</v>
      </c>
      <c r="F502" s="30" t="s">
        <v>1808</v>
      </c>
      <c r="G502" s="185" t="s">
        <v>1864</v>
      </c>
      <c r="H502" s="370">
        <v>2</v>
      </c>
      <c r="I502" s="346"/>
    </row>
    <row r="503" spans="1:11" ht="60" x14ac:dyDescent="0.25">
      <c r="A503" s="149" t="s">
        <v>2078</v>
      </c>
      <c r="B503" s="3"/>
      <c r="C503" s="52"/>
      <c r="D503" s="57"/>
      <c r="E503" s="19" t="s">
        <v>794</v>
      </c>
      <c r="F503" s="30" t="s">
        <v>2269</v>
      </c>
      <c r="G503" s="185" t="s">
        <v>1819</v>
      </c>
      <c r="H503" s="370">
        <v>2</v>
      </c>
      <c r="I503" s="346"/>
    </row>
    <row r="504" spans="1:11" ht="75" x14ac:dyDescent="0.25">
      <c r="A504" s="149" t="s">
        <v>2078</v>
      </c>
      <c r="B504" s="3"/>
      <c r="C504" s="52"/>
      <c r="D504" s="57"/>
      <c r="E504" s="19" t="s">
        <v>796</v>
      </c>
      <c r="F504" s="100" t="s">
        <v>2270</v>
      </c>
      <c r="G504" s="185" t="s">
        <v>1819</v>
      </c>
      <c r="H504" s="370">
        <v>2</v>
      </c>
      <c r="I504" s="346"/>
    </row>
    <row r="505" spans="1:11" ht="135" x14ac:dyDescent="0.25">
      <c r="A505" s="149" t="s">
        <v>2078</v>
      </c>
      <c r="B505" s="3"/>
      <c r="C505" s="52"/>
      <c r="D505" s="57"/>
      <c r="E505" s="19" t="s">
        <v>798</v>
      </c>
      <c r="F505" s="30" t="s">
        <v>2271</v>
      </c>
      <c r="G505" s="185" t="s">
        <v>1819</v>
      </c>
      <c r="H505" s="370">
        <v>2</v>
      </c>
      <c r="I505" s="346"/>
    </row>
    <row r="506" spans="1:11" ht="45" x14ac:dyDescent="0.25">
      <c r="A506" s="149" t="s">
        <v>2078</v>
      </c>
      <c r="B506" s="3" t="s">
        <v>1309</v>
      </c>
      <c r="C506" s="52"/>
      <c r="D506" s="57" t="s">
        <v>800</v>
      </c>
      <c r="E506" s="19" t="s">
        <v>801</v>
      </c>
      <c r="F506" s="30" t="s">
        <v>2272</v>
      </c>
      <c r="G506" s="185" t="s">
        <v>1819</v>
      </c>
      <c r="H506" s="370">
        <v>2</v>
      </c>
      <c r="I506" s="346"/>
      <c r="J506" s="239">
        <f>SUM(H506:H510)</f>
        <v>10</v>
      </c>
      <c r="K506" s="239">
        <f>COUNT(H506:H510)*2</f>
        <v>10</v>
      </c>
    </row>
    <row r="507" spans="1:11" ht="90" x14ac:dyDescent="0.25">
      <c r="A507" s="149" t="s">
        <v>2078</v>
      </c>
      <c r="B507" s="3"/>
      <c r="C507" s="52"/>
      <c r="D507" s="57"/>
      <c r="E507" s="19" t="s">
        <v>803</v>
      </c>
      <c r="F507" s="30" t="s">
        <v>804</v>
      </c>
      <c r="G507" s="185" t="s">
        <v>1819</v>
      </c>
      <c r="H507" s="370">
        <v>2</v>
      </c>
      <c r="I507" s="346"/>
    </row>
    <row r="508" spans="1:11" ht="135" x14ac:dyDescent="0.25">
      <c r="A508" s="149" t="s">
        <v>2078</v>
      </c>
      <c r="B508" s="3"/>
      <c r="C508" s="52"/>
      <c r="D508" s="57"/>
      <c r="E508" s="19" t="s">
        <v>2273</v>
      </c>
      <c r="F508" s="30" t="s">
        <v>2274</v>
      </c>
      <c r="G508" s="185" t="s">
        <v>1815</v>
      </c>
      <c r="H508" s="370">
        <v>2</v>
      </c>
      <c r="I508" s="346"/>
    </row>
    <row r="509" spans="1:11" ht="105" x14ac:dyDescent="0.25">
      <c r="A509" s="149" t="s">
        <v>2078</v>
      </c>
      <c r="B509" s="3"/>
      <c r="C509" s="52"/>
      <c r="D509" s="57"/>
      <c r="E509" s="19" t="s">
        <v>807</v>
      </c>
      <c r="F509" s="30" t="s">
        <v>2275</v>
      </c>
      <c r="G509" s="185" t="s">
        <v>1528</v>
      </c>
      <c r="H509" s="370">
        <v>2</v>
      </c>
      <c r="I509" s="346"/>
    </row>
    <row r="510" spans="1:11" ht="75" x14ac:dyDescent="0.25">
      <c r="A510" s="149" t="s">
        <v>2078</v>
      </c>
      <c r="B510" s="3"/>
      <c r="C510" s="52"/>
      <c r="D510" s="58"/>
      <c r="E510" s="46" t="s">
        <v>809</v>
      </c>
      <c r="F510" s="100" t="s">
        <v>810</v>
      </c>
      <c r="G510" s="185" t="s">
        <v>1819</v>
      </c>
      <c r="H510" s="370">
        <v>2</v>
      </c>
      <c r="I510" s="346"/>
    </row>
    <row r="511" spans="1:11" ht="105" x14ac:dyDescent="0.25">
      <c r="A511" s="149" t="s">
        <v>2078</v>
      </c>
      <c r="B511" s="3" t="s">
        <v>1310</v>
      </c>
      <c r="C511" s="52"/>
      <c r="D511" s="59" t="s">
        <v>811</v>
      </c>
      <c r="E511" s="14" t="s">
        <v>812</v>
      </c>
      <c r="F511" s="85" t="s">
        <v>2276</v>
      </c>
      <c r="G511" s="185" t="s">
        <v>1815</v>
      </c>
      <c r="H511" s="370">
        <v>2</v>
      </c>
      <c r="I511" s="346"/>
      <c r="J511" s="239">
        <f>SUM(H511:H513)</f>
        <v>6</v>
      </c>
      <c r="K511" s="239">
        <f>COUNT(H511:H513)*2</f>
        <v>6</v>
      </c>
    </row>
    <row r="512" spans="1:11" ht="30" x14ac:dyDescent="0.25">
      <c r="A512" s="149" t="s">
        <v>2078</v>
      </c>
      <c r="B512" s="3"/>
      <c r="C512" s="52"/>
      <c r="D512" s="60"/>
      <c r="E512" s="14" t="s">
        <v>1813</v>
      </c>
      <c r="F512" s="85" t="s">
        <v>1814</v>
      </c>
      <c r="G512" s="185" t="s">
        <v>1815</v>
      </c>
      <c r="H512" s="370">
        <v>2</v>
      </c>
      <c r="I512" s="346"/>
    </row>
    <row r="513" spans="1:11" ht="90" x14ac:dyDescent="0.25">
      <c r="A513" s="149" t="s">
        <v>2078</v>
      </c>
      <c r="B513" s="3"/>
      <c r="C513" s="52"/>
      <c r="D513" s="57"/>
      <c r="E513" s="19" t="s">
        <v>816</v>
      </c>
      <c r="F513" s="30" t="s">
        <v>817</v>
      </c>
      <c r="G513" s="185" t="s">
        <v>1815</v>
      </c>
      <c r="H513" s="370">
        <v>2</v>
      </c>
      <c r="I513" s="346"/>
    </row>
    <row r="514" spans="1:11" ht="60" x14ac:dyDescent="0.25">
      <c r="A514" s="149" t="s">
        <v>2078</v>
      </c>
      <c r="B514" s="3" t="s">
        <v>1373</v>
      </c>
      <c r="C514" s="52"/>
      <c r="D514" s="57" t="s">
        <v>2278</v>
      </c>
      <c r="E514" s="19" t="s">
        <v>2277</v>
      </c>
      <c r="F514" s="30" t="s">
        <v>820</v>
      </c>
      <c r="G514" s="185" t="s">
        <v>1815</v>
      </c>
      <c r="H514" s="370">
        <v>2</v>
      </c>
      <c r="I514" s="346"/>
      <c r="J514" s="239">
        <f>SUM(H514:H520)</f>
        <v>14</v>
      </c>
      <c r="K514" s="239">
        <f>COUNT(H514:H520)*2</f>
        <v>14</v>
      </c>
    </row>
    <row r="515" spans="1:11" ht="75" x14ac:dyDescent="0.25">
      <c r="A515" s="149" t="s">
        <v>2078</v>
      </c>
      <c r="B515" s="3"/>
      <c r="C515" s="52"/>
      <c r="D515" s="57"/>
      <c r="E515" s="19" t="s">
        <v>821</v>
      </c>
      <c r="F515" s="30" t="s">
        <v>822</v>
      </c>
      <c r="G515" s="185" t="s">
        <v>1815</v>
      </c>
      <c r="H515" s="370">
        <v>2</v>
      </c>
      <c r="I515" s="346"/>
    </row>
    <row r="516" spans="1:11" ht="75" x14ac:dyDescent="0.25">
      <c r="A516" s="149" t="s">
        <v>2078</v>
      </c>
      <c r="B516" s="3"/>
      <c r="C516" s="52"/>
      <c r="D516" s="57"/>
      <c r="E516" s="19" t="s">
        <v>823</v>
      </c>
      <c r="F516" s="30" t="s">
        <v>824</v>
      </c>
      <c r="G516" s="185" t="s">
        <v>1815</v>
      </c>
      <c r="H516" s="370">
        <v>2</v>
      </c>
      <c r="I516" s="346"/>
    </row>
    <row r="517" spans="1:11" ht="90" x14ac:dyDescent="0.25">
      <c r="A517" s="149" t="s">
        <v>2078</v>
      </c>
      <c r="B517" s="3"/>
      <c r="C517" s="52"/>
      <c r="D517" s="57"/>
      <c r="E517" s="19" t="s">
        <v>825</v>
      </c>
      <c r="F517" s="30" t="s">
        <v>1764</v>
      </c>
      <c r="G517" s="185" t="s">
        <v>1815</v>
      </c>
      <c r="H517" s="370">
        <v>2</v>
      </c>
      <c r="I517" s="346"/>
    </row>
    <row r="518" spans="1:11" ht="60" x14ac:dyDescent="0.25">
      <c r="A518" s="149" t="s">
        <v>2078</v>
      </c>
      <c r="B518" s="3"/>
      <c r="C518" s="52"/>
      <c r="D518" s="57"/>
      <c r="E518" s="61" t="s">
        <v>827</v>
      </c>
      <c r="F518" s="30" t="s">
        <v>828</v>
      </c>
      <c r="G518" s="185" t="s">
        <v>1815</v>
      </c>
      <c r="H518" s="370">
        <v>2</v>
      </c>
      <c r="I518" s="346"/>
    </row>
    <row r="519" spans="1:11" ht="45" x14ac:dyDescent="0.25">
      <c r="A519" s="149" t="s">
        <v>2078</v>
      </c>
      <c r="B519" s="3"/>
      <c r="C519" s="52"/>
      <c r="D519" s="57"/>
      <c r="E519" s="19" t="s">
        <v>2279</v>
      </c>
      <c r="F519" s="30" t="s">
        <v>830</v>
      </c>
      <c r="G519" s="185" t="s">
        <v>1815</v>
      </c>
      <c r="H519" s="370">
        <v>2</v>
      </c>
      <c r="I519" s="346"/>
    </row>
    <row r="520" spans="1:11" ht="75" x14ac:dyDescent="0.25">
      <c r="A520" s="149" t="s">
        <v>2078</v>
      </c>
      <c r="B520" s="3"/>
      <c r="C520" s="52"/>
      <c r="D520" s="57"/>
      <c r="E520" s="19" t="s">
        <v>831</v>
      </c>
      <c r="F520" s="30" t="s">
        <v>2280</v>
      </c>
      <c r="G520" s="185" t="s">
        <v>1815</v>
      </c>
      <c r="H520" s="370">
        <v>2</v>
      </c>
      <c r="I520" s="346"/>
    </row>
    <row r="521" spans="1:11" ht="30" x14ac:dyDescent="0.25">
      <c r="A521" s="149" t="s">
        <v>2078</v>
      </c>
      <c r="B521" s="3" t="s">
        <v>1374</v>
      </c>
      <c r="C521" s="52"/>
      <c r="D521" s="57" t="s">
        <v>833</v>
      </c>
      <c r="E521" s="61" t="s">
        <v>2281</v>
      </c>
      <c r="F521" s="30" t="s">
        <v>835</v>
      </c>
      <c r="G521" s="185" t="s">
        <v>2056</v>
      </c>
      <c r="H521" s="370">
        <v>2</v>
      </c>
      <c r="I521" s="346"/>
      <c r="J521" s="239">
        <f>SUM(H521:H524)</f>
        <v>8</v>
      </c>
      <c r="K521" s="239">
        <f>COUNT(H521:H524)*2</f>
        <v>8</v>
      </c>
    </row>
    <row r="522" spans="1:11" ht="60" x14ac:dyDescent="0.25">
      <c r="A522" s="149" t="s">
        <v>2078</v>
      </c>
      <c r="B522" s="3"/>
      <c r="C522" s="52"/>
      <c r="D522" s="57"/>
      <c r="E522" s="19" t="s">
        <v>2282</v>
      </c>
      <c r="F522" s="30" t="s">
        <v>1765</v>
      </c>
      <c r="G522" s="185" t="s">
        <v>2060</v>
      </c>
      <c r="H522" s="370">
        <v>2</v>
      </c>
      <c r="I522" s="346"/>
    </row>
    <row r="523" spans="1:11" ht="45" x14ac:dyDescent="0.25">
      <c r="A523" s="149" t="s">
        <v>2078</v>
      </c>
      <c r="B523" s="3"/>
      <c r="C523" s="52"/>
      <c r="D523" s="57"/>
      <c r="E523" s="19" t="s">
        <v>2283</v>
      </c>
      <c r="F523" s="30" t="s">
        <v>1969</v>
      </c>
      <c r="G523" s="185" t="s">
        <v>2049</v>
      </c>
      <c r="H523" s="370">
        <v>2</v>
      </c>
      <c r="I523" s="346"/>
    </row>
    <row r="524" spans="1:11" ht="255" x14ac:dyDescent="0.25">
      <c r="A524" s="149" t="s">
        <v>2078</v>
      </c>
      <c r="B524" s="3"/>
      <c r="C524" s="52"/>
      <c r="D524" s="57"/>
      <c r="E524" s="19" t="s">
        <v>2284</v>
      </c>
      <c r="F524" s="30" t="s">
        <v>2285</v>
      </c>
      <c r="G524" s="185" t="s">
        <v>2049</v>
      </c>
      <c r="H524" s="370">
        <v>2</v>
      </c>
      <c r="I524" s="346"/>
    </row>
    <row r="525" spans="1:11" ht="33.75" customHeight="1" x14ac:dyDescent="0.25">
      <c r="A525" s="149" t="s">
        <v>2078</v>
      </c>
      <c r="B525" s="55" t="s">
        <v>876</v>
      </c>
      <c r="C525" s="310" t="s">
        <v>846</v>
      </c>
      <c r="D525" s="310"/>
      <c r="E525" s="310"/>
      <c r="F525" s="310"/>
      <c r="G525" s="310"/>
      <c r="H525" s="310"/>
      <c r="I525" s="311"/>
      <c r="J525" s="244">
        <f>SUM(H526:H537)</f>
        <v>24</v>
      </c>
      <c r="K525" s="239">
        <f>COUNT(H526:H537)*2</f>
        <v>24</v>
      </c>
    </row>
    <row r="526" spans="1:11" ht="90" customHeight="1" x14ac:dyDescent="0.25">
      <c r="A526" s="149" t="s">
        <v>90</v>
      </c>
      <c r="B526" s="55" t="s">
        <v>1311</v>
      </c>
      <c r="C526" s="124"/>
      <c r="D526" s="125" t="s">
        <v>847</v>
      </c>
      <c r="E526" s="32" t="s">
        <v>848</v>
      </c>
      <c r="F526" s="121" t="s">
        <v>2286</v>
      </c>
      <c r="G526" s="195" t="s">
        <v>1815</v>
      </c>
      <c r="H526" s="345">
        <v>2</v>
      </c>
      <c r="I526" s="343" t="s">
        <v>1358</v>
      </c>
      <c r="J526" s="239">
        <f>SUM(H526:H530)</f>
        <v>10</v>
      </c>
      <c r="K526" s="239">
        <f>COUNT(H526:H530)*2</f>
        <v>10</v>
      </c>
    </row>
    <row r="527" spans="1:11" ht="120" x14ac:dyDescent="0.25">
      <c r="A527" s="149" t="s">
        <v>90</v>
      </c>
      <c r="B527" s="55"/>
      <c r="C527" s="124"/>
      <c r="D527" s="125"/>
      <c r="E527" s="37" t="s">
        <v>850</v>
      </c>
      <c r="F527" s="121" t="s">
        <v>2287</v>
      </c>
      <c r="G527" s="195" t="s">
        <v>1818</v>
      </c>
      <c r="H527" s="345">
        <v>2</v>
      </c>
      <c r="I527" s="343" t="s">
        <v>1358</v>
      </c>
    </row>
    <row r="528" spans="1:11" ht="105" x14ac:dyDescent="0.25">
      <c r="A528" s="149" t="s">
        <v>90</v>
      </c>
      <c r="B528" s="55"/>
      <c r="C528" s="124"/>
      <c r="D528" s="125"/>
      <c r="E528" s="37" t="s">
        <v>1766</v>
      </c>
      <c r="F528" s="121" t="s">
        <v>2288</v>
      </c>
      <c r="G528" s="195" t="s">
        <v>1815</v>
      </c>
      <c r="H528" s="345">
        <v>2</v>
      </c>
      <c r="I528" s="343" t="s">
        <v>1358</v>
      </c>
    </row>
    <row r="529" spans="1:12" ht="75" x14ac:dyDescent="0.25">
      <c r="A529" s="149" t="s">
        <v>90</v>
      </c>
      <c r="B529" s="55"/>
      <c r="C529" s="124"/>
      <c r="D529" s="125"/>
      <c r="E529" s="37" t="s">
        <v>854</v>
      </c>
      <c r="F529" s="121" t="s">
        <v>2289</v>
      </c>
      <c r="G529" s="195" t="s">
        <v>1819</v>
      </c>
      <c r="H529" s="345">
        <v>2</v>
      </c>
      <c r="I529" s="343" t="s">
        <v>1358</v>
      </c>
    </row>
    <row r="530" spans="1:12" ht="30" x14ac:dyDescent="0.25">
      <c r="A530" s="149" t="s">
        <v>90</v>
      </c>
      <c r="B530" s="55"/>
      <c r="C530" s="124"/>
      <c r="D530" s="125"/>
      <c r="E530" s="37" t="s">
        <v>856</v>
      </c>
      <c r="F530" s="121" t="s">
        <v>857</v>
      </c>
      <c r="G530" s="195" t="s">
        <v>1848</v>
      </c>
      <c r="H530" s="345">
        <v>2</v>
      </c>
      <c r="I530" s="343" t="s">
        <v>1358</v>
      </c>
    </row>
    <row r="531" spans="1:12" ht="60" x14ac:dyDescent="0.25">
      <c r="A531" s="149" t="s">
        <v>90</v>
      </c>
      <c r="B531" s="55" t="s">
        <v>1375</v>
      </c>
      <c r="C531" s="124"/>
      <c r="D531" s="129" t="s">
        <v>1767</v>
      </c>
      <c r="E531" s="129" t="s">
        <v>859</v>
      </c>
      <c r="F531" s="130" t="s">
        <v>860</v>
      </c>
      <c r="G531" s="196" t="s">
        <v>1815</v>
      </c>
      <c r="H531" s="345">
        <v>2</v>
      </c>
      <c r="I531" s="343" t="s">
        <v>1358</v>
      </c>
      <c r="J531" s="239">
        <f>SUM(H531:H534)</f>
        <v>8</v>
      </c>
      <c r="K531" s="239">
        <f>COUNT(H531:H534)*2</f>
        <v>8</v>
      </c>
    </row>
    <row r="532" spans="1:12" ht="45" x14ac:dyDescent="0.25">
      <c r="A532" s="149" t="s">
        <v>90</v>
      </c>
      <c r="B532" s="55"/>
      <c r="C532" s="124"/>
      <c r="D532" s="125"/>
      <c r="E532" s="129" t="s">
        <v>862</v>
      </c>
      <c r="F532" s="130" t="s">
        <v>863</v>
      </c>
      <c r="G532" s="196" t="s">
        <v>1845</v>
      </c>
      <c r="H532" s="345">
        <v>2</v>
      </c>
      <c r="I532" s="343" t="s">
        <v>1358</v>
      </c>
    </row>
    <row r="533" spans="1:12" ht="30" x14ac:dyDescent="0.25">
      <c r="A533" s="149" t="s">
        <v>90</v>
      </c>
      <c r="B533" s="55"/>
      <c r="C533" s="124"/>
      <c r="D533" s="129"/>
      <c r="E533" s="129" t="s">
        <v>864</v>
      </c>
      <c r="F533" s="130" t="s">
        <v>863</v>
      </c>
      <c r="G533" s="196" t="s">
        <v>1815</v>
      </c>
      <c r="H533" s="345">
        <v>2</v>
      </c>
      <c r="I533" s="343" t="s">
        <v>1358</v>
      </c>
    </row>
    <row r="534" spans="1:12" ht="30" x14ac:dyDescent="0.25">
      <c r="A534" s="149" t="s">
        <v>90</v>
      </c>
      <c r="B534" s="55"/>
      <c r="C534" s="124"/>
      <c r="D534" s="129"/>
      <c r="E534" s="132" t="s">
        <v>865</v>
      </c>
      <c r="F534" s="123" t="s">
        <v>1218</v>
      </c>
      <c r="G534" s="195" t="s">
        <v>1840</v>
      </c>
      <c r="H534" s="345">
        <v>2</v>
      </c>
      <c r="I534" s="343" t="s">
        <v>1358</v>
      </c>
    </row>
    <row r="535" spans="1:12" ht="47.25" x14ac:dyDescent="0.25">
      <c r="A535" s="149" t="s">
        <v>90</v>
      </c>
      <c r="B535" s="55" t="s">
        <v>1376</v>
      </c>
      <c r="C535" s="124"/>
      <c r="D535" s="125" t="s">
        <v>866</v>
      </c>
      <c r="E535" s="32" t="s">
        <v>2290</v>
      </c>
      <c r="F535" s="123" t="s">
        <v>868</v>
      </c>
      <c r="G535" s="195" t="s">
        <v>1815</v>
      </c>
      <c r="H535" s="345">
        <v>2</v>
      </c>
      <c r="I535" s="343" t="s">
        <v>1358</v>
      </c>
      <c r="J535" s="239">
        <f>SUM(H535:H537)</f>
        <v>6</v>
      </c>
      <c r="K535" s="239">
        <f>COUNT(H535:H537)*2</f>
        <v>6</v>
      </c>
    </row>
    <row r="536" spans="1:12" ht="126" customHeight="1" x14ac:dyDescent="0.25">
      <c r="A536" s="149" t="s">
        <v>90</v>
      </c>
      <c r="B536" s="55"/>
      <c r="C536" s="124"/>
      <c r="D536" s="125"/>
      <c r="E536" s="131" t="s">
        <v>869</v>
      </c>
      <c r="F536" s="123" t="s">
        <v>2291</v>
      </c>
      <c r="G536" s="195" t="s">
        <v>1815</v>
      </c>
      <c r="H536" s="345">
        <v>2</v>
      </c>
      <c r="I536" s="343" t="s">
        <v>1358</v>
      </c>
    </row>
    <row r="537" spans="1:12" ht="105" x14ac:dyDescent="0.25">
      <c r="A537" s="149" t="s">
        <v>90</v>
      </c>
      <c r="B537" s="55"/>
      <c r="C537" s="124"/>
      <c r="D537" s="125"/>
      <c r="E537" s="32" t="s">
        <v>871</v>
      </c>
      <c r="F537" s="123" t="s">
        <v>872</v>
      </c>
      <c r="G537" s="195" t="s">
        <v>1815</v>
      </c>
      <c r="H537" s="345">
        <v>2</v>
      </c>
      <c r="I537" s="343" t="s">
        <v>1358</v>
      </c>
    </row>
    <row r="538" spans="1:12" x14ac:dyDescent="0.25">
      <c r="A538" s="149" t="s">
        <v>2078</v>
      </c>
      <c r="B538" s="55" t="s">
        <v>1365</v>
      </c>
      <c r="C538" s="293" t="s">
        <v>877</v>
      </c>
      <c r="D538" s="294"/>
      <c r="E538" s="294"/>
      <c r="F538" s="294"/>
      <c r="G538" s="294"/>
      <c r="H538" s="294"/>
      <c r="I538" s="295"/>
      <c r="J538" s="239">
        <f>SUM(H539:H540)</f>
        <v>4</v>
      </c>
      <c r="K538" s="239">
        <f>COUNT(H539:H540)*2</f>
        <v>4</v>
      </c>
    </row>
    <row r="539" spans="1:12" ht="60" x14ac:dyDescent="0.25">
      <c r="A539" s="149" t="s">
        <v>2078</v>
      </c>
      <c r="B539" s="55" t="s">
        <v>1366</v>
      </c>
      <c r="C539" s="23"/>
      <c r="D539" s="125" t="s">
        <v>878</v>
      </c>
      <c r="E539" s="27" t="s">
        <v>879</v>
      </c>
      <c r="F539" s="27" t="s">
        <v>880</v>
      </c>
      <c r="G539" s="181" t="s">
        <v>1848</v>
      </c>
      <c r="H539" s="345">
        <v>2</v>
      </c>
      <c r="I539" s="354"/>
      <c r="J539" s="239">
        <f>SUM(H539)</f>
        <v>2</v>
      </c>
      <c r="K539" s="239">
        <f>COUNT(H539)*2</f>
        <v>2</v>
      </c>
    </row>
    <row r="540" spans="1:12" ht="75" x14ac:dyDescent="0.25">
      <c r="A540" s="149" t="s">
        <v>2078</v>
      </c>
      <c r="B540" s="3" t="s">
        <v>1921</v>
      </c>
      <c r="C540" s="52"/>
      <c r="D540" s="62" t="s">
        <v>842</v>
      </c>
      <c r="E540" s="14" t="s">
        <v>843</v>
      </c>
      <c r="F540" s="30" t="s">
        <v>844</v>
      </c>
      <c r="G540" s="185" t="s">
        <v>1815</v>
      </c>
      <c r="H540" s="345">
        <v>2</v>
      </c>
      <c r="I540" s="354"/>
      <c r="J540" s="239">
        <f>SUM(H540)</f>
        <v>2</v>
      </c>
      <c r="K540" s="239">
        <f>COUNT(H540)*2</f>
        <v>2</v>
      </c>
    </row>
    <row r="541" spans="1:12" ht="15.75" customHeight="1" x14ac:dyDescent="0.25">
      <c r="A541" s="149" t="s">
        <v>2078</v>
      </c>
      <c r="B541" s="3"/>
      <c r="C541" s="161"/>
      <c r="D541" s="280" t="s">
        <v>881</v>
      </c>
      <c r="E541" s="281"/>
      <c r="F541" s="281"/>
      <c r="G541" s="281"/>
      <c r="H541" s="281"/>
      <c r="I541" s="282"/>
      <c r="J541" s="239">
        <f>J542+J546+J551+J555+J562</f>
        <v>62</v>
      </c>
      <c r="K541" s="239">
        <f>K542+K546+K551+K555+K562</f>
        <v>62</v>
      </c>
      <c r="L541" s="247">
        <f>J541/K541</f>
        <v>1</v>
      </c>
    </row>
    <row r="542" spans="1:12" ht="31.5" customHeight="1" x14ac:dyDescent="0.25">
      <c r="A542" s="149" t="s">
        <v>2078</v>
      </c>
      <c r="B542" s="3" t="s">
        <v>882</v>
      </c>
      <c r="C542" s="293" t="s">
        <v>883</v>
      </c>
      <c r="D542" s="294"/>
      <c r="E542" s="294"/>
      <c r="F542" s="294"/>
      <c r="G542" s="294"/>
      <c r="H542" s="294"/>
      <c r="I542" s="295"/>
      <c r="J542" s="239">
        <f>SUM(H543:H545)</f>
        <v>6</v>
      </c>
      <c r="K542" s="239">
        <f>COUNT(H543:H545)*2</f>
        <v>6</v>
      </c>
    </row>
    <row r="543" spans="1:12" ht="75" x14ac:dyDescent="0.25">
      <c r="A543" s="149" t="s">
        <v>2078</v>
      </c>
      <c r="B543" s="3" t="s">
        <v>1312</v>
      </c>
      <c r="C543" s="49"/>
      <c r="D543" s="49" t="s">
        <v>884</v>
      </c>
      <c r="E543" s="24" t="s">
        <v>885</v>
      </c>
      <c r="F543" s="73" t="s">
        <v>2292</v>
      </c>
      <c r="G543" s="181" t="s">
        <v>1815</v>
      </c>
      <c r="H543" s="345">
        <v>2</v>
      </c>
      <c r="I543" s="354"/>
      <c r="J543" s="239">
        <f>SUM(H543:H545)</f>
        <v>6</v>
      </c>
      <c r="K543" s="239">
        <f>COUNT(H543:H545)*2</f>
        <v>6</v>
      </c>
    </row>
    <row r="544" spans="1:12" ht="45" x14ac:dyDescent="0.25">
      <c r="A544" s="149" t="s">
        <v>2078</v>
      </c>
      <c r="B544" s="3"/>
      <c r="C544" s="23"/>
      <c r="D544" s="119"/>
      <c r="E544" s="24" t="s">
        <v>1768</v>
      </c>
      <c r="F544" s="21" t="s">
        <v>1769</v>
      </c>
      <c r="G544" s="181" t="s">
        <v>1528</v>
      </c>
      <c r="H544" s="345">
        <v>2</v>
      </c>
      <c r="I544" s="354"/>
    </row>
    <row r="545" spans="1:11" ht="30" x14ac:dyDescent="0.25">
      <c r="A545" s="149" t="s">
        <v>2078</v>
      </c>
      <c r="B545" s="3"/>
      <c r="C545" s="23"/>
      <c r="D545" s="49"/>
      <c r="E545" s="27" t="s">
        <v>1770</v>
      </c>
      <c r="F545" s="73" t="s">
        <v>1771</v>
      </c>
      <c r="G545" s="181" t="s">
        <v>1816</v>
      </c>
      <c r="H545" s="345">
        <v>2</v>
      </c>
      <c r="I545" s="354"/>
    </row>
    <row r="546" spans="1:11" ht="33" customHeight="1" x14ac:dyDescent="0.25">
      <c r="A546" s="149" t="s">
        <v>2078</v>
      </c>
      <c r="B546" s="3" t="s">
        <v>891</v>
      </c>
      <c r="C546" s="293" t="s">
        <v>892</v>
      </c>
      <c r="D546" s="294"/>
      <c r="E546" s="294"/>
      <c r="F546" s="294"/>
      <c r="G546" s="294"/>
      <c r="H546" s="294"/>
      <c r="I546" s="295"/>
      <c r="J546" s="239">
        <f>SUM(H547:H550)</f>
        <v>8</v>
      </c>
      <c r="K546" s="239">
        <f>COUNT(H547:H550)*2</f>
        <v>8</v>
      </c>
    </row>
    <row r="547" spans="1:11" ht="60" x14ac:dyDescent="0.25">
      <c r="A547" s="149" t="s">
        <v>2078</v>
      </c>
      <c r="B547" s="3" t="s">
        <v>1313</v>
      </c>
      <c r="C547" s="49"/>
      <c r="D547" s="49" t="s">
        <v>893</v>
      </c>
      <c r="E547" s="49" t="s">
        <v>1772</v>
      </c>
      <c r="F547" s="21" t="s">
        <v>1773</v>
      </c>
      <c r="G547" s="181" t="s">
        <v>1838</v>
      </c>
      <c r="H547" s="345">
        <v>2</v>
      </c>
      <c r="I547" s="354"/>
      <c r="J547" s="239">
        <f>SUM(H547:H550)</f>
        <v>8</v>
      </c>
      <c r="K547" s="239">
        <f>COUNT(H547:H550)*2</f>
        <v>8</v>
      </c>
    </row>
    <row r="548" spans="1:11" ht="75" x14ac:dyDescent="0.25">
      <c r="A548" s="149" t="s">
        <v>2078</v>
      </c>
      <c r="B548" s="3"/>
      <c r="C548" s="49"/>
      <c r="D548" s="49"/>
      <c r="E548" s="24" t="s">
        <v>896</v>
      </c>
      <c r="F548" s="21" t="s">
        <v>897</v>
      </c>
      <c r="G548" s="181" t="s">
        <v>1845</v>
      </c>
      <c r="H548" s="345">
        <v>2</v>
      </c>
      <c r="I548" s="354"/>
    </row>
    <row r="549" spans="1:11" ht="30" x14ac:dyDescent="0.25">
      <c r="A549" s="149" t="s">
        <v>2078</v>
      </c>
      <c r="B549" s="3"/>
      <c r="C549" s="23"/>
      <c r="D549" s="49"/>
      <c r="E549" s="24" t="s">
        <v>1906</v>
      </c>
      <c r="F549" s="21"/>
      <c r="G549" s="181" t="s">
        <v>1838</v>
      </c>
      <c r="H549" s="345">
        <v>2</v>
      </c>
      <c r="I549" s="354"/>
    </row>
    <row r="550" spans="1:11" ht="45" x14ac:dyDescent="0.25">
      <c r="A550" s="149" t="s">
        <v>2078</v>
      </c>
      <c r="B550" s="3"/>
      <c r="C550" s="23"/>
      <c r="D550" s="49"/>
      <c r="E550" s="49" t="s">
        <v>899</v>
      </c>
      <c r="F550" s="21" t="s">
        <v>900</v>
      </c>
      <c r="G550" s="181" t="s">
        <v>1840</v>
      </c>
      <c r="H550" s="345">
        <v>2</v>
      </c>
      <c r="I550" s="354"/>
    </row>
    <row r="551" spans="1:11" ht="33" customHeight="1" x14ac:dyDescent="0.25">
      <c r="A551" s="149" t="s">
        <v>2078</v>
      </c>
      <c r="B551" s="3" t="s">
        <v>901</v>
      </c>
      <c r="C551" s="293" t="s">
        <v>2293</v>
      </c>
      <c r="D551" s="294"/>
      <c r="E551" s="294"/>
      <c r="F551" s="294"/>
      <c r="G551" s="294"/>
      <c r="H551" s="294"/>
      <c r="I551" s="295"/>
      <c r="J551" s="239">
        <f>SUM(H552:H554)</f>
        <v>6</v>
      </c>
      <c r="K551" s="239">
        <f>COUNT(H552:H554)*2</f>
        <v>6</v>
      </c>
    </row>
    <row r="552" spans="1:11" ht="74.25" customHeight="1" x14ac:dyDescent="0.25">
      <c r="A552" s="149" t="s">
        <v>2078</v>
      </c>
      <c r="B552" s="3" t="s">
        <v>1314</v>
      </c>
      <c r="C552" s="49"/>
      <c r="D552" s="49" t="s">
        <v>903</v>
      </c>
      <c r="E552" s="27" t="s">
        <v>904</v>
      </c>
      <c r="F552" s="21" t="s">
        <v>2294</v>
      </c>
      <c r="G552" s="181" t="s">
        <v>1816</v>
      </c>
      <c r="H552" s="355">
        <v>2</v>
      </c>
      <c r="I552" s="354"/>
      <c r="J552" s="239">
        <f>SUM(H552:H554)</f>
        <v>6</v>
      </c>
      <c r="K552" s="239">
        <f>COUNT(H552:H554)*2</f>
        <v>6</v>
      </c>
    </row>
    <row r="553" spans="1:11" ht="39" customHeight="1" x14ac:dyDescent="0.25">
      <c r="A553" s="149" t="s">
        <v>2078</v>
      </c>
      <c r="B553" s="3"/>
      <c r="C553" s="49"/>
      <c r="D553" s="49"/>
      <c r="E553" s="27" t="s">
        <v>1494</v>
      </c>
      <c r="F553" s="73" t="s">
        <v>1493</v>
      </c>
      <c r="G553" s="181" t="s">
        <v>1840</v>
      </c>
      <c r="H553" s="355">
        <v>2</v>
      </c>
      <c r="I553" s="354"/>
    </row>
    <row r="554" spans="1:11" ht="55.5" customHeight="1" x14ac:dyDescent="0.25">
      <c r="A554" s="149" t="s">
        <v>2078</v>
      </c>
      <c r="B554" s="3"/>
      <c r="C554" s="23"/>
      <c r="D554" s="49"/>
      <c r="E554" s="27" t="s">
        <v>1774</v>
      </c>
      <c r="F554" s="21"/>
      <c r="G554" s="181" t="s">
        <v>1815</v>
      </c>
      <c r="H554" s="355">
        <v>2</v>
      </c>
      <c r="I554" s="354"/>
    </row>
    <row r="555" spans="1:11" ht="31.5" customHeight="1" x14ac:dyDescent="0.25">
      <c r="A555" s="149" t="s">
        <v>2078</v>
      </c>
      <c r="B555" s="3" t="s">
        <v>909</v>
      </c>
      <c r="C555" s="293" t="s">
        <v>1943</v>
      </c>
      <c r="D555" s="294"/>
      <c r="E555" s="294"/>
      <c r="F555" s="294"/>
      <c r="G555" s="294"/>
      <c r="H555" s="294"/>
      <c r="I555" s="295"/>
      <c r="J555" s="239">
        <f>SUM(H556:H561)</f>
        <v>12</v>
      </c>
      <c r="K555" s="239">
        <f>COUNT(H556:H561)*2</f>
        <v>12</v>
      </c>
    </row>
    <row r="556" spans="1:11" ht="78.75" customHeight="1" x14ac:dyDescent="0.25">
      <c r="A556" s="149" t="s">
        <v>2078</v>
      </c>
      <c r="B556" s="3" t="s">
        <v>1315</v>
      </c>
      <c r="C556" s="49"/>
      <c r="D556" s="49" t="s">
        <v>911</v>
      </c>
      <c r="E556" s="27" t="s">
        <v>912</v>
      </c>
      <c r="F556" s="73" t="s">
        <v>913</v>
      </c>
      <c r="G556" s="181" t="s">
        <v>1860</v>
      </c>
      <c r="H556" s="369">
        <v>2</v>
      </c>
      <c r="I556" s="354"/>
      <c r="J556" s="239">
        <f>SUM(H556:H558)</f>
        <v>6</v>
      </c>
      <c r="K556" s="239">
        <f>COUNT(H556:H558)*2</f>
        <v>6</v>
      </c>
    </row>
    <row r="557" spans="1:11" ht="51" customHeight="1" x14ac:dyDescent="0.25">
      <c r="A557" s="149" t="s">
        <v>2078</v>
      </c>
      <c r="B557" s="3"/>
      <c r="C557" s="23"/>
      <c r="D557" s="49"/>
      <c r="E557" s="27" t="s">
        <v>1775</v>
      </c>
      <c r="F557" s="73" t="s">
        <v>1907</v>
      </c>
      <c r="G557" s="181" t="s">
        <v>1842</v>
      </c>
      <c r="H557" s="369">
        <v>2</v>
      </c>
      <c r="I557" s="354"/>
    </row>
    <row r="558" spans="1:11" ht="33" customHeight="1" x14ac:dyDescent="0.25">
      <c r="A558" s="149" t="s">
        <v>2078</v>
      </c>
      <c r="B558" s="3"/>
      <c r="C558" s="23"/>
      <c r="D558" s="49"/>
      <c r="E558" s="27" t="s">
        <v>916</v>
      </c>
      <c r="F558" s="73" t="s">
        <v>1776</v>
      </c>
      <c r="G558" s="181" t="s">
        <v>1840</v>
      </c>
      <c r="H558" s="369">
        <v>2</v>
      </c>
      <c r="I558" s="354"/>
    </row>
    <row r="559" spans="1:11" ht="71.25" customHeight="1" x14ac:dyDescent="0.25">
      <c r="A559" s="149" t="s">
        <v>2078</v>
      </c>
      <c r="B559" s="3" t="s">
        <v>1316</v>
      </c>
      <c r="C559" s="23"/>
      <c r="D559" s="49" t="s">
        <v>918</v>
      </c>
      <c r="E559" s="27" t="s">
        <v>1509</v>
      </c>
      <c r="F559" s="73" t="s">
        <v>1777</v>
      </c>
      <c r="G559" s="181" t="s">
        <v>1860</v>
      </c>
      <c r="H559" s="369">
        <v>2</v>
      </c>
      <c r="I559" s="354"/>
      <c r="J559" s="239">
        <f>SUM(H559:H561)</f>
        <v>6</v>
      </c>
      <c r="K559" s="239">
        <f>COUNT(H559:H561)*2</f>
        <v>6</v>
      </c>
    </row>
    <row r="560" spans="1:11" ht="72.75" customHeight="1" x14ac:dyDescent="0.25">
      <c r="A560" s="149" t="s">
        <v>2078</v>
      </c>
      <c r="B560" s="3"/>
      <c r="D560" s="4"/>
      <c r="E560" s="27" t="s">
        <v>919</v>
      </c>
      <c r="F560" s="27" t="s">
        <v>1778</v>
      </c>
      <c r="G560" s="181" t="s">
        <v>1815</v>
      </c>
      <c r="H560" s="369">
        <v>2</v>
      </c>
      <c r="I560" s="354"/>
    </row>
    <row r="561" spans="1:11" ht="72.75" customHeight="1" x14ac:dyDescent="0.25">
      <c r="A561" s="149" t="s">
        <v>2078</v>
      </c>
      <c r="B561" s="3"/>
      <c r="D561" s="4"/>
      <c r="E561" s="27" t="s">
        <v>1523</v>
      </c>
      <c r="F561" s="27" t="s">
        <v>1779</v>
      </c>
      <c r="G561" s="181" t="s">
        <v>1864</v>
      </c>
      <c r="H561" s="369">
        <v>2</v>
      </c>
      <c r="I561" s="354"/>
    </row>
    <row r="562" spans="1:11" ht="48" customHeight="1" x14ac:dyDescent="0.25">
      <c r="A562" s="149" t="s">
        <v>2078</v>
      </c>
      <c r="B562" s="3" t="s">
        <v>921</v>
      </c>
      <c r="C562" s="293" t="s">
        <v>922</v>
      </c>
      <c r="D562" s="294"/>
      <c r="E562" s="294"/>
      <c r="F562" s="294"/>
      <c r="G562" s="294"/>
      <c r="H562" s="294"/>
      <c r="I562" s="295"/>
      <c r="J562" s="239">
        <f>SUM(H563:H577)</f>
        <v>30</v>
      </c>
      <c r="K562" s="239">
        <f>COUNT(H563:H577)*2</f>
        <v>30</v>
      </c>
    </row>
    <row r="563" spans="1:11" ht="48" customHeight="1" x14ac:dyDescent="0.25">
      <c r="A563" s="149" t="s">
        <v>2078</v>
      </c>
      <c r="B563" s="3" t="s">
        <v>1317</v>
      </c>
      <c r="C563" s="49"/>
      <c r="D563" s="49" t="s">
        <v>923</v>
      </c>
      <c r="E563" s="27" t="s">
        <v>924</v>
      </c>
      <c r="F563" s="73" t="s">
        <v>2295</v>
      </c>
      <c r="G563" s="181" t="s">
        <v>1845</v>
      </c>
      <c r="H563" s="369">
        <v>2</v>
      </c>
      <c r="I563" s="354"/>
      <c r="J563" s="239">
        <f>SUM(H563:H567)</f>
        <v>10</v>
      </c>
      <c r="K563" s="239">
        <f>COUNT(H563:H567)*2</f>
        <v>10</v>
      </c>
    </row>
    <row r="564" spans="1:11" ht="182.25" customHeight="1" x14ac:dyDescent="0.25">
      <c r="A564" s="149" t="s">
        <v>2078</v>
      </c>
      <c r="B564" s="3"/>
      <c r="C564" s="49"/>
      <c r="D564" s="49"/>
      <c r="E564" s="27" t="s">
        <v>1908</v>
      </c>
      <c r="F564" s="89" t="s">
        <v>1909</v>
      </c>
      <c r="G564" s="181" t="s">
        <v>1845</v>
      </c>
      <c r="H564" s="369">
        <v>2</v>
      </c>
      <c r="I564" s="354"/>
    </row>
    <row r="565" spans="1:11" ht="42.75" customHeight="1" x14ac:dyDescent="0.25">
      <c r="A565" s="149" t="s">
        <v>2078</v>
      </c>
      <c r="B565" s="3"/>
      <c r="C565" s="49"/>
      <c r="D565" s="49"/>
      <c r="E565" s="27" t="s">
        <v>1911</v>
      </c>
      <c r="F565" s="89"/>
      <c r="G565" s="181" t="s">
        <v>1838</v>
      </c>
      <c r="H565" s="369">
        <v>2</v>
      </c>
      <c r="I565" s="354"/>
    </row>
    <row r="566" spans="1:11" ht="60.75" customHeight="1" x14ac:dyDescent="0.25">
      <c r="A566" s="149" t="s">
        <v>2078</v>
      </c>
      <c r="B566" s="3"/>
      <c r="C566" s="23"/>
      <c r="D566" s="49"/>
      <c r="E566" s="27" t="s">
        <v>2296</v>
      </c>
      <c r="F566" s="73" t="s">
        <v>929</v>
      </c>
      <c r="G566" s="181" t="s">
        <v>1838</v>
      </c>
      <c r="H566" s="369">
        <v>2</v>
      </c>
      <c r="I566" s="371"/>
    </row>
    <row r="567" spans="1:11" ht="141.75" customHeight="1" x14ac:dyDescent="0.25">
      <c r="A567" s="149" t="s">
        <v>2078</v>
      </c>
      <c r="B567" s="3"/>
      <c r="C567" s="23"/>
      <c r="D567" s="49"/>
      <c r="E567" s="32" t="s">
        <v>1910</v>
      </c>
      <c r="F567" s="121" t="s">
        <v>2297</v>
      </c>
      <c r="G567" s="195" t="s">
        <v>1845</v>
      </c>
      <c r="H567" s="369">
        <v>2</v>
      </c>
      <c r="I567" s="354"/>
    </row>
    <row r="568" spans="1:11" ht="57" customHeight="1" x14ac:dyDescent="0.25">
      <c r="A568" s="149" t="s">
        <v>2078</v>
      </c>
      <c r="B568" s="3" t="s">
        <v>1318</v>
      </c>
      <c r="C568" s="23"/>
      <c r="D568" s="49" t="s">
        <v>932</v>
      </c>
      <c r="E568" s="24" t="s">
        <v>933</v>
      </c>
      <c r="F568" s="21" t="s">
        <v>1780</v>
      </c>
      <c r="G568" s="181" t="s">
        <v>1845</v>
      </c>
      <c r="H568" s="369">
        <v>2</v>
      </c>
      <c r="I568" s="354"/>
      <c r="J568" s="239">
        <f>SUM(H568:H570)</f>
        <v>6</v>
      </c>
      <c r="K568" s="239">
        <f>COUNT(H568:H570)*2</f>
        <v>6</v>
      </c>
    </row>
    <row r="569" spans="1:11" ht="41.25" customHeight="1" x14ac:dyDescent="0.25">
      <c r="A569" s="149" t="s">
        <v>2078</v>
      </c>
      <c r="B569" s="3"/>
      <c r="C569" s="23"/>
      <c r="D569" s="49"/>
      <c r="E569" s="49" t="s">
        <v>1522</v>
      </c>
      <c r="F569" s="122" t="s">
        <v>1781</v>
      </c>
      <c r="G569" s="187" t="s">
        <v>1845</v>
      </c>
      <c r="H569" s="369">
        <v>2</v>
      </c>
      <c r="I569" s="354"/>
    </row>
    <row r="570" spans="1:11" ht="74.25" customHeight="1" x14ac:dyDescent="0.25">
      <c r="A570" s="149" t="s">
        <v>2078</v>
      </c>
      <c r="B570" s="3"/>
      <c r="C570" s="23"/>
      <c r="D570" s="49"/>
      <c r="E570" s="32" t="s">
        <v>937</v>
      </c>
      <c r="F570" s="73" t="s">
        <v>938</v>
      </c>
      <c r="G570" s="181" t="s">
        <v>1815</v>
      </c>
      <c r="H570" s="369">
        <v>2</v>
      </c>
      <c r="I570" s="354"/>
    </row>
    <row r="571" spans="1:11" ht="63.75" customHeight="1" x14ac:dyDescent="0.25">
      <c r="A571" s="149" t="s">
        <v>2078</v>
      </c>
      <c r="B571" s="3" t="s">
        <v>1319</v>
      </c>
      <c r="C571" s="23"/>
      <c r="D571" s="49" t="s">
        <v>939</v>
      </c>
      <c r="E571" s="123" t="s">
        <v>940</v>
      </c>
      <c r="F571" s="73" t="s">
        <v>1782</v>
      </c>
      <c r="G571" s="181" t="s">
        <v>1845</v>
      </c>
      <c r="H571" s="369">
        <v>2</v>
      </c>
      <c r="I571" s="354"/>
      <c r="J571" s="239">
        <f>SUM(H571:H573)</f>
        <v>6</v>
      </c>
      <c r="K571" s="239">
        <f>COUNT(H571:H573)*2</f>
        <v>6</v>
      </c>
    </row>
    <row r="572" spans="1:11" ht="33" customHeight="1" x14ac:dyDescent="0.25">
      <c r="A572" s="149" t="s">
        <v>2078</v>
      </c>
      <c r="B572" s="3"/>
      <c r="C572" s="23"/>
      <c r="D572" s="49"/>
      <c r="E572" s="37" t="s">
        <v>942</v>
      </c>
      <c r="F572" s="73" t="s">
        <v>1809</v>
      </c>
      <c r="G572" s="181" t="s">
        <v>1840</v>
      </c>
      <c r="H572" s="369">
        <v>2</v>
      </c>
      <c r="I572" s="354"/>
    </row>
    <row r="573" spans="1:11" ht="18.95" customHeight="1" x14ac:dyDescent="0.25">
      <c r="A573" s="149" t="s">
        <v>2078</v>
      </c>
      <c r="B573" s="3"/>
      <c r="C573" s="23"/>
      <c r="D573" s="49"/>
      <c r="E573" s="123" t="s">
        <v>944</v>
      </c>
      <c r="F573" s="73" t="s">
        <v>1783</v>
      </c>
      <c r="G573" s="181" t="s">
        <v>1816</v>
      </c>
      <c r="H573" s="369">
        <v>2</v>
      </c>
      <c r="I573" s="354"/>
    </row>
    <row r="574" spans="1:11" ht="45" x14ac:dyDescent="0.25">
      <c r="A574" s="149" t="s">
        <v>2078</v>
      </c>
      <c r="B574" s="3" t="s">
        <v>1320</v>
      </c>
      <c r="C574" s="23"/>
      <c r="D574" s="49" t="s">
        <v>946</v>
      </c>
      <c r="E574" s="21" t="s">
        <v>2298</v>
      </c>
      <c r="F574" s="73" t="s">
        <v>2299</v>
      </c>
      <c r="G574" s="181" t="s">
        <v>1528</v>
      </c>
      <c r="H574" s="369">
        <v>2</v>
      </c>
      <c r="I574" s="354"/>
      <c r="J574" s="239">
        <f>SUM(H574:H577)</f>
        <v>8</v>
      </c>
      <c r="K574" s="239">
        <f>COUNT(H574:H577)*2</f>
        <v>8</v>
      </c>
    </row>
    <row r="575" spans="1:11" ht="108" customHeight="1" x14ac:dyDescent="0.25">
      <c r="A575" s="149" t="s">
        <v>2078</v>
      </c>
      <c r="B575" s="3"/>
      <c r="C575" s="23"/>
      <c r="D575" s="49"/>
      <c r="E575" s="37" t="s">
        <v>949</v>
      </c>
      <c r="F575" s="73" t="s">
        <v>2300</v>
      </c>
      <c r="G575" s="181" t="s">
        <v>1860</v>
      </c>
      <c r="H575" s="369">
        <v>2</v>
      </c>
      <c r="I575" s="354"/>
    </row>
    <row r="576" spans="1:11" ht="30" x14ac:dyDescent="0.25">
      <c r="A576" s="149" t="s">
        <v>2078</v>
      </c>
      <c r="B576" s="3"/>
      <c r="C576" s="63"/>
      <c r="D576" s="11"/>
      <c r="E576" s="37" t="s">
        <v>951</v>
      </c>
      <c r="F576" s="121" t="s">
        <v>952</v>
      </c>
      <c r="G576" s="195" t="s">
        <v>1815</v>
      </c>
      <c r="H576" s="369">
        <v>2</v>
      </c>
      <c r="I576" s="346"/>
    </row>
    <row r="577" spans="1:12" ht="30" x14ac:dyDescent="0.25">
      <c r="A577" s="149" t="s">
        <v>2078</v>
      </c>
      <c r="B577" s="3"/>
      <c r="C577" s="63"/>
      <c r="D577" s="11"/>
      <c r="E577" s="37" t="s">
        <v>1784</v>
      </c>
      <c r="F577" s="138"/>
      <c r="G577" s="188" t="s">
        <v>1838</v>
      </c>
      <c r="H577" s="369">
        <v>2</v>
      </c>
      <c r="I577" s="346"/>
    </row>
    <row r="578" spans="1:12" ht="15.75" customHeight="1" x14ac:dyDescent="0.25">
      <c r="A578" s="149" t="s">
        <v>2078</v>
      </c>
      <c r="B578" s="3"/>
      <c r="C578" s="161"/>
      <c r="D578" s="280" t="s">
        <v>954</v>
      </c>
      <c r="E578" s="281"/>
      <c r="F578" s="281"/>
      <c r="G578" s="281"/>
      <c r="H578" s="281"/>
      <c r="I578" s="282"/>
      <c r="J578" s="239">
        <f>J579+J587+J591+J607+J65</f>
        <v>74</v>
      </c>
      <c r="K578" s="239">
        <f>K579+K587+K591+K607+K65</f>
        <v>74</v>
      </c>
      <c r="L578" s="247">
        <f>J578/K578</f>
        <v>1</v>
      </c>
    </row>
    <row r="579" spans="1:12" ht="33" customHeight="1" x14ac:dyDescent="0.25">
      <c r="A579" s="149" t="s">
        <v>2078</v>
      </c>
      <c r="B579" s="3" t="s">
        <v>955</v>
      </c>
      <c r="C579" s="299" t="s">
        <v>956</v>
      </c>
      <c r="D579" s="285"/>
      <c r="E579" s="285"/>
      <c r="F579" s="285"/>
      <c r="G579" s="285"/>
      <c r="H579" s="285"/>
      <c r="I579" s="300"/>
      <c r="J579" s="239">
        <f>SUM(H580:H586)</f>
        <v>14</v>
      </c>
      <c r="K579" s="239">
        <f>COUNT(H580:H586)*2</f>
        <v>14</v>
      </c>
    </row>
    <row r="580" spans="1:12" ht="120" x14ac:dyDescent="0.25">
      <c r="A580" s="149" t="s">
        <v>2078</v>
      </c>
      <c r="B580" s="3" t="s">
        <v>1321</v>
      </c>
      <c r="C580" s="4"/>
      <c r="D580" s="4" t="s">
        <v>957</v>
      </c>
      <c r="E580" s="27" t="s">
        <v>1912</v>
      </c>
      <c r="F580" s="73" t="s">
        <v>2301</v>
      </c>
      <c r="G580" s="185" t="s">
        <v>1848</v>
      </c>
      <c r="H580" s="345">
        <v>2</v>
      </c>
      <c r="I580" s="346"/>
      <c r="J580" s="239">
        <f>SUM(H580:H586)</f>
        <v>14</v>
      </c>
      <c r="K580" s="239">
        <f>COUNT(H580:H586)*2</f>
        <v>14</v>
      </c>
    </row>
    <row r="581" spans="1:12" ht="30" x14ac:dyDescent="0.25">
      <c r="A581" s="149" t="s">
        <v>2078</v>
      </c>
      <c r="B581" s="3"/>
      <c r="C581" s="4"/>
      <c r="D581" s="4"/>
      <c r="E581" s="24" t="s">
        <v>960</v>
      </c>
      <c r="F581" s="73" t="s">
        <v>961</v>
      </c>
      <c r="G581" s="185" t="s">
        <v>1528</v>
      </c>
      <c r="H581" s="345">
        <v>2</v>
      </c>
      <c r="I581" s="346"/>
    </row>
    <row r="582" spans="1:12" ht="30" x14ac:dyDescent="0.25">
      <c r="A582" s="149" t="s">
        <v>2078</v>
      </c>
      <c r="B582" s="3"/>
      <c r="C582" s="4"/>
      <c r="D582" s="4"/>
      <c r="E582" s="27" t="s">
        <v>1416</v>
      </c>
      <c r="F582" s="73"/>
      <c r="G582" s="185" t="s">
        <v>1528</v>
      </c>
      <c r="H582" s="345">
        <v>2</v>
      </c>
      <c r="I582" s="346"/>
    </row>
    <row r="583" spans="1:12" ht="30" x14ac:dyDescent="0.25">
      <c r="A583" s="149" t="s">
        <v>2078</v>
      </c>
      <c r="B583" s="3"/>
      <c r="C583" s="4"/>
      <c r="D583" s="4"/>
      <c r="E583" s="27" t="s">
        <v>1417</v>
      </c>
      <c r="F583" s="73"/>
      <c r="G583" s="185" t="s">
        <v>1528</v>
      </c>
      <c r="H583" s="345">
        <v>2</v>
      </c>
      <c r="I583" s="346"/>
    </row>
    <row r="584" spans="1:12" ht="30" x14ac:dyDescent="0.25">
      <c r="A584" s="149" t="s">
        <v>2078</v>
      </c>
      <c r="B584" s="3"/>
      <c r="C584" s="4"/>
      <c r="D584" s="4"/>
      <c r="E584" s="27" t="s">
        <v>1418</v>
      </c>
      <c r="F584" s="73"/>
      <c r="G584" s="185" t="s">
        <v>1864</v>
      </c>
      <c r="H584" s="345">
        <v>2</v>
      </c>
      <c r="I584" s="346"/>
    </row>
    <row r="585" spans="1:12" ht="30" x14ac:dyDescent="0.25">
      <c r="A585" s="149" t="s">
        <v>2078</v>
      </c>
      <c r="B585" s="3"/>
      <c r="C585" s="4"/>
      <c r="D585" s="4"/>
      <c r="E585" s="24" t="s">
        <v>1419</v>
      </c>
      <c r="F585" s="73" t="s">
        <v>1420</v>
      </c>
      <c r="G585" s="185" t="s">
        <v>1528</v>
      </c>
      <c r="H585" s="345">
        <v>2</v>
      </c>
      <c r="I585" s="346"/>
    </row>
    <row r="586" spans="1:12" ht="42" customHeight="1" x14ac:dyDescent="0.25">
      <c r="A586" s="149" t="s">
        <v>2078</v>
      </c>
      <c r="B586" s="3"/>
      <c r="C586" s="4"/>
      <c r="D586" s="4"/>
      <c r="E586" s="27" t="s">
        <v>965</v>
      </c>
      <c r="F586" s="21" t="s">
        <v>1785</v>
      </c>
      <c r="G586" s="185" t="s">
        <v>1848</v>
      </c>
      <c r="H586" s="345">
        <v>2</v>
      </c>
      <c r="I586" s="346"/>
    </row>
    <row r="587" spans="1:12" ht="47.25" customHeight="1" x14ac:dyDescent="0.25">
      <c r="A587" s="149" t="s">
        <v>2078</v>
      </c>
      <c r="B587" s="3" t="s">
        <v>967</v>
      </c>
      <c r="C587" s="299" t="s">
        <v>968</v>
      </c>
      <c r="D587" s="285"/>
      <c r="E587" s="285"/>
      <c r="F587" s="285"/>
      <c r="G587" s="285"/>
      <c r="H587" s="285"/>
      <c r="I587" s="300"/>
      <c r="J587" s="239">
        <f>SUM(H588:H590)</f>
        <v>6</v>
      </c>
      <c r="K587" s="239">
        <f>COUNT(H588:H590)*2</f>
        <v>6</v>
      </c>
    </row>
    <row r="588" spans="1:12" ht="130.5" customHeight="1" x14ac:dyDescent="0.25">
      <c r="A588" s="149" t="s">
        <v>2078</v>
      </c>
      <c r="B588" s="3" t="s">
        <v>1322</v>
      </c>
      <c r="C588" s="4"/>
      <c r="D588" s="4" t="s">
        <v>1913</v>
      </c>
      <c r="E588" s="24" t="s">
        <v>1524</v>
      </c>
      <c r="F588" s="30" t="s">
        <v>1786</v>
      </c>
      <c r="G588" s="185" t="s">
        <v>1864</v>
      </c>
      <c r="H588" s="372">
        <v>2</v>
      </c>
      <c r="I588" s="346"/>
      <c r="J588" s="239">
        <f>SUM(H588:H590)</f>
        <v>6</v>
      </c>
      <c r="K588" s="239">
        <f>COUNT(H588:H590)*2</f>
        <v>6</v>
      </c>
    </row>
    <row r="589" spans="1:12" ht="45" x14ac:dyDescent="0.25">
      <c r="A589" s="149" t="s">
        <v>2078</v>
      </c>
      <c r="B589" s="3"/>
      <c r="C589" s="4"/>
      <c r="D589" s="4"/>
      <c r="E589" s="26" t="s">
        <v>973</v>
      </c>
      <c r="F589" s="73" t="s">
        <v>2005</v>
      </c>
      <c r="G589" s="185" t="s">
        <v>1528</v>
      </c>
      <c r="H589" s="372">
        <v>2</v>
      </c>
      <c r="I589" s="346"/>
    </row>
    <row r="590" spans="1:12" ht="30" x14ac:dyDescent="0.25">
      <c r="A590" s="149" t="s">
        <v>2078</v>
      </c>
      <c r="B590" s="3"/>
      <c r="C590" s="4"/>
      <c r="D590" s="4"/>
      <c r="E590" s="26" t="s">
        <v>974</v>
      </c>
      <c r="F590" s="30"/>
      <c r="G590" s="185" t="s">
        <v>1528</v>
      </c>
      <c r="H590" s="372">
        <v>2</v>
      </c>
      <c r="I590" s="346"/>
    </row>
    <row r="591" spans="1:12" ht="41.25" customHeight="1" x14ac:dyDescent="0.25">
      <c r="A591" s="149" t="s">
        <v>2078</v>
      </c>
      <c r="B591" s="3" t="s">
        <v>975</v>
      </c>
      <c r="C591" s="301" t="s">
        <v>976</v>
      </c>
      <c r="D591" s="302"/>
      <c r="E591" s="302"/>
      <c r="F591" s="302"/>
      <c r="G591" s="302"/>
      <c r="H591" s="302"/>
      <c r="I591" s="303"/>
      <c r="J591" s="239">
        <f>SUM(H592:H606)</f>
        <v>30</v>
      </c>
      <c r="K591" s="239">
        <f>COUNT(H592:H606)*2</f>
        <v>30</v>
      </c>
    </row>
    <row r="592" spans="1:12" ht="47.25" x14ac:dyDescent="0.25">
      <c r="A592" s="149" t="s">
        <v>2078</v>
      </c>
      <c r="B592" s="3" t="s">
        <v>1323</v>
      </c>
      <c r="C592" s="8"/>
      <c r="D592" s="4" t="s">
        <v>977</v>
      </c>
      <c r="E592" s="4" t="s">
        <v>978</v>
      </c>
      <c r="F592" s="68" t="s">
        <v>1787</v>
      </c>
      <c r="G592" s="184" t="s">
        <v>1848</v>
      </c>
      <c r="H592" s="372">
        <v>2</v>
      </c>
      <c r="I592" s="346"/>
      <c r="J592" s="239">
        <f>SUM(H592:H606)</f>
        <v>30</v>
      </c>
      <c r="K592" s="239">
        <f>COUNT(H592:H606)*2</f>
        <v>30</v>
      </c>
    </row>
    <row r="593" spans="1:11" x14ac:dyDescent="0.25">
      <c r="A593" s="149" t="s">
        <v>2078</v>
      </c>
      <c r="B593" s="3"/>
      <c r="C593" s="8"/>
      <c r="D593" s="8"/>
      <c r="E593" s="69" t="s">
        <v>980</v>
      </c>
      <c r="F593" s="30"/>
      <c r="G593" s="185" t="s">
        <v>1528</v>
      </c>
      <c r="H593" s="372">
        <v>2</v>
      </c>
      <c r="I593" s="346"/>
    </row>
    <row r="594" spans="1:11" ht="45" x14ac:dyDescent="0.25">
      <c r="A594" s="149" t="s">
        <v>2078</v>
      </c>
      <c r="B594" s="3"/>
      <c r="C594" s="8"/>
      <c r="D594" s="8"/>
      <c r="E594" s="72" t="s">
        <v>1958</v>
      </c>
      <c r="F594" s="73" t="s">
        <v>1960</v>
      </c>
      <c r="G594" s="185" t="s">
        <v>1959</v>
      </c>
      <c r="H594" s="372">
        <v>2</v>
      </c>
      <c r="I594" s="346"/>
    </row>
    <row r="595" spans="1:11" ht="30" x14ac:dyDescent="0.25">
      <c r="A595" s="149" t="s">
        <v>2079</v>
      </c>
      <c r="B595" s="3"/>
      <c r="C595" s="8"/>
      <c r="D595" s="8"/>
      <c r="E595" s="70" t="s">
        <v>981</v>
      </c>
      <c r="F595" s="30" t="s">
        <v>982</v>
      </c>
      <c r="G595" s="185" t="s">
        <v>1528</v>
      </c>
      <c r="H595" s="372">
        <v>2</v>
      </c>
      <c r="I595" s="346"/>
    </row>
    <row r="596" spans="1:11" ht="45" x14ac:dyDescent="0.25">
      <c r="A596" s="149" t="s">
        <v>2078</v>
      </c>
      <c r="B596" s="3"/>
      <c r="C596" s="8"/>
      <c r="D596" s="8"/>
      <c r="E596" s="70" t="s">
        <v>983</v>
      </c>
      <c r="F596" s="30" t="s">
        <v>1788</v>
      </c>
      <c r="G596" s="185" t="s">
        <v>1528</v>
      </c>
      <c r="H596" s="372">
        <v>2</v>
      </c>
      <c r="I596" s="346"/>
    </row>
    <row r="597" spans="1:11" ht="30" x14ac:dyDescent="0.25">
      <c r="A597" s="149" t="s">
        <v>2086</v>
      </c>
      <c r="B597" s="3"/>
      <c r="C597" s="8"/>
      <c r="D597" s="8"/>
      <c r="E597" s="70" t="s">
        <v>1789</v>
      </c>
      <c r="F597" s="30"/>
      <c r="G597" s="185" t="s">
        <v>1528</v>
      </c>
      <c r="H597" s="372">
        <v>2</v>
      </c>
      <c r="I597" s="346"/>
    </row>
    <row r="598" spans="1:11" ht="30" x14ac:dyDescent="0.25">
      <c r="A598" s="149" t="s">
        <v>2080</v>
      </c>
      <c r="B598" s="3"/>
      <c r="C598" s="8"/>
      <c r="D598" s="8"/>
      <c r="E598" s="70" t="s">
        <v>1790</v>
      </c>
      <c r="F598" s="30"/>
      <c r="G598" s="185" t="s">
        <v>1528</v>
      </c>
      <c r="H598" s="372">
        <v>2</v>
      </c>
      <c r="I598" s="346"/>
    </row>
    <row r="599" spans="1:11" x14ac:dyDescent="0.25">
      <c r="A599" s="149" t="s">
        <v>2081</v>
      </c>
      <c r="B599" s="3"/>
      <c r="C599" s="8"/>
      <c r="D599" s="8"/>
      <c r="E599" s="70" t="s">
        <v>987</v>
      </c>
      <c r="F599" s="30"/>
      <c r="G599" s="185" t="s">
        <v>1528</v>
      </c>
      <c r="H599" s="372">
        <v>2</v>
      </c>
      <c r="I599" s="346"/>
    </row>
    <row r="600" spans="1:11" ht="30" x14ac:dyDescent="0.25">
      <c r="A600" s="149" t="s">
        <v>2082</v>
      </c>
      <c r="B600" s="3"/>
      <c r="C600" s="8"/>
      <c r="D600" s="8"/>
      <c r="E600" s="70" t="s">
        <v>988</v>
      </c>
      <c r="F600" s="30"/>
      <c r="G600" s="185" t="s">
        <v>1528</v>
      </c>
      <c r="H600" s="372">
        <v>2</v>
      </c>
      <c r="I600" s="346"/>
    </row>
    <row r="601" spans="1:11" ht="33" customHeight="1" x14ac:dyDescent="0.25">
      <c r="A601" s="149" t="s">
        <v>2087</v>
      </c>
      <c r="B601" s="3"/>
      <c r="C601" s="8"/>
      <c r="D601" s="8"/>
      <c r="E601" s="70" t="s">
        <v>989</v>
      </c>
      <c r="F601" s="30"/>
      <c r="G601" s="185" t="s">
        <v>1528</v>
      </c>
      <c r="H601" s="372">
        <v>2</v>
      </c>
      <c r="I601" s="346"/>
    </row>
    <row r="602" spans="1:11" ht="42" customHeight="1" x14ac:dyDescent="0.25">
      <c r="A602" s="149" t="s">
        <v>2085</v>
      </c>
      <c r="B602" s="3"/>
      <c r="C602" s="8"/>
      <c r="D602" s="8"/>
      <c r="E602" s="71" t="s">
        <v>990</v>
      </c>
      <c r="F602" s="30"/>
      <c r="G602" s="185" t="s">
        <v>1528</v>
      </c>
      <c r="H602" s="372">
        <v>2</v>
      </c>
      <c r="I602" s="346"/>
    </row>
    <row r="603" spans="1:11" ht="30.75" customHeight="1" x14ac:dyDescent="0.25">
      <c r="A603" s="149" t="s">
        <v>2078</v>
      </c>
      <c r="B603" s="3"/>
      <c r="C603" s="8"/>
      <c r="D603" s="8"/>
      <c r="E603" s="70" t="s">
        <v>991</v>
      </c>
      <c r="F603" s="30"/>
      <c r="G603" s="185" t="s">
        <v>1528</v>
      </c>
      <c r="H603" s="372">
        <v>2</v>
      </c>
      <c r="I603" s="346"/>
    </row>
    <row r="604" spans="1:11" ht="30" x14ac:dyDescent="0.25">
      <c r="A604" s="149" t="s">
        <v>90</v>
      </c>
      <c r="B604" s="3"/>
      <c r="C604" s="8"/>
      <c r="D604" s="8"/>
      <c r="E604" s="72" t="s">
        <v>992</v>
      </c>
      <c r="F604" s="73" t="s">
        <v>993</v>
      </c>
      <c r="G604" s="181" t="s">
        <v>1528</v>
      </c>
      <c r="H604" s="372">
        <v>2</v>
      </c>
      <c r="I604" s="373" t="s">
        <v>90</v>
      </c>
    </row>
    <row r="605" spans="1:11" ht="45" x14ac:dyDescent="0.25">
      <c r="A605" s="149" t="s">
        <v>90</v>
      </c>
      <c r="B605" s="3"/>
      <c r="C605" s="8"/>
      <c r="D605" s="8"/>
      <c r="E605" s="72" t="s">
        <v>994</v>
      </c>
      <c r="F605" s="73" t="s">
        <v>995</v>
      </c>
      <c r="G605" s="181" t="s">
        <v>1528</v>
      </c>
      <c r="H605" s="372">
        <v>2</v>
      </c>
      <c r="I605" s="373" t="s">
        <v>90</v>
      </c>
    </row>
    <row r="606" spans="1:11" ht="31.5" x14ac:dyDescent="0.25">
      <c r="A606" s="149" t="s">
        <v>2078</v>
      </c>
      <c r="B606" s="3"/>
      <c r="C606" s="8"/>
      <c r="D606" s="8"/>
      <c r="E606" s="4" t="s">
        <v>997</v>
      </c>
      <c r="F606" s="68" t="s">
        <v>1791</v>
      </c>
      <c r="G606" s="184" t="s">
        <v>1528</v>
      </c>
      <c r="H606" s="372">
        <v>2</v>
      </c>
      <c r="I606" s="346"/>
    </row>
    <row r="607" spans="1:11" ht="45" customHeight="1" x14ac:dyDescent="0.25">
      <c r="A607" s="149" t="s">
        <v>2078</v>
      </c>
      <c r="B607" s="3" t="s">
        <v>999</v>
      </c>
      <c r="C607" s="299" t="s">
        <v>1000</v>
      </c>
      <c r="D607" s="285"/>
      <c r="E607" s="285"/>
      <c r="F607" s="285"/>
      <c r="G607" s="285"/>
      <c r="H607" s="285"/>
      <c r="I607" s="300"/>
      <c r="J607" s="239">
        <f>SUM(H608:H615)</f>
        <v>16</v>
      </c>
      <c r="K607" s="239">
        <f>COUNT(H608:H615)*2</f>
        <v>16</v>
      </c>
    </row>
    <row r="608" spans="1:11" ht="47.25" x14ac:dyDescent="0.25">
      <c r="A608" s="149" t="s">
        <v>2078</v>
      </c>
      <c r="B608" s="3" t="s">
        <v>1325</v>
      </c>
      <c r="C608" s="4"/>
      <c r="D608" s="4" t="s">
        <v>1001</v>
      </c>
      <c r="E608" s="15" t="s">
        <v>1002</v>
      </c>
      <c r="F608" s="67" t="s">
        <v>1003</v>
      </c>
      <c r="G608" s="185" t="s">
        <v>1818</v>
      </c>
      <c r="H608" s="345">
        <v>2</v>
      </c>
      <c r="I608" s="346"/>
      <c r="J608" s="239">
        <f>SUM(H608:H610)</f>
        <v>6</v>
      </c>
      <c r="K608" s="239">
        <f>COUNT(H608:H610)*2</f>
        <v>6</v>
      </c>
    </row>
    <row r="609" spans="1:12" ht="45" x14ac:dyDescent="0.25">
      <c r="A609" s="149" t="s">
        <v>2078</v>
      </c>
      <c r="B609" s="3"/>
      <c r="C609" s="4"/>
      <c r="D609" s="4"/>
      <c r="E609" s="15" t="s">
        <v>1004</v>
      </c>
      <c r="F609" s="67" t="s">
        <v>2302</v>
      </c>
      <c r="G609" s="185" t="s">
        <v>1528</v>
      </c>
      <c r="H609" s="345">
        <v>2</v>
      </c>
      <c r="I609" s="346"/>
    </row>
    <row r="610" spans="1:12" ht="30" x14ac:dyDescent="0.25">
      <c r="A610" s="149" t="s">
        <v>2078</v>
      </c>
      <c r="B610" s="3"/>
      <c r="C610" s="4"/>
      <c r="D610" s="4"/>
      <c r="E610" s="20" t="s">
        <v>1006</v>
      </c>
      <c r="F610" s="76" t="s">
        <v>1007</v>
      </c>
      <c r="G610" s="191" t="s">
        <v>1528</v>
      </c>
      <c r="H610" s="345">
        <v>2</v>
      </c>
      <c r="I610" s="346"/>
    </row>
    <row r="611" spans="1:12" ht="31.5" x14ac:dyDescent="0.25">
      <c r="A611" s="149" t="s">
        <v>2078</v>
      </c>
      <c r="B611" s="3" t="s">
        <v>1326</v>
      </c>
      <c r="C611" s="4"/>
      <c r="D611" s="4" t="s">
        <v>1008</v>
      </c>
      <c r="E611" s="26" t="s">
        <v>1009</v>
      </c>
      <c r="F611" s="73" t="s">
        <v>2074</v>
      </c>
      <c r="G611" s="185" t="s">
        <v>1528</v>
      </c>
      <c r="H611" s="345">
        <v>2</v>
      </c>
      <c r="I611" s="346"/>
      <c r="J611" s="239">
        <f>SUM(H611:H612)</f>
        <v>4</v>
      </c>
      <c r="K611" s="239">
        <f>COUNT(H611:H612)*2</f>
        <v>4</v>
      </c>
    </row>
    <row r="612" spans="1:12" ht="30" x14ac:dyDescent="0.25">
      <c r="A612" s="149" t="s">
        <v>2078</v>
      </c>
      <c r="B612" s="3"/>
      <c r="C612" s="4"/>
      <c r="D612" s="4"/>
      <c r="E612" s="26" t="s">
        <v>1011</v>
      </c>
      <c r="F612" s="73" t="s">
        <v>1792</v>
      </c>
      <c r="G612" s="185" t="s">
        <v>1528</v>
      </c>
      <c r="H612" s="345">
        <v>2</v>
      </c>
      <c r="I612" s="346"/>
    </row>
    <row r="613" spans="1:12" ht="78.75" x14ac:dyDescent="0.25">
      <c r="A613" s="149" t="s">
        <v>2078</v>
      </c>
      <c r="B613" s="3" t="s">
        <v>1327</v>
      </c>
      <c r="C613" s="4"/>
      <c r="D613" s="4" t="s">
        <v>1013</v>
      </c>
      <c r="E613" s="26" t="s">
        <v>1014</v>
      </c>
      <c r="F613" s="21" t="s">
        <v>1973</v>
      </c>
      <c r="G613" s="185" t="s">
        <v>1528</v>
      </c>
      <c r="H613" s="345">
        <v>2</v>
      </c>
      <c r="I613" s="346"/>
      <c r="J613" s="239">
        <f>SUM(H613:H615)</f>
        <v>6</v>
      </c>
      <c r="K613" s="239">
        <f>COUNT(H613:H615)*2</f>
        <v>6</v>
      </c>
    </row>
    <row r="614" spans="1:12" ht="30" x14ac:dyDescent="0.25">
      <c r="A614" s="149" t="s">
        <v>2078</v>
      </c>
      <c r="B614" s="3"/>
      <c r="C614" s="4"/>
      <c r="D614" s="4"/>
      <c r="E614" s="26" t="s">
        <v>1015</v>
      </c>
      <c r="F614" s="67" t="s">
        <v>1016</v>
      </c>
      <c r="G614" s="185" t="s">
        <v>1848</v>
      </c>
      <c r="H614" s="345">
        <v>2</v>
      </c>
      <c r="I614" s="346"/>
      <c r="J614" s="245" t="s">
        <v>402</v>
      </c>
    </row>
    <row r="615" spans="1:12" ht="33.75" customHeight="1" x14ac:dyDescent="0.25">
      <c r="A615" s="149" t="s">
        <v>2078</v>
      </c>
      <c r="B615" s="3"/>
      <c r="C615" s="4"/>
      <c r="D615" s="4"/>
      <c r="E615" s="19" t="s">
        <v>2303</v>
      </c>
      <c r="F615" s="67" t="s">
        <v>1018</v>
      </c>
      <c r="G615" s="185" t="s">
        <v>1848</v>
      </c>
      <c r="H615" s="345">
        <v>2</v>
      </c>
      <c r="I615" s="346"/>
    </row>
    <row r="616" spans="1:12" ht="41.25" customHeight="1" x14ac:dyDescent="0.25">
      <c r="A616" s="149" t="s">
        <v>2078</v>
      </c>
      <c r="B616" s="3" t="s">
        <v>1019</v>
      </c>
      <c r="C616" s="299" t="s">
        <v>1020</v>
      </c>
      <c r="D616" s="285"/>
      <c r="E616" s="285"/>
      <c r="F616" s="285"/>
      <c r="G616" s="285"/>
      <c r="H616" s="285"/>
      <c r="I616" s="300"/>
      <c r="J616" s="239">
        <f>SUM(H617:H619)</f>
        <v>6</v>
      </c>
      <c r="K616" s="239">
        <f>COUNT(H617:H619)*2</f>
        <v>6</v>
      </c>
    </row>
    <row r="617" spans="1:12" ht="31.5" x14ac:dyDescent="0.25">
      <c r="A617" s="149" t="s">
        <v>2078</v>
      </c>
      <c r="B617" s="3" t="s">
        <v>1328</v>
      </c>
      <c r="C617" s="68"/>
      <c r="D617" s="4" t="s">
        <v>1021</v>
      </c>
      <c r="E617" s="19" t="s">
        <v>1022</v>
      </c>
      <c r="F617" s="30" t="s">
        <v>1023</v>
      </c>
      <c r="G617" s="185" t="s">
        <v>1528</v>
      </c>
      <c r="H617" s="355">
        <v>2</v>
      </c>
      <c r="I617" s="346"/>
      <c r="J617" s="239">
        <f>SUM(H617:H619)</f>
        <v>6</v>
      </c>
      <c r="K617" s="239">
        <f>COUNT(H617:H619)*2</f>
        <v>6</v>
      </c>
    </row>
    <row r="618" spans="1:12" ht="30" x14ac:dyDescent="0.25">
      <c r="A618" s="149" t="s">
        <v>2078</v>
      </c>
      <c r="B618" s="3"/>
      <c r="C618" s="4"/>
      <c r="D618" s="4"/>
      <c r="E618" s="19" t="s">
        <v>1024</v>
      </c>
      <c r="F618" s="30" t="s">
        <v>1025</v>
      </c>
      <c r="G618" s="185" t="s">
        <v>1528</v>
      </c>
      <c r="H618" s="355">
        <v>2</v>
      </c>
      <c r="I618" s="346"/>
    </row>
    <row r="619" spans="1:12" ht="54.75" customHeight="1" x14ac:dyDescent="0.25">
      <c r="A619" s="149" t="s">
        <v>2078</v>
      </c>
      <c r="B619" s="3"/>
      <c r="C619" s="4"/>
      <c r="E619" s="19" t="s">
        <v>1026</v>
      </c>
      <c r="G619" s="183" t="s">
        <v>1848</v>
      </c>
      <c r="H619" s="355">
        <v>2</v>
      </c>
      <c r="I619" s="346"/>
    </row>
    <row r="620" spans="1:12" ht="15.75" customHeight="1" x14ac:dyDescent="0.25">
      <c r="A620" s="149" t="s">
        <v>2078</v>
      </c>
      <c r="B620" s="3"/>
      <c r="C620" s="161"/>
      <c r="D620" s="280" t="s">
        <v>1027</v>
      </c>
      <c r="E620" s="281"/>
      <c r="F620" s="281"/>
      <c r="G620" s="281"/>
      <c r="H620" s="281"/>
      <c r="I620" s="282"/>
      <c r="J620" s="239">
        <f>J621+J630+J638+J649</f>
        <v>56</v>
      </c>
      <c r="K620" s="239">
        <f>K621+K630+K638+K649</f>
        <v>56</v>
      </c>
      <c r="L620" s="247">
        <f>J620/K620</f>
        <v>1</v>
      </c>
    </row>
    <row r="621" spans="1:12" x14ac:dyDescent="0.25">
      <c r="A621" s="149" t="s">
        <v>2078</v>
      </c>
      <c r="B621" s="3" t="s">
        <v>1028</v>
      </c>
      <c r="C621" s="299" t="s">
        <v>2304</v>
      </c>
      <c r="D621" s="285"/>
      <c r="E621" s="285"/>
      <c r="F621" s="285"/>
      <c r="G621" s="285"/>
      <c r="H621" s="285"/>
      <c r="I621" s="300"/>
      <c r="J621" s="239">
        <f>SUM(H622:H629)</f>
        <v>16</v>
      </c>
      <c r="K621" s="239">
        <f>COUNT(H622:H629)*2</f>
        <v>16</v>
      </c>
    </row>
    <row r="622" spans="1:12" ht="45" x14ac:dyDescent="0.25">
      <c r="A622" s="149" t="s">
        <v>2078</v>
      </c>
      <c r="B622" s="3" t="s">
        <v>1329</v>
      </c>
      <c r="C622" s="4"/>
      <c r="D622" s="4" t="s">
        <v>1914</v>
      </c>
      <c r="E622" s="26" t="s">
        <v>1060</v>
      </c>
      <c r="F622" s="26" t="s">
        <v>1061</v>
      </c>
      <c r="G622" s="191" t="s">
        <v>1528</v>
      </c>
      <c r="H622" s="345">
        <v>2</v>
      </c>
      <c r="I622" s="346"/>
      <c r="J622" s="239">
        <f>SUM(H622:H624)</f>
        <v>6</v>
      </c>
      <c r="K622" s="239">
        <f>COUNT(H622:H624)*2</f>
        <v>6</v>
      </c>
    </row>
    <row r="623" spans="1:12" ht="45" x14ac:dyDescent="0.25">
      <c r="A623" s="149" t="s">
        <v>2078</v>
      </c>
      <c r="B623" s="3"/>
      <c r="C623" s="4"/>
      <c r="D623" s="4"/>
      <c r="E623" s="20" t="s">
        <v>1518</v>
      </c>
      <c r="F623" s="26" t="s">
        <v>1061</v>
      </c>
      <c r="G623" s="191" t="s">
        <v>1528</v>
      </c>
      <c r="H623" s="345">
        <v>2</v>
      </c>
      <c r="I623" s="346"/>
    </row>
    <row r="624" spans="1:12" ht="45" x14ac:dyDescent="0.25">
      <c r="A624" s="149" t="s">
        <v>2078</v>
      </c>
      <c r="B624" s="3"/>
      <c r="C624" s="4"/>
      <c r="D624" s="4"/>
      <c r="E624" s="19" t="s">
        <v>1063</v>
      </c>
      <c r="F624" s="19" t="s">
        <v>1793</v>
      </c>
      <c r="G624" s="191" t="s">
        <v>1528</v>
      </c>
      <c r="H624" s="345">
        <v>2</v>
      </c>
      <c r="I624" s="346"/>
    </row>
    <row r="625" spans="1:11" x14ac:dyDescent="0.25">
      <c r="A625" s="149" t="s">
        <v>90</v>
      </c>
      <c r="B625" s="3"/>
      <c r="C625" s="4"/>
      <c r="D625" s="4"/>
      <c r="E625" s="19" t="s">
        <v>1065</v>
      </c>
      <c r="F625" s="19"/>
      <c r="G625" s="191" t="s">
        <v>1528</v>
      </c>
      <c r="H625" s="345">
        <v>2</v>
      </c>
      <c r="I625" s="343" t="s">
        <v>1066</v>
      </c>
      <c r="J625" s="239">
        <f>SUM(H625)</f>
        <v>2</v>
      </c>
      <c r="K625" s="239">
        <f>COUNT(H625)*2</f>
        <v>2</v>
      </c>
    </row>
    <row r="626" spans="1:11" ht="63" x14ac:dyDescent="0.25">
      <c r="A626" s="149" t="s">
        <v>2079</v>
      </c>
      <c r="B626" s="3"/>
      <c r="C626" s="4"/>
      <c r="D626" s="4"/>
      <c r="E626" s="52" t="s">
        <v>1519</v>
      </c>
      <c r="F626" s="4" t="s">
        <v>1794</v>
      </c>
      <c r="G626" s="182" t="s">
        <v>1528</v>
      </c>
      <c r="H626" s="345">
        <v>2</v>
      </c>
      <c r="I626" s="346"/>
      <c r="J626" s="239">
        <f>SUM(H626:H629)</f>
        <v>8</v>
      </c>
      <c r="K626" s="239">
        <f>COUNT(H626:H629)*2</f>
        <v>8</v>
      </c>
    </row>
    <row r="627" spans="1:11" ht="63" x14ac:dyDescent="0.25">
      <c r="A627" s="149" t="s">
        <v>2079</v>
      </c>
      <c r="B627" s="3"/>
      <c r="C627" s="4"/>
      <c r="D627" s="4"/>
      <c r="E627" s="19" t="s">
        <v>1063</v>
      </c>
      <c r="F627" s="4" t="s">
        <v>1794</v>
      </c>
      <c r="G627" s="182" t="s">
        <v>1528</v>
      </c>
      <c r="H627" s="345">
        <v>2</v>
      </c>
      <c r="I627" s="346"/>
    </row>
    <row r="628" spans="1:11" ht="63" x14ac:dyDescent="0.25">
      <c r="A628" s="149" t="s">
        <v>2079</v>
      </c>
      <c r="B628" s="3"/>
      <c r="C628" s="4"/>
      <c r="D628" s="4"/>
      <c r="E628" s="4" t="s">
        <v>1069</v>
      </c>
      <c r="F628" s="4" t="s">
        <v>1794</v>
      </c>
      <c r="G628" s="182" t="s">
        <v>1528</v>
      </c>
      <c r="H628" s="345">
        <v>2</v>
      </c>
      <c r="I628" s="346"/>
    </row>
    <row r="629" spans="1:11" ht="63" x14ac:dyDescent="0.25">
      <c r="A629" s="149" t="s">
        <v>2079</v>
      </c>
      <c r="B629" s="3"/>
      <c r="C629" s="4"/>
      <c r="D629" s="4"/>
      <c r="E629" s="52" t="s">
        <v>1520</v>
      </c>
      <c r="F629" s="4" t="s">
        <v>1794</v>
      </c>
      <c r="G629" s="182" t="s">
        <v>1528</v>
      </c>
      <c r="H629" s="345">
        <v>2</v>
      </c>
      <c r="I629" s="346"/>
    </row>
    <row r="630" spans="1:11" x14ac:dyDescent="0.25">
      <c r="A630" s="149" t="s">
        <v>2078</v>
      </c>
      <c r="B630" s="3" t="s">
        <v>1033</v>
      </c>
      <c r="C630" s="299" t="s">
        <v>2305</v>
      </c>
      <c r="D630" s="285"/>
      <c r="E630" s="285"/>
      <c r="F630" s="285"/>
      <c r="G630" s="285"/>
      <c r="H630" s="285"/>
      <c r="I630" s="300"/>
      <c r="J630" s="239">
        <f>SUM(H631:H637)</f>
        <v>14</v>
      </c>
      <c r="K630" s="239">
        <f>COUNT(H631:H637)*2</f>
        <v>14</v>
      </c>
    </row>
    <row r="631" spans="1:11" ht="31.5" x14ac:dyDescent="0.25">
      <c r="A631" s="149" t="s">
        <v>2078</v>
      </c>
      <c r="B631" s="3" t="s">
        <v>1332</v>
      </c>
      <c r="C631" s="4"/>
      <c r="D631" s="4" t="s">
        <v>1035</v>
      </c>
      <c r="E631" s="4" t="s">
        <v>1076</v>
      </c>
      <c r="F631" s="9"/>
      <c r="G631" s="182" t="s">
        <v>1528</v>
      </c>
      <c r="H631" s="345">
        <v>2</v>
      </c>
      <c r="I631" s="346"/>
      <c r="J631" s="239">
        <f>SUM(H631)</f>
        <v>2</v>
      </c>
      <c r="K631" s="239">
        <f>COUNT(H631)*2</f>
        <v>2</v>
      </c>
    </row>
    <row r="632" spans="1:11" ht="31.5" x14ac:dyDescent="0.25">
      <c r="A632" s="149" t="s">
        <v>2078</v>
      </c>
      <c r="B632" s="3"/>
      <c r="C632" s="4"/>
      <c r="D632" s="4"/>
      <c r="E632" s="4" t="s">
        <v>1077</v>
      </c>
      <c r="F632" s="9"/>
      <c r="G632" s="182" t="s">
        <v>1528</v>
      </c>
      <c r="H632" s="345">
        <v>2</v>
      </c>
      <c r="I632" s="346"/>
      <c r="J632" s="239">
        <f t="shared" ref="J632" si="0">SUM(H632)</f>
        <v>2</v>
      </c>
      <c r="K632" s="239">
        <f t="shared" ref="K632:K634" si="1">COUNT(H632)*2</f>
        <v>2</v>
      </c>
    </row>
    <row r="633" spans="1:11" x14ac:dyDescent="0.25">
      <c r="A633" s="149" t="s">
        <v>2079</v>
      </c>
      <c r="B633" s="3"/>
      <c r="C633" s="4"/>
      <c r="D633" s="4"/>
      <c r="E633" s="4" t="s">
        <v>1920</v>
      </c>
      <c r="F633" s="9"/>
      <c r="G633" s="182" t="s">
        <v>1528</v>
      </c>
      <c r="H633" s="345">
        <v>2</v>
      </c>
      <c r="I633" s="346"/>
      <c r="J633" s="239">
        <f>SUM(H633)</f>
        <v>2</v>
      </c>
      <c r="K633" s="239">
        <f t="shared" si="1"/>
        <v>2</v>
      </c>
    </row>
    <row r="634" spans="1:11" ht="31.5" x14ac:dyDescent="0.25">
      <c r="A634" s="149" t="s">
        <v>2078</v>
      </c>
      <c r="B634" s="3"/>
      <c r="C634" s="4"/>
      <c r="D634" s="4"/>
      <c r="E634" s="4" t="s">
        <v>1078</v>
      </c>
      <c r="F634" s="4" t="s">
        <v>1079</v>
      </c>
      <c r="G634" s="182" t="s">
        <v>1528</v>
      </c>
      <c r="H634" s="345">
        <v>2</v>
      </c>
      <c r="I634" s="346"/>
      <c r="J634" s="239">
        <f>SUM(H634)</f>
        <v>2</v>
      </c>
      <c r="K634" s="239">
        <f t="shared" si="1"/>
        <v>2</v>
      </c>
    </row>
    <row r="635" spans="1:11" ht="31.5" x14ac:dyDescent="0.25">
      <c r="A635" s="149" t="s">
        <v>2078</v>
      </c>
      <c r="B635" s="3"/>
      <c r="C635" s="4"/>
      <c r="D635" s="4"/>
      <c r="E635" s="4" t="s">
        <v>1521</v>
      </c>
      <c r="F635" s="4" t="s">
        <v>1079</v>
      </c>
      <c r="G635" s="182" t="s">
        <v>1528</v>
      </c>
      <c r="H635" s="345">
        <v>2</v>
      </c>
      <c r="I635" s="344"/>
      <c r="J635" s="239">
        <f>SUM(H635)</f>
        <v>2</v>
      </c>
      <c r="K635" s="239">
        <f>COUNT(H635)*2</f>
        <v>2</v>
      </c>
    </row>
    <row r="636" spans="1:11" ht="31.5" x14ac:dyDescent="0.25">
      <c r="A636" s="149" t="s">
        <v>2078</v>
      </c>
      <c r="B636" s="3"/>
      <c r="C636" s="4"/>
      <c r="D636" s="4"/>
      <c r="E636" s="4" t="s">
        <v>1081</v>
      </c>
      <c r="F636" s="9"/>
      <c r="G636" s="182" t="s">
        <v>1528</v>
      </c>
      <c r="H636" s="345">
        <v>2</v>
      </c>
      <c r="I636" s="346"/>
    </row>
    <row r="637" spans="1:11" ht="31.5" x14ac:dyDescent="0.25">
      <c r="A637" s="149" t="s">
        <v>2078</v>
      </c>
      <c r="B637" s="3"/>
      <c r="C637" s="4"/>
      <c r="D637" s="4"/>
      <c r="E637" s="52" t="s">
        <v>1516</v>
      </c>
      <c r="G637" s="182" t="s">
        <v>1528</v>
      </c>
      <c r="H637" s="345">
        <v>2</v>
      </c>
      <c r="I637" s="346"/>
    </row>
    <row r="638" spans="1:11" x14ac:dyDescent="0.25">
      <c r="A638" s="149" t="s">
        <v>2078</v>
      </c>
      <c r="B638" s="3" t="s">
        <v>1038</v>
      </c>
      <c r="C638" s="299" t="s">
        <v>2306</v>
      </c>
      <c r="D638" s="285"/>
      <c r="E638" s="285"/>
      <c r="F638" s="285"/>
      <c r="G638" s="285"/>
      <c r="H638" s="285"/>
      <c r="I638" s="300"/>
      <c r="J638" s="239">
        <f>SUM(H639:H648)</f>
        <v>20</v>
      </c>
      <c r="K638" s="239">
        <f>COUNT(H639:H648)*2</f>
        <v>20</v>
      </c>
    </row>
    <row r="639" spans="1:11" ht="31.5" x14ac:dyDescent="0.25">
      <c r="A639" s="149" t="s">
        <v>2078</v>
      </c>
      <c r="B639" s="3" t="s">
        <v>1335</v>
      </c>
      <c r="C639" s="4"/>
      <c r="D639" s="4" t="s">
        <v>1040</v>
      </c>
      <c r="E639" s="4" t="s">
        <v>1915</v>
      </c>
      <c r="F639" s="9"/>
      <c r="G639" s="182" t="s">
        <v>1528</v>
      </c>
      <c r="H639" s="345">
        <v>2</v>
      </c>
      <c r="I639" s="346"/>
      <c r="J639" s="239">
        <f>SUM(H639+H643)</f>
        <v>4</v>
      </c>
      <c r="K639" s="239">
        <f>COUNT(H639,H643)*2</f>
        <v>4</v>
      </c>
    </row>
    <row r="640" spans="1:11" x14ac:dyDescent="0.25">
      <c r="A640" s="149" t="s">
        <v>2078</v>
      </c>
      <c r="B640" s="3"/>
      <c r="C640" s="4"/>
      <c r="D640" s="4"/>
      <c r="E640" s="9" t="s">
        <v>1916</v>
      </c>
      <c r="F640" s="9"/>
      <c r="G640" s="182" t="s">
        <v>1528</v>
      </c>
      <c r="H640" s="345">
        <v>2</v>
      </c>
      <c r="I640" s="374"/>
      <c r="J640" s="246">
        <f>SUM(H640:H641)</f>
        <v>4</v>
      </c>
      <c r="K640" s="246">
        <f>COUNT(H640:H641)*2</f>
        <v>4</v>
      </c>
    </row>
    <row r="641" spans="1:11" ht="31.5" x14ac:dyDescent="0.25">
      <c r="A641" s="149" t="s">
        <v>2078</v>
      </c>
      <c r="B641" s="3"/>
      <c r="C641" s="4"/>
      <c r="D641" s="4"/>
      <c r="E641" s="4" t="s">
        <v>1917</v>
      </c>
      <c r="F641" s="9"/>
      <c r="G641" s="182" t="s">
        <v>1528</v>
      </c>
      <c r="H641" s="345">
        <v>2</v>
      </c>
      <c r="I641" s="374"/>
      <c r="J641" s="246"/>
      <c r="K641" s="246"/>
    </row>
    <row r="642" spans="1:11" x14ac:dyDescent="0.25">
      <c r="A642" s="149" t="s">
        <v>2078</v>
      </c>
      <c r="B642" s="3"/>
      <c r="C642" s="4"/>
      <c r="D642" s="4"/>
      <c r="E642" s="52" t="s">
        <v>1919</v>
      </c>
      <c r="G642" s="182" t="s">
        <v>1528</v>
      </c>
      <c r="H642" s="345">
        <v>2</v>
      </c>
      <c r="I642" s="374"/>
      <c r="J642" s="246"/>
      <c r="K642" s="246"/>
    </row>
    <row r="643" spans="1:11" ht="31.5" x14ac:dyDescent="0.25">
      <c r="A643" s="149" t="s">
        <v>2078</v>
      </c>
      <c r="B643" s="3"/>
      <c r="C643" s="4"/>
      <c r="D643" s="4"/>
      <c r="E643" s="4" t="s">
        <v>1918</v>
      </c>
      <c r="F643" s="9"/>
      <c r="G643" s="182" t="s">
        <v>1528</v>
      </c>
      <c r="H643" s="345">
        <v>2</v>
      </c>
      <c r="I643" s="374"/>
      <c r="J643" s="246"/>
      <c r="K643" s="246"/>
    </row>
    <row r="644" spans="1:11" ht="31.5" x14ac:dyDescent="0.25">
      <c r="A644" s="149" t="s">
        <v>2078</v>
      </c>
      <c r="B644" s="3"/>
      <c r="C644" s="4"/>
      <c r="D644" s="4"/>
      <c r="E644" s="4" t="s">
        <v>1085</v>
      </c>
      <c r="F644" s="9"/>
      <c r="G644" s="182" t="s">
        <v>1528</v>
      </c>
      <c r="H644" s="345">
        <v>2</v>
      </c>
      <c r="I644" s="375"/>
      <c r="J644" s="246">
        <f>SUM(H644)</f>
        <v>2</v>
      </c>
      <c r="K644" s="246">
        <f>COUNT(H644)*2</f>
        <v>2</v>
      </c>
    </row>
    <row r="645" spans="1:11" ht="31.5" x14ac:dyDescent="0.25">
      <c r="A645" s="149" t="s">
        <v>2079</v>
      </c>
      <c r="B645" s="3"/>
      <c r="C645" s="4"/>
      <c r="D645" s="4"/>
      <c r="E645" s="4" t="s">
        <v>1088</v>
      </c>
      <c r="F645" s="9"/>
      <c r="G645" s="182" t="s">
        <v>1528</v>
      </c>
      <c r="H645" s="345">
        <v>2</v>
      </c>
      <c r="I645" s="374"/>
      <c r="J645" s="246">
        <f>SUM(H645:H648)</f>
        <v>8</v>
      </c>
      <c r="K645" s="246">
        <f>COUNT(H645:H648)*2</f>
        <v>8</v>
      </c>
    </row>
    <row r="646" spans="1:11" ht="31.5" x14ac:dyDescent="0.25">
      <c r="A646" s="149" t="s">
        <v>2079</v>
      </c>
      <c r="B646" s="3"/>
      <c r="C646" s="4"/>
      <c r="D646" s="4"/>
      <c r="E646" s="4" t="s">
        <v>1089</v>
      </c>
      <c r="F646" s="9"/>
      <c r="G646" s="182" t="s">
        <v>1528</v>
      </c>
      <c r="H646" s="345">
        <v>2</v>
      </c>
      <c r="I646" s="346"/>
    </row>
    <row r="647" spans="1:11" ht="31.5" x14ac:dyDescent="0.25">
      <c r="A647" s="149" t="s">
        <v>2079</v>
      </c>
      <c r="B647" s="3"/>
      <c r="C647" s="4"/>
      <c r="D647" s="4"/>
      <c r="E647" s="4" t="s">
        <v>1090</v>
      </c>
      <c r="F647" s="9"/>
      <c r="G647" s="182" t="s">
        <v>1528</v>
      </c>
      <c r="H647" s="345">
        <v>2</v>
      </c>
      <c r="I647" s="346"/>
    </row>
    <row r="648" spans="1:11" ht="31.5" x14ac:dyDescent="0.25">
      <c r="A648" s="149" t="s">
        <v>2079</v>
      </c>
      <c r="B648" s="3"/>
      <c r="C648" s="4"/>
      <c r="D648" s="4"/>
      <c r="E648" s="4" t="s">
        <v>1795</v>
      </c>
      <c r="F648" s="9"/>
      <c r="G648" s="182" t="s">
        <v>1528</v>
      </c>
      <c r="H648" s="345">
        <v>2</v>
      </c>
      <c r="I648" s="346"/>
    </row>
    <row r="649" spans="1:11" x14ac:dyDescent="0.25">
      <c r="A649" s="149" t="s">
        <v>2078</v>
      </c>
      <c r="B649" s="3" t="s">
        <v>1043</v>
      </c>
      <c r="C649" s="299" t="s">
        <v>2307</v>
      </c>
      <c r="D649" s="285"/>
      <c r="E649" s="285"/>
      <c r="F649" s="285"/>
      <c r="G649" s="285"/>
      <c r="H649" s="285"/>
      <c r="I649" s="300"/>
      <c r="J649" s="239">
        <f>SUM(H650:H652)</f>
        <v>6</v>
      </c>
      <c r="K649" s="239">
        <f>COUNT(H650:H652)*2</f>
        <v>6</v>
      </c>
    </row>
    <row r="650" spans="1:11" ht="60" x14ac:dyDescent="0.25">
      <c r="A650" s="149" t="s">
        <v>2078</v>
      </c>
      <c r="B650" s="3" t="s">
        <v>1338</v>
      </c>
      <c r="C650" s="4"/>
      <c r="D650" s="4" t="s">
        <v>1092</v>
      </c>
      <c r="E650" s="26" t="s">
        <v>1045</v>
      </c>
      <c r="F650" s="26" t="s">
        <v>1046</v>
      </c>
      <c r="G650" s="182" t="s">
        <v>1528</v>
      </c>
      <c r="H650" s="345">
        <v>2</v>
      </c>
      <c r="I650" s="346"/>
    </row>
    <row r="651" spans="1:11" ht="60" x14ac:dyDescent="0.25">
      <c r="A651" s="149" t="s">
        <v>2078</v>
      </c>
      <c r="B651" s="3"/>
      <c r="C651" s="4"/>
      <c r="D651" s="4"/>
      <c r="E651" s="26" t="s">
        <v>1047</v>
      </c>
      <c r="F651" s="26" t="s">
        <v>1046</v>
      </c>
      <c r="G651" s="182" t="s">
        <v>1528</v>
      </c>
      <c r="H651" s="345">
        <v>2</v>
      </c>
      <c r="I651" s="368"/>
    </row>
    <row r="652" spans="1:11" ht="63" x14ac:dyDescent="0.25">
      <c r="A652" s="149" t="s">
        <v>2079</v>
      </c>
      <c r="B652" s="3"/>
      <c r="C652" s="4"/>
      <c r="D652" s="4"/>
      <c r="E652" s="4" t="s">
        <v>1525</v>
      </c>
      <c r="F652" s="9" t="s">
        <v>1094</v>
      </c>
      <c r="G652" s="182" t="s">
        <v>1528</v>
      </c>
      <c r="H652" s="345">
        <v>2</v>
      </c>
      <c r="I652" s="346"/>
      <c r="J652" s="239">
        <f>SUM(H652)</f>
        <v>2</v>
      </c>
      <c r="K652" s="239">
        <f>COUNT(H652)*2</f>
        <v>2</v>
      </c>
    </row>
    <row r="653" spans="1:11" x14ac:dyDescent="0.25">
      <c r="A653" s="126"/>
      <c r="B653" s="119"/>
      <c r="C653" s="119"/>
      <c r="D653" s="119"/>
      <c r="E653" s="327"/>
      <c r="F653" s="327"/>
      <c r="G653" s="328"/>
      <c r="I653" s="126"/>
    </row>
    <row r="654" spans="1:11" x14ac:dyDescent="0.25">
      <c r="A654" s="126"/>
      <c r="B654" s="119"/>
      <c r="C654" s="119"/>
      <c r="D654" s="119"/>
      <c r="E654" s="327"/>
      <c r="F654" s="327"/>
      <c r="G654" s="328"/>
      <c r="I654" s="126"/>
    </row>
    <row r="655" spans="1:11" x14ac:dyDescent="0.25">
      <c r="A655" s="126"/>
      <c r="B655" s="119"/>
      <c r="C655" s="119"/>
      <c r="D655" s="119"/>
      <c r="E655" s="327"/>
      <c r="F655" s="327"/>
      <c r="G655" s="328"/>
      <c r="I655" s="126"/>
    </row>
    <row r="656" spans="1:11" x14ac:dyDescent="0.25">
      <c r="A656" s="126"/>
      <c r="B656" s="329"/>
      <c r="C656" s="329"/>
      <c r="D656" s="329"/>
      <c r="E656" s="330"/>
      <c r="F656" s="330"/>
      <c r="G656" s="331"/>
      <c r="H656" s="332"/>
      <c r="I656" s="333"/>
      <c r="J656" s="246"/>
      <c r="K656" s="246"/>
    </row>
    <row r="657" spans="1:11" x14ac:dyDescent="0.25">
      <c r="A657" s="126"/>
      <c r="B657" s="329"/>
      <c r="C657" s="329"/>
      <c r="D657" s="329"/>
      <c r="E657" s="330"/>
      <c r="F657" s="330"/>
      <c r="G657" s="331"/>
      <c r="H657" s="332"/>
      <c r="I657" s="333"/>
      <c r="J657" s="246"/>
      <c r="K657" s="246"/>
    </row>
    <row r="658" spans="1:11" x14ac:dyDescent="0.25">
      <c r="A658" s="126"/>
      <c r="B658" s="243"/>
      <c r="C658" s="243"/>
      <c r="D658" s="243" t="s">
        <v>2101</v>
      </c>
      <c r="E658" s="248" t="s">
        <v>2102</v>
      </c>
      <c r="F658" s="248" t="s">
        <v>2103</v>
      </c>
      <c r="G658" s="249"/>
      <c r="H658" s="250"/>
      <c r="I658" s="334"/>
      <c r="J658" s="246"/>
      <c r="K658" s="246"/>
    </row>
    <row r="659" spans="1:11" x14ac:dyDescent="0.25">
      <c r="A659" s="126"/>
      <c r="B659" s="243"/>
      <c r="C659" s="243" t="s">
        <v>2093</v>
      </c>
      <c r="D659" s="251">
        <f>J13</f>
        <v>108</v>
      </c>
      <c r="E659" s="251">
        <f>K13</f>
        <v>108</v>
      </c>
      <c r="F659" s="252">
        <f>D659/E659</f>
        <v>1</v>
      </c>
      <c r="G659" s="249"/>
      <c r="H659" s="250"/>
      <c r="I659" s="333"/>
      <c r="J659" s="246"/>
      <c r="K659" s="246"/>
    </row>
    <row r="660" spans="1:11" x14ac:dyDescent="0.25">
      <c r="A660" s="126"/>
      <c r="B660" s="243"/>
      <c r="C660" s="243" t="s">
        <v>2094</v>
      </c>
      <c r="D660" s="251">
        <f>J70</f>
        <v>84</v>
      </c>
      <c r="E660" s="251">
        <f>K70</f>
        <v>84</v>
      </c>
      <c r="F660" s="252">
        <f t="shared" ref="F660:F667" si="2">D660/E660</f>
        <v>1</v>
      </c>
      <c r="G660" s="249"/>
      <c r="H660" s="250"/>
      <c r="I660" s="333"/>
      <c r="J660" s="246"/>
      <c r="K660" s="246"/>
    </row>
    <row r="661" spans="1:11" x14ac:dyDescent="0.25">
      <c r="A661" s="126"/>
      <c r="B661" s="243"/>
      <c r="C661" s="243" t="s">
        <v>2095</v>
      </c>
      <c r="D661" s="251">
        <f>J118</f>
        <v>150</v>
      </c>
      <c r="E661" s="251">
        <f>K118</f>
        <v>150</v>
      </c>
      <c r="F661" s="252">
        <f t="shared" si="2"/>
        <v>1</v>
      </c>
      <c r="G661" s="249"/>
      <c r="H661" s="250"/>
      <c r="I661" s="333"/>
      <c r="J661" s="246"/>
      <c r="K661" s="246"/>
    </row>
    <row r="662" spans="1:11" x14ac:dyDescent="0.25">
      <c r="A662" s="126"/>
      <c r="B662" s="243"/>
      <c r="C662" s="243" t="s">
        <v>2096</v>
      </c>
      <c r="D662" s="251">
        <f>J199</f>
        <v>176</v>
      </c>
      <c r="E662" s="251">
        <f>K199</f>
        <v>176</v>
      </c>
      <c r="F662" s="252">
        <f t="shared" si="2"/>
        <v>1</v>
      </c>
      <c r="G662" s="249"/>
      <c r="H662" s="250"/>
      <c r="I662" s="333"/>
      <c r="J662" s="246"/>
      <c r="K662" s="246"/>
    </row>
    <row r="663" spans="1:11" x14ac:dyDescent="0.25">
      <c r="A663" s="126"/>
      <c r="B663" s="243"/>
      <c r="C663" s="243" t="s">
        <v>2097</v>
      </c>
      <c r="D663" s="251">
        <f>J294</f>
        <v>456</v>
      </c>
      <c r="E663" s="251">
        <f>K294</f>
        <v>456</v>
      </c>
      <c r="F663" s="252">
        <f t="shared" si="2"/>
        <v>1</v>
      </c>
      <c r="G663" s="249"/>
      <c r="H663" s="250"/>
      <c r="I663" s="333"/>
      <c r="J663" s="246"/>
      <c r="K663" s="246"/>
    </row>
    <row r="664" spans="1:11" x14ac:dyDescent="0.25">
      <c r="A664" s="126"/>
      <c r="B664" s="243"/>
      <c r="C664" s="243" t="s">
        <v>2098</v>
      </c>
      <c r="D664" s="251">
        <f>J541</f>
        <v>62</v>
      </c>
      <c r="E664" s="251">
        <f>K541</f>
        <v>62</v>
      </c>
      <c r="F664" s="252">
        <f t="shared" si="2"/>
        <v>1</v>
      </c>
      <c r="G664" s="249"/>
      <c r="H664" s="250"/>
      <c r="I664" s="333"/>
      <c r="J664" s="246"/>
      <c r="K664" s="246"/>
    </row>
    <row r="665" spans="1:11" x14ac:dyDescent="0.25">
      <c r="A665" s="126"/>
      <c r="B665" s="243"/>
      <c r="C665" s="243" t="s">
        <v>2099</v>
      </c>
      <c r="D665" s="251">
        <f>J578</f>
        <v>74</v>
      </c>
      <c r="E665" s="251">
        <f>K578</f>
        <v>74</v>
      </c>
      <c r="F665" s="252">
        <f t="shared" si="2"/>
        <v>1</v>
      </c>
      <c r="G665" s="249"/>
      <c r="H665" s="250"/>
      <c r="I665" s="333"/>
      <c r="J665" s="246"/>
      <c r="K665" s="246"/>
    </row>
    <row r="666" spans="1:11" x14ac:dyDescent="0.25">
      <c r="A666" s="126"/>
      <c r="B666" s="243"/>
      <c r="C666" s="243" t="s">
        <v>2100</v>
      </c>
      <c r="D666" s="251">
        <f>J620</f>
        <v>56</v>
      </c>
      <c r="E666" s="251">
        <f>K620</f>
        <v>56</v>
      </c>
      <c r="F666" s="252">
        <f t="shared" si="2"/>
        <v>1</v>
      </c>
      <c r="G666" s="249"/>
      <c r="H666" s="250"/>
      <c r="I666" s="333"/>
      <c r="J666" s="246"/>
      <c r="K666" s="246"/>
    </row>
    <row r="667" spans="1:11" x14ac:dyDescent="0.25">
      <c r="A667" s="126"/>
      <c r="B667" s="243"/>
      <c r="C667" s="243" t="s">
        <v>2104</v>
      </c>
      <c r="D667" s="251">
        <f>SUM(D659:D666)</f>
        <v>1166</v>
      </c>
      <c r="E667" s="249">
        <f>SUM(E659:E666)</f>
        <v>1166</v>
      </c>
      <c r="F667" s="252">
        <f t="shared" si="2"/>
        <v>1</v>
      </c>
      <c r="G667" s="249"/>
      <c r="H667" s="250"/>
      <c r="I667" s="333"/>
      <c r="J667" s="246"/>
      <c r="K667" s="246"/>
    </row>
    <row r="668" spans="1:11" x14ac:dyDescent="0.25">
      <c r="A668" s="126"/>
      <c r="B668" s="243"/>
      <c r="C668" s="243"/>
      <c r="D668" s="243"/>
      <c r="E668" s="248"/>
      <c r="F668" s="248"/>
      <c r="G668" s="249"/>
      <c r="H668" s="250"/>
      <c r="I668" s="333"/>
      <c r="J668" s="246"/>
      <c r="K668" s="246"/>
    </row>
    <row r="669" spans="1:11" x14ac:dyDescent="0.25">
      <c r="A669" s="126"/>
      <c r="B669" s="243"/>
      <c r="C669" s="243"/>
      <c r="D669" s="243"/>
      <c r="E669" s="248"/>
      <c r="F669" s="248"/>
      <c r="G669" s="249"/>
      <c r="H669" s="250"/>
      <c r="I669" s="333"/>
      <c r="J669" s="246"/>
      <c r="K669" s="246"/>
    </row>
    <row r="670" spans="1:11" x14ac:dyDescent="0.25">
      <c r="A670" s="126"/>
      <c r="B670" s="243"/>
      <c r="C670" s="243"/>
      <c r="D670" s="243"/>
      <c r="E670" s="248"/>
      <c r="F670" s="248"/>
      <c r="G670" s="249"/>
      <c r="H670" s="250"/>
      <c r="I670" s="333"/>
      <c r="J670" s="246"/>
      <c r="K670" s="246"/>
    </row>
    <row r="671" spans="1:11" x14ac:dyDescent="0.25">
      <c r="A671" s="126"/>
      <c r="B671" s="243">
        <v>1</v>
      </c>
      <c r="C671" s="243" t="s">
        <v>2106</v>
      </c>
      <c r="D671" s="253">
        <f>(J15+J499+J525+J538+J622+J625+J631+J639)/(K15+K525+K499+K538+K622+K625+K631+K639)</f>
        <v>1</v>
      </c>
      <c r="E671" s="248"/>
      <c r="F671" s="248"/>
      <c r="G671" s="249"/>
      <c r="H671" s="250"/>
      <c r="I671" s="333"/>
      <c r="J671" s="246"/>
      <c r="K671" s="246"/>
    </row>
    <row r="672" spans="1:11" x14ac:dyDescent="0.25">
      <c r="A672" s="126"/>
      <c r="B672" s="243">
        <v>2</v>
      </c>
      <c r="C672" s="243" t="s">
        <v>2107</v>
      </c>
      <c r="D672" s="253">
        <f>(J19+J451+J454+J622+J632+J640)/(K19+K451+K454+K622+K632+K640)</f>
        <v>1</v>
      </c>
      <c r="E672" s="248"/>
      <c r="F672" s="248"/>
      <c r="G672" s="249"/>
      <c r="H672" s="250"/>
      <c r="I672" s="333"/>
      <c r="J672" s="246"/>
      <c r="K672" s="246"/>
    </row>
    <row r="673" spans="1:11" x14ac:dyDescent="0.25">
      <c r="A673" s="126"/>
      <c r="B673" s="243">
        <v>3</v>
      </c>
      <c r="C673" s="243" t="s">
        <v>2108</v>
      </c>
      <c r="D673" s="253">
        <f xml:space="preserve"> (J22+J478+J496+J622)/(K22+K478+K496+K622)</f>
        <v>1</v>
      </c>
      <c r="E673" s="248"/>
      <c r="F673" s="254" t="s">
        <v>2142</v>
      </c>
      <c r="G673" s="255">
        <f>'General Details'!E12</f>
        <v>7</v>
      </c>
      <c r="H673" s="250"/>
      <c r="I673" s="333"/>
      <c r="J673" s="246"/>
      <c r="K673" s="246"/>
    </row>
    <row r="674" spans="1:11" ht="44.25" customHeight="1" x14ac:dyDescent="0.25">
      <c r="A674" s="126"/>
      <c r="B674" s="243">
        <v>4</v>
      </c>
      <c r="C674" s="243" t="s">
        <v>2109</v>
      </c>
      <c r="D674" s="253">
        <f>(J24+J485)/(K485+K24)</f>
        <v>1</v>
      </c>
      <c r="E674" s="248"/>
      <c r="F674" s="256" t="s">
        <v>2110</v>
      </c>
      <c r="G674" s="255">
        <f>'General Details'!E13</f>
        <v>8</v>
      </c>
      <c r="H674" s="250"/>
      <c r="I674" s="333"/>
      <c r="J674" s="246"/>
      <c r="K674" s="246"/>
    </row>
    <row r="675" spans="1:11" ht="50.25" customHeight="1" x14ac:dyDescent="0.25">
      <c r="A675" s="126"/>
      <c r="B675" s="243">
        <v>5</v>
      </c>
      <c r="C675" s="257" t="s">
        <v>2114</v>
      </c>
      <c r="D675" s="253">
        <f>(J27+J39+J383+J622+J644)/(K383+K27+K39+K622+K644)</f>
        <v>1</v>
      </c>
      <c r="E675" s="248"/>
      <c r="F675" s="256" t="s">
        <v>2111</v>
      </c>
      <c r="G675" s="255">
        <f>'General Details'!E14</f>
        <v>9</v>
      </c>
      <c r="H675" s="250"/>
      <c r="I675" s="333"/>
      <c r="J675" s="246"/>
      <c r="K675" s="246"/>
    </row>
    <row r="676" spans="1:11" x14ac:dyDescent="0.25">
      <c r="A676" s="126"/>
      <c r="B676" s="243">
        <v>6</v>
      </c>
      <c r="C676" s="258" t="s">
        <v>2145</v>
      </c>
      <c r="D676" s="253">
        <f>IF(G673=0,0,(J408+J61+J41+J626+J633+J645+J652)/(K408+K61+K41+K626+K633+K645+K652))</f>
        <v>1</v>
      </c>
      <c r="E676" s="248"/>
      <c r="F676" s="256" t="s">
        <v>2112</v>
      </c>
      <c r="G676" s="255">
        <f>'General Details'!E15</f>
        <v>10</v>
      </c>
      <c r="H676" s="250"/>
      <c r="I676" s="333"/>
      <c r="J676" s="246"/>
      <c r="K676" s="246"/>
    </row>
    <row r="677" spans="1:11" x14ac:dyDescent="0.25">
      <c r="A677" s="126"/>
      <c r="B677" s="243">
        <v>7</v>
      </c>
      <c r="C677" s="257" t="s">
        <v>2110</v>
      </c>
      <c r="D677" s="253">
        <f>IF(G674=0,0,(J49+J51+J359+J364)/(K364+K359+K51+K49))</f>
        <v>1</v>
      </c>
      <c r="E677" s="248"/>
      <c r="F677" s="256" t="s">
        <v>2146</v>
      </c>
      <c r="G677" s="255">
        <f>'General Details'!E16</f>
        <v>11</v>
      </c>
      <c r="H677" s="250"/>
      <c r="I677" s="333"/>
      <c r="J677" s="246"/>
      <c r="K677" s="246"/>
    </row>
    <row r="678" spans="1:11" ht="66.75" customHeight="1" x14ac:dyDescent="0.25">
      <c r="A678" s="126"/>
      <c r="B678" s="243">
        <v>8</v>
      </c>
      <c r="C678" s="258" t="s">
        <v>2111</v>
      </c>
      <c r="D678" s="253">
        <f>IF(G675=0,0,(J53+J373)/(K373+K53))</f>
        <v>1</v>
      </c>
      <c r="E678" s="248"/>
      <c r="F678" s="256" t="s">
        <v>2113</v>
      </c>
      <c r="G678" s="255">
        <f>'General Details'!E17</f>
        <v>12</v>
      </c>
      <c r="H678" s="250"/>
      <c r="I678" s="333"/>
      <c r="J678" s="246"/>
      <c r="K678" s="246"/>
    </row>
    <row r="679" spans="1:11" x14ac:dyDescent="0.25">
      <c r="A679" s="126"/>
      <c r="B679" s="243">
        <v>9</v>
      </c>
      <c r="C679" s="258" t="s">
        <v>2112</v>
      </c>
      <c r="D679" s="253">
        <f>IF(G676=0,0,(J56+J439+J443)/(K56+K439+K443))</f>
        <v>1</v>
      </c>
      <c r="E679" s="248"/>
      <c r="F679" s="248"/>
      <c r="G679" s="249"/>
      <c r="H679" s="250"/>
      <c r="I679" s="333"/>
      <c r="J679" s="246"/>
      <c r="K679" s="246"/>
    </row>
    <row r="680" spans="1:11" x14ac:dyDescent="0.25">
      <c r="A680" s="126"/>
      <c r="B680" s="243">
        <v>10</v>
      </c>
      <c r="C680" s="258" t="s">
        <v>2147</v>
      </c>
      <c r="D680" s="253">
        <f>IF(G677=0,0,(J58+J351)/(K58+K351))</f>
        <v>1</v>
      </c>
      <c r="E680" s="248"/>
      <c r="F680" s="248"/>
      <c r="G680" s="249"/>
      <c r="H680" s="250"/>
      <c r="I680" s="333"/>
      <c r="J680" s="246"/>
      <c r="K680" s="246"/>
    </row>
    <row r="681" spans="1:11" x14ac:dyDescent="0.25">
      <c r="A681" s="126"/>
      <c r="B681" s="243">
        <v>11</v>
      </c>
      <c r="C681" s="258" t="s">
        <v>2113</v>
      </c>
      <c r="D681" s="253">
        <f>IF(G678=0,0,(J59+J377)/(K59+K377))</f>
        <v>1</v>
      </c>
      <c r="E681" s="248"/>
      <c r="F681" s="248"/>
      <c r="G681" s="249"/>
      <c r="H681" s="250"/>
      <c r="I681" s="333"/>
      <c r="J681" s="246"/>
      <c r="K681" s="246"/>
    </row>
    <row r="682" spans="1:11" x14ac:dyDescent="0.25">
      <c r="A682" s="126"/>
      <c r="B682" s="243">
        <v>12</v>
      </c>
      <c r="C682" s="243" t="s">
        <v>2115</v>
      </c>
      <c r="D682" s="253">
        <f>(J65+J154+J318+J213+J634+J635)/(K65+K154+K318+K213+K634+K635)</f>
        <v>1</v>
      </c>
      <c r="E682" s="248"/>
      <c r="F682" s="248"/>
      <c r="G682" s="249"/>
      <c r="H682" s="250"/>
      <c r="I682" s="333"/>
      <c r="J682" s="246"/>
      <c r="K682" s="246"/>
    </row>
    <row r="683" spans="1:11" x14ac:dyDescent="0.25">
      <c r="A683" s="126"/>
      <c r="B683" s="243"/>
      <c r="C683" s="259"/>
      <c r="D683" s="243"/>
      <c r="E683" s="248"/>
      <c r="F683" s="248"/>
      <c r="G683" s="249"/>
      <c r="H683" s="250"/>
      <c r="I683" s="333"/>
      <c r="J683" s="246"/>
      <c r="K683" s="246"/>
    </row>
    <row r="684" spans="1:11" x14ac:dyDescent="0.25">
      <c r="A684" s="126"/>
      <c r="B684" s="243"/>
      <c r="C684" s="243"/>
      <c r="D684" s="243"/>
      <c r="E684" s="248"/>
      <c r="F684" s="248"/>
      <c r="G684" s="249"/>
      <c r="H684" s="250"/>
      <c r="I684" s="333"/>
      <c r="J684" s="246"/>
      <c r="K684" s="246"/>
    </row>
    <row r="685" spans="1:11" x14ac:dyDescent="0.25">
      <c r="A685" s="126"/>
      <c r="B685" s="243"/>
      <c r="C685" s="243"/>
      <c r="D685" s="243"/>
      <c r="E685" s="248"/>
      <c r="F685" s="248"/>
      <c r="G685" s="249"/>
      <c r="H685" s="250"/>
      <c r="I685" s="333"/>
      <c r="J685" s="246"/>
      <c r="K685" s="246"/>
    </row>
    <row r="686" spans="1:11" x14ac:dyDescent="0.25">
      <c r="A686" s="126"/>
      <c r="B686" s="243"/>
      <c r="C686" s="243"/>
      <c r="D686" s="243"/>
      <c r="E686" s="248"/>
      <c r="F686" s="248"/>
      <c r="G686" s="249"/>
      <c r="H686" s="250"/>
      <c r="I686" s="333"/>
      <c r="J686" s="246"/>
      <c r="K686" s="246"/>
    </row>
    <row r="687" spans="1:11" x14ac:dyDescent="0.25">
      <c r="A687" s="126"/>
      <c r="B687" s="233"/>
      <c r="C687" s="233"/>
      <c r="D687" s="233"/>
      <c r="E687" s="324"/>
      <c r="F687" s="324"/>
      <c r="G687" s="325"/>
      <c r="H687" s="326"/>
      <c r="I687" s="335"/>
      <c r="J687" s="246"/>
      <c r="K687" s="246"/>
    </row>
    <row r="688" spans="1:11" x14ac:dyDescent="0.25">
      <c r="A688" s="126"/>
      <c r="B688" s="233"/>
      <c r="C688" s="233"/>
      <c r="D688" s="233"/>
      <c r="E688" s="324"/>
      <c r="F688" s="324"/>
      <c r="G688" s="325"/>
      <c r="H688" s="326"/>
      <c r="I688" s="335"/>
      <c r="J688" s="246"/>
      <c r="K688" s="246"/>
    </row>
    <row r="689" spans="2:11" x14ac:dyDescent="0.25">
      <c r="B689" s="233"/>
      <c r="C689" s="233"/>
      <c r="D689" s="233"/>
      <c r="E689" s="324"/>
      <c r="F689" s="324"/>
      <c r="G689" s="325"/>
      <c r="H689" s="326"/>
      <c r="I689" s="237"/>
      <c r="J689" s="246"/>
      <c r="K689" s="246"/>
    </row>
    <row r="690" spans="2:11" x14ac:dyDescent="0.25">
      <c r="B690" s="233"/>
      <c r="C690" s="233"/>
      <c r="D690" s="233"/>
      <c r="E690" s="324"/>
      <c r="F690" s="324"/>
      <c r="G690" s="325"/>
      <c r="H690" s="326"/>
      <c r="I690" s="237"/>
      <c r="J690" s="246"/>
      <c r="K690" s="246"/>
    </row>
    <row r="691" spans="2:11" x14ac:dyDescent="0.25">
      <c r="B691" s="233"/>
      <c r="C691" s="151"/>
      <c r="D691" s="151"/>
      <c r="E691" s="234"/>
      <c r="F691" s="234"/>
      <c r="G691" s="235"/>
      <c r="H691" s="236"/>
      <c r="I691" s="237"/>
      <c r="J691" s="246"/>
      <c r="K691" s="246"/>
    </row>
  </sheetData>
  <sheetProtection algorithmName="SHA-512" hashValue="2nKwhD41VvcIvSsMNXl/Ww30Td6djJ4QNg/DhcN2OfwCKYwXh6VionBha+tWoP6CZeWW8QoMX3UiWnPslp1Prg==" saltValue="NMkdbR9RvwCN/hntjU+GnQ==" spinCount="100000" sheet="1" objects="1" scenarios="1"/>
  <autoFilter ref="A12:I652" xr:uid="{19EED91C-4CF5-4DAD-BF77-3E36226CCBFE}"/>
  <dataConsolidate/>
  <mergeCells count="63">
    <mergeCell ref="D578:I578"/>
    <mergeCell ref="C310:I310"/>
    <mergeCell ref="C323:I323"/>
    <mergeCell ref="C332:I332"/>
    <mergeCell ref="C342:I342"/>
    <mergeCell ref="C318:I318"/>
    <mergeCell ref="C555:I555"/>
    <mergeCell ref="C450:I450"/>
    <mergeCell ref="C485:I485"/>
    <mergeCell ref="C496:I496"/>
    <mergeCell ref="C499:I499"/>
    <mergeCell ref="C525:I525"/>
    <mergeCell ref="C377:I377"/>
    <mergeCell ref="C562:I562"/>
    <mergeCell ref="C438:I438"/>
    <mergeCell ref="C546:I546"/>
    <mergeCell ref="C295:I295"/>
    <mergeCell ref="G8:H8"/>
    <mergeCell ref="G9:H9"/>
    <mergeCell ref="G10:H10"/>
    <mergeCell ref="D13:I13"/>
    <mergeCell ref="C261:I261"/>
    <mergeCell ref="C137:I137"/>
    <mergeCell ref="C245:I245"/>
    <mergeCell ref="C289:I289"/>
    <mergeCell ref="C145:I145"/>
    <mergeCell ref="C154:I154"/>
    <mergeCell ref="C192:I192"/>
    <mergeCell ref="C200:I200"/>
    <mergeCell ref="C228:I228"/>
    <mergeCell ref="C213:I213"/>
    <mergeCell ref="D199:I199"/>
    <mergeCell ref="C551:I551"/>
    <mergeCell ref="C351:I351"/>
    <mergeCell ref="C358:I358"/>
    <mergeCell ref="C383:I383"/>
    <mergeCell ref="C408:I408"/>
    <mergeCell ref="D541:I541"/>
    <mergeCell ref="C538:I538"/>
    <mergeCell ref="C542:I542"/>
    <mergeCell ref="C638:I638"/>
    <mergeCell ref="C630:I630"/>
    <mergeCell ref="C649:I649"/>
    <mergeCell ref="C579:I579"/>
    <mergeCell ref="C587:I587"/>
    <mergeCell ref="C591:I591"/>
    <mergeCell ref="C607:I607"/>
    <mergeCell ref="C616:I616"/>
    <mergeCell ref="C621:I621"/>
    <mergeCell ref="D620:I620"/>
    <mergeCell ref="D294:I294"/>
    <mergeCell ref="C119:I119"/>
    <mergeCell ref="B6:I6"/>
    <mergeCell ref="B7:I7"/>
    <mergeCell ref="C112:I112"/>
    <mergeCell ref="C65:I65"/>
    <mergeCell ref="C14:I14"/>
    <mergeCell ref="C71:I71"/>
    <mergeCell ref="C86:I86"/>
    <mergeCell ref="C96:I96"/>
    <mergeCell ref="C105:I105"/>
    <mergeCell ref="D70:I70"/>
    <mergeCell ref="D118:I118"/>
  </mergeCells>
  <conditionalFormatting sqref="F567">
    <cfRule type="duplicateValues" dxfId="8" priority="6"/>
  </conditionalFormatting>
  <conditionalFormatting sqref="E567">
    <cfRule type="duplicateValues" dxfId="7" priority="7"/>
  </conditionalFormatting>
  <conditionalFormatting sqref="E575 E572">
    <cfRule type="duplicateValues" dxfId="6" priority="8"/>
  </conditionalFormatting>
  <conditionalFormatting sqref="E577">
    <cfRule type="duplicateValues" dxfId="5" priority="5"/>
  </conditionalFormatting>
  <conditionalFormatting sqref="G567">
    <cfRule type="duplicateValues" dxfId="4" priority="4"/>
  </conditionalFormatting>
  <conditionalFormatting sqref="A652:I652 A648:I648 A637:I637 A629:I629 A495:I495">
    <cfRule type="expression" priority="10">
      <formula>#REF!=#REF!</formula>
    </cfRule>
  </conditionalFormatting>
  <conditionalFormatting sqref="A262:I376 A261:C261 A377:C377 A650:I652 A649:C649 A13:I260 A378:I648">
    <cfRule type="expression" priority="2">
      <formula>$A13=$K$10</formula>
    </cfRule>
  </conditionalFormatting>
  <conditionalFormatting sqref="A261:C261 A377:C377 A649:C649 A262:I376 A650:I652 A12:I260 A378:I648">
    <cfRule type="expression" priority="12">
      <formula>$A13=#REF!</formula>
    </cfRule>
  </conditionalFormatting>
  <dataValidations count="1">
    <dataValidation type="list" allowBlank="1" showInputMessage="1" showErrorMessage="1" sqref="H650:H652 H87:H95 H66:H69 H72:H85 H15:H64 H97:H104 H106:H111 H113:H117 H120:H136 H138:H144 H146:H153 H155:H191 H193:H198 H201:H212 H214:H227 H229:H244 H246:H260 H262:H288 H290:H293 H296:H309 H311:H317 H319:H322 H324:H331 H333:H341 H343:H350 H352:H357 H359:H376 H378:H382 H384:H407 H409:H437 H439:H449 H451:H484 H486:H495 H497:H498 H500:H524 H526:H537 H539:H540 H543:H545 H547:H550 H552:H554 H556:H561 H563:H577 H580:H586 H588:H590 H592:H606 H608:H615 H617:H619 H622:H629 H631:H637 H639:H648" xr:uid="{D307383D-5F35-47C6-A77D-4A2C55B33583}">
      <formula1>$O$6:$R$6</formula1>
    </dataValidation>
  </dataValidations>
  <pageMargins left="0.70866141732283472" right="0.70866141732283472" top="0.74803149606299213" bottom="0.74803149606299213" header="0.31496062992125984" footer="0.31496062992125984"/>
  <pageSetup scale="49" orientation="portrait" verticalDpi="0" r:id="rId1"/>
  <colBreaks count="1" manualBreakCount="1">
    <brk id="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662F5-6894-4490-A5BF-15102A9DB305}">
  <dimension ref="A1:D60"/>
  <sheetViews>
    <sheetView workbookViewId="0">
      <selection sqref="A1:D1"/>
    </sheetView>
  </sheetViews>
  <sheetFormatPr defaultColWidth="8.85546875" defaultRowHeight="15.75" x14ac:dyDescent="0.25"/>
  <cols>
    <col min="1" max="1" width="23.5703125" style="79" customWidth="1"/>
    <col min="2" max="2" width="130.85546875" style="22" customWidth="1"/>
    <col min="3" max="4" width="15.28515625" customWidth="1"/>
  </cols>
  <sheetData>
    <row r="1" spans="1:4" ht="30" customHeight="1" x14ac:dyDescent="0.25">
      <c r="A1" s="304" t="s">
        <v>1055</v>
      </c>
      <c r="B1" s="304"/>
      <c r="C1" s="304"/>
      <c r="D1" s="304"/>
    </row>
    <row r="2" spans="1:4" ht="33" customHeight="1" x14ac:dyDescent="0.25">
      <c r="A2" s="304" t="s">
        <v>1056</v>
      </c>
      <c r="B2" s="304"/>
      <c r="C2" s="304"/>
      <c r="D2" s="304"/>
    </row>
    <row r="3" spans="1:4" ht="31.5" customHeight="1" x14ac:dyDescent="0.25">
      <c r="A3" s="139" t="s">
        <v>1274</v>
      </c>
      <c r="B3" s="140" t="s">
        <v>1</v>
      </c>
      <c r="C3" s="140" t="s">
        <v>1275</v>
      </c>
      <c r="D3" s="140" t="s">
        <v>90</v>
      </c>
    </row>
    <row r="4" spans="1:4" ht="25.5" customHeight="1" x14ac:dyDescent="0.25">
      <c r="A4" s="315" t="s">
        <v>6</v>
      </c>
      <c r="B4" s="316"/>
      <c r="C4" s="316"/>
      <c r="D4" s="317"/>
    </row>
    <row r="5" spans="1:4" ht="23.25" customHeight="1" x14ac:dyDescent="0.25">
      <c r="A5" s="142" t="s">
        <v>7</v>
      </c>
      <c r="B5" s="141" t="s">
        <v>8</v>
      </c>
      <c r="C5" s="147" t="s">
        <v>1276</v>
      </c>
      <c r="D5" s="148" t="s">
        <v>1276</v>
      </c>
    </row>
    <row r="6" spans="1:4" ht="21.75" customHeight="1" x14ac:dyDescent="0.25">
      <c r="A6" s="142" t="s">
        <v>11</v>
      </c>
      <c r="B6" s="143" t="s">
        <v>1198</v>
      </c>
      <c r="C6" s="147" t="s">
        <v>1276</v>
      </c>
      <c r="D6" s="148" t="s">
        <v>1276</v>
      </c>
    </row>
    <row r="7" spans="1:4" ht="23.25" customHeight="1" x14ac:dyDescent="0.25">
      <c r="A7" s="318" t="s">
        <v>19</v>
      </c>
      <c r="B7" s="319"/>
      <c r="C7" s="319"/>
      <c r="D7" s="320"/>
    </row>
    <row r="8" spans="1:4" ht="21.75" customHeight="1" x14ac:dyDescent="0.25">
      <c r="A8" s="142" t="s">
        <v>1059</v>
      </c>
      <c r="B8" s="141" t="s">
        <v>20</v>
      </c>
      <c r="C8" s="147" t="s">
        <v>1276</v>
      </c>
      <c r="D8" s="148" t="s">
        <v>1276</v>
      </c>
    </row>
    <row r="9" spans="1:4" ht="21.75" customHeight="1" x14ac:dyDescent="0.25">
      <c r="A9" s="142" t="s">
        <v>40</v>
      </c>
      <c r="B9" s="141" t="s">
        <v>41</v>
      </c>
      <c r="C9" s="147" t="s">
        <v>1276</v>
      </c>
      <c r="D9" s="148" t="s">
        <v>1276</v>
      </c>
    </row>
    <row r="10" spans="1:4" ht="33" customHeight="1" x14ac:dyDescent="0.25">
      <c r="A10" s="142" t="s">
        <v>59</v>
      </c>
      <c r="B10" s="141" t="s">
        <v>60</v>
      </c>
      <c r="C10" s="147" t="s">
        <v>1276</v>
      </c>
      <c r="D10" s="148" t="s">
        <v>1276</v>
      </c>
    </row>
    <row r="11" spans="1:4" ht="23.25" customHeight="1" x14ac:dyDescent="0.25">
      <c r="A11" s="142" t="s">
        <v>75</v>
      </c>
      <c r="B11" s="141" t="s">
        <v>76</v>
      </c>
      <c r="C11" s="147" t="s">
        <v>1276</v>
      </c>
      <c r="D11" s="148" t="s">
        <v>1276</v>
      </c>
    </row>
    <row r="12" spans="1:4" ht="37.5" customHeight="1" x14ac:dyDescent="0.25">
      <c r="A12" s="142" t="s">
        <v>91</v>
      </c>
      <c r="B12" s="141" t="s">
        <v>92</v>
      </c>
      <c r="C12" s="147" t="s">
        <v>1276</v>
      </c>
      <c r="D12" s="148" t="s">
        <v>1276</v>
      </c>
    </row>
    <row r="13" spans="1:4" ht="27.75" customHeight="1" x14ac:dyDescent="0.25">
      <c r="A13" s="318" t="s">
        <v>101</v>
      </c>
      <c r="B13" s="319"/>
      <c r="C13" s="319"/>
      <c r="D13" s="320"/>
    </row>
    <row r="14" spans="1:4" ht="37.5" customHeight="1" x14ac:dyDescent="0.25">
      <c r="A14" s="142" t="s">
        <v>102</v>
      </c>
      <c r="B14" s="141" t="s">
        <v>103</v>
      </c>
      <c r="C14" s="147" t="s">
        <v>1276</v>
      </c>
      <c r="D14" s="148" t="s">
        <v>1276</v>
      </c>
    </row>
    <row r="15" spans="1:4" ht="17.25" customHeight="1" x14ac:dyDescent="0.25">
      <c r="A15" s="142" t="s">
        <v>132</v>
      </c>
      <c r="B15" s="141" t="s">
        <v>133</v>
      </c>
      <c r="C15" s="147" t="s">
        <v>1276</v>
      </c>
      <c r="D15" s="148" t="s">
        <v>1276</v>
      </c>
    </row>
    <row r="16" spans="1:4" ht="33.75" customHeight="1" x14ac:dyDescent="0.25">
      <c r="A16" s="142" t="s">
        <v>150</v>
      </c>
      <c r="B16" s="141" t="s">
        <v>151</v>
      </c>
      <c r="C16" s="147" t="s">
        <v>1276</v>
      </c>
      <c r="D16" s="148" t="s">
        <v>1276</v>
      </c>
    </row>
    <row r="17" spans="1:4" ht="24" customHeight="1" x14ac:dyDescent="0.25">
      <c r="A17" s="142" t="s">
        <v>169</v>
      </c>
      <c r="B17" s="141" t="s">
        <v>170</v>
      </c>
      <c r="C17" s="147" t="s">
        <v>1276</v>
      </c>
      <c r="D17" s="148" t="s">
        <v>1276</v>
      </c>
    </row>
    <row r="18" spans="1:4" ht="15.75" customHeight="1" x14ac:dyDescent="0.25">
      <c r="A18" s="142" t="s">
        <v>241</v>
      </c>
      <c r="B18" s="141" t="s">
        <v>242</v>
      </c>
      <c r="C18" s="147" t="s">
        <v>1276</v>
      </c>
      <c r="D18" s="148" t="s">
        <v>1276</v>
      </c>
    </row>
    <row r="19" spans="1:4" ht="30.75" customHeight="1" x14ac:dyDescent="0.25">
      <c r="A19" s="318" t="s">
        <v>253</v>
      </c>
      <c r="B19" s="319"/>
      <c r="C19" s="319"/>
      <c r="D19" s="320"/>
    </row>
    <row r="20" spans="1:4" ht="24.75" customHeight="1" x14ac:dyDescent="0.25">
      <c r="A20" s="142" t="s">
        <v>254</v>
      </c>
      <c r="B20" s="141" t="s">
        <v>255</v>
      </c>
      <c r="C20" s="147" t="s">
        <v>1276</v>
      </c>
      <c r="D20" s="148" t="s">
        <v>1276</v>
      </c>
    </row>
    <row r="21" spans="1:4" ht="24" customHeight="1" x14ac:dyDescent="0.25">
      <c r="A21" s="142" t="s">
        <v>282</v>
      </c>
      <c r="B21" s="141" t="s">
        <v>283</v>
      </c>
      <c r="C21" s="147" t="s">
        <v>1276</v>
      </c>
      <c r="D21" s="148" t="s">
        <v>1276</v>
      </c>
    </row>
    <row r="22" spans="1:4" ht="30" customHeight="1" x14ac:dyDescent="0.25">
      <c r="A22" s="142" t="s">
        <v>307</v>
      </c>
      <c r="B22" s="141" t="s">
        <v>308</v>
      </c>
      <c r="C22" s="147" t="s">
        <v>1276</v>
      </c>
      <c r="D22" s="148" t="s">
        <v>1276</v>
      </c>
    </row>
    <row r="23" spans="1:4" ht="20.25" customHeight="1" x14ac:dyDescent="0.25">
      <c r="A23" s="142" t="s">
        <v>340</v>
      </c>
      <c r="B23" s="144" t="s">
        <v>341</v>
      </c>
      <c r="C23" s="147" t="s">
        <v>1276</v>
      </c>
      <c r="D23" s="148" t="s">
        <v>1276</v>
      </c>
    </row>
    <row r="24" spans="1:4" ht="22.5" customHeight="1" x14ac:dyDescent="0.25">
      <c r="A24" s="142" t="s">
        <v>382</v>
      </c>
      <c r="B24" s="141" t="s">
        <v>383</v>
      </c>
      <c r="C24" s="147" t="s">
        <v>1276</v>
      </c>
      <c r="D24" s="148" t="s">
        <v>1276</v>
      </c>
    </row>
    <row r="25" spans="1:4" ht="25.5" customHeight="1" x14ac:dyDescent="0.25">
      <c r="A25" s="318" t="s">
        <v>394</v>
      </c>
      <c r="B25" s="319"/>
      <c r="C25" s="319"/>
      <c r="D25" s="320"/>
    </row>
    <row r="26" spans="1:4" ht="21.75" customHeight="1" x14ac:dyDescent="0.25">
      <c r="A26" s="142" t="s">
        <v>395</v>
      </c>
      <c r="B26" s="141" t="s">
        <v>396</v>
      </c>
      <c r="C26" s="147" t="s">
        <v>1276</v>
      </c>
      <c r="D26" s="148" t="s">
        <v>1276</v>
      </c>
    </row>
    <row r="27" spans="1:4" ht="23.25" customHeight="1" x14ac:dyDescent="0.25">
      <c r="A27" s="142" t="s">
        <v>419</v>
      </c>
      <c r="B27" s="144" t="s">
        <v>420</v>
      </c>
      <c r="C27" s="147" t="s">
        <v>1276</v>
      </c>
      <c r="D27" s="148" t="s">
        <v>1276</v>
      </c>
    </row>
    <row r="28" spans="1:4" ht="26.25" customHeight="1" x14ac:dyDescent="0.25">
      <c r="A28" s="142" t="s">
        <v>435</v>
      </c>
      <c r="B28" s="141" t="s">
        <v>436</v>
      </c>
      <c r="C28" s="147" t="s">
        <v>1276</v>
      </c>
      <c r="D28" s="148" t="s">
        <v>1276</v>
      </c>
    </row>
    <row r="29" spans="1:4" ht="22.5" customHeight="1" x14ac:dyDescent="0.25">
      <c r="A29" s="142" t="s">
        <v>453</v>
      </c>
      <c r="B29" s="141" t="s">
        <v>454</v>
      </c>
      <c r="C29" s="147" t="s">
        <v>1276</v>
      </c>
      <c r="D29" s="148" t="s">
        <v>1276</v>
      </c>
    </row>
    <row r="30" spans="1:4" ht="25.5" customHeight="1" x14ac:dyDescent="0.25">
      <c r="A30" s="142" t="s">
        <v>469</v>
      </c>
      <c r="B30" s="141" t="s">
        <v>470</v>
      </c>
      <c r="C30" s="147" t="s">
        <v>1276</v>
      </c>
      <c r="D30" s="148" t="s">
        <v>1276</v>
      </c>
    </row>
    <row r="31" spans="1:4" ht="21" customHeight="1" x14ac:dyDescent="0.25">
      <c r="A31" s="142" t="s">
        <v>490</v>
      </c>
      <c r="B31" s="141" t="s">
        <v>491</v>
      </c>
      <c r="C31" s="147" t="s">
        <v>1276</v>
      </c>
      <c r="D31" s="148" t="s">
        <v>1276</v>
      </c>
    </row>
    <row r="32" spans="1:4" ht="22.5" customHeight="1" x14ac:dyDescent="0.25">
      <c r="A32" s="142" t="s">
        <v>501</v>
      </c>
      <c r="B32" s="141" t="s">
        <v>502</v>
      </c>
      <c r="C32" s="147" t="s">
        <v>1276</v>
      </c>
      <c r="D32" s="148" t="s">
        <v>1276</v>
      </c>
    </row>
    <row r="33" spans="1:4" ht="33.75" customHeight="1" x14ac:dyDescent="0.25">
      <c r="A33" s="142" t="s">
        <v>515</v>
      </c>
      <c r="B33" s="141" t="s">
        <v>516</v>
      </c>
      <c r="C33" s="147" t="s">
        <v>1276</v>
      </c>
      <c r="D33" s="148" t="s">
        <v>1276</v>
      </c>
    </row>
    <row r="34" spans="1:4" ht="24.75" customHeight="1" x14ac:dyDescent="0.25">
      <c r="A34" s="142" t="s">
        <v>566</v>
      </c>
      <c r="B34" s="141" t="s">
        <v>567</v>
      </c>
      <c r="C34" s="147" t="s">
        <v>1276</v>
      </c>
      <c r="D34" s="148" t="s">
        <v>1276</v>
      </c>
    </row>
    <row r="35" spans="1:4" ht="33" customHeight="1" x14ac:dyDescent="0.25">
      <c r="A35" s="142" t="s">
        <v>624</v>
      </c>
      <c r="B35" s="141" t="s">
        <v>625</v>
      </c>
      <c r="C35" s="147" t="s">
        <v>1276</v>
      </c>
      <c r="D35" s="148" t="s">
        <v>1276</v>
      </c>
    </row>
    <row r="36" spans="1:4" ht="23.25" customHeight="1" x14ac:dyDescent="0.25">
      <c r="A36" s="142" t="s">
        <v>672</v>
      </c>
      <c r="B36" s="141" t="s">
        <v>673</v>
      </c>
      <c r="C36" s="147" t="s">
        <v>1276</v>
      </c>
      <c r="D36" s="148" t="s">
        <v>1276</v>
      </c>
    </row>
    <row r="37" spans="1:4" ht="27.75" customHeight="1" x14ac:dyDescent="0.25">
      <c r="A37" s="142" t="s">
        <v>698</v>
      </c>
      <c r="B37" s="141" t="s">
        <v>699</v>
      </c>
      <c r="C37" s="147" t="s">
        <v>1276</v>
      </c>
      <c r="D37" s="148" t="s">
        <v>1276</v>
      </c>
    </row>
    <row r="38" spans="1:4" ht="26.25" customHeight="1" x14ac:dyDescent="0.25">
      <c r="A38" s="142" t="s">
        <v>748</v>
      </c>
      <c r="B38" s="141" t="s">
        <v>749</v>
      </c>
      <c r="C38" s="147" t="s">
        <v>1276</v>
      </c>
      <c r="D38" s="148" t="s">
        <v>1276</v>
      </c>
    </row>
    <row r="39" spans="1:4" ht="18.75" customHeight="1" x14ac:dyDescent="0.25">
      <c r="A39" s="142" t="s">
        <v>778</v>
      </c>
      <c r="B39" s="144" t="s">
        <v>779</v>
      </c>
      <c r="C39" s="147" t="s">
        <v>1276</v>
      </c>
      <c r="D39" s="148" t="s">
        <v>1276</v>
      </c>
    </row>
    <row r="40" spans="1:4" ht="20.25" customHeight="1" x14ac:dyDescent="0.25">
      <c r="A40" s="142" t="s">
        <v>785</v>
      </c>
      <c r="B40" s="144" t="s">
        <v>786</v>
      </c>
      <c r="C40" s="147" t="s">
        <v>1276</v>
      </c>
      <c r="D40" s="148" t="s">
        <v>1276</v>
      </c>
    </row>
    <row r="41" spans="1:4" ht="22.5" customHeight="1" x14ac:dyDescent="0.25">
      <c r="A41" s="142" t="s">
        <v>845</v>
      </c>
      <c r="B41" s="141" t="s">
        <v>846</v>
      </c>
      <c r="C41" s="146"/>
      <c r="D41" s="148" t="s">
        <v>1276</v>
      </c>
    </row>
    <row r="42" spans="1:4" x14ac:dyDescent="0.25">
      <c r="A42" s="142" t="s">
        <v>876</v>
      </c>
      <c r="B42" s="144" t="s">
        <v>877</v>
      </c>
      <c r="C42" s="146"/>
      <c r="D42" s="148" t="s">
        <v>1276</v>
      </c>
    </row>
    <row r="43" spans="1:4" ht="15.95" customHeight="1" x14ac:dyDescent="0.25">
      <c r="A43" s="318" t="s">
        <v>881</v>
      </c>
      <c r="B43" s="319"/>
      <c r="C43" s="319"/>
      <c r="D43" s="320"/>
    </row>
    <row r="44" spans="1:4" ht="23.25" customHeight="1" x14ac:dyDescent="0.25">
      <c r="A44" s="142" t="s">
        <v>882</v>
      </c>
      <c r="B44" s="144" t="s">
        <v>883</v>
      </c>
      <c r="C44" s="147" t="s">
        <v>1276</v>
      </c>
      <c r="D44" s="148" t="s">
        <v>1276</v>
      </c>
    </row>
    <row r="45" spans="1:4" ht="21" customHeight="1" x14ac:dyDescent="0.25">
      <c r="A45" s="142" t="s">
        <v>891</v>
      </c>
      <c r="B45" s="144" t="s">
        <v>892</v>
      </c>
      <c r="C45" s="147" t="s">
        <v>1276</v>
      </c>
      <c r="D45" s="148" t="s">
        <v>1276</v>
      </c>
    </row>
    <row r="46" spans="1:4" ht="17.25" customHeight="1" x14ac:dyDescent="0.25">
      <c r="A46" s="142" t="s">
        <v>901</v>
      </c>
      <c r="B46" s="144" t="s">
        <v>902</v>
      </c>
      <c r="C46" s="147" t="s">
        <v>1276</v>
      </c>
      <c r="D46" s="148" t="s">
        <v>1276</v>
      </c>
    </row>
    <row r="47" spans="1:4" ht="21.75" customHeight="1" x14ac:dyDescent="0.25">
      <c r="A47" s="142" t="s">
        <v>909</v>
      </c>
      <c r="B47" s="144" t="s">
        <v>910</v>
      </c>
      <c r="C47" s="147" t="s">
        <v>1276</v>
      </c>
      <c r="D47" s="148" t="s">
        <v>1276</v>
      </c>
    </row>
    <row r="48" spans="1:4" ht="32.25" customHeight="1" x14ac:dyDescent="0.25">
      <c r="A48" s="142" t="s">
        <v>921</v>
      </c>
      <c r="B48" s="144" t="s">
        <v>922</v>
      </c>
      <c r="C48" s="147" t="s">
        <v>1276</v>
      </c>
      <c r="D48" s="148" t="s">
        <v>1276</v>
      </c>
    </row>
    <row r="49" spans="1:4" ht="15.95" customHeight="1" x14ac:dyDescent="0.25">
      <c r="A49" s="318" t="s">
        <v>954</v>
      </c>
      <c r="B49" s="319"/>
      <c r="C49" s="319"/>
      <c r="D49" s="320"/>
    </row>
    <row r="50" spans="1:4" ht="18.75" customHeight="1" x14ac:dyDescent="0.25">
      <c r="A50" s="142" t="s">
        <v>955</v>
      </c>
      <c r="B50" s="141" t="s">
        <v>956</v>
      </c>
      <c r="C50" s="147" t="s">
        <v>1276</v>
      </c>
      <c r="D50" s="148" t="s">
        <v>1276</v>
      </c>
    </row>
    <row r="51" spans="1:4" ht="22.5" customHeight="1" x14ac:dyDescent="0.25">
      <c r="A51" s="142" t="s">
        <v>967</v>
      </c>
      <c r="B51" s="141" t="s">
        <v>968</v>
      </c>
      <c r="C51" s="147" t="s">
        <v>1276</v>
      </c>
      <c r="D51" s="148" t="s">
        <v>1276</v>
      </c>
    </row>
    <row r="52" spans="1:4" ht="34.5" customHeight="1" x14ac:dyDescent="0.25">
      <c r="A52" s="142" t="s">
        <v>975</v>
      </c>
      <c r="B52" s="141" t="s">
        <v>976</v>
      </c>
      <c r="C52" s="147" t="s">
        <v>1276</v>
      </c>
      <c r="D52" s="148" t="s">
        <v>1276</v>
      </c>
    </row>
    <row r="53" spans="1:4" ht="21" customHeight="1" x14ac:dyDescent="0.25">
      <c r="A53" s="142" t="s">
        <v>999</v>
      </c>
      <c r="B53" s="141" t="s">
        <v>1000</v>
      </c>
      <c r="C53" s="147" t="s">
        <v>1276</v>
      </c>
      <c r="D53" s="148" t="s">
        <v>1276</v>
      </c>
    </row>
    <row r="54" spans="1:4" ht="18" customHeight="1" x14ac:dyDescent="0.25">
      <c r="A54" s="142" t="s">
        <v>1019</v>
      </c>
      <c r="B54" s="141" t="s">
        <v>1020</v>
      </c>
      <c r="C54" s="147" t="s">
        <v>1276</v>
      </c>
      <c r="D54" s="148" t="s">
        <v>1276</v>
      </c>
    </row>
    <row r="55" spans="1:4" ht="15.95" customHeight="1" x14ac:dyDescent="0.25">
      <c r="A55" s="318" t="s">
        <v>1027</v>
      </c>
      <c r="B55" s="319"/>
      <c r="C55" s="319"/>
      <c r="D55" s="320"/>
    </row>
    <row r="56" spans="1:4" x14ac:dyDescent="0.25">
      <c r="A56" s="142" t="s">
        <v>1028</v>
      </c>
      <c r="B56" s="141" t="s">
        <v>1029</v>
      </c>
      <c r="C56" s="147" t="s">
        <v>1276</v>
      </c>
      <c r="D56" s="148" t="s">
        <v>1276</v>
      </c>
    </row>
    <row r="57" spans="1:4" ht="15.75" customHeight="1" x14ac:dyDescent="0.25">
      <c r="A57" s="142" t="s">
        <v>1033</v>
      </c>
      <c r="B57" s="145" t="s">
        <v>1034</v>
      </c>
      <c r="C57" s="147" t="s">
        <v>1276</v>
      </c>
      <c r="D57" s="148" t="s">
        <v>1276</v>
      </c>
    </row>
    <row r="58" spans="1:4" x14ac:dyDescent="0.25">
      <c r="A58" s="142" t="s">
        <v>1038</v>
      </c>
      <c r="B58" s="141" t="s">
        <v>1039</v>
      </c>
      <c r="C58" s="147" t="s">
        <v>1276</v>
      </c>
      <c r="D58" s="148" t="s">
        <v>1276</v>
      </c>
    </row>
    <row r="59" spans="1:4" x14ac:dyDescent="0.25">
      <c r="A59" s="142" t="s">
        <v>1043</v>
      </c>
      <c r="B59" s="141" t="s">
        <v>1044</v>
      </c>
      <c r="C59" s="147" t="s">
        <v>1276</v>
      </c>
      <c r="D59" s="148" t="s">
        <v>1276</v>
      </c>
    </row>
    <row r="60" spans="1:4" ht="19.5" customHeight="1" x14ac:dyDescent="0.25">
      <c r="A60" s="142" t="s">
        <v>1050</v>
      </c>
      <c r="B60" s="141" t="s">
        <v>1051</v>
      </c>
      <c r="C60" s="147" t="s">
        <v>1276</v>
      </c>
      <c r="D60" s="148" t="s">
        <v>1276</v>
      </c>
    </row>
  </sheetData>
  <mergeCells count="10">
    <mergeCell ref="A19:D19"/>
    <mergeCell ref="A55:D55"/>
    <mergeCell ref="A49:D49"/>
    <mergeCell ref="A43:D43"/>
    <mergeCell ref="A25:D25"/>
    <mergeCell ref="A1:D1"/>
    <mergeCell ref="A2:D2"/>
    <mergeCell ref="A4:D4"/>
    <mergeCell ref="A7:D7"/>
    <mergeCell ref="A13:D13"/>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2D4F8-89C0-408C-813E-47E7DD426B9C}">
  <dimension ref="A1:P577"/>
  <sheetViews>
    <sheetView workbookViewId="0">
      <selection sqref="A1:H1"/>
    </sheetView>
  </sheetViews>
  <sheetFormatPr defaultColWidth="8.85546875" defaultRowHeight="15.75" x14ac:dyDescent="0.25"/>
  <cols>
    <col min="1" max="1" width="12.7109375" style="79" customWidth="1"/>
    <col min="2" max="2" width="30" style="22" hidden="1" customWidth="1"/>
    <col min="3" max="3" width="38.85546875" style="22" customWidth="1"/>
    <col min="4" max="4" width="49.85546875" style="6" customWidth="1"/>
    <col min="5" max="5" width="53.42578125" style="6" customWidth="1"/>
    <col min="6" max="6" width="21.42578125" style="6" customWidth="1"/>
    <col min="7" max="7" width="20.140625" customWidth="1"/>
    <col min="8" max="8" width="35.7109375" customWidth="1"/>
  </cols>
  <sheetData>
    <row r="1" spans="1:16" ht="30.75" customHeight="1" x14ac:dyDescent="0.25">
      <c r="A1" s="321" t="s">
        <v>1055</v>
      </c>
      <c r="B1" s="322"/>
      <c r="C1" s="322"/>
      <c r="D1" s="322"/>
      <c r="E1" s="322"/>
      <c r="F1" s="322"/>
      <c r="G1" s="322"/>
      <c r="H1" s="323"/>
    </row>
    <row r="2" spans="1:16" ht="33" customHeight="1" x14ac:dyDescent="0.25">
      <c r="A2" s="321" t="s">
        <v>1056</v>
      </c>
      <c r="B2" s="322"/>
      <c r="C2" s="322"/>
      <c r="D2" s="322"/>
      <c r="E2" s="322"/>
      <c r="F2" s="322"/>
      <c r="G2" s="322"/>
      <c r="H2" s="323"/>
    </row>
    <row r="3" spans="1:16" ht="31.5" x14ac:dyDescent="0.25">
      <c r="A3" s="1" t="s">
        <v>0</v>
      </c>
      <c r="B3" s="2" t="s">
        <v>1</v>
      </c>
      <c r="C3" s="2" t="s">
        <v>2</v>
      </c>
      <c r="D3" s="2" t="s">
        <v>3</v>
      </c>
      <c r="E3" s="81" t="s">
        <v>4</v>
      </c>
      <c r="F3" s="2" t="s">
        <v>1057</v>
      </c>
      <c r="G3" s="102" t="s">
        <v>1058</v>
      </c>
      <c r="H3" s="2" t="s">
        <v>5</v>
      </c>
    </row>
    <row r="4" spans="1:16" ht="15" customHeight="1" x14ac:dyDescent="0.25">
      <c r="A4" s="280" t="s">
        <v>6</v>
      </c>
      <c r="B4" s="281"/>
      <c r="C4" s="281"/>
      <c r="D4" s="281"/>
      <c r="E4" s="281"/>
      <c r="F4" s="281"/>
      <c r="G4" s="281"/>
      <c r="H4" s="282"/>
    </row>
    <row r="5" spans="1:16" ht="41.25" customHeight="1" x14ac:dyDescent="0.25">
      <c r="A5" s="3" t="s">
        <v>7</v>
      </c>
      <c r="B5" s="299" t="s">
        <v>8</v>
      </c>
      <c r="C5" s="285"/>
      <c r="D5" s="285"/>
      <c r="E5" s="285"/>
      <c r="F5" s="285"/>
      <c r="G5" s="285"/>
      <c r="H5" s="300"/>
      <c r="L5" t="s">
        <v>1361</v>
      </c>
      <c r="N5" t="s">
        <v>1360</v>
      </c>
      <c r="O5" t="s">
        <v>1360</v>
      </c>
    </row>
    <row r="6" spans="1:16" ht="59.25" customHeight="1" x14ac:dyDescent="0.25">
      <c r="A6" s="3" t="s">
        <v>1201</v>
      </c>
      <c r="B6" s="115"/>
      <c r="C6" s="14" t="s">
        <v>1190</v>
      </c>
      <c r="D6" s="5" t="s">
        <v>13</v>
      </c>
      <c r="E6" s="5" t="s">
        <v>1103</v>
      </c>
      <c r="F6" s="29"/>
      <c r="G6" s="115"/>
      <c r="H6" s="115"/>
      <c r="N6" s="149" t="s">
        <v>1355</v>
      </c>
      <c r="O6" s="149" t="s">
        <v>1356</v>
      </c>
    </row>
    <row r="7" spans="1:16" ht="53.25" customHeight="1" x14ac:dyDescent="0.25">
      <c r="A7" s="3"/>
      <c r="B7" s="115"/>
      <c r="C7" s="29"/>
      <c r="D7" s="14" t="s">
        <v>1104</v>
      </c>
      <c r="E7" s="14" t="s">
        <v>1105</v>
      </c>
      <c r="F7" s="29"/>
      <c r="G7" s="115"/>
      <c r="H7" s="115"/>
      <c r="L7">
        <v>15</v>
      </c>
      <c r="M7" t="s">
        <v>1347</v>
      </c>
      <c r="N7">
        <v>50</v>
      </c>
      <c r="O7">
        <v>32</v>
      </c>
    </row>
    <row r="8" spans="1:16" ht="55.5" customHeight="1" x14ac:dyDescent="0.25">
      <c r="A8" s="3"/>
      <c r="B8" s="115"/>
      <c r="C8" s="29"/>
      <c r="D8" s="5" t="s">
        <v>1106</v>
      </c>
      <c r="E8" s="5" t="s">
        <v>1107</v>
      </c>
      <c r="G8" s="115"/>
      <c r="H8" s="107" t="s">
        <v>1108</v>
      </c>
      <c r="L8">
        <v>13</v>
      </c>
      <c r="M8" t="s">
        <v>1348</v>
      </c>
      <c r="N8">
        <f>15+7+8</f>
        <v>30</v>
      </c>
      <c r="O8">
        <v>30</v>
      </c>
    </row>
    <row r="9" spans="1:16" ht="41.25" customHeight="1" x14ac:dyDescent="0.25">
      <c r="A9" s="3"/>
      <c r="B9" s="115"/>
      <c r="C9" s="29"/>
      <c r="D9" s="5" t="s">
        <v>1109</v>
      </c>
      <c r="E9" s="5" t="s">
        <v>1110</v>
      </c>
      <c r="F9" s="29"/>
      <c r="G9" s="115"/>
      <c r="H9" s="115"/>
      <c r="L9">
        <v>12</v>
      </c>
      <c r="M9" t="s">
        <v>1350</v>
      </c>
      <c r="N9">
        <f>28+38</f>
        <v>66</v>
      </c>
      <c r="O9">
        <v>56</v>
      </c>
    </row>
    <row r="10" spans="1:16" ht="66.75" customHeight="1" x14ac:dyDescent="0.25">
      <c r="A10" s="3" t="s">
        <v>1202</v>
      </c>
      <c r="B10" s="115"/>
      <c r="C10" s="14" t="s">
        <v>1191</v>
      </c>
      <c r="D10" s="5" t="s">
        <v>1111</v>
      </c>
      <c r="E10" s="5" t="s">
        <v>1112</v>
      </c>
      <c r="F10" s="29"/>
      <c r="G10" s="115"/>
      <c r="H10" s="115"/>
      <c r="L10">
        <v>14</v>
      </c>
      <c r="M10" t="s">
        <v>1349</v>
      </c>
      <c r="N10">
        <f>12+11+14+19+7</f>
        <v>63</v>
      </c>
      <c r="O10">
        <v>63</v>
      </c>
    </row>
    <row r="11" spans="1:16" ht="41.25" customHeight="1" x14ac:dyDescent="0.25">
      <c r="A11" s="3"/>
      <c r="B11" s="115"/>
      <c r="C11" s="29"/>
      <c r="D11" s="5" t="s">
        <v>1113</v>
      </c>
      <c r="E11" s="5" t="s">
        <v>1114</v>
      </c>
      <c r="F11" s="29"/>
      <c r="G11" s="115"/>
      <c r="H11" s="115"/>
      <c r="L11">
        <v>49</v>
      </c>
      <c r="M11" t="s">
        <v>1351</v>
      </c>
      <c r="N11">
        <v>206</v>
      </c>
      <c r="O11">
        <v>149</v>
      </c>
      <c r="P11">
        <f>149-13</f>
        <v>136</v>
      </c>
    </row>
    <row r="12" spans="1:16" ht="41.25" customHeight="1" x14ac:dyDescent="0.25">
      <c r="A12" s="3"/>
      <c r="B12" s="115"/>
      <c r="C12" s="29"/>
      <c r="D12" s="5" t="s">
        <v>1115</v>
      </c>
      <c r="E12" s="5" t="s">
        <v>1116</v>
      </c>
      <c r="G12" s="115"/>
      <c r="H12" s="107" t="s">
        <v>1108</v>
      </c>
      <c r="L12">
        <v>9</v>
      </c>
      <c r="M12" t="s">
        <v>1352</v>
      </c>
      <c r="N12">
        <v>28</v>
      </c>
      <c r="O12">
        <v>28</v>
      </c>
    </row>
    <row r="13" spans="1:16" ht="66" customHeight="1" x14ac:dyDescent="0.25">
      <c r="A13" s="3" t="s">
        <v>1204</v>
      </c>
      <c r="B13" s="115"/>
      <c r="C13" s="14" t="s">
        <v>1193</v>
      </c>
      <c r="D13" s="5" t="s">
        <v>1117</v>
      </c>
      <c r="E13" s="5" t="s">
        <v>1118</v>
      </c>
      <c r="F13" s="29"/>
      <c r="G13" s="115"/>
      <c r="H13" s="115"/>
      <c r="L13">
        <v>8</v>
      </c>
      <c r="M13" t="s">
        <v>1353</v>
      </c>
      <c r="N13">
        <v>35</v>
      </c>
      <c r="O13">
        <v>35</v>
      </c>
    </row>
    <row r="14" spans="1:16" ht="63.75" customHeight="1" x14ac:dyDescent="0.25">
      <c r="A14" s="3"/>
      <c r="B14" s="115"/>
      <c r="C14" s="29"/>
      <c r="D14" s="5" t="s">
        <v>1119</v>
      </c>
      <c r="E14" s="5" t="s">
        <v>1120</v>
      </c>
      <c r="F14" s="29"/>
      <c r="G14" s="115"/>
      <c r="H14" s="115"/>
      <c r="L14">
        <v>14</v>
      </c>
      <c r="M14" t="s">
        <v>1354</v>
      </c>
      <c r="N14">
        <v>35</v>
      </c>
      <c r="O14">
        <v>35</v>
      </c>
    </row>
    <row r="15" spans="1:16" ht="69.75" customHeight="1" x14ac:dyDescent="0.25">
      <c r="A15" s="3" t="s">
        <v>1205</v>
      </c>
      <c r="B15" s="115"/>
      <c r="C15" s="14" t="s">
        <v>1192</v>
      </c>
      <c r="D15" s="5" t="s">
        <v>1121</v>
      </c>
      <c r="E15" s="5" t="s">
        <v>1122</v>
      </c>
      <c r="F15" s="29"/>
      <c r="G15" s="115"/>
      <c r="H15" s="115"/>
      <c r="L15">
        <f>SUM(L7:L14)</f>
        <v>134</v>
      </c>
      <c r="N15">
        <f>SUM(N7:N14)</f>
        <v>513</v>
      </c>
      <c r="O15">
        <f>SUM(O7:O14)</f>
        <v>428</v>
      </c>
      <c r="P15" t="s">
        <v>1358</v>
      </c>
    </row>
    <row r="16" spans="1:16" ht="41.25" customHeight="1" x14ac:dyDescent="0.25">
      <c r="A16" s="3"/>
      <c r="B16" s="115"/>
      <c r="C16" s="29"/>
      <c r="D16" s="4" t="s">
        <v>12</v>
      </c>
      <c r="E16" s="4" t="s">
        <v>1123</v>
      </c>
      <c r="F16" s="29"/>
      <c r="G16" s="115"/>
      <c r="H16" s="115"/>
      <c r="O16">
        <f>428-13</f>
        <v>415</v>
      </c>
      <c r="P16" t="s">
        <v>1357</v>
      </c>
    </row>
    <row r="17" spans="1:8" ht="41.25" customHeight="1" x14ac:dyDescent="0.25">
      <c r="A17" s="3"/>
      <c r="B17" s="115"/>
      <c r="C17" s="29"/>
      <c r="D17" s="14" t="s">
        <v>1124</v>
      </c>
      <c r="E17" s="14" t="s">
        <v>1125</v>
      </c>
      <c r="F17" s="29"/>
      <c r="G17" s="115"/>
      <c r="H17" s="115"/>
    </row>
    <row r="18" spans="1:8" ht="81" customHeight="1" x14ac:dyDescent="0.25">
      <c r="A18" s="3" t="s">
        <v>1206</v>
      </c>
      <c r="B18" s="115"/>
      <c r="C18" s="52" t="s">
        <v>14</v>
      </c>
      <c r="D18" s="5" t="s">
        <v>1126</v>
      </c>
      <c r="E18" s="14" t="s">
        <v>15</v>
      </c>
      <c r="F18" s="29"/>
      <c r="G18" s="115"/>
      <c r="H18" s="115"/>
    </row>
    <row r="19" spans="1:8" ht="41.25" customHeight="1" x14ac:dyDescent="0.25">
      <c r="A19" s="3"/>
      <c r="B19" s="115"/>
      <c r="C19" s="29"/>
      <c r="D19" s="4" t="s">
        <v>1127</v>
      </c>
      <c r="E19" s="5" t="s">
        <v>1128</v>
      </c>
      <c r="F19" s="29"/>
      <c r="G19" s="115"/>
      <c r="H19" s="115"/>
    </row>
    <row r="20" spans="1:8" ht="75.75" customHeight="1" x14ac:dyDescent="0.25">
      <c r="A20" s="3"/>
      <c r="C20" s="29"/>
      <c r="D20" s="5" t="s">
        <v>1129</v>
      </c>
      <c r="E20" s="14" t="s">
        <v>1130</v>
      </c>
      <c r="F20" s="29"/>
      <c r="G20" s="115"/>
      <c r="H20" s="115"/>
    </row>
    <row r="21" spans="1:8" ht="41.25" customHeight="1" x14ac:dyDescent="0.25">
      <c r="A21" s="3"/>
      <c r="B21" s="115"/>
      <c r="C21" s="29"/>
      <c r="D21" s="4" t="s">
        <v>1131</v>
      </c>
      <c r="E21" s="5" t="s">
        <v>1132</v>
      </c>
      <c r="F21" s="29"/>
      <c r="G21" s="115"/>
      <c r="H21" s="115"/>
    </row>
    <row r="22" spans="1:8" ht="41.25" customHeight="1" x14ac:dyDescent="0.25">
      <c r="A22" s="3"/>
      <c r="B22" s="115"/>
      <c r="C22" s="29"/>
      <c r="D22" s="5" t="s">
        <v>1133</v>
      </c>
      <c r="E22" s="14" t="s">
        <v>1130</v>
      </c>
      <c r="F22" s="29"/>
      <c r="G22" s="115"/>
      <c r="H22" s="115"/>
    </row>
    <row r="23" spans="1:8" ht="41.25" customHeight="1" x14ac:dyDescent="0.25">
      <c r="A23" s="3"/>
      <c r="B23" s="115"/>
      <c r="C23" s="29"/>
      <c r="D23" s="4" t="s">
        <v>1134</v>
      </c>
      <c r="E23" s="5" t="s">
        <v>1135</v>
      </c>
      <c r="F23" s="29"/>
      <c r="G23" s="115"/>
      <c r="H23" s="115"/>
    </row>
    <row r="24" spans="1:8" ht="41.25" customHeight="1" x14ac:dyDescent="0.25">
      <c r="A24" s="3"/>
      <c r="B24" s="115"/>
      <c r="C24" s="29"/>
      <c r="D24" s="5" t="s">
        <v>1136</v>
      </c>
      <c r="E24" s="14" t="s">
        <v>1137</v>
      </c>
      <c r="F24" s="29"/>
      <c r="G24" s="115"/>
      <c r="H24" s="115"/>
    </row>
    <row r="25" spans="1:8" ht="41.25" customHeight="1" x14ac:dyDescent="0.25">
      <c r="A25" s="3"/>
      <c r="B25" s="115"/>
      <c r="C25" s="29"/>
      <c r="D25" s="4" t="s">
        <v>1138</v>
      </c>
      <c r="E25" s="10" t="s">
        <v>1139</v>
      </c>
      <c r="F25" s="29"/>
      <c r="G25" s="115"/>
      <c r="H25" s="115"/>
    </row>
    <row r="26" spans="1:8" ht="41.25" customHeight="1" x14ac:dyDescent="0.25">
      <c r="A26" s="3"/>
      <c r="B26" s="115"/>
      <c r="C26" s="29"/>
      <c r="D26" s="4" t="s">
        <v>1140</v>
      </c>
      <c r="E26" s="5" t="s">
        <v>1141</v>
      </c>
      <c r="G26" s="115"/>
      <c r="H26" s="107" t="s">
        <v>1066</v>
      </c>
    </row>
    <row r="27" spans="1:8" ht="41.25" customHeight="1" x14ac:dyDescent="0.25">
      <c r="A27" s="3"/>
      <c r="B27" s="115"/>
      <c r="C27" s="29"/>
      <c r="D27" s="5" t="s">
        <v>1133</v>
      </c>
      <c r="E27" s="14" t="s">
        <v>1130</v>
      </c>
      <c r="F27" s="29"/>
      <c r="G27" s="115"/>
      <c r="H27" s="115"/>
    </row>
    <row r="28" spans="1:8" ht="41.25" customHeight="1" x14ac:dyDescent="0.25">
      <c r="A28" s="3"/>
      <c r="B28" s="115"/>
      <c r="C28" s="29"/>
      <c r="D28" s="4" t="s">
        <v>1134</v>
      </c>
      <c r="E28" s="5" t="s">
        <v>1135</v>
      </c>
      <c r="F28" s="29"/>
      <c r="G28" s="115"/>
      <c r="H28" s="115"/>
    </row>
    <row r="29" spans="1:8" ht="41.25" customHeight="1" x14ac:dyDescent="0.25">
      <c r="A29" s="3"/>
      <c r="B29" s="115"/>
      <c r="C29" s="29"/>
      <c r="D29" s="5" t="s">
        <v>1142</v>
      </c>
      <c r="E29" s="14" t="s">
        <v>1143</v>
      </c>
      <c r="F29" s="29"/>
      <c r="G29" s="115"/>
      <c r="H29" s="115"/>
    </row>
    <row r="30" spans="1:8" ht="41.25" customHeight="1" x14ac:dyDescent="0.25">
      <c r="A30" s="3"/>
      <c r="B30" s="115"/>
      <c r="C30" s="29"/>
      <c r="D30" s="4" t="s">
        <v>1144</v>
      </c>
      <c r="E30" s="5" t="s">
        <v>1145</v>
      </c>
      <c r="F30" s="29"/>
      <c r="G30" s="115"/>
      <c r="H30" s="115"/>
    </row>
    <row r="31" spans="1:8" ht="41.25" customHeight="1" x14ac:dyDescent="0.25">
      <c r="A31" s="3"/>
      <c r="B31" s="115"/>
      <c r="C31" s="29"/>
      <c r="D31" s="5" t="s">
        <v>16</v>
      </c>
      <c r="E31" s="5" t="s">
        <v>1146</v>
      </c>
      <c r="F31" s="29"/>
      <c r="G31" s="115"/>
      <c r="H31" s="115"/>
    </row>
    <row r="32" spans="1:8" ht="69.75" customHeight="1" x14ac:dyDescent="0.25">
      <c r="A32" s="3" t="s">
        <v>1207</v>
      </c>
      <c r="B32" s="115"/>
      <c r="C32" s="14" t="s">
        <v>1194</v>
      </c>
      <c r="D32" s="4" t="s">
        <v>1147</v>
      </c>
      <c r="E32" s="4" t="s">
        <v>1148</v>
      </c>
      <c r="F32" s="29"/>
      <c r="G32" s="115"/>
      <c r="H32" s="115"/>
    </row>
    <row r="33" spans="1:8" ht="41.25" customHeight="1" x14ac:dyDescent="0.25">
      <c r="A33" s="3"/>
      <c r="B33" s="115"/>
      <c r="C33" s="14"/>
      <c r="D33" s="4" t="s">
        <v>1149</v>
      </c>
      <c r="E33" s="4" t="s">
        <v>1150</v>
      </c>
      <c r="F33" s="29"/>
      <c r="G33" s="115"/>
      <c r="H33" s="115"/>
    </row>
    <row r="34" spans="1:8" ht="87" customHeight="1" x14ac:dyDescent="0.25">
      <c r="A34" s="3" t="s">
        <v>1208</v>
      </c>
      <c r="C34" s="52" t="s">
        <v>17</v>
      </c>
      <c r="D34" s="4" t="s">
        <v>1151</v>
      </c>
      <c r="E34" s="5" t="s">
        <v>1152</v>
      </c>
      <c r="F34" s="29"/>
      <c r="G34" s="115"/>
      <c r="H34" s="115"/>
    </row>
    <row r="35" spans="1:8" ht="41.25" customHeight="1" x14ac:dyDescent="0.25">
      <c r="A35" s="3"/>
      <c r="B35" s="115"/>
      <c r="C35" s="29"/>
      <c r="D35" s="4" t="s">
        <v>1153</v>
      </c>
      <c r="E35" s="5" t="s">
        <v>1152</v>
      </c>
      <c r="F35" s="29"/>
      <c r="G35" s="115"/>
      <c r="H35" s="115"/>
    </row>
    <row r="36" spans="1:8" ht="41.25" customHeight="1" x14ac:dyDescent="0.25">
      <c r="A36" s="3"/>
      <c r="B36" s="115"/>
      <c r="C36" s="29"/>
      <c r="D36" s="5" t="s">
        <v>1154</v>
      </c>
      <c r="E36" s="5" t="s">
        <v>1155</v>
      </c>
      <c r="F36" s="29"/>
      <c r="G36" s="115"/>
      <c r="H36" s="115"/>
    </row>
    <row r="37" spans="1:8" ht="41.25" customHeight="1" x14ac:dyDescent="0.25">
      <c r="A37" s="3"/>
      <c r="B37" s="115"/>
      <c r="C37" s="29"/>
      <c r="D37" s="5" t="s">
        <v>1156</v>
      </c>
      <c r="E37" s="5" t="s">
        <v>1157</v>
      </c>
      <c r="F37" s="29"/>
      <c r="G37" s="115"/>
      <c r="H37" s="115"/>
    </row>
    <row r="38" spans="1:8" ht="41.25" customHeight="1" x14ac:dyDescent="0.25">
      <c r="A38" s="3"/>
      <c r="B38" s="115"/>
      <c r="C38" s="29"/>
      <c r="D38" s="5" t="s">
        <v>1158</v>
      </c>
      <c r="E38" s="5" t="s">
        <v>1159</v>
      </c>
      <c r="F38" s="29"/>
      <c r="G38" s="115"/>
      <c r="H38" s="115"/>
    </row>
    <row r="39" spans="1:8" ht="41.25" customHeight="1" x14ac:dyDescent="0.25">
      <c r="A39" s="3"/>
      <c r="B39" s="115"/>
      <c r="C39" s="29"/>
      <c r="D39" s="5" t="s">
        <v>1160</v>
      </c>
      <c r="E39" s="5" t="s">
        <v>1161</v>
      </c>
      <c r="F39" s="29"/>
      <c r="G39" s="115"/>
      <c r="H39" s="115"/>
    </row>
    <row r="40" spans="1:8" ht="41.25" customHeight="1" x14ac:dyDescent="0.25">
      <c r="A40" s="3"/>
      <c r="B40" s="115"/>
      <c r="C40" s="29"/>
      <c r="D40" s="5" t="s">
        <v>1162</v>
      </c>
      <c r="E40" s="19" t="s">
        <v>1163</v>
      </c>
      <c r="F40" s="29"/>
      <c r="G40" s="115"/>
      <c r="H40" s="115"/>
    </row>
    <row r="41" spans="1:8" ht="41.25" customHeight="1" x14ac:dyDescent="0.25">
      <c r="A41" s="3" t="s">
        <v>1209</v>
      </c>
      <c r="B41" s="4"/>
      <c r="C41" s="52" t="s">
        <v>1195</v>
      </c>
      <c r="D41" s="4" t="s">
        <v>1164</v>
      </c>
      <c r="E41" s="4" t="s">
        <v>1165</v>
      </c>
      <c r="F41" s="29"/>
      <c r="G41" s="115"/>
      <c r="H41" s="115"/>
    </row>
    <row r="42" spans="1:8" ht="41.25" customHeight="1" x14ac:dyDescent="0.25">
      <c r="A42" s="3"/>
      <c r="C42" s="29"/>
      <c r="D42" s="5" t="s">
        <v>1166</v>
      </c>
      <c r="E42" s="4" t="s">
        <v>1167</v>
      </c>
      <c r="F42" s="29"/>
      <c r="G42" s="115"/>
      <c r="H42" s="115"/>
    </row>
    <row r="43" spans="1:8" ht="41.25" customHeight="1" x14ac:dyDescent="0.25">
      <c r="A43" s="3"/>
      <c r="B43" s="4"/>
      <c r="C43" s="29"/>
      <c r="D43" s="5" t="s">
        <v>1168</v>
      </c>
      <c r="E43" s="19" t="s">
        <v>1169</v>
      </c>
      <c r="F43" s="29"/>
      <c r="G43" s="115"/>
      <c r="H43" s="115"/>
    </row>
    <row r="44" spans="1:8" ht="41.25" customHeight="1" x14ac:dyDescent="0.25">
      <c r="A44" s="3" t="s">
        <v>1210</v>
      </c>
      <c r="B44" s="4"/>
      <c r="C44" s="4" t="s">
        <v>10</v>
      </c>
      <c r="D44" s="5" t="s">
        <v>1170</v>
      </c>
      <c r="E44" s="14" t="s">
        <v>1171</v>
      </c>
      <c r="F44" s="29"/>
      <c r="G44" s="115"/>
      <c r="H44" s="115"/>
    </row>
    <row r="45" spans="1:8" ht="41.25" customHeight="1" x14ac:dyDescent="0.25">
      <c r="A45" s="3"/>
      <c r="B45" s="4"/>
      <c r="C45" s="29"/>
      <c r="D45" s="5" t="s">
        <v>1172</v>
      </c>
      <c r="E45" s="14" t="s">
        <v>1173</v>
      </c>
      <c r="F45" s="29"/>
      <c r="G45" s="115"/>
      <c r="H45" s="115"/>
    </row>
    <row r="46" spans="1:8" ht="41.25" customHeight="1" x14ac:dyDescent="0.25">
      <c r="A46" s="3" t="s">
        <v>1211</v>
      </c>
      <c r="B46" s="115"/>
      <c r="C46" s="14" t="s">
        <v>1197</v>
      </c>
      <c r="D46" s="29" t="s">
        <v>1174</v>
      </c>
      <c r="E46" s="14" t="s">
        <v>1175</v>
      </c>
      <c r="F46" s="29"/>
      <c r="G46" s="115"/>
      <c r="H46" s="115"/>
    </row>
    <row r="47" spans="1:8" ht="41.25" customHeight="1" x14ac:dyDescent="0.25">
      <c r="A47" s="3"/>
      <c r="B47" s="115"/>
      <c r="C47" s="29"/>
      <c r="D47" s="29" t="s">
        <v>1176</v>
      </c>
      <c r="E47" s="14" t="s">
        <v>1177</v>
      </c>
      <c r="F47" s="29"/>
      <c r="G47" s="115"/>
      <c r="H47" s="115"/>
    </row>
    <row r="48" spans="1:8" ht="48.75" customHeight="1" x14ac:dyDescent="0.25">
      <c r="A48" s="3" t="s">
        <v>1212</v>
      </c>
      <c r="C48" s="52" t="s">
        <v>9</v>
      </c>
      <c r="D48" s="116" t="s">
        <v>1178</v>
      </c>
      <c r="E48" s="5" t="s">
        <v>1179</v>
      </c>
      <c r="F48" s="29"/>
      <c r="G48" s="115"/>
      <c r="H48" s="115"/>
    </row>
    <row r="49" spans="1:8" ht="52.5" customHeight="1" x14ac:dyDescent="0.25">
      <c r="A49" s="3" t="s">
        <v>1213</v>
      </c>
      <c r="B49" s="115"/>
      <c r="C49" s="14" t="s">
        <v>1196</v>
      </c>
      <c r="D49" s="29" t="s">
        <v>1180</v>
      </c>
      <c r="E49" s="14" t="s">
        <v>1181</v>
      </c>
      <c r="F49" s="29"/>
      <c r="G49" s="115"/>
      <c r="H49" s="115"/>
    </row>
    <row r="50" spans="1:8" ht="41.25" customHeight="1" x14ac:dyDescent="0.25">
      <c r="A50" s="3"/>
      <c r="B50" s="115"/>
      <c r="C50" s="29"/>
      <c r="D50" s="5" t="s">
        <v>1182</v>
      </c>
      <c r="E50" s="14" t="s">
        <v>1183</v>
      </c>
      <c r="F50" s="29"/>
      <c r="G50" s="115"/>
      <c r="H50" s="115"/>
    </row>
    <row r="51" spans="1:8" ht="52.5" customHeight="1" x14ac:dyDescent="0.25">
      <c r="A51" s="3" t="s">
        <v>1214</v>
      </c>
      <c r="C51" s="52" t="s">
        <v>18</v>
      </c>
      <c r="D51" s="14" t="s">
        <v>1188</v>
      </c>
      <c r="E51" s="14" t="s">
        <v>1189</v>
      </c>
      <c r="F51" s="29"/>
      <c r="G51" s="115"/>
      <c r="H51" s="115"/>
    </row>
    <row r="52" spans="1:8" ht="41.25" customHeight="1" x14ac:dyDescent="0.25">
      <c r="A52" s="3" t="s">
        <v>11</v>
      </c>
      <c r="B52" s="296" t="s">
        <v>1198</v>
      </c>
      <c r="C52" s="297"/>
      <c r="D52" s="297"/>
      <c r="E52" s="297"/>
      <c r="F52" s="297"/>
      <c r="G52" s="297"/>
      <c r="H52" s="298"/>
    </row>
    <row r="53" spans="1:8" ht="41.25" customHeight="1" x14ac:dyDescent="0.25">
      <c r="A53" s="3" t="s">
        <v>1215</v>
      </c>
      <c r="B53" s="115"/>
      <c r="C53" s="14" t="s">
        <v>1199</v>
      </c>
      <c r="D53" s="14" t="s">
        <v>1184</v>
      </c>
      <c r="E53" s="14" t="s">
        <v>1185</v>
      </c>
      <c r="F53" s="115"/>
      <c r="G53" s="115"/>
      <c r="H53" s="115"/>
    </row>
    <row r="54" spans="1:8" ht="41.25" customHeight="1" x14ac:dyDescent="0.25">
      <c r="A54" s="3"/>
      <c r="B54" s="115"/>
      <c r="C54" s="29"/>
      <c r="D54" s="14" t="s">
        <v>1186</v>
      </c>
      <c r="E54" s="14" t="s">
        <v>1187</v>
      </c>
      <c r="F54" s="115"/>
      <c r="G54" s="115"/>
      <c r="H54" s="115"/>
    </row>
    <row r="55" spans="1:8" ht="41.25" customHeight="1" x14ac:dyDescent="0.25">
      <c r="A55" s="3" t="s">
        <v>1216</v>
      </c>
      <c r="C55" s="52" t="s">
        <v>1200</v>
      </c>
      <c r="D55" s="5" t="s">
        <v>1217</v>
      </c>
      <c r="E55" s="14" t="s">
        <v>1187</v>
      </c>
      <c r="F55" s="115"/>
      <c r="G55" s="115"/>
      <c r="H55" s="115"/>
    </row>
    <row r="56" spans="1:8" ht="15.95" customHeight="1" x14ac:dyDescent="0.25">
      <c r="A56" s="280" t="s">
        <v>19</v>
      </c>
      <c r="B56" s="281"/>
      <c r="C56" s="281"/>
      <c r="D56" s="281"/>
      <c r="E56" s="281"/>
      <c r="F56" s="281"/>
      <c r="G56" s="281"/>
      <c r="H56" s="282"/>
    </row>
    <row r="57" spans="1:8" ht="32.25" customHeight="1" x14ac:dyDescent="0.25">
      <c r="A57" s="3" t="s">
        <v>1059</v>
      </c>
      <c r="B57" s="299" t="s">
        <v>20</v>
      </c>
      <c r="C57" s="285"/>
      <c r="D57" s="285"/>
      <c r="E57" s="285"/>
      <c r="F57" s="285"/>
      <c r="G57" s="285"/>
      <c r="H57" s="300"/>
    </row>
    <row r="58" spans="1:8" ht="90" x14ac:dyDescent="0.25">
      <c r="A58" s="3" t="s">
        <v>1222</v>
      </c>
      <c r="B58" s="4"/>
      <c r="C58" s="17" t="s">
        <v>21</v>
      </c>
      <c r="D58" s="18" t="s">
        <v>22</v>
      </c>
      <c r="E58" s="30" t="s">
        <v>23</v>
      </c>
      <c r="F58" s="19"/>
      <c r="G58" s="29"/>
      <c r="H58" s="29"/>
    </row>
    <row r="59" spans="1:8" ht="30" x14ac:dyDescent="0.25">
      <c r="A59" s="3"/>
      <c r="B59" s="4"/>
      <c r="C59" s="4"/>
      <c r="D59" s="19" t="s">
        <v>24</v>
      </c>
      <c r="E59" s="76" t="s">
        <v>25</v>
      </c>
      <c r="F59" s="20"/>
      <c r="G59" s="29"/>
      <c r="H59" s="29"/>
    </row>
    <row r="60" spans="1:8" x14ac:dyDescent="0.25">
      <c r="A60" s="3"/>
      <c r="B60" s="4"/>
      <c r="C60" s="4"/>
      <c r="D60" s="19" t="s">
        <v>26</v>
      </c>
      <c r="E60" s="30" t="s">
        <v>27</v>
      </c>
      <c r="F60" s="19"/>
      <c r="G60" s="24"/>
      <c r="H60" s="19"/>
    </row>
    <row r="61" spans="1:8" ht="42.75" customHeight="1" x14ac:dyDescent="0.25">
      <c r="A61" s="3"/>
      <c r="B61" s="17"/>
      <c r="C61" s="4"/>
      <c r="D61" s="14" t="s">
        <v>28</v>
      </c>
      <c r="E61" s="85" t="s">
        <v>29</v>
      </c>
      <c r="F61" s="14"/>
      <c r="G61" s="29"/>
      <c r="H61" s="29"/>
    </row>
    <row r="62" spans="1:8" ht="110.25" customHeight="1" x14ac:dyDescent="0.25">
      <c r="A62" s="3" t="s">
        <v>1223</v>
      </c>
      <c r="B62" s="4"/>
      <c r="C62" s="4" t="s">
        <v>30</v>
      </c>
      <c r="D62" s="5" t="s">
        <v>31</v>
      </c>
      <c r="E62" s="30" t="s">
        <v>32</v>
      </c>
      <c r="F62" s="5"/>
      <c r="G62" s="104"/>
      <c r="H62" s="105"/>
    </row>
    <row r="63" spans="1:8" ht="117.75" customHeight="1" x14ac:dyDescent="0.25">
      <c r="A63" s="3"/>
      <c r="B63" s="4"/>
      <c r="C63" s="4"/>
      <c r="D63" s="5" t="s">
        <v>33</v>
      </c>
      <c r="E63" s="82" t="s">
        <v>34</v>
      </c>
      <c r="F63" s="5"/>
      <c r="G63" s="105"/>
      <c r="H63" s="12"/>
    </row>
    <row r="64" spans="1:8" ht="63" customHeight="1" x14ac:dyDescent="0.25">
      <c r="A64" s="3" t="s">
        <v>1224</v>
      </c>
      <c r="B64" s="4"/>
      <c r="C64" s="4" t="s">
        <v>35</v>
      </c>
      <c r="D64" s="5" t="s">
        <v>36</v>
      </c>
      <c r="E64" s="82" t="s">
        <v>37</v>
      </c>
      <c r="F64" s="5"/>
      <c r="G64" s="29"/>
      <c r="H64" s="29"/>
    </row>
    <row r="65" spans="1:8" ht="47.1" customHeight="1" x14ac:dyDescent="0.25">
      <c r="A65" s="3"/>
      <c r="C65" s="4"/>
      <c r="D65" s="5" t="s">
        <v>38</v>
      </c>
      <c r="E65" s="66" t="s">
        <v>39</v>
      </c>
      <c r="F65" s="9"/>
      <c r="G65" s="29"/>
      <c r="H65" s="29"/>
    </row>
    <row r="66" spans="1:8" ht="27.75" customHeight="1" x14ac:dyDescent="0.25">
      <c r="A66" s="3" t="s">
        <v>40</v>
      </c>
      <c r="B66" s="299" t="s">
        <v>41</v>
      </c>
      <c r="C66" s="285"/>
      <c r="D66" s="285"/>
      <c r="E66" s="285"/>
      <c r="F66" s="285"/>
      <c r="G66" s="285"/>
      <c r="H66" s="300"/>
    </row>
    <row r="67" spans="1:8" ht="61.5" customHeight="1" x14ac:dyDescent="0.25">
      <c r="A67" s="3" t="s">
        <v>1225</v>
      </c>
      <c r="B67" s="4"/>
      <c r="C67" s="4" t="s">
        <v>42</v>
      </c>
      <c r="D67" s="19" t="s">
        <v>43</v>
      </c>
      <c r="E67" s="30" t="s">
        <v>44</v>
      </c>
      <c r="F67" s="19"/>
      <c r="G67" s="29"/>
      <c r="H67" s="29"/>
    </row>
    <row r="68" spans="1:8" ht="30" x14ac:dyDescent="0.25">
      <c r="A68" s="3"/>
      <c r="B68" s="4"/>
      <c r="C68" s="4"/>
      <c r="D68" s="6" t="s">
        <v>45</v>
      </c>
      <c r="E68" s="85" t="s">
        <v>46</v>
      </c>
      <c r="F68" s="14"/>
      <c r="G68" s="19"/>
      <c r="H68" s="29"/>
    </row>
    <row r="69" spans="1:8" ht="31.5" x14ac:dyDescent="0.25">
      <c r="A69" s="3"/>
      <c r="B69" s="4"/>
      <c r="C69" s="4"/>
      <c r="D69" s="4" t="s">
        <v>47</v>
      </c>
      <c r="E69" s="30" t="s">
        <v>48</v>
      </c>
      <c r="F69" s="19"/>
      <c r="G69" s="35"/>
      <c r="H69" s="29"/>
    </row>
    <row r="70" spans="1:8" ht="153.75" customHeight="1" x14ac:dyDescent="0.25">
      <c r="A70" s="3"/>
      <c r="B70" s="4"/>
      <c r="D70" s="23" t="s">
        <v>49</v>
      </c>
      <c r="E70" s="21" t="s">
        <v>50</v>
      </c>
      <c r="F70" s="24"/>
      <c r="G70" s="29"/>
      <c r="H70" s="29"/>
    </row>
    <row r="71" spans="1:8" ht="77.25" customHeight="1" x14ac:dyDescent="0.25">
      <c r="A71" s="3" t="s">
        <v>1226</v>
      </c>
      <c r="B71" s="4"/>
      <c r="C71" s="4" t="s">
        <v>51</v>
      </c>
      <c r="D71" s="6" t="s">
        <v>52</v>
      </c>
      <c r="E71" s="86" t="s">
        <v>53</v>
      </c>
      <c r="F71" s="25"/>
      <c r="G71" s="29"/>
      <c r="H71" s="29"/>
    </row>
    <row r="72" spans="1:8" ht="62.25" customHeight="1" x14ac:dyDescent="0.25">
      <c r="A72" s="3" t="s">
        <v>1227</v>
      </c>
      <c r="B72" s="4"/>
      <c r="C72" s="17" t="s">
        <v>54</v>
      </c>
      <c r="D72" s="19" t="s">
        <v>55</v>
      </c>
      <c r="E72" s="30" t="s">
        <v>56</v>
      </c>
      <c r="F72" s="19"/>
      <c r="G72" s="29"/>
      <c r="H72" s="29"/>
    </row>
    <row r="73" spans="1:8" ht="66.75" customHeight="1" x14ac:dyDescent="0.25">
      <c r="A73" s="3"/>
      <c r="B73" s="4"/>
      <c r="C73" s="4"/>
      <c r="D73" s="26" t="s">
        <v>57</v>
      </c>
      <c r="E73" s="73" t="s">
        <v>58</v>
      </c>
      <c r="F73" s="27"/>
      <c r="G73" s="29"/>
      <c r="H73" s="29"/>
    </row>
    <row r="74" spans="1:8" ht="33" customHeight="1" x14ac:dyDescent="0.25">
      <c r="A74" s="3" t="s">
        <v>59</v>
      </c>
      <c r="B74" s="299" t="s">
        <v>60</v>
      </c>
      <c r="C74" s="285"/>
      <c r="D74" s="285"/>
      <c r="E74" s="285"/>
      <c r="F74" s="285"/>
      <c r="G74" s="285"/>
      <c r="H74" s="300"/>
    </row>
    <row r="75" spans="1:8" ht="106.5" customHeight="1" x14ac:dyDescent="0.25">
      <c r="A75" s="3" t="s">
        <v>1228</v>
      </c>
      <c r="B75" s="4"/>
      <c r="C75" s="4" t="s">
        <v>61</v>
      </c>
      <c r="D75" s="5" t="s">
        <v>62</v>
      </c>
      <c r="E75" s="83"/>
      <c r="F75" s="13"/>
      <c r="G75" s="13"/>
      <c r="H75" s="29"/>
    </row>
    <row r="76" spans="1:8" ht="79.5" customHeight="1" x14ac:dyDescent="0.25">
      <c r="A76" s="3"/>
      <c r="B76" s="4"/>
      <c r="C76" s="4"/>
      <c r="D76" s="4" t="s">
        <v>63</v>
      </c>
      <c r="E76" s="21" t="s">
        <v>64</v>
      </c>
      <c r="F76" s="24"/>
      <c r="G76" s="106"/>
      <c r="H76" s="29"/>
    </row>
    <row r="77" spans="1:8" ht="70.5" customHeight="1" x14ac:dyDescent="0.25">
      <c r="A77" s="3" t="s">
        <v>1229</v>
      </c>
      <c r="B77" s="4"/>
      <c r="C77" s="4" t="s">
        <v>65</v>
      </c>
      <c r="D77" s="14" t="s">
        <v>66</v>
      </c>
      <c r="E77" s="85" t="s">
        <v>67</v>
      </c>
      <c r="F77" s="14"/>
      <c r="G77" s="103"/>
      <c r="H77" s="29"/>
    </row>
    <row r="78" spans="1:8" ht="51.75" customHeight="1" x14ac:dyDescent="0.25">
      <c r="A78" s="3" t="s">
        <v>1230</v>
      </c>
      <c r="B78" s="4"/>
      <c r="C78" s="4" t="s">
        <v>68</v>
      </c>
      <c r="D78" s="4" t="s">
        <v>69</v>
      </c>
      <c r="E78" s="66" t="s">
        <v>70</v>
      </c>
      <c r="F78" s="9"/>
      <c r="G78" s="29"/>
      <c r="H78" s="29"/>
    </row>
    <row r="79" spans="1:8" ht="30" x14ac:dyDescent="0.25">
      <c r="A79" s="3"/>
      <c r="B79" s="4"/>
      <c r="C79" s="4"/>
      <c r="D79" s="14" t="s">
        <v>71</v>
      </c>
      <c r="E79" s="85" t="s">
        <v>72</v>
      </c>
      <c r="F79" s="14"/>
      <c r="G79" s="29"/>
      <c r="H79" s="29"/>
    </row>
    <row r="80" spans="1:8" x14ac:dyDescent="0.25">
      <c r="A80" s="3"/>
      <c r="B80" s="4"/>
      <c r="C80" s="4"/>
      <c r="D80" s="14" t="s">
        <v>73</v>
      </c>
      <c r="E80" s="85" t="s">
        <v>74</v>
      </c>
      <c r="F80" s="14"/>
      <c r="G80" s="29"/>
      <c r="H80" s="29"/>
    </row>
    <row r="81" spans="1:8" ht="27" customHeight="1" x14ac:dyDescent="0.25">
      <c r="A81" s="3" t="s">
        <v>75</v>
      </c>
      <c r="B81" s="299" t="s">
        <v>76</v>
      </c>
      <c r="C81" s="285"/>
      <c r="D81" s="285"/>
      <c r="E81" s="285"/>
      <c r="F81" s="285"/>
      <c r="G81" s="285"/>
      <c r="H81" s="300"/>
    </row>
    <row r="82" spans="1:8" ht="50.25" customHeight="1" x14ac:dyDescent="0.25">
      <c r="A82" s="3" t="s">
        <v>1231</v>
      </c>
      <c r="B82" s="4"/>
      <c r="C82" s="17" t="s">
        <v>77</v>
      </c>
      <c r="D82" s="19" t="s">
        <v>78</v>
      </c>
      <c r="E82" s="87" t="s">
        <v>79</v>
      </c>
      <c r="F82" s="28"/>
      <c r="G82" s="29"/>
      <c r="H82" s="29"/>
    </row>
    <row r="83" spans="1:8" x14ac:dyDescent="0.25">
      <c r="A83" s="3"/>
      <c r="B83" s="4"/>
      <c r="C83" s="4"/>
      <c r="D83" s="19" t="s">
        <v>80</v>
      </c>
      <c r="E83" s="30" t="s">
        <v>81</v>
      </c>
      <c r="F83" s="19"/>
      <c r="G83" s="29"/>
      <c r="H83" s="29"/>
    </row>
    <row r="84" spans="1:8" ht="52.5" customHeight="1" x14ac:dyDescent="0.25">
      <c r="A84" s="3" t="s">
        <v>1232</v>
      </c>
      <c r="B84" s="4"/>
      <c r="C84" s="4" t="s">
        <v>82</v>
      </c>
      <c r="D84" s="26" t="s">
        <v>83</v>
      </c>
      <c r="E84" s="85" t="s">
        <v>84</v>
      </c>
      <c r="F84" s="14"/>
      <c r="G84" s="29"/>
      <c r="H84" s="29"/>
    </row>
    <row r="85" spans="1:8" ht="47.25" x14ac:dyDescent="0.25">
      <c r="A85" s="3" t="s">
        <v>1233</v>
      </c>
      <c r="B85" s="4"/>
      <c r="C85" s="17" t="s">
        <v>85</v>
      </c>
      <c r="D85" s="19" t="s">
        <v>86</v>
      </c>
      <c r="E85" s="85" t="s">
        <v>87</v>
      </c>
      <c r="F85" s="14"/>
      <c r="G85" s="29"/>
      <c r="H85" s="29"/>
    </row>
    <row r="86" spans="1:8" ht="30" x14ac:dyDescent="0.25">
      <c r="A86" s="3"/>
      <c r="B86" s="4"/>
      <c r="C86" s="17"/>
      <c r="D86" s="19" t="s">
        <v>88</v>
      </c>
      <c r="E86" s="85" t="s">
        <v>89</v>
      </c>
      <c r="F86" s="14"/>
      <c r="H86" s="107" t="s">
        <v>90</v>
      </c>
    </row>
    <row r="87" spans="1:8" ht="37.5" customHeight="1" x14ac:dyDescent="0.25">
      <c r="A87" s="3" t="s">
        <v>91</v>
      </c>
      <c r="B87" s="299" t="s">
        <v>92</v>
      </c>
      <c r="C87" s="285"/>
      <c r="D87" s="285"/>
      <c r="E87" s="285"/>
      <c r="F87" s="285"/>
      <c r="G87" s="285"/>
      <c r="H87" s="300"/>
    </row>
    <row r="88" spans="1:8" ht="47.25" x14ac:dyDescent="0.25">
      <c r="A88" s="3" t="s">
        <v>1234</v>
      </c>
      <c r="B88" s="4"/>
      <c r="C88" s="4" t="s">
        <v>93</v>
      </c>
      <c r="D88" s="4" t="s">
        <v>94</v>
      </c>
      <c r="E88" s="66"/>
      <c r="F88" s="9"/>
      <c r="G88" s="29"/>
      <c r="H88" s="29"/>
    </row>
    <row r="89" spans="1:8" ht="31.5" x14ac:dyDescent="0.25">
      <c r="A89" s="3"/>
      <c r="B89" s="4"/>
      <c r="C89" s="4"/>
      <c r="D89" s="4" t="s">
        <v>95</v>
      </c>
      <c r="E89" s="67" t="s">
        <v>96</v>
      </c>
      <c r="F89" s="26"/>
      <c r="G89" s="29"/>
      <c r="H89" s="29"/>
    </row>
    <row r="90" spans="1:8" ht="31.5" x14ac:dyDescent="0.25">
      <c r="A90" s="3"/>
      <c r="B90" s="4"/>
      <c r="C90" s="4"/>
      <c r="D90" s="23" t="s">
        <v>97</v>
      </c>
      <c r="E90" s="67" t="s">
        <v>98</v>
      </c>
      <c r="F90" s="26"/>
      <c r="G90" s="29"/>
      <c r="H90" s="29"/>
    </row>
    <row r="91" spans="1:8" x14ac:dyDescent="0.25">
      <c r="A91" s="3"/>
      <c r="B91" s="24"/>
      <c r="C91" s="29"/>
      <c r="D91" s="19" t="s">
        <v>99</v>
      </c>
      <c r="E91" s="88" t="s">
        <v>100</v>
      </c>
      <c r="F91" s="29"/>
      <c r="G91" s="29"/>
      <c r="H91" s="29"/>
    </row>
    <row r="92" spans="1:8" ht="15.75" customHeight="1" x14ac:dyDescent="0.25">
      <c r="A92" s="280" t="s">
        <v>101</v>
      </c>
      <c r="B92" s="281"/>
      <c r="C92" s="281"/>
      <c r="D92" s="281"/>
      <c r="E92" s="281"/>
      <c r="F92" s="281"/>
      <c r="G92" s="281"/>
      <c r="H92" s="282"/>
    </row>
    <row r="93" spans="1:8" ht="27.75" customHeight="1" x14ac:dyDescent="0.25">
      <c r="A93" s="3" t="s">
        <v>102</v>
      </c>
      <c r="B93" s="283" t="s">
        <v>103</v>
      </c>
      <c r="C93" s="284"/>
      <c r="D93" s="284"/>
      <c r="E93" s="284"/>
      <c r="F93" s="284"/>
      <c r="G93" s="284"/>
      <c r="H93" s="286"/>
    </row>
    <row r="94" spans="1:8" ht="81" customHeight="1" x14ac:dyDescent="0.25">
      <c r="A94" s="3" t="s">
        <v>1235</v>
      </c>
      <c r="B94" s="18"/>
      <c r="C94" s="18" t="s">
        <v>104</v>
      </c>
      <c r="D94" s="19" t="s">
        <v>105</v>
      </c>
      <c r="E94" s="30" t="s">
        <v>106</v>
      </c>
      <c r="F94" s="19"/>
      <c r="G94" s="35"/>
      <c r="H94" s="19"/>
    </row>
    <row r="95" spans="1:8" ht="30" x14ac:dyDescent="0.25">
      <c r="A95" s="3"/>
      <c r="B95" s="4"/>
      <c r="C95" s="4"/>
      <c r="D95" s="19" t="s">
        <v>107</v>
      </c>
      <c r="E95" s="30" t="s">
        <v>108</v>
      </c>
      <c r="F95" s="19"/>
      <c r="G95" s="35"/>
      <c r="H95" s="19"/>
    </row>
    <row r="96" spans="1:8" x14ac:dyDescent="0.25">
      <c r="A96" s="3"/>
      <c r="B96" s="4"/>
      <c r="C96" s="4"/>
      <c r="D96" s="19" t="s">
        <v>109</v>
      </c>
      <c r="E96" s="6" t="s">
        <v>110</v>
      </c>
      <c r="F96" s="9"/>
      <c r="G96" s="26"/>
      <c r="H96" s="29"/>
    </row>
    <row r="97" spans="1:8" x14ac:dyDescent="0.25">
      <c r="A97" s="3"/>
      <c r="B97" s="4"/>
      <c r="C97" s="4"/>
      <c r="D97" s="14" t="s">
        <v>111</v>
      </c>
      <c r="E97" s="85" t="s">
        <v>112</v>
      </c>
      <c r="F97" s="14"/>
      <c r="G97" s="108"/>
      <c r="H97" s="29"/>
    </row>
    <row r="98" spans="1:8" ht="30" x14ac:dyDescent="0.25">
      <c r="A98" s="3"/>
      <c r="B98" s="4"/>
      <c r="C98" s="4"/>
      <c r="D98" s="31" t="s">
        <v>113</v>
      </c>
      <c r="E98" s="66"/>
      <c r="F98" s="9"/>
      <c r="G98" s="29"/>
      <c r="H98" s="29"/>
    </row>
    <row r="99" spans="1:8" ht="31.5" x14ac:dyDescent="0.25">
      <c r="A99" s="3"/>
      <c r="B99" s="4"/>
      <c r="C99" s="4"/>
      <c r="D99" s="4" t="s">
        <v>114</v>
      </c>
      <c r="E99" s="87" t="s">
        <v>115</v>
      </c>
      <c r="F99" s="28"/>
      <c r="G99" s="29"/>
      <c r="H99" s="29"/>
    </row>
    <row r="100" spans="1:8" ht="31.5" x14ac:dyDescent="0.25">
      <c r="A100" s="3"/>
      <c r="B100" s="4"/>
      <c r="C100" s="4"/>
      <c r="D100" s="4" t="s">
        <v>116</v>
      </c>
      <c r="E100" s="68" t="s">
        <v>117</v>
      </c>
      <c r="F100" s="4"/>
      <c r="G100" s="29"/>
      <c r="H100" s="29"/>
    </row>
    <row r="101" spans="1:8" ht="45" x14ac:dyDescent="0.25">
      <c r="A101" s="3"/>
      <c r="B101" s="4"/>
      <c r="C101" s="4"/>
      <c r="D101" s="4" t="s">
        <v>118</v>
      </c>
      <c r="E101" s="85" t="s">
        <v>119</v>
      </c>
      <c r="F101" s="14"/>
      <c r="G101" s="29"/>
      <c r="H101" s="29"/>
    </row>
    <row r="102" spans="1:8" ht="111" customHeight="1" x14ac:dyDescent="0.25">
      <c r="A102" s="3"/>
      <c r="B102" s="4"/>
      <c r="C102" s="4"/>
      <c r="D102" s="4" t="s">
        <v>120</v>
      </c>
      <c r="E102" s="85" t="s">
        <v>121</v>
      </c>
      <c r="F102" s="14"/>
      <c r="G102" s="19"/>
      <c r="H102" s="29"/>
    </row>
    <row r="103" spans="1:8" ht="32.25" customHeight="1" x14ac:dyDescent="0.25">
      <c r="A103" s="3"/>
      <c r="B103" s="4"/>
      <c r="C103" s="4"/>
      <c r="D103" s="14" t="s">
        <v>122</v>
      </c>
      <c r="E103" s="85" t="s">
        <v>123</v>
      </c>
      <c r="F103" s="14"/>
      <c r="G103" s="103"/>
      <c r="H103" s="29"/>
    </row>
    <row r="104" spans="1:8" ht="32.25" customHeight="1" x14ac:dyDescent="0.25">
      <c r="A104" s="3"/>
      <c r="B104" s="4"/>
      <c r="C104" s="4"/>
      <c r="D104" s="14" t="s">
        <v>124</v>
      </c>
      <c r="E104" s="88" t="s">
        <v>125</v>
      </c>
      <c r="F104" s="29"/>
      <c r="H104" s="107" t="s">
        <v>90</v>
      </c>
    </row>
    <row r="105" spans="1:8" ht="60" x14ac:dyDescent="0.25">
      <c r="A105" s="3" t="s">
        <v>1236</v>
      </c>
      <c r="B105" s="4"/>
      <c r="C105" s="4" t="s">
        <v>126</v>
      </c>
      <c r="D105" s="24" t="s">
        <v>127</v>
      </c>
      <c r="E105" s="21" t="s">
        <v>128</v>
      </c>
      <c r="F105" s="24"/>
      <c r="G105" s="103"/>
      <c r="H105" s="29"/>
    </row>
    <row r="106" spans="1:8" ht="30" x14ac:dyDescent="0.25">
      <c r="A106" s="3"/>
      <c r="B106" s="4"/>
      <c r="C106" s="4"/>
      <c r="D106" s="24" t="s">
        <v>129</v>
      </c>
      <c r="E106" s="85"/>
      <c r="F106" s="14"/>
      <c r="G106" s="29"/>
      <c r="H106" s="29"/>
    </row>
    <row r="107" spans="1:8" ht="30" x14ac:dyDescent="0.25">
      <c r="A107" s="3"/>
      <c r="B107" s="4"/>
      <c r="C107" s="4"/>
      <c r="D107" s="32" t="s">
        <v>130</v>
      </c>
      <c r="E107" s="85" t="s">
        <v>131</v>
      </c>
      <c r="F107" s="14"/>
      <c r="G107" s="29"/>
      <c r="H107" s="29"/>
    </row>
    <row r="108" spans="1:8" ht="28.5" customHeight="1" x14ac:dyDescent="0.25">
      <c r="A108" s="3" t="s">
        <v>132</v>
      </c>
      <c r="B108" s="299" t="s">
        <v>133</v>
      </c>
      <c r="C108" s="285"/>
      <c r="D108" s="285"/>
      <c r="E108" s="285"/>
      <c r="F108" s="285"/>
      <c r="G108" s="285"/>
      <c r="H108" s="300"/>
    </row>
    <row r="109" spans="1:8" ht="85.5" customHeight="1" x14ac:dyDescent="0.25">
      <c r="A109" s="3" t="s">
        <v>1237</v>
      </c>
      <c r="B109" s="4"/>
      <c r="C109" s="4" t="s">
        <v>134</v>
      </c>
      <c r="D109" s="14" t="s">
        <v>135</v>
      </c>
      <c r="E109" s="89" t="s">
        <v>136</v>
      </c>
      <c r="F109" s="31"/>
      <c r="G109" s="29"/>
      <c r="H109" s="29"/>
    </row>
    <row r="110" spans="1:8" ht="63" x14ac:dyDescent="0.25">
      <c r="A110" s="3" t="s">
        <v>1238</v>
      </c>
      <c r="B110" s="4"/>
      <c r="C110" s="4" t="s">
        <v>137</v>
      </c>
      <c r="D110" s="9" t="s">
        <v>138</v>
      </c>
      <c r="E110" s="68" t="s">
        <v>139</v>
      </c>
      <c r="F110" s="4"/>
      <c r="G110" s="29"/>
      <c r="H110" s="29"/>
    </row>
    <row r="111" spans="1:8" ht="45" x14ac:dyDescent="0.25">
      <c r="A111" s="3"/>
      <c r="B111" s="4"/>
      <c r="C111" s="4"/>
      <c r="D111" s="14" t="s">
        <v>140</v>
      </c>
      <c r="E111" s="89" t="s">
        <v>141</v>
      </c>
      <c r="F111" s="31"/>
      <c r="G111" s="29"/>
      <c r="H111" s="29"/>
    </row>
    <row r="112" spans="1:8" ht="75" x14ac:dyDescent="0.25">
      <c r="A112" s="3"/>
      <c r="B112" s="4"/>
      <c r="C112" s="4"/>
      <c r="D112" s="14" t="s">
        <v>142</v>
      </c>
      <c r="E112" s="73" t="s">
        <v>143</v>
      </c>
      <c r="F112" s="27"/>
      <c r="G112" s="29"/>
      <c r="H112" s="29"/>
    </row>
    <row r="113" spans="1:8" ht="47.25" x14ac:dyDescent="0.25">
      <c r="A113" s="3" t="s">
        <v>1239</v>
      </c>
      <c r="B113" s="4"/>
      <c r="C113" s="4" t="s">
        <v>144</v>
      </c>
      <c r="D113" s="24" t="s">
        <v>145</v>
      </c>
      <c r="E113" s="87" t="s">
        <v>146</v>
      </c>
      <c r="F113" s="28"/>
      <c r="G113" s="29"/>
      <c r="H113" s="29"/>
    </row>
    <row r="114" spans="1:8" ht="31.5" x14ac:dyDescent="0.25">
      <c r="A114" s="3" t="s">
        <v>1240</v>
      </c>
      <c r="B114" s="4"/>
      <c r="C114" s="4" t="s">
        <v>147</v>
      </c>
      <c r="D114" s="26" t="s">
        <v>148</v>
      </c>
      <c r="E114" s="21" t="s">
        <v>149</v>
      </c>
      <c r="F114" s="24"/>
      <c r="G114" s="29"/>
      <c r="H114" s="29"/>
    </row>
    <row r="115" spans="1:8" ht="33.75" customHeight="1" x14ac:dyDescent="0.25">
      <c r="A115" s="3" t="s">
        <v>150</v>
      </c>
      <c r="B115" s="299" t="s">
        <v>151</v>
      </c>
      <c r="C115" s="285"/>
      <c r="D115" s="285"/>
      <c r="E115" s="285"/>
      <c r="F115" s="285"/>
      <c r="G115" s="285"/>
      <c r="H115" s="300"/>
    </row>
    <row r="116" spans="1:8" ht="47.25" x14ac:dyDescent="0.25">
      <c r="A116" s="3" t="s">
        <v>1241</v>
      </c>
      <c r="B116" s="4"/>
      <c r="C116" s="4" t="s">
        <v>152</v>
      </c>
      <c r="D116" s="14" t="s">
        <v>153</v>
      </c>
      <c r="E116" s="85" t="s">
        <v>154</v>
      </c>
      <c r="F116" s="14"/>
      <c r="G116" s="29"/>
      <c r="H116" s="29"/>
    </row>
    <row r="117" spans="1:8" ht="45" x14ac:dyDescent="0.25">
      <c r="A117" s="3"/>
      <c r="B117" s="4"/>
      <c r="C117" s="4"/>
      <c r="D117" s="14" t="s">
        <v>155</v>
      </c>
      <c r="E117" s="85" t="s">
        <v>156</v>
      </c>
      <c r="F117" s="14"/>
      <c r="G117" s="29"/>
      <c r="H117" s="29"/>
    </row>
    <row r="118" spans="1:8" ht="75" x14ac:dyDescent="0.25">
      <c r="A118" s="3" t="s">
        <v>1242</v>
      </c>
      <c r="B118" s="4"/>
      <c r="C118" s="4" t="s">
        <v>157</v>
      </c>
      <c r="D118" s="9" t="s">
        <v>158</v>
      </c>
      <c r="E118" s="85" t="s">
        <v>159</v>
      </c>
      <c r="F118" s="14"/>
      <c r="G118" s="29"/>
      <c r="H118" s="29"/>
    </row>
    <row r="119" spans="1:8" ht="135" x14ac:dyDescent="0.25">
      <c r="A119" s="3"/>
      <c r="B119" s="4"/>
      <c r="C119" s="4"/>
      <c r="D119" s="9" t="s">
        <v>160</v>
      </c>
      <c r="E119" s="85" t="s">
        <v>161</v>
      </c>
      <c r="F119" s="14"/>
      <c r="G119" s="29"/>
      <c r="H119" s="29"/>
    </row>
    <row r="120" spans="1:8" ht="60" x14ac:dyDescent="0.25">
      <c r="A120" s="3"/>
      <c r="B120" s="4"/>
      <c r="C120" s="4"/>
      <c r="D120" s="14" t="s">
        <v>162</v>
      </c>
      <c r="E120" s="85" t="s">
        <v>163</v>
      </c>
      <c r="F120" s="14"/>
      <c r="G120" s="29"/>
      <c r="H120" s="29"/>
    </row>
    <row r="121" spans="1:8" ht="30" x14ac:dyDescent="0.25">
      <c r="A121" s="3"/>
      <c r="B121" s="4"/>
      <c r="C121" s="4"/>
      <c r="D121" s="14" t="s">
        <v>164</v>
      </c>
      <c r="E121" s="85" t="s">
        <v>165</v>
      </c>
      <c r="F121" s="14"/>
      <c r="G121" s="29"/>
      <c r="H121" s="29"/>
    </row>
    <row r="122" spans="1:8" ht="30" x14ac:dyDescent="0.25">
      <c r="A122" s="3"/>
      <c r="B122" s="4"/>
      <c r="C122" s="4"/>
      <c r="D122" s="14" t="s">
        <v>166</v>
      </c>
      <c r="E122" s="88"/>
      <c r="F122" s="29"/>
      <c r="G122" s="29"/>
      <c r="H122" s="29"/>
    </row>
    <row r="123" spans="1:8" ht="30" x14ac:dyDescent="0.25">
      <c r="A123" s="3"/>
      <c r="B123" s="4"/>
      <c r="C123" s="4"/>
      <c r="D123" s="14" t="s">
        <v>167</v>
      </c>
      <c r="E123" s="85" t="s">
        <v>168</v>
      </c>
      <c r="F123" s="14"/>
      <c r="G123" s="29"/>
      <c r="H123" s="29"/>
    </row>
    <row r="124" spans="1:8" ht="30" customHeight="1" x14ac:dyDescent="0.25">
      <c r="A124" s="3" t="s">
        <v>169</v>
      </c>
      <c r="B124" s="299" t="s">
        <v>170</v>
      </c>
      <c r="C124" s="285"/>
      <c r="D124" s="285"/>
      <c r="E124" s="285"/>
      <c r="F124" s="285"/>
      <c r="G124" s="285"/>
      <c r="H124" s="300"/>
    </row>
    <row r="125" spans="1:8" ht="31.5" x14ac:dyDescent="0.25">
      <c r="A125" s="3" t="s">
        <v>1243</v>
      </c>
      <c r="B125" s="4"/>
      <c r="C125" s="4" t="s">
        <v>171</v>
      </c>
      <c r="D125" s="14" t="s">
        <v>172</v>
      </c>
      <c r="E125" s="85" t="s">
        <v>173</v>
      </c>
      <c r="F125" s="14"/>
      <c r="G125" s="29"/>
      <c r="H125" s="29"/>
    </row>
    <row r="126" spans="1:8" ht="39" customHeight="1" x14ac:dyDescent="0.25">
      <c r="A126" s="3"/>
      <c r="B126" s="4"/>
      <c r="C126" s="4"/>
      <c r="D126" s="14" t="s">
        <v>174</v>
      </c>
      <c r="E126" s="85" t="s">
        <v>175</v>
      </c>
      <c r="F126" s="14"/>
      <c r="G126" s="29"/>
      <c r="H126" s="29"/>
    </row>
    <row r="127" spans="1:8" ht="53.25" customHeight="1" x14ac:dyDescent="0.25">
      <c r="A127" s="3"/>
      <c r="B127" s="4"/>
      <c r="C127" s="4"/>
      <c r="D127" s="14" t="s">
        <v>176</v>
      </c>
      <c r="E127" s="85" t="s">
        <v>177</v>
      </c>
      <c r="F127" s="14"/>
      <c r="G127" s="29"/>
      <c r="H127" s="29"/>
    </row>
    <row r="128" spans="1:8" ht="53.25" customHeight="1" x14ac:dyDescent="0.25">
      <c r="A128" s="3"/>
      <c r="B128" s="4"/>
      <c r="C128" s="4"/>
      <c r="D128" s="14" t="s">
        <v>178</v>
      </c>
      <c r="E128" s="85" t="s">
        <v>179</v>
      </c>
      <c r="F128" s="14"/>
      <c r="G128" s="29"/>
      <c r="H128" s="29"/>
    </row>
    <row r="129" spans="1:8" ht="30" x14ac:dyDescent="0.25">
      <c r="A129" s="3"/>
      <c r="B129" s="4"/>
      <c r="C129" s="4"/>
      <c r="D129" s="14" t="s">
        <v>180</v>
      </c>
      <c r="E129" s="85" t="s">
        <v>181</v>
      </c>
      <c r="F129" s="14"/>
      <c r="G129" s="29"/>
      <c r="H129" s="29"/>
    </row>
    <row r="130" spans="1:8" ht="30" x14ac:dyDescent="0.25">
      <c r="A130" s="3"/>
      <c r="B130" s="4"/>
      <c r="C130" s="4"/>
      <c r="D130" s="14" t="s">
        <v>182</v>
      </c>
      <c r="E130" s="85" t="s">
        <v>183</v>
      </c>
      <c r="F130" s="14"/>
      <c r="G130" s="29"/>
      <c r="H130" s="29"/>
    </row>
    <row r="131" spans="1:8" ht="135" x14ac:dyDescent="0.25">
      <c r="A131" s="3"/>
      <c r="B131" s="4"/>
      <c r="C131" s="4"/>
      <c r="D131" s="14" t="s">
        <v>184</v>
      </c>
      <c r="E131" s="85" t="s">
        <v>185</v>
      </c>
      <c r="F131" s="14"/>
      <c r="G131" s="29"/>
      <c r="H131" s="29"/>
    </row>
    <row r="132" spans="1:8" ht="60" x14ac:dyDescent="0.25">
      <c r="A132" s="3"/>
      <c r="B132" s="4"/>
      <c r="C132" s="4"/>
      <c r="D132" s="14" t="s">
        <v>186</v>
      </c>
      <c r="E132" s="85" t="s">
        <v>187</v>
      </c>
      <c r="F132" s="14"/>
      <c r="G132" s="29"/>
      <c r="H132" s="29"/>
    </row>
    <row r="133" spans="1:8" ht="75" x14ac:dyDescent="0.25">
      <c r="A133" s="3"/>
      <c r="B133" s="4"/>
      <c r="C133" s="4"/>
      <c r="D133" s="14" t="s">
        <v>188</v>
      </c>
      <c r="E133" s="89" t="s">
        <v>189</v>
      </c>
      <c r="F133" s="33"/>
      <c r="G133" s="29"/>
      <c r="H133" s="29"/>
    </row>
    <row r="134" spans="1:8" ht="45" x14ac:dyDescent="0.25">
      <c r="A134" s="3"/>
      <c r="B134" s="4"/>
      <c r="C134" s="4"/>
      <c r="D134" s="14" t="s">
        <v>190</v>
      </c>
      <c r="E134" s="85" t="s">
        <v>191</v>
      </c>
      <c r="F134" s="14"/>
      <c r="G134" s="29"/>
      <c r="H134" s="29"/>
    </row>
    <row r="135" spans="1:8" ht="45" x14ac:dyDescent="0.25">
      <c r="A135" s="3"/>
      <c r="B135" s="4"/>
      <c r="C135" s="4"/>
      <c r="D135" s="14" t="s">
        <v>192</v>
      </c>
      <c r="E135" s="85" t="s">
        <v>193</v>
      </c>
      <c r="F135" s="14"/>
      <c r="G135" s="29"/>
      <c r="H135" s="29"/>
    </row>
    <row r="136" spans="1:8" x14ac:dyDescent="0.25">
      <c r="A136" s="3"/>
      <c r="B136" s="4"/>
      <c r="C136" s="4"/>
      <c r="D136" s="14" t="s">
        <v>194</v>
      </c>
      <c r="E136" s="88" t="s">
        <v>195</v>
      </c>
      <c r="F136" s="29"/>
      <c r="G136" s="29"/>
      <c r="H136" s="29"/>
    </row>
    <row r="137" spans="1:8" x14ac:dyDescent="0.25">
      <c r="A137" s="3"/>
      <c r="B137" s="4"/>
      <c r="C137" s="4"/>
      <c r="D137" s="14" t="s">
        <v>196</v>
      </c>
      <c r="E137" s="88" t="s">
        <v>197</v>
      </c>
      <c r="F137" s="29"/>
      <c r="G137" s="29"/>
      <c r="H137" s="29"/>
    </row>
    <row r="138" spans="1:8" ht="21" customHeight="1" x14ac:dyDescent="0.25">
      <c r="A138" s="3"/>
      <c r="B138" s="4"/>
      <c r="C138" s="4"/>
      <c r="D138" s="14" t="s">
        <v>1244</v>
      </c>
      <c r="E138" s="85" t="s">
        <v>198</v>
      </c>
      <c r="F138" s="14"/>
      <c r="G138" s="29"/>
      <c r="H138" s="29"/>
    </row>
    <row r="139" spans="1:8" ht="41.25" customHeight="1" x14ac:dyDescent="0.25">
      <c r="A139" s="3"/>
      <c r="B139" s="4"/>
      <c r="C139" s="4"/>
      <c r="D139" s="14" t="s">
        <v>199</v>
      </c>
      <c r="E139" s="85" t="s">
        <v>200</v>
      </c>
      <c r="F139" s="14"/>
      <c r="G139" s="29"/>
      <c r="H139" s="29"/>
    </row>
    <row r="140" spans="1:8" ht="41.25" customHeight="1" x14ac:dyDescent="0.25">
      <c r="A140" s="3"/>
      <c r="B140" s="4"/>
      <c r="C140" s="4"/>
      <c r="D140" s="14" t="s">
        <v>201</v>
      </c>
      <c r="E140" s="85" t="s">
        <v>202</v>
      </c>
      <c r="F140" s="14"/>
      <c r="G140" s="29"/>
      <c r="H140" s="29"/>
    </row>
    <row r="141" spans="1:8" ht="41.25" customHeight="1" x14ac:dyDescent="0.25">
      <c r="A141" s="3"/>
      <c r="B141" s="4"/>
      <c r="C141" s="4"/>
      <c r="D141" s="14" t="s">
        <v>203</v>
      </c>
      <c r="E141" s="85" t="s">
        <v>204</v>
      </c>
      <c r="F141" s="14"/>
      <c r="G141" s="29"/>
      <c r="H141" s="29"/>
    </row>
    <row r="142" spans="1:8" ht="41.25" customHeight="1" x14ac:dyDescent="0.25">
      <c r="A142" s="3"/>
      <c r="B142" s="4"/>
      <c r="C142" s="4"/>
      <c r="D142" s="14" t="s">
        <v>205</v>
      </c>
      <c r="E142" s="85" t="s">
        <v>206</v>
      </c>
      <c r="F142" s="14"/>
      <c r="G142" s="29"/>
      <c r="H142" s="29"/>
    </row>
    <row r="143" spans="1:8" ht="41.25" customHeight="1" x14ac:dyDescent="0.25">
      <c r="A143" s="3"/>
      <c r="B143" s="4"/>
      <c r="C143" s="4"/>
      <c r="D143" s="14" t="s">
        <v>207</v>
      </c>
      <c r="E143" s="85" t="s">
        <v>208</v>
      </c>
      <c r="F143" s="14"/>
      <c r="G143" s="29"/>
      <c r="H143" s="29"/>
    </row>
    <row r="144" spans="1:8" ht="30" x14ac:dyDescent="0.25">
      <c r="A144" s="3"/>
      <c r="B144" s="4"/>
      <c r="C144" s="4"/>
      <c r="D144" s="14" t="s">
        <v>209</v>
      </c>
      <c r="E144" s="85" t="s">
        <v>210</v>
      </c>
      <c r="F144" s="14"/>
      <c r="G144" s="29"/>
      <c r="H144" s="29"/>
    </row>
    <row r="145" spans="1:8" ht="30" x14ac:dyDescent="0.25">
      <c r="A145" s="3"/>
      <c r="B145" s="4"/>
      <c r="C145" s="4"/>
      <c r="D145" s="14" t="s">
        <v>211</v>
      </c>
      <c r="E145" s="90" t="s">
        <v>212</v>
      </c>
      <c r="F145" s="14"/>
      <c r="G145" s="29"/>
      <c r="H145" s="29"/>
    </row>
    <row r="146" spans="1:8" ht="45" x14ac:dyDescent="0.25">
      <c r="A146" s="3"/>
      <c r="B146" s="4"/>
      <c r="C146" s="4"/>
      <c r="D146" s="14" t="s">
        <v>213</v>
      </c>
      <c r="E146" s="85" t="s">
        <v>214</v>
      </c>
      <c r="F146" s="14"/>
      <c r="G146" s="29"/>
      <c r="H146" s="29"/>
    </row>
    <row r="147" spans="1:8" ht="60" x14ac:dyDescent="0.25">
      <c r="A147" s="3"/>
      <c r="B147" s="4"/>
      <c r="C147" s="4"/>
      <c r="D147" s="14" t="s">
        <v>215</v>
      </c>
      <c r="E147" s="85" t="s">
        <v>216</v>
      </c>
      <c r="F147" s="14"/>
      <c r="G147" s="29"/>
      <c r="H147" s="29"/>
    </row>
    <row r="148" spans="1:8" ht="30" x14ac:dyDescent="0.25">
      <c r="A148" s="3"/>
      <c r="B148" s="4"/>
      <c r="C148" s="4"/>
      <c r="D148" s="14" t="s">
        <v>217</v>
      </c>
      <c r="E148" s="85" t="s">
        <v>218</v>
      </c>
      <c r="F148" s="14"/>
      <c r="G148" s="29"/>
      <c r="H148" s="29"/>
    </row>
    <row r="149" spans="1:8" x14ac:dyDescent="0.25">
      <c r="A149" s="3"/>
      <c r="B149" s="4"/>
      <c r="C149" s="4"/>
      <c r="D149" s="14" t="s">
        <v>219</v>
      </c>
      <c r="E149" s="85" t="s">
        <v>220</v>
      </c>
      <c r="F149" s="14"/>
      <c r="G149" s="29"/>
      <c r="H149" s="29"/>
    </row>
    <row r="150" spans="1:8" ht="45" x14ac:dyDescent="0.25">
      <c r="A150" s="3"/>
      <c r="B150" s="4"/>
      <c r="C150" s="4"/>
      <c r="D150" s="14" t="s">
        <v>221</v>
      </c>
      <c r="E150" s="85" t="s">
        <v>222</v>
      </c>
      <c r="F150" s="14"/>
      <c r="G150" s="29"/>
      <c r="H150" s="29"/>
    </row>
    <row r="151" spans="1:8" ht="30" x14ac:dyDescent="0.25">
      <c r="A151" s="3"/>
      <c r="B151" s="4"/>
      <c r="C151" s="4"/>
      <c r="D151" s="31" t="s">
        <v>223</v>
      </c>
      <c r="E151" s="89" t="s">
        <v>224</v>
      </c>
      <c r="F151" s="33"/>
      <c r="G151" s="29"/>
      <c r="H151" s="29"/>
    </row>
    <row r="152" spans="1:8" x14ac:dyDescent="0.25">
      <c r="A152" s="3"/>
      <c r="B152" s="4"/>
      <c r="C152" s="4"/>
      <c r="D152" s="31" t="s">
        <v>225</v>
      </c>
      <c r="E152" s="89" t="s">
        <v>226</v>
      </c>
      <c r="F152" s="33"/>
      <c r="G152" s="29"/>
      <c r="H152" s="29"/>
    </row>
    <row r="153" spans="1:8" ht="51.75" customHeight="1" x14ac:dyDescent="0.25">
      <c r="A153" s="3"/>
      <c r="B153" s="4"/>
      <c r="C153" s="4"/>
      <c r="D153" s="14" t="s">
        <v>227</v>
      </c>
      <c r="E153" s="85" t="s">
        <v>228</v>
      </c>
      <c r="F153" s="14"/>
      <c r="G153" s="29"/>
      <c r="H153" s="29"/>
    </row>
    <row r="154" spans="1:8" ht="45" x14ac:dyDescent="0.25">
      <c r="A154" s="3"/>
      <c r="B154" s="4"/>
      <c r="C154" s="4"/>
      <c r="D154" s="14" t="s">
        <v>229</v>
      </c>
      <c r="E154" s="85" t="s">
        <v>230</v>
      </c>
      <c r="F154" s="14"/>
      <c r="G154" s="29"/>
      <c r="H154" s="29"/>
    </row>
    <row r="155" spans="1:8" ht="60" x14ac:dyDescent="0.25">
      <c r="A155" s="3" t="s">
        <v>1245</v>
      </c>
      <c r="B155" s="4"/>
      <c r="C155" s="4" t="s">
        <v>231</v>
      </c>
      <c r="D155" s="14" t="s">
        <v>232</v>
      </c>
      <c r="E155" s="85" t="s">
        <v>233</v>
      </c>
      <c r="F155" s="14"/>
      <c r="G155" s="29"/>
      <c r="H155" s="29"/>
    </row>
    <row r="156" spans="1:8" ht="60" x14ac:dyDescent="0.25">
      <c r="A156" s="3"/>
      <c r="B156" s="4"/>
      <c r="C156" s="4"/>
      <c r="D156" s="34" t="s">
        <v>234</v>
      </c>
      <c r="E156" s="85" t="s">
        <v>235</v>
      </c>
      <c r="F156" s="14"/>
      <c r="G156" s="29"/>
      <c r="H156" s="29"/>
    </row>
    <row r="157" spans="1:8" ht="60" x14ac:dyDescent="0.25">
      <c r="A157" s="3"/>
      <c r="B157" s="4"/>
      <c r="C157" s="4"/>
      <c r="D157" s="34" t="s">
        <v>236</v>
      </c>
      <c r="E157" s="85" t="s">
        <v>237</v>
      </c>
      <c r="F157" s="14"/>
      <c r="G157" s="29"/>
      <c r="H157" s="29"/>
    </row>
    <row r="158" spans="1:8" ht="45" x14ac:dyDescent="0.25">
      <c r="A158" s="3"/>
      <c r="B158" s="4"/>
      <c r="C158" s="4"/>
      <c r="D158" s="112" t="s">
        <v>238</v>
      </c>
      <c r="E158" s="113" t="s">
        <v>239</v>
      </c>
      <c r="F158" s="112"/>
      <c r="G158" s="29" t="s">
        <v>240</v>
      </c>
      <c r="H158" s="29"/>
    </row>
    <row r="159" spans="1:8" ht="26.25" customHeight="1" x14ac:dyDescent="0.25">
      <c r="A159" s="3" t="s">
        <v>241</v>
      </c>
      <c r="B159" s="299" t="s">
        <v>242</v>
      </c>
      <c r="C159" s="285"/>
      <c r="D159" s="285"/>
      <c r="E159" s="285"/>
      <c r="F159" s="285"/>
      <c r="G159" s="285"/>
      <c r="H159" s="300"/>
    </row>
    <row r="160" spans="1:8" ht="78.75" customHeight="1" x14ac:dyDescent="0.25">
      <c r="A160" s="3" t="s">
        <v>1246</v>
      </c>
      <c r="B160" s="4"/>
      <c r="C160" s="4" t="s">
        <v>243</v>
      </c>
      <c r="D160" s="14" t="s">
        <v>244</v>
      </c>
      <c r="E160" s="85" t="s">
        <v>245</v>
      </c>
      <c r="F160" s="14"/>
      <c r="G160" s="35"/>
      <c r="H160" s="29"/>
    </row>
    <row r="161" spans="1:8" ht="75" x14ac:dyDescent="0.25">
      <c r="A161" s="3"/>
      <c r="B161" s="4"/>
      <c r="C161" s="4"/>
      <c r="D161" s="14" t="s">
        <v>246</v>
      </c>
      <c r="E161" s="85" t="s">
        <v>247</v>
      </c>
      <c r="F161" s="14"/>
      <c r="G161" s="35"/>
      <c r="H161" s="29"/>
    </row>
    <row r="162" spans="1:8" ht="45" x14ac:dyDescent="0.25">
      <c r="A162" s="3"/>
      <c r="B162" s="4"/>
      <c r="C162" s="4"/>
      <c r="D162" s="14" t="s">
        <v>248</v>
      </c>
      <c r="E162" s="85" t="s">
        <v>249</v>
      </c>
      <c r="F162" s="14"/>
      <c r="G162" s="29"/>
      <c r="H162" s="29"/>
    </row>
    <row r="163" spans="1:8" ht="45" x14ac:dyDescent="0.25">
      <c r="A163" s="3" t="s">
        <v>1247</v>
      </c>
      <c r="B163" s="4"/>
      <c r="C163" s="4" t="s">
        <v>250</v>
      </c>
      <c r="D163" s="14" t="s">
        <v>251</v>
      </c>
      <c r="E163" s="85" t="s">
        <v>252</v>
      </c>
      <c r="F163" s="14"/>
      <c r="G163" s="29"/>
      <c r="H163" s="29"/>
    </row>
    <row r="164" spans="1:8" ht="15.95" customHeight="1" x14ac:dyDescent="0.25">
      <c r="A164" s="280" t="s">
        <v>253</v>
      </c>
      <c r="B164" s="281"/>
      <c r="C164" s="281"/>
      <c r="D164" s="281"/>
      <c r="E164" s="281"/>
      <c r="F164" s="281"/>
      <c r="G164" s="281"/>
      <c r="H164" s="282"/>
    </row>
    <row r="165" spans="1:8" ht="40.5" customHeight="1" x14ac:dyDescent="0.25">
      <c r="A165" s="3" t="s">
        <v>254</v>
      </c>
      <c r="B165" s="299" t="s">
        <v>255</v>
      </c>
      <c r="C165" s="285"/>
      <c r="D165" s="285"/>
      <c r="E165" s="285"/>
      <c r="F165" s="285"/>
      <c r="G165" s="285"/>
      <c r="H165" s="300"/>
    </row>
    <row r="166" spans="1:8" ht="135" customHeight="1" x14ac:dyDescent="0.25">
      <c r="A166" s="3" t="s">
        <v>1248</v>
      </c>
      <c r="B166" s="4"/>
      <c r="C166" s="4" t="s">
        <v>256</v>
      </c>
      <c r="D166" s="19" t="s">
        <v>257</v>
      </c>
      <c r="E166" s="30" t="s">
        <v>258</v>
      </c>
      <c r="F166" s="19"/>
      <c r="G166" s="29"/>
      <c r="H166" s="29"/>
    </row>
    <row r="167" spans="1:8" ht="135" x14ac:dyDescent="0.25">
      <c r="A167" s="3"/>
      <c r="B167" s="4"/>
      <c r="C167" s="4"/>
      <c r="D167" s="19" t="s">
        <v>259</v>
      </c>
      <c r="E167" s="30" t="s">
        <v>260</v>
      </c>
      <c r="F167" s="19"/>
      <c r="G167" s="29"/>
      <c r="H167" s="29"/>
    </row>
    <row r="168" spans="1:8" ht="49.5" customHeight="1" x14ac:dyDescent="0.25">
      <c r="A168" s="3"/>
      <c r="B168" s="4"/>
      <c r="C168" s="4"/>
      <c r="D168" s="19" t="s">
        <v>261</v>
      </c>
      <c r="E168" s="67" t="s">
        <v>262</v>
      </c>
      <c r="F168" s="26"/>
      <c r="G168" s="29"/>
      <c r="H168" s="29"/>
    </row>
    <row r="169" spans="1:8" ht="49.5" customHeight="1" x14ac:dyDescent="0.25">
      <c r="A169" s="3"/>
      <c r="B169" s="4"/>
      <c r="C169" s="4"/>
      <c r="D169" s="36" t="s">
        <v>263</v>
      </c>
      <c r="E169" s="30" t="s">
        <v>264</v>
      </c>
      <c r="F169" s="19"/>
      <c r="G169" s="29"/>
      <c r="H169" s="29"/>
    </row>
    <row r="170" spans="1:8" ht="30" x14ac:dyDescent="0.25">
      <c r="A170" s="3"/>
      <c r="B170" s="4"/>
      <c r="C170" s="4"/>
      <c r="D170" s="37" t="s">
        <v>265</v>
      </c>
      <c r="E170" s="30" t="s">
        <v>266</v>
      </c>
      <c r="F170" s="19"/>
      <c r="G170" s="29"/>
      <c r="H170" s="29"/>
    </row>
    <row r="171" spans="1:8" ht="30" x14ac:dyDescent="0.25">
      <c r="A171" s="3"/>
      <c r="B171" s="4"/>
      <c r="C171" s="4"/>
      <c r="D171" s="32" t="s">
        <v>267</v>
      </c>
      <c r="E171" s="91" t="s">
        <v>268</v>
      </c>
      <c r="F171" s="38"/>
      <c r="G171" s="29"/>
      <c r="H171" s="29"/>
    </row>
    <row r="172" spans="1:8" ht="120" x14ac:dyDescent="0.25">
      <c r="A172" s="3" t="s">
        <v>1249</v>
      </c>
      <c r="B172" s="4"/>
      <c r="C172" s="4" t="s">
        <v>269</v>
      </c>
      <c r="D172" s="6" t="s">
        <v>270</v>
      </c>
      <c r="E172" s="30" t="s">
        <v>271</v>
      </c>
      <c r="F172" s="19"/>
      <c r="G172" s="14"/>
      <c r="H172" s="29"/>
    </row>
    <row r="173" spans="1:8" ht="30" x14ac:dyDescent="0.25">
      <c r="A173" s="3"/>
      <c r="B173" s="4"/>
      <c r="C173" s="4"/>
      <c r="D173" s="24" t="s">
        <v>272</v>
      </c>
      <c r="E173" s="30" t="s">
        <v>273</v>
      </c>
      <c r="F173" s="19"/>
      <c r="G173" s="29"/>
      <c r="H173" s="29"/>
    </row>
    <row r="174" spans="1:8" ht="120" x14ac:dyDescent="0.25">
      <c r="A174" s="3"/>
      <c r="B174" s="4"/>
      <c r="C174" s="19"/>
      <c r="D174" s="24" t="s">
        <v>274</v>
      </c>
      <c r="E174" s="30" t="s">
        <v>275</v>
      </c>
      <c r="F174" s="19"/>
      <c r="G174" s="29"/>
      <c r="H174" s="29"/>
    </row>
    <row r="175" spans="1:8" ht="60" x14ac:dyDescent="0.25">
      <c r="A175" s="3"/>
      <c r="B175" s="4"/>
      <c r="C175" s="19"/>
      <c r="D175" s="24" t="s">
        <v>276</v>
      </c>
      <c r="E175" s="30" t="s">
        <v>277</v>
      </c>
      <c r="F175" s="19"/>
      <c r="G175" s="29"/>
      <c r="H175" s="29"/>
    </row>
    <row r="176" spans="1:8" x14ac:dyDescent="0.25">
      <c r="A176" s="3"/>
      <c r="B176" s="4"/>
      <c r="C176" s="4"/>
      <c r="D176" s="19" t="s">
        <v>278</v>
      </c>
      <c r="E176" s="30" t="s">
        <v>279</v>
      </c>
      <c r="F176" s="19"/>
      <c r="G176" s="29"/>
      <c r="H176" s="29"/>
    </row>
    <row r="177" spans="1:8" ht="45" customHeight="1" x14ac:dyDescent="0.25">
      <c r="A177" s="3"/>
      <c r="B177" s="4"/>
      <c r="C177" s="4"/>
      <c r="D177" s="19" t="s">
        <v>280</v>
      </c>
      <c r="E177" s="30" t="s">
        <v>281</v>
      </c>
      <c r="F177" s="19"/>
      <c r="G177" s="29"/>
      <c r="H177" s="29"/>
    </row>
    <row r="178" spans="1:8" ht="36" customHeight="1" x14ac:dyDescent="0.25">
      <c r="A178" s="3" t="s">
        <v>282</v>
      </c>
      <c r="B178" s="301" t="s">
        <v>283</v>
      </c>
      <c r="C178" s="302"/>
      <c r="D178" s="302"/>
      <c r="E178" s="302"/>
      <c r="F178" s="302"/>
      <c r="G178" s="302"/>
      <c r="H178" s="303"/>
    </row>
    <row r="179" spans="1:8" ht="47.25" x14ac:dyDescent="0.25">
      <c r="A179" s="3" t="s">
        <v>1250</v>
      </c>
      <c r="B179" s="4"/>
      <c r="C179" s="8" t="s">
        <v>284</v>
      </c>
      <c r="D179" s="39" t="s">
        <v>285</v>
      </c>
      <c r="E179" s="30" t="s">
        <v>286</v>
      </c>
      <c r="F179" s="19"/>
      <c r="G179" s="29"/>
      <c r="H179" s="29"/>
    </row>
    <row r="180" spans="1:8" ht="30" x14ac:dyDescent="0.25">
      <c r="A180" s="3"/>
      <c r="B180" s="4"/>
      <c r="C180" s="4"/>
      <c r="D180" s="26" t="s">
        <v>287</v>
      </c>
      <c r="E180" s="30" t="s">
        <v>288</v>
      </c>
      <c r="F180" s="19"/>
      <c r="G180" s="29"/>
      <c r="H180" s="29"/>
    </row>
    <row r="181" spans="1:8" ht="135" x14ac:dyDescent="0.25">
      <c r="A181" s="3"/>
      <c r="B181" s="4"/>
      <c r="C181" s="4"/>
      <c r="D181" s="4" t="s">
        <v>289</v>
      </c>
      <c r="E181" s="30" t="s">
        <v>290</v>
      </c>
      <c r="F181" s="19"/>
      <c r="G181" s="29"/>
      <c r="H181" s="29"/>
    </row>
    <row r="182" spans="1:8" ht="30" x14ac:dyDescent="0.25">
      <c r="A182" s="3"/>
      <c r="B182" s="4"/>
      <c r="C182" s="4"/>
      <c r="D182" s="4" t="s">
        <v>291</v>
      </c>
      <c r="E182" s="21" t="s">
        <v>292</v>
      </c>
      <c r="F182" s="24"/>
      <c r="G182" s="29"/>
      <c r="H182" s="29"/>
    </row>
    <row r="183" spans="1:8" ht="31.5" x14ac:dyDescent="0.25">
      <c r="A183" s="3"/>
      <c r="B183" s="4"/>
      <c r="C183" s="4"/>
      <c r="D183" s="4" t="s">
        <v>293</v>
      </c>
      <c r="E183" s="21" t="s">
        <v>294</v>
      </c>
      <c r="F183" s="24"/>
      <c r="G183" s="29"/>
      <c r="H183" s="29"/>
    </row>
    <row r="184" spans="1:8" ht="31.5" x14ac:dyDescent="0.25">
      <c r="A184" s="3" t="s">
        <v>1251</v>
      </c>
      <c r="B184" s="4"/>
      <c r="C184" s="4" t="s">
        <v>295</v>
      </c>
      <c r="D184" s="19" t="s">
        <v>296</v>
      </c>
      <c r="E184" s="30" t="s">
        <v>297</v>
      </c>
      <c r="F184" s="19"/>
      <c r="G184" s="29"/>
      <c r="H184" s="29"/>
    </row>
    <row r="185" spans="1:8" ht="45" x14ac:dyDescent="0.25">
      <c r="A185" s="3"/>
      <c r="B185" s="4"/>
      <c r="C185" s="4"/>
      <c r="D185" s="19" t="s">
        <v>298</v>
      </c>
      <c r="E185" s="30" t="s">
        <v>299</v>
      </c>
      <c r="F185" s="19"/>
      <c r="G185" s="29"/>
      <c r="H185" s="29"/>
    </row>
    <row r="186" spans="1:8" ht="30" x14ac:dyDescent="0.25">
      <c r="A186" s="3"/>
      <c r="B186" s="4"/>
      <c r="C186" s="4"/>
      <c r="D186" s="19" t="s">
        <v>300</v>
      </c>
      <c r="E186" s="30"/>
      <c r="F186" s="19"/>
      <c r="G186" s="29"/>
      <c r="H186" s="29"/>
    </row>
    <row r="187" spans="1:8" x14ac:dyDescent="0.25">
      <c r="A187" s="3"/>
      <c r="B187" s="4"/>
      <c r="C187" s="4"/>
      <c r="D187" s="19" t="s">
        <v>301</v>
      </c>
      <c r="F187" s="9"/>
      <c r="G187" s="29"/>
      <c r="H187" s="29"/>
    </row>
    <row r="188" spans="1:8" ht="60" x14ac:dyDescent="0.25">
      <c r="A188" s="3" t="s">
        <v>1252</v>
      </c>
      <c r="B188" s="4"/>
      <c r="C188" s="4" t="s">
        <v>302</v>
      </c>
      <c r="D188" s="15" t="s">
        <v>303</v>
      </c>
      <c r="E188" s="92" t="s">
        <v>304</v>
      </c>
      <c r="F188" s="40"/>
      <c r="G188" s="29"/>
      <c r="H188" s="29"/>
    </row>
    <row r="189" spans="1:8" ht="45" x14ac:dyDescent="0.25">
      <c r="A189" s="3"/>
      <c r="B189" s="4"/>
      <c r="C189" s="4"/>
      <c r="D189" s="15" t="s">
        <v>305</v>
      </c>
      <c r="E189" s="92" t="s">
        <v>306</v>
      </c>
      <c r="F189" s="40"/>
      <c r="G189" s="29"/>
      <c r="H189" s="29"/>
    </row>
    <row r="190" spans="1:8" ht="30" customHeight="1" x14ac:dyDescent="0.25">
      <c r="A190" s="3" t="s">
        <v>307</v>
      </c>
      <c r="B190" s="299" t="s">
        <v>308</v>
      </c>
      <c r="C190" s="285"/>
      <c r="D190" s="285"/>
      <c r="E190" s="285"/>
      <c r="F190" s="285"/>
      <c r="G190" s="285"/>
      <c r="H190" s="300"/>
    </row>
    <row r="191" spans="1:8" ht="94.5" x14ac:dyDescent="0.25">
      <c r="A191" s="3" t="s">
        <v>1253</v>
      </c>
      <c r="B191" s="4"/>
      <c r="C191" s="4" t="s">
        <v>309</v>
      </c>
      <c r="D191" s="4" t="s">
        <v>310</v>
      </c>
      <c r="E191" s="68" t="s">
        <v>311</v>
      </c>
      <c r="F191" s="4"/>
      <c r="G191" s="19"/>
      <c r="H191" s="19"/>
    </row>
    <row r="192" spans="1:8" ht="110.25" x14ac:dyDescent="0.25">
      <c r="A192" s="3"/>
      <c r="B192" s="4"/>
      <c r="C192" s="15"/>
      <c r="D192" s="4" t="s">
        <v>312</v>
      </c>
      <c r="E192" s="68" t="s">
        <v>313</v>
      </c>
      <c r="F192" s="4"/>
      <c r="G192" s="15"/>
      <c r="H192" s="15"/>
    </row>
    <row r="193" spans="1:8" ht="60" x14ac:dyDescent="0.25">
      <c r="A193" s="3"/>
      <c r="B193" s="4"/>
      <c r="C193" s="19"/>
      <c r="D193" s="19" t="s">
        <v>314</v>
      </c>
      <c r="E193" s="30" t="s">
        <v>315</v>
      </c>
      <c r="F193" s="19"/>
      <c r="G193" s="19"/>
      <c r="H193" s="19"/>
    </row>
    <row r="194" spans="1:8" ht="90.75" customHeight="1" x14ac:dyDescent="0.25">
      <c r="A194" s="3"/>
      <c r="B194" s="4"/>
      <c r="C194" s="19"/>
      <c r="D194" s="19" t="s">
        <v>316</v>
      </c>
      <c r="E194" s="30" t="s">
        <v>317</v>
      </c>
      <c r="F194" s="19"/>
      <c r="G194" s="19"/>
      <c r="H194" s="19"/>
    </row>
    <row r="195" spans="1:8" ht="30" x14ac:dyDescent="0.25">
      <c r="A195" s="3"/>
      <c r="B195" s="4"/>
      <c r="C195" s="19"/>
      <c r="D195" s="19" t="s">
        <v>318</v>
      </c>
      <c r="E195" s="30" t="s">
        <v>319</v>
      </c>
      <c r="F195" s="19"/>
      <c r="G195" s="29"/>
      <c r="H195" s="29"/>
    </row>
    <row r="196" spans="1:8" ht="51" customHeight="1" x14ac:dyDescent="0.25">
      <c r="A196" s="3"/>
      <c r="B196" s="4"/>
      <c r="C196" s="19"/>
      <c r="D196" s="15" t="s">
        <v>320</v>
      </c>
      <c r="E196" s="84" t="s">
        <v>321</v>
      </c>
      <c r="F196" s="15"/>
      <c r="G196" s="29"/>
      <c r="H196" s="29"/>
    </row>
    <row r="197" spans="1:8" ht="78.75" x14ac:dyDescent="0.25">
      <c r="A197" s="3" t="s">
        <v>1254</v>
      </c>
      <c r="B197" s="4"/>
      <c r="C197" s="4" t="s">
        <v>322</v>
      </c>
      <c r="D197" s="4" t="s">
        <v>323</v>
      </c>
      <c r="E197" s="30" t="s">
        <v>324</v>
      </c>
      <c r="F197" s="19"/>
      <c r="G197" s="29"/>
      <c r="H197" s="29"/>
    </row>
    <row r="198" spans="1:8" ht="75" x14ac:dyDescent="0.25">
      <c r="A198" s="3"/>
      <c r="B198" s="4"/>
      <c r="C198" s="4"/>
      <c r="D198" s="4" t="s">
        <v>325</v>
      </c>
      <c r="E198" s="30" t="s">
        <v>326</v>
      </c>
      <c r="F198" s="19"/>
      <c r="G198" s="29"/>
      <c r="H198" s="29"/>
    </row>
    <row r="199" spans="1:8" ht="94.5" customHeight="1" x14ac:dyDescent="0.25">
      <c r="A199" s="3"/>
      <c r="B199" s="4"/>
      <c r="C199" s="4"/>
      <c r="D199" s="4" t="s">
        <v>327</v>
      </c>
      <c r="E199" s="30" t="s">
        <v>328</v>
      </c>
      <c r="F199" s="19"/>
      <c r="G199" s="29"/>
      <c r="H199" s="29"/>
    </row>
    <row r="200" spans="1:8" ht="30" x14ac:dyDescent="0.25">
      <c r="A200" s="3"/>
      <c r="B200" s="4"/>
      <c r="C200" s="4"/>
      <c r="D200" s="26" t="s">
        <v>329</v>
      </c>
      <c r="E200" s="30" t="s">
        <v>330</v>
      </c>
      <c r="F200" s="19"/>
      <c r="G200" s="29"/>
      <c r="H200" s="29"/>
    </row>
    <row r="201" spans="1:8" ht="31.5" x14ac:dyDescent="0.25">
      <c r="A201" s="3" t="s">
        <v>1255</v>
      </c>
      <c r="B201" s="4"/>
      <c r="C201" s="4" t="s">
        <v>331</v>
      </c>
      <c r="D201" s="26" t="s">
        <v>332</v>
      </c>
      <c r="E201" s="30" t="s">
        <v>333</v>
      </c>
      <c r="F201" s="19"/>
      <c r="G201" s="29"/>
      <c r="H201" s="29"/>
    </row>
    <row r="202" spans="1:8" ht="64.5" customHeight="1" x14ac:dyDescent="0.25">
      <c r="A202" s="3"/>
      <c r="B202" s="4"/>
      <c r="C202" s="4"/>
      <c r="D202" s="26" t="s">
        <v>334</v>
      </c>
      <c r="E202" s="30" t="s">
        <v>335</v>
      </c>
      <c r="F202" s="19"/>
      <c r="G202" s="29"/>
      <c r="H202" s="29"/>
    </row>
    <row r="203" spans="1:8" ht="60" x14ac:dyDescent="0.25">
      <c r="A203" s="3"/>
      <c r="B203" s="4"/>
      <c r="C203" s="4"/>
      <c r="D203" s="26" t="s">
        <v>336</v>
      </c>
      <c r="E203" s="30" t="s">
        <v>337</v>
      </c>
      <c r="F203" s="19"/>
      <c r="G203" s="29"/>
      <c r="H203" s="29"/>
    </row>
    <row r="204" spans="1:8" ht="45" x14ac:dyDescent="0.25">
      <c r="A204" s="3"/>
      <c r="B204" s="4"/>
      <c r="C204" s="4"/>
      <c r="D204" s="26" t="s">
        <v>338</v>
      </c>
      <c r="E204" s="30" t="s">
        <v>339</v>
      </c>
      <c r="F204" s="19"/>
      <c r="G204" s="29"/>
      <c r="H204" s="29"/>
    </row>
    <row r="205" spans="1:8" ht="32.25" customHeight="1" x14ac:dyDescent="0.25">
      <c r="A205" s="7" t="s">
        <v>340</v>
      </c>
      <c r="B205" s="305" t="s">
        <v>341</v>
      </c>
      <c r="C205" s="305"/>
      <c r="D205" s="305"/>
      <c r="E205" s="305"/>
      <c r="F205" s="305"/>
      <c r="G205" s="305"/>
      <c r="H205" s="305"/>
    </row>
    <row r="206" spans="1:8" ht="47.25" x14ac:dyDescent="0.25">
      <c r="A206" s="7" t="s">
        <v>1256</v>
      </c>
      <c r="B206" s="80"/>
      <c r="C206" s="135" t="s">
        <v>342</v>
      </c>
      <c r="D206" s="136" t="s">
        <v>343</v>
      </c>
      <c r="E206" s="137" t="s">
        <v>344</v>
      </c>
      <c r="F206" s="114"/>
      <c r="G206" s="101"/>
      <c r="H206" s="101"/>
    </row>
    <row r="207" spans="1:8" x14ac:dyDescent="0.25">
      <c r="A207" s="3"/>
      <c r="B207" s="42"/>
      <c r="C207" s="49"/>
      <c r="D207" s="37" t="s">
        <v>345</v>
      </c>
      <c r="E207" s="121" t="s">
        <v>346</v>
      </c>
      <c r="F207" s="41"/>
      <c r="G207" s="29"/>
      <c r="H207" s="29"/>
    </row>
    <row r="208" spans="1:8" ht="30" x14ac:dyDescent="0.25">
      <c r="A208" s="3"/>
      <c r="B208" s="43"/>
      <c r="C208" s="49"/>
      <c r="D208" s="37" t="s">
        <v>347</v>
      </c>
      <c r="E208" s="73" t="s">
        <v>348</v>
      </c>
      <c r="F208" s="44"/>
      <c r="G208" s="29"/>
      <c r="H208" s="29"/>
    </row>
    <row r="209" spans="1:8" ht="45" x14ac:dyDescent="0.25">
      <c r="A209" s="3"/>
      <c r="B209" s="43"/>
      <c r="C209" s="49"/>
      <c r="D209" s="37" t="s">
        <v>349</v>
      </c>
      <c r="E209" s="73" t="s">
        <v>350</v>
      </c>
      <c r="F209" s="44"/>
      <c r="G209" s="29"/>
      <c r="H209" s="29"/>
    </row>
    <row r="210" spans="1:8" ht="80.25" customHeight="1" x14ac:dyDescent="0.25">
      <c r="A210" s="3"/>
      <c r="B210" s="43"/>
      <c r="C210" s="49"/>
      <c r="D210" s="37" t="s">
        <v>351</v>
      </c>
      <c r="E210" s="73" t="s">
        <v>352</v>
      </c>
      <c r="F210" s="44"/>
      <c r="G210" s="29"/>
      <c r="H210" s="29"/>
    </row>
    <row r="211" spans="1:8" ht="30" x14ac:dyDescent="0.25">
      <c r="A211" s="3"/>
      <c r="B211" s="43"/>
      <c r="C211" s="49"/>
      <c r="D211" s="37" t="s">
        <v>353</v>
      </c>
      <c r="E211" s="73" t="s">
        <v>354</v>
      </c>
      <c r="F211" s="44"/>
      <c r="G211" s="29"/>
      <c r="H211" s="29"/>
    </row>
    <row r="212" spans="1:8" ht="60" x14ac:dyDescent="0.25">
      <c r="A212" s="3"/>
      <c r="B212" s="43"/>
      <c r="C212" s="49"/>
      <c r="D212" s="37" t="s">
        <v>355</v>
      </c>
      <c r="E212" s="73" t="s">
        <v>356</v>
      </c>
      <c r="F212" s="44"/>
      <c r="G212" s="29"/>
      <c r="H212" s="29"/>
    </row>
    <row r="213" spans="1:8" ht="54.75" customHeight="1" x14ac:dyDescent="0.25">
      <c r="A213" s="3"/>
      <c r="B213" s="43"/>
      <c r="C213" s="49"/>
      <c r="D213" s="37" t="s">
        <v>357</v>
      </c>
      <c r="E213" s="73"/>
      <c r="F213" s="44"/>
      <c r="G213" s="29"/>
      <c r="H213" s="29"/>
    </row>
    <row r="214" spans="1:8" ht="47.25" x14ac:dyDescent="0.25">
      <c r="A214" s="3" t="s">
        <v>1257</v>
      </c>
      <c r="B214" s="43"/>
      <c r="C214" s="49" t="s">
        <v>358</v>
      </c>
      <c r="D214" s="49" t="s">
        <v>359</v>
      </c>
      <c r="E214" s="122" t="s">
        <v>360</v>
      </c>
      <c r="F214" s="43"/>
      <c r="G214" s="29"/>
      <c r="H214" s="29"/>
    </row>
    <row r="215" spans="1:8" ht="60" x14ac:dyDescent="0.25">
      <c r="A215" s="3"/>
      <c r="B215" s="43"/>
      <c r="C215" s="49"/>
      <c r="D215" s="49" t="s">
        <v>361</v>
      </c>
      <c r="E215" s="73" t="s">
        <v>362</v>
      </c>
      <c r="F215" s="44"/>
      <c r="G215" s="29"/>
      <c r="H215" s="29"/>
    </row>
    <row r="216" spans="1:8" ht="78" customHeight="1" x14ac:dyDescent="0.25">
      <c r="A216" s="3"/>
      <c r="B216" s="43"/>
      <c r="C216" s="49"/>
      <c r="D216" s="27" t="s">
        <v>363</v>
      </c>
      <c r="E216" s="73" t="s">
        <v>364</v>
      </c>
      <c r="F216" s="44"/>
      <c r="G216" s="29"/>
      <c r="H216" s="29"/>
    </row>
    <row r="217" spans="1:8" ht="75" x14ac:dyDescent="0.25">
      <c r="A217" s="3" t="s">
        <v>1258</v>
      </c>
      <c r="B217" s="43"/>
      <c r="C217" s="49" t="s">
        <v>365</v>
      </c>
      <c r="D217" s="27" t="s">
        <v>366</v>
      </c>
      <c r="E217" s="73" t="s">
        <v>367</v>
      </c>
      <c r="F217" s="44"/>
      <c r="G217" s="29"/>
      <c r="H217" s="29"/>
    </row>
    <row r="218" spans="1:8" ht="30" x14ac:dyDescent="0.25">
      <c r="A218" s="3"/>
      <c r="B218" s="43"/>
      <c r="C218" s="49"/>
      <c r="D218" s="27" t="s">
        <v>368</v>
      </c>
      <c r="E218" s="73" t="s">
        <v>369</v>
      </c>
      <c r="F218" s="44"/>
      <c r="G218" s="29"/>
      <c r="H218" s="29"/>
    </row>
    <row r="219" spans="1:8" ht="90" x14ac:dyDescent="0.25">
      <c r="A219" s="3"/>
      <c r="B219" s="43"/>
      <c r="C219" s="49"/>
      <c r="D219" s="27" t="s">
        <v>370</v>
      </c>
      <c r="E219" s="73" t="s">
        <v>371</v>
      </c>
      <c r="F219" s="44"/>
      <c r="G219" s="29"/>
      <c r="H219" s="29"/>
    </row>
    <row r="220" spans="1:8" ht="46.5" customHeight="1" x14ac:dyDescent="0.25">
      <c r="A220" s="3"/>
      <c r="B220" s="43"/>
      <c r="C220" s="49"/>
      <c r="D220" s="119" t="s">
        <v>372</v>
      </c>
      <c r="E220" s="73" t="s">
        <v>373</v>
      </c>
      <c r="F220" s="44"/>
      <c r="G220" s="29"/>
      <c r="H220" s="29"/>
    </row>
    <row r="221" spans="1:8" ht="30" x14ac:dyDescent="0.25">
      <c r="A221" s="3"/>
      <c r="B221" s="43"/>
      <c r="C221" s="49"/>
      <c r="D221" s="27" t="s">
        <v>374</v>
      </c>
      <c r="E221" s="73"/>
      <c r="F221" s="44"/>
      <c r="G221" s="29"/>
      <c r="H221" s="29"/>
    </row>
    <row r="222" spans="1:8" ht="63" x14ac:dyDescent="0.25">
      <c r="A222" s="3" t="s">
        <v>1259</v>
      </c>
      <c r="B222" s="43"/>
      <c r="C222" s="49" t="s">
        <v>375</v>
      </c>
      <c r="D222" s="49" t="s">
        <v>376</v>
      </c>
      <c r="E222" s="122" t="s">
        <v>377</v>
      </c>
      <c r="F222" s="43"/>
      <c r="G222" s="11"/>
      <c r="H222" s="29"/>
    </row>
    <row r="223" spans="1:8" ht="60" customHeight="1" x14ac:dyDescent="0.25">
      <c r="A223" s="3"/>
      <c r="B223" s="43"/>
      <c r="C223" s="49"/>
      <c r="D223" s="49" t="s">
        <v>378</v>
      </c>
      <c r="E223" s="122" t="s">
        <v>379</v>
      </c>
      <c r="F223" s="43"/>
      <c r="G223" s="29"/>
      <c r="H223" s="29"/>
    </row>
    <row r="224" spans="1:8" ht="78.75" x14ac:dyDescent="0.25">
      <c r="A224" s="3"/>
      <c r="B224" s="43"/>
      <c r="C224" s="49"/>
      <c r="D224" s="49" t="s">
        <v>380</v>
      </c>
      <c r="E224" s="122" t="s">
        <v>381</v>
      </c>
      <c r="F224" s="43"/>
      <c r="G224" s="29"/>
      <c r="H224" s="29"/>
    </row>
    <row r="225" spans="1:8" ht="41.25" customHeight="1" x14ac:dyDescent="0.25">
      <c r="A225" s="3" t="s">
        <v>382</v>
      </c>
      <c r="B225" s="299" t="s">
        <v>383</v>
      </c>
      <c r="C225" s="285"/>
      <c r="D225" s="285"/>
      <c r="E225" s="285"/>
      <c r="F225" s="285"/>
      <c r="G225" s="285"/>
      <c r="H225" s="300"/>
    </row>
    <row r="226" spans="1:8" ht="47.25" x14ac:dyDescent="0.25">
      <c r="A226" s="3" t="s">
        <v>1260</v>
      </c>
      <c r="B226" s="4"/>
      <c r="C226" s="4" t="s">
        <v>384</v>
      </c>
      <c r="D226" s="19" t="s">
        <v>385</v>
      </c>
      <c r="E226" s="30" t="s">
        <v>386</v>
      </c>
      <c r="F226" s="19"/>
      <c r="G226" s="29"/>
      <c r="H226" s="29"/>
    </row>
    <row r="227" spans="1:8" x14ac:dyDescent="0.25">
      <c r="A227" s="3"/>
      <c r="B227" s="4"/>
      <c r="C227" s="4"/>
      <c r="D227" s="19" t="s">
        <v>387</v>
      </c>
      <c r="E227" s="30"/>
      <c r="F227" s="19"/>
      <c r="G227" s="29"/>
      <c r="H227" s="29"/>
    </row>
    <row r="228" spans="1:8" ht="27.75" customHeight="1" x14ac:dyDescent="0.25">
      <c r="A228" s="3"/>
      <c r="B228" s="4"/>
      <c r="C228" s="4"/>
      <c r="D228" s="19" t="s">
        <v>388</v>
      </c>
      <c r="E228" s="30"/>
      <c r="F228" s="19"/>
      <c r="G228" s="29"/>
      <c r="H228" s="29"/>
    </row>
    <row r="229" spans="1:8" ht="30" x14ac:dyDescent="0.25">
      <c r="A229" s="3"/>
      <c r="B229" s="4"/>
      <c r="C229" s="4"/>
      <c r="D229" s="19" t="s">
        <v>389</v>
      </c>
      <c r="E229" s="30"/>
      <c r="F229" s="19"/>
      <c r="G229" s="29"/>
      <c r="H229" s="29"/>
    </row>
    <row r="230" spans="1:8" ht="47.25" x14ac:dyDescent="0.25">
      <c r="A230" s="3" t="s">
        <v>1261</v>
      </c>
      <c r="B230" s="4"/>
      <c r="C230" s="4" t="s">
        <v>390</v>
      </c>
      <c r="D230" s="19" t="s">
        <v>391</v>
      </c>
      <c r="E230" s="30"/>
      <c r="F230" s="19"/>
      <c r="G230" s="29"/>
      <c r="H230" s="29"/>
    </row>
    <row r="231" spans="1:8" x14ac:dyDescent="0.25">
      <c r="A231" s="3"/>
      <c r="B231" s="4"/>
      <c r="C231" s="4"/>
      <c r="D231" s="19" t="s">
        <v>392</v>
      </c>
      <c r="E231" s="30"/>
      <c r="F231" s="19"/>
      <c r="G231" s="29"/>
      <c r="H231" s="29"/>
    </row>
    <row r="232" spans="1:8" x14ac:dyDescent="0.25">
      <c r="A232" s="3"/>
      <c r="B232" s="4"/>
      <c r="C232" s="4"/>
      <c r="D232" s="15" t="s">
        <v>393</v>
      </c>
      <c r="E232" s="84"/>
      <c r="F232" s="15"/>
      <c r="H232" s="107" t="s">
        <v>90</v>
      </c>
    </row>
    <row r="233" spans="1:8" ht="15.75" customHeight="1" x14ac:dyDescent="0.25">
      <c r="A233" s="280" t="s">
        <v>394</v>
      </c>
      <c r="B233" s="281"/>
      <c r="C233" s="281"/>
      <c r="D233" s="281"/>
      <c r="E233" s="281"/>
      <c r="F233" s="281"/>
      <c r="G233" s="281"/>
      <c r="H233" s="282"/>
    </row>
    <row r="234" spans="1:8" ht="21.75" customHeight="1" x14ac:dyDescent="0.25">
      <c r="A234" s="3" t="s">
        <v>395</v>
      </c>
      <c r="B234" s="299" t="s">
        <v>396</v>
      </c>
      <c r="C234" s="285"/>
      <c r="D234" s="285"/>
      <c r="E234" s="285"/>
      <c r="F234" s="285"/>
      <c r="G234" s="285"/>
      <c r="H234" s="300"/>
    </row>
    <row r="235" spans="1:8" ht="60" x14ac:dyDescent="0.25">
      <c r="A235" s="3" t="s">
        <v>1262</v>
      </c>
      <c r="B235" s="4"/>
      <c r="C235" s="4" t="s">
        <v>397</v>
      </c>
      <c r="D235" s="14" t="s">
        <v>398</v>
      </c>
      <c r="E235" s="93" t="s">
        <v>399</v>
      </c>
      <c r="F235" s="10"/>
      <c r="G235" s="29"/>
      <c r="H235" s="29"/>
    </row>
    <row r="236" spans="1:8" ht="60" x14ac:dyDescent="0.25">
      <c r="A236" s="3"/>
      <c r="B236" s="4"/>
      <c r="C236" s="4"/>
      <c r="D236" s="14" t="s">
        <v>400</v>
      </c>
      <c r="E236" s="85" t="s">
        <v>401</v>
      </c>
      <c r="F236" s="14"/>
      <c r="G236" s="14" t="s">
        <v>402</v>
      </c>
      <c r="H236" s="29"/>
    </row>
    <row r="237" spans="1:8" ht="30" x14ac:dyDescent="0.25">
      <c r="A237" s="3"/>
      <c r="B237" s="4"/>
      <c r="C237" s="4"/>
      <c r="D237" s="14" t="s">
        <v>403</v>
      </c>
      <c r="E237" s="85" t="s">
        <v>404</v>
      </c>
      <c r="F237" s="14"/>
      <c r="G237" s="29"/>
      <c r="H237" s="29"/>
    </row>
    <row r="238" spans="1:8" ht="45.95" customHeight="1" x14ac:dyDescent="0.25">
      <c r="A238" s="3" t="s">
        <v>1203</v>
      </c>
      <c r="B238" s="4"/>
      <c r="C238" s="4" t="s">
        <v>405</v>
      </c>
      <c r="D238" s="4" t="s">
        <v>406</v>
      </c>
      <c r="E238" s="94" t="s">
        <v>407</v>
      </c>
      <c r="F238" s="45"/>
      <c r="G238" s="29"/>
      <c r="H238" s="29"/>
    </row>
    <row r="239" spans="1:8" ht="45.95" customHeight="1" x14ac:dyDescent="0.25">
      <c r="A239" s="3"/>
      <c r="B239" s="4"/>
      <c r="C239" s="4"/>
      <c r="D239" s="4" t="s">
        <v>408</v>
      </c>
      <c r="E239" s="95" t="s">
        <v>409</v>
      </c>
      <c r="F239" s="17"/>
      <c r="G239" s="29"/>
      <c r="H239" s="29"/>
    </row>
    <row r="240" spans="1:8" ht="45.95" customHeight="1" x14ac:dyDescent="0.25">
      <c r="A240" s="3"/>
      <c r="B240" s="4"/>
      <c r="C240" s="4"/>
      <c r="D240" s="14" t="s">
        <v>410</v>
      </c>
      <c r="E240" s="85" t="s">
        <v>411</v>
      </c>
      <c r="F240" s="14"/>
      <c r="G240" s="29"/>
      <c r="H240" s="29"/>
    </row>
    <row r="241" spans="1:8" ht="47.25" x14ac:dyDescent="0.25">
      <c r="A241" s="3" t="s">
        <v>1263</v>
      </c>
      <c r="B241" s="4"/>
      <c r="C241" s="4" t="s">
        <v>412</v>
      </c>
      <c r="D241" s="4" t="s">
        <v>413</v>
      </c>
      <c r="E241" s="85" t="s">
        <v>414</v>
      </c>
      <c r="F241" s="14"/>
      <c r="G241" s="29"/>
      <c r="H241" s="29"/>
    </row>
    <row r="242" spans="1:8" ht="31.5" x14ac:dyDescent="0.25">
      <c r="A242" s="3"/>
      <c r="B242" s="4"/>
      <c r="C242" s="4"/>
      <c r="D242" s="4" t="s">
        <v>415</v>
      </c>
      <c r="E242" s="85" t="s">
        <v>414</v>
      </c>
      <c r="F242" s="14"/>
      <c r="G242" s="29"/>
      <c r="H242" s="29"/>
    </row>
    <row r="243" spans="1:8" ht="31.5" x14ac:dyDescent="0.25">
      <c r="A243" s="3"/>
      <c r="B243" s="4"/>
      <c r="C243" s="4"/>
      <c r="D243" s="4" t="s">
        <v>416</v>
      </c>
      <c r="E243" s="85" t="s">
        <v>414</v>
      </c>
      <c r="F243" s="14"/>
      <c r="G243" s="29"/>
      <c r="H243" s="29"/>
    </row>
    <row r="244" spans="1:8" ht="60" x14ac:dyDescent="0.25">
      <c r="A244" s="3"/>
      <c r="B244" s="4"/>
      <c r="C244" s="4"/>
      <c r="D244" s="4" t="s">
        <v>417</v>
      </c>
      <c r="E244" s="96" t="s">
        <v>418</v>
      </c>
      <c r="F244" s="14"/>
      <c r="G244" s="109"/>
      <c r="H244" s="29"/>
    </row>
    <row r="245" spans="1:8" ht="30.75" customHeight="1" x14ac:dyDescent="0.25">
      <c r="A245" s="3" t="s">
        <v>419</v>
      </c>
      <c r="B245" s="293" t="s">
        <v>420</v>
      </c>
      <c r="C245" s="294"/>
      <c r="D245" s="294"/>
      <c r="E245" s="294"/>
      <c r="F245" s="294"/>
      <c r="G245" s="294"/>
      <c r="H245" s="295"/>
    </row>
    <row r="246" spans="1:8" ht="63" x14ac:dyDescent="0.25">
      <c r="A246" s="3" t="s">
        <v>1264</v>
      </c>
      <c r="B246" s="23"/>
      <c r="C246" s="4" t="s">
        <v>421</v>
      </c>
      <c r="D246" s="46" t="s">
        <v>422</v>
      </c>
      <c r="E246" s="68" t="s">
        <v>423</v>
      </c>
      <c r="F246" s="4"/>
      <c r="G246" s="29"/>
      <c r="H246" s="29"/>
    </row>
    <row r="247" spans="1:8" ht="63" x14ac:dyDescent="0.25">
      <c r="A247" s="3"/>
      <c r="B247" s="23"/>
      <c r="C247" s="4"/>
      <c r="D247" s="46" t="s">
        <v>424</v>
      </c>
      <c r="E247" s="68" t="s">
        <v>425</v>
      </c>
      <c r="F247" s="4"/>
      <c r="G247" s="29"/>
      <c r="H247" s="29"/>
    </row>
    <row r="248" spans="1:8" ht="78.75" x14ac:dyDescent="0.25">
      <c r="A248" s="3"/>
      <c r="B248" s="23"/>
      <c r="C248" s="4"/>
      <c r="D248" s="19" t="s">
        <v>426</v>
      </c>
      <c r="E248" s="97" t="s">
        <v>427</v>
      </c>
      <c r="F248" s="18"/>
      <c r="G248" s="33"/>
      <c r="H248" s="29"/>
    </row>
    <row r="249" spans="1:8" ht="45" x14ac:dyDescent="0.25">
      <c r="A249" s="3" t="s">
        <v>1265</v>
      </c>
      <c r="B249" s="23"/>
      <c r="C249" s="47" t="s">
        <v>428</v>
      </c>
      <c r="D249" s="14" t="s">
        <v>429</v>
      </c>
      <c r="E249" s="67" t="s">
        <v>430</v>
      </c>
      <c r="F249" s="26"/>
      <c r="G249" s="33"/>
      <c r="H249" s="29"/>
    </row>
    <row r="250" spans="1:8" ht="45" x14ac:dyDescent="0.25">
      <c r="A250" s="3"/>
      <c r="B250" s="23"/>
      <c r="C250" s="48"/>
      <c r="D250" s="14" t="s">
        <v>431</v>
      </c>
      <c r="E250" s="67" t="s">
        <v>432</v>
      </c>
      <c r="F250" s="26"/>
      <c r="G250" s="29"/>
      <c r="H250" s="29"/>
    </row>
    <row r="251" spans="1:8" ht="81" customHeight="1" x14ac:dyDescent="0.25">
      <c r="A251" s="3"/>
      <c r="B251" s="23"/>
      <c r="C251" s="48"/>
      <c r="D251" s="14" t="s">
        <v>433</v>
      </c>
      <c r="E251" s="67" t="s">
        <v>434</v>
      </c>
      <c r="F251" s="26"/>
      <c r="G251" s="29"/>
      <c r="H251" s="29"/>
    </row>
    <row r="252" spans="1:8" ht="47.25" customHeight="1" x14ac:dyDescent="0.25">
      <c r="A252" s="3" t="s">
        <v>435</v>
      </c>
      <c r="B252" s="299" t="s">
        <v>436</v>
      </c>
      <c r="C252" s="285"/>
      <c r="D252" s="285"/>
      <c r="E252" s="285"/>
      <c r="F252" s="285"/>
      <c r="G252" s="285"/>
      <c r="H252" s="300"/>
    </row>
    <row r="253" spans="1:8" ht="31.5" x14ac:dyDescent="0.25">
      <c r="A253" s="3" t="s">
        <v>1266</v>
      </c>
      <c r="B253" s="4"/>
      <c r="C253" s="4" t="s">
        <v>437</v>
      </c>
      <c r="D253" s="5" t="s">
        <v>438</v>
      </c>
      <c r="E253" s="85" t="s">
        <v>439</v>
      </c>
      <c r="F253" s="14"/>
      <c r="G253" s="29"/>
      <c r="H253" s="29"/>
    </row>
    <row r="254" spans="1:8" ht="122.25" customHeight="1" x14ac:dyDescent="0.25">
      <c r="A254" s="3"/>
      <c r="B254" s="4"/>
      <c r="C254" s="4"/>
      <c r="D254" s="5" t="s">
        <v>440</v>
      </c>
      <c r="E254" s="85" t="s">
        <v>441</v>
      </c>
      <c r="F254" s="14"/>
      <c r="G254" s="29"/>
      <c r="H254" s="29"/>
    </row>
    <row r="255" spans="1:8" ht="78.75" customHeight="1" x14ac:dyDescent="0.25">
      <c r="A255" s="3"/>
      <c r="B255" s="4"/>
      <c r="C255" s="14"/>
      <c r="D255" s="19" t="s">
        <v>442</v>
      </c>
      <c r="E255" s="30" t="s">
        <v>443</v>
      </c>
      <c r="F255" s="19"/>
      <c r="G255" s="29"/>
      <c r="H255" s="29"/>
    </row>
    <row r="256" spans="1:8" ht="47.25" x14ac:dyDescent="0.25">
      <c r="A256" s="3" t="s">
        <v>1267</v>
      </c>
      <c r="B256" s="4"/>
      <c r="C256" s="4" t="s">
        <v>444</v>
      </c>
      <c r="D256" s="49" t="s">
        <v>445</v>
      </c>
      <c r="E256" s="85" t="s">
        <v>446</v>
      </c>
      <c r="F256" s="14"/>
      <c r="G256" s="29"/>
      <c r="H256" s="29"/>
    </row>
    <row r="257" spans="1:8" ht="31.5" x14ac:dyDescent="0.25">
      <c r="A257" s="3"/>
      <c r="B257" s="4"/>
      <c r="C257" s="4"/>
      <c r="D257" s="49" t="s">
        <v>447</v>
      </c>
      <c r="E257" s="90" t="s">
        <v>448</v>
      </c>
      <c r="F257" s="14"/>
      <c r="G257" s="29"/>
      <c r="H257" s="29"/>
    </row>
    <row r="258" spans="1:8" ht="60" x14ac:dyDescent="0.25">
      <c r="A258" s="3"/>
      <c r="B258" s="4"/>
      <c r="C258" s="4"/>
      <c r="D258" s="49" t="s">
        <v>449</v>
      </c>
      <c r="E258" s="90" t="s">
        <v>450</v>
      </c>
      <c r="F258" s="14"/>
      <c r="G258" s="29"/>
      <c r="H258" s="29"/>
    </row>
    <row r="259" spans="1:8" ht="30" x14ac:dyDescent="0.25">
      <c r="A259" s="3"/>
      <c r="B259" s="4"/>
      <c r="C259" s="4"/>
      <c r="D259" s="50" t="s">
        <v>451</v>
      </c>
      <c r="E259" s="85" t="s">
        <v>452</v>
      </c>
      <c r="F259" s="14"/>
      <c r="G259" s="29"/>
      <c r="H259" s="29"/>
    </row>
    <row r="260" spans="1:8" ht="33.75" customHeight="1" x14ac:dyDescent="0.25">
      <c r="A260" s="3" t="s">
        <v>453</v>
      </c>
      <c r="B260" s="309" t="s">
        <v>454</v>
      </c>
      <c r="C260" s="310"/>
      <c r="D260" s="310"/>
      <c r="E260" s="310"/>
      <c r="F260" s="310"/>
      <c r="G260" s="310"/>
      <c r="H260" s="311"/>
    </row>
    <row r="261" spans="1:8" ht="60" x14ac:dyDescent="0.25">
      <c r="A261" s="3" t="s">
        <v>1268</v>
      </c>
      <c r="B261" s="4"/>
      <c r="C261" s="4" t="s">
        <v>455</v>
      </c>
      <c r="D261" s="38" t="s">
        <v>456</v>
      </c>
      <c r="E261" s="91" t="s">
        <v>457</v>
      </c>
      <c r="F261" s="38"/>
      <c r="G261" s="29"/>
      <c r="H261" s="29"/>
    </row>
    <row r="262" spans="1:8" ht="45" x14ac:dyDescent="0.25">
      <c r="A262" s="3"/>
      <c r="B262" s="4"/>
      <c r="C262" s="4"/>
      <c r="D262" s="29" t="s">
        <v>458</v>
      </c>
      <c r="E262" s="85" t="s">
        <v>459</v>
      </c>
      <c r="F262" s="14"/>
      <c r="G262" s="29"/>
      <c r="H262" s="29"/>
    </row>
    <row r="263" spans="1:8" ht="30" x14ac:dyDescent="0.25">
      <c r="A263" s="3"/>
      <c r="B263" s="4"/>
      <c r="C263" s="4"/>
      <c r="D263" s="14" t="s">
        <v>460</v>
      </c>
      <c r="E263" s="85" t="s">
        <v>461</v>
      </c>
      <c r="F263" s="14"/>
      <c r="G263" s="29"/>
      <c r="H263" s="29"/>
    </row>
    <row r="264" spans="1:8" ht="47.25" x14ac:dyDescent="0.25">
      <c r="A264" s="3" t="s">
        <v>1269</v>
      </c>
      <c r="B264" s="4"/>
      <c r="C264" s="49" t="s">
        <v>462</v>
      </c>
      <c r="D264" s="14" t="s">
        <v>463</v>
      </c>
      <c r="E264" s="85" t="s">
        <v>464</v>
      </c>
      <c r="F264" s="14"/>
      <c r="G264" s="29"/>
      <c r="H264" s="29"/>
    </row>
    <row r="265" spans="1:8" x14ac:dyDescent="0.25">
      <c r="A265" s="3"/>
      <c r="B265" s="4"/>
      <c r="C265" s="11"/>
      <c r="D265" s="14" t="s">
        <v>465</v>
      </c>
      <c r="E265" s="88" t="s">
        <v>466</v>
      </c>
      <c r="F265" s="29"/>
      <c r="G265" s="29"/>
      <c r="H265" s="29"/>
    </row>
    <row r="266" spans="1:8" ht="30" x14ac:dyDescent="0.25">
      <c r="A266" s="3"/>
      <c r="B266" s="4"/>
      <c r="C266" s="4"/>
      <c r="D266" s="14" t="s">
        <v>467</v>
      </c>
      <c r="E266" s="85" t="s">
        <v>468</v>
      </c>
      <c r="F266" s="14"/>
      <c r="G266" s="29"/>
      <c r="H266" s="29"/>
    </row>
    <row r="267" spans="1:8" ht="26.25" customHeight="1" x14ac:dyDescent="0.25">
      <c r="A267" s="3" t="s">
        <v>469</v>
      </c>
      <c r="B267" s="299" t="s">
        <v>470</v>
      </c>
      <c r="C267" s="285"/>
      <c r="D267" s="285"/>
      <c r="E267" s="285"/>
      <c r="F267" s="285"/>
      <c r="G267" s="285"/>
      <c r="H267" s="300"/>
    </row>
    <row r="268" spans="1:8" ht="47.25" x14ac:dyDescent="0.25">
      <c r="A268" s="3" t="s">
        <v>1270</v>
      </c>
      <c r="B268" s="4"/>
      <c r="C268" s="4" t="s">
        <v>471</v>
      </c>
      <c r="D268" s="14" t="s">
        <v>472</v>
      </c>
      <c r="E268" s="85" t="s">
        <v>473</v>
      </c>
      <c r="F268" s="14"/>
      <c r="G268" s="29"/>
      <c r="H268" s="29"/>
    </row>
    <row r="269" spans="1:8" ht="30" x14ac:dyDescent="0.25">
      <c r="A269" s="3"/>
      <c r="B269" s="4"/>
      <c r="C269" s="4"/>
      <c r="D269" s="14" t="s">
        <v>474</v>
      </c>
      <c r="E269" s="85" t="s">
        <v>475</v>
      </c>
      <c r="F269" s="14"/>
      <c r="G269" s="29"/>
      <c r="H269" s="29"/>
    </row>
    <row r="270" spans="1:8" ht="75" x14ac:dyDescent="0.25">
      <c r="A270" s="3"/>
      <c r="B270" s="4"/>
      <c r="C270" s="4"/>
      <c r="D270" s="14" t="s">
        <v>476</v>
      </c>
      <c r="E270" s="85" t="s">
        <v>477</v>
      </c>
      <c r="F270" s="14"/>
      <c r="G270" s="29"/>
      <c r="H270" s="29"/>
    </row>
    <row r="271" spans="1:8" ht="47.25" x14ac:dyDescent="0.25">
      <c r="A271" s="3" t="s">
        <v>1271</v>
      </c>
      <c r="B271" s="4"/>
      <c r="C271" s="4" t="s">
        <v>478</v>
      </c>
      <c r="D271" s="14" t="s">
        <v>479</v>
      </c>
      <c r="E271" s="85" t="s">
        <v>480</v>
      </c>
      <c r="F271" s="14"/>
      <c r="G271" s="29"/>
      <c r="H271" s="29"/>
    </row>
    <row r="272" spans="1:8" ht="30" x14ac:dyDescent="0.25">
      <c r="A272" s="3"/>
      <c r="B272" s="4"/>
      <c r="C272" s="4"/>
      <c r="D272" s="14" t="s">
        <v>481</v>
      </c>
      <c r="E272" s="85" t="s">
        <v>482</v>
      </c>
      <c r="F272" s="14"/>
      <c r="G272" s="29"/>
      <c r="H272" s="29"/>
    </row>
    <row r="273" spans="1:8" ht="57.75" customHeight="1" x14ac:dyDescent="0.25">
      <c r="A273" s="3" t="s">
        <v>1272</v>
      </c>
      <c r="B273" s="4"/>
      <c r="C273" s="4" t="s">
        <v>483</v>
      </c>
      <c r="D273" s="14" t="s">
        <v>484</v>
      </c>
      <c r="E273" s="85" t="s">
        <v>485</v>
      </c>
      <c r="F273" s="14"/>
      <c r="G273" s="29"/>
      <c r="H273" s="29"/>
    </row>
    <row r="274" spans="1:8" ht="30" x14ac:dyDescent="0.25">
      <c r="A274" s="3"/>
      <c r="B274" s="4"/>
      <c r="C274" s="4"/>
      <c r="D274" s="14" t="s">
        <v>486</v>
      </c>
      <c r="E274" s="85" t="s">
        <v>487</v>
      </c>
      <c r="F274" s="14"/>
      <c r="G274" s="29"/>
      <c r="H274" s="29"/>
    </row>
    <row r="275" spans="1:8" ht="30" x14ac:dyDescent="0.25">
      <c r="A275" s="3"/>
      <c r="B275" s="4"/>
      <c r="C275" s="4"/>
      <c r="D275" s="14" t="s">
        <v>488</v>
      </c>
      <c r="E275" s="85" t="s">
        <v>489</v>
      </c>
      <c r="F275" s="14"/>
      <c r="G275" s="29"/>
      <c r="H275" s="29"/>
    </row>
    <row r="276" spans="1:8" ht="35.25" customHeight="1" x14ac:dyDescent="0.25">
      <c r="A276" s="3" t="s">
        <v>490</v>
      </c>
      <c r="B276" s="299" t="s">
        <v>491</v>
      </c>
      <c r="C276" s="285"/>
      <c r="D276" s="285"/>
      <c r="E276" s="285"/>
      <c r="F276" s="285"/>
      <c r="G276" s="285"/>
      <c r="H276" s="300"/>
    </row>
    <row r="277" spans="1:8" ht="47.25" x14ac:dyDescent="0.25">
      <c r="A277" s="3" t="s">
        <v>1273</v>
      </c>
      <c r="B277" s="4"/>
      <c r="C277" s="4" t="s">
        <v>492</v>
      </c>
      <c r="D277" s="14" t="s">
        <v>493</v>
      </c>
      <c r="E277" s="85" t="s">
        <v>494</v>
      </c>
      <c r="F277" s="14"/>
      <c r="G277" s="29"/>
      <c r="H277" s="29"/>
    </row>
    <row r="278" spans="1:8" ht="30" x14ac:dyDescent="0.25">
      <c r="A278" s="3"/>
      <c r="B278" s="4"/>
      <c r="C278" s="4"/>
      <c r="D278" s="51" t="s">
        <v>495</v>
      </c>
      <c r="E278" s="85" t="s">
        <v>496</v>
      </c>
      <c r="F278" s="14"/>
      <c r="G278" s="29"/>
      <c r="H278" s="29"/>
    </row>
    <row r="279" spans="1:8" ht="45" x14ac:dyDescent="0.25">
      <c r="A279" s="3"/>
      <c r="B279" s="4"/>
      <c r="C279" s="4"/>
      <c r="D279" s="14" t="s">
        <v>497</v>
      </c>
      <c r="E279" s="85" t="s">
        <v>498</v>
      </c>
      <c r="F279" s="14"/>
      <c r="G279" s="29"/>
      <c r="H279" s="29"/>
    </row>
    <row r="280" spans="1:8" ht="30" x14ac:dyDescent="0.25">
      <c r="A280" s="3"/>
      <c r="B280" s="4"/>
      <c r="C280" s="4"/>
      <c r="D280" s="14" t="s">
        <v>499</v>
      </c>
      <c r="E280" s="85" t="s">
        <v>500</v>
      </c>
      <c r="F280" s="14"/>
      <c r="G280" s="29"/>
      <c r="H280" s="29"/>
    </row>
    <row r="281" spans="1:8" ht="47.25" customHeight="1" x14ac:dyDescent="0.25">
      <c r="A281" s="3" t="s">
        <v>501</v>
      </c>
      <c r="B281" s="299" t="s">
        <v>502</v>
      </c>
      <c r="C281" s="285"/>
      <c r="D281" s="285"/>
      <c r="E281" s="285"/>
      <c r="F281" s="285"/>
      <c r="G281" s="285"/>
      <c r="H281" s="300"/>
    </row>
    <row r="282" spans="1:8" ht="60" x14ac:dyDescent="0.25">
      <c r="A282" s="3" t="s">
        <v>1277</v>
      </c>
      <c r="B282" s="52"/>
      <c r="C282" s="4" t="s">
        <v>503</v>
      </c>
      <c r="D282" s="14" t="s">
        <v>504</v>
      </c>
      <c r="E282" s="85" t="s">
        <v>505</v>
      </c>
      <c r="F282" s="14"/>
      <c r="G282" s="29"/>
      <c r="H282" s="29"/>
    </row>
    <row r="283" spans="1:8" ht="60" x14ac:dyDescent="0.25">
      <c r="A283" s="3"/>
      <c r="B283" s="4"/>
      <c r="C283" s="4"/>
      <c r="D283" s="14" t="s">
        <v>506</v>
      </c>
      <c r="E283" s="85" t="s">
        <v>507</v>
      </c>
      <c r="F283" s="14"/>
      <c r="G283" s="29"/>
      <c r="H283" s="29"/>
    </row>
    <row r="284" spans="1:8" ht="45" x14ac:dyDescent="0.25">
      <c r="A284" s="3"/>
      <c r="B284" s="4"/>
      <c r="C284" s="4"/>
      <c r="D284" s="14" t="s">
        <v>508</v>
      </c>
      <c r="E284" s="85" t="s">
        <v>509</v>
      </c>
      <c r="F284" s="14"/>
      <c r="G284" s="29"/>
      <c r="H284" s="29"/>
    </row>
    <row r="285" spans="1:8" ht="45" x14ac:dyDescent="0.25">
      <c r="A285" s="3" t="s">
        <v>1278</v>
      </c>
      <c r="B285" s="4"/>
      <c r="C285" s="4" t="s">
        <v>510</v>
      </c>
      <c r="D285" s="14" t="s">
        <v>511</v>
      </c>
      <c r="E285" s="85" t="s">
        <v>512</v>
      </c>
      <c r="F285" s="14"/>
      <c r="G285" s="29"/>
      <c r="H285" s="29"/>
    </row>
    <row r="286" spans="1:8" ht="30" x14ac:dyDescent="0.25">
      <c r="A286" s="3"/>
      <c r="B286" s="4"/>
      <c r="C286" s="4"/>
      <c r="D286" s="14" t="s">
        <v>513</v>
      </c>
      <c r="E286" s="85" t="s">
        <v>514</v>
      </c>
      <c r="F286" s="14"/>
      <c r="G286" s="29"/>
      <c r="H286" s="29"/>
    </row>
    <row r="287" spans="1:8" ht="48" customHeight="1" x14ac:dyDescent="0.25">
      <c r="A287" s="3" t="s">
        <v>515</v>
      </c>
      <c r="B287" s="299" t="s">
        <v>516</v>
      </c>
      <c r="C287" s="285"/>
      <c r="D287" s="285"/>
      <c r="E287" s="285"/>
      <c r="F287" s="285"/>
      <c r="G287" s="285"/>
      <c r="H287" s="300"/>
    </row>
    <row r="288" spans="1:8" ht="210" customHeight="1" x14ac:dyDescent="0.25">
      <c r="A288" s="3" t="s">
        <v>1279</v>
      </c>
      <c r="B288" s="4"/>
      <c r="C288" s="4" t="s">
        <v>517</v>
      </c>
      <c r="D288" s="4" t="s">
        <v>518</v>
      </c>
      <c r="E288" s="68" t="s">
        <v>519</v>
      </c>
      <c r="F288" s="4"/>
      <c r="G288" s="29"/>
      <c r="H288" s="29"/>
    </row>
    <row r="289" spans="1:8" ht="240" x14ac:dyDescent="0.25">
      <c r="A289" s="3"/>
      <c r="B289" s="4"/>
      <c r="C289" s="4"/>
      <c r="D289" s="19" t="s">
        <v>520</v>
      </c>
      <c r="E289" s="85" t="s">
        <v>521</v>
      </c>
      <c r="F289" s="14"/>
      <c r="G289" s="29"/>
      <c r="H289" s="29"/>
    </row>
    <row r="290" spans="1:8" ht="45" x14ac:dyDescent="0.25">
      <c r="A290" s="3"/>
      <c r="B290" s="4"/>
      <c r="C290" s="4"/>
      <c r="D290" s="19" t="s">
        <v>522</v>
      </c>
      <c r="E290" s="85" t="s">
        <v>523</v>
      </c>
      <c r="F290" s="14"/>
      <c r="G290" s="29"/>
      <c r="H290" s="29"/>
    </row>
    <row r="291" spans="1:8" ht="45" x14ac:dyDescent="0.25">
      <c r="A291" s="3"/>
      <c r="B291" s="4"/>
      <c r="C291" s="4"/>
      <c r="D291" s="14" t="s">
        <v>524</v>
      </c>
      <c r="E291" s="85" t="s">
        <v>525</v>
      </c>
      <c r="F291" s="14"/>
      <c r="G291" s="29"/>
      <c r="H291" s="29"/>
    </row>
    <row r="292" spans="1:8" ht="135" x14ac:dyDescent="0.25">
      <c r="A292" s="3"/>
      <c r="B292" s="4"/>
      <c r="C292" s="4"/>
      <c r="D292" s="5" t="s">
        <v>526</v>
      </c>
      <c r="E292" s="85" t="s">
        <v>527</v>
      </c>
      <c r="F292" s="14"/>
      <c r="G292" s="29"/>
      <c r="H292" s="29"/>
    </row>
    <row r="293" spans="1:8" ht="110.25" x14ac:dyDescent="0.25">
      <c r="A293" s="3" t="s">
        <v>1280</v>
      </c>
      <c r="B293" s="4"/>
      <c r="C293" s="4" t="s">
        <v>528</v>
      </c>
      <c r="D293" s="6" t="s">
        <v>529</v>
      </c>
      <c r="E293" s="68" t="s">
        <v>530</v>
      </c>
      <c r="F293" s="4"/>
      <c r="G293" s="29"/>
      <c r="H293" s="29"/>
    </row>
    <row r="294" spans="1:8" ht="281.25" customHeight="1" x14ac:dyDescent="0.25">
      <c r="A294" s="3"/>
      <c r="B294" s="4"/>
      <c r="C294" s="4"/>
      <c r="D294" s="5" t="s">
        <v>531</v>
      </c>
      <c r="E294" s="82" t="s">
        <v>532</v>
      </c>
      <c r="F294" s="5"/>
      <c r="G294" s="29"/>
      <c r="H294" s="29"/>
    </row>
    <row r="295" spans="1:8" ht="30" x14ac:dyDescent="0.25">
      <c r="A295" s="3"/>
      <c r="B295" s="4"/>
      <c r="C295" s="4"/>
      <c r="D295" s="5" t="s">
        <v>533</v>
      </c>
      <c r="E295" s="82" t="s">
        <v>534</v>
      </c>
      <c r="F295" s="5"/>
      <c r="G295" s="29"/>
      <c r="H295" s="29"/>
    </row>
    <row r="296" spans="1:8" ht="90" x14ac:dyDescent="0.25">
      <c r="A296" s="3"/>
      <c r="B296" s="4"/>
      <c r="C296" s="4"/>
      <c r="D296" s="5" t="s">
        <v>535</v>
      </c>
      <c r="E296" s="82" t="s">
        <v>536</v>
      </c>
      <c r="F296" s="5"/>
      <c r="G296" s="29"/>
      <c r="H296" s="29"/>
    </row>
    <row r="297" spans="1:8" ht="180" x14ac:dyDescent="0.25">
      <c r="A297" s="3"/>
      <c r="B297" s="4"/>
      <c r="C297" s="4"/>
      <c r="D297" s="5" t="s">
        <v>537</v>
      </c>
      <c r="E297" s="82" t="s">
        <v>538</v>
      </c>
      <c r="F297" s="5"/>
      <c r="G297" s="29"/>
      <c r="H297" s="29"/>
    </row>
    <row r="298" spans="1:8" ht="45" x14ac:dyDescent="0.25">
      <c r="A298" s="3"/>
      <c r="B298" s="4"/>
      <c r="C298" s="4"/>
      <c r="D298" s="5" t="s">
        <v>539</v>
      </c>
      <c r="E298" s="82" t="s">
        <v>540</v>
      </c>
      <c r="F298" s="5"/>
      <c r="G298" s="29"/>
      <c r="H298" s="29"/>
    </row>
    <row r="299" spans="1:8" ht="45" x14ac:dyDescent="0.25">
      <c r="A299" s="3"/>
      <c r="B299" s="4"/>
      <c r="C299" s="4"/>
      <c r="D299" s="5" t="s">
        <v>541</v>
      </c>
      <c r="E299" s="82" t="s">
        <v>542</v>
      </c>
      <c r="F299" s="5"/>
      <c r="G299" s="29"/>
      <c r="H299" s="29"/>
    </row>
    <row r="300" spans="1:8" ht="30" x14ac:dyDescent="0.25">
      <c r="A300" s="3"/>
      <c r="B300" s="4"/>
      <c r="C300" s="4"/>
      <c r="D300" s="5" t="s">
        <v>543</v>
      </c>
      <c r="E300" s="82" t="s">
        <v>544</v>
      </c>
      <c r="F300" s="5"/>
      <c r="G300" s="29"/>
      <c r="H300" s="29"/>
    </row>
    <row r="301" spans="1:8" ht="157.5" x14ac:dyDescent="0.25">
      <c r="A301" s="3"/>
      <c r="B301" s="4"/>
      <c r="C301" s="4"/>
      <c r="D301" s="9" t="s">
        <v>545</v>
      </c>
      <c r="E301" s="68" t="s">
        <v>546</v>
      </c>
      <c r="F301" s="4"/>
      <c r="G301" s="29"/>
      <c r="H301" s="29"/>
    </row>
    <row r="302" spans="1:8" ht="315" x14ac:dyDescent="0.25">
      <c r="A302" s="3" t="s">
        <v>1281</v>
      </c>
      <c r="B302" s="4"/>
      <c r="C302" s="4" t="s">
        <v>10</v>
      </c>
      <c r="D302" s="4" t="s">
        <v>547</v>
      </c>
      <c r="E302" s="68" t="s">
        <v>548</v>
      </c>
      <c r="F302" s="4"/>
      <c r="G302" s="29"/>
      <c r="H302" s="29"/>
    </row>
    <row r="303" spans="1:8" ht="60" x14ac:dyDescent="0.25">
      <c r="A303" s="3"/>
      <c r="B303" s="4"/>
      <c r="C303" s="4"/>
      <c r="D303" s="5" t="s">
        <v>549</v>
      </c>
      <c r="E303" s="82" t="s">
        <v>550</v>
      </c>
      <c r="F303" s="5"/>
      <c r="G303" s="29"/>
      <c r="H303" s="29"/>
    </row>
    <row r="304" spans="1:8" ht="60" x14ac:dyDescent="0.25">
      <c r="A304" s="3"/>
      <c r="B304" s="4"/>
      <c r="C304" s="4"/>
      <c r="D304" s="5" t="s">
        <v>551</v>
      </c>
      <c r="E304" s="82" t="s">
        <v>552</v>
      </c>
      <c r="F304" s="5"/>
      <c r="G304" s="29"/>
      <c r="H304" s="29"/>
    </row>
    <row r="305" spans="1:8" ht="45" x14ac:dyDescent="0.25">
      <c r="A305" s="3"/>
      <c r="B305" s="4"/>
      <c r="C305" s="4"/>
      <c r="D305" s="5" t="s">
        <v>553</v>
      </c>
      <c r="E305" s="82" t="s">
        <v>554</v>
      </c>
      <c r="F305" s="5"/>
      <c r="G305" s="29"/>
      <c r="H305" s="29"/>
    </row>
    <row r="306" spans="1:8" ht="165" x14ac:dyDescent="0.25">
      <c r="A306" s="3" t="s">
        <v>1282</v>
      </c>
      <c r="B306" s="4"/>
      <c r="C306" s="4" t="s">
        <v>555</v>
      </c>
      <c r="D306" s="5" t="s">
        <v>556</v>
      </c>
      <c r="E306" s="82" t="s">
        <v>557</v>
      </c>
      <c r="F306" s="5"/>
      <c r="G306" s="29"/>
      <c r="H306" s="29"/>
    </row>
    <row r="307" spans="1:8" ht="120" x14ac:dyDescent="0.25">
      <c r="A307" s="3"/>
      <c r="B307" s="4"/>
      <c r="C307" s="4"/>
      <c r="D307" s="5" t="s">
        <v>558</v>
      </c>
      <c r="E307" s="82" t="s">
        <v>559</v>
      </c>
      <c r="F307" s="5"/>
      <c r="G307" s="29"/>
      <c r="H307" s="29"/>
    </row>
    <row r="308" spans="1:8" ht="150" x14ac:dyDescent="0.25">
      <c r="A308" s="3"/>
      <c r="B308" s="4"/>
      <c r="C308" s="4"/>
      <c r="D308" s="5" t="s">
        <v>560</v>
      </c>
      <c r="E308" s="82" t="s">
        <v>561</v>
      </c>
      <c r="F308" s="5"/>
      <c r="G308" s="29"/>
      <c r="H308" s="29"/>
    </row>
    <row r="309" spans="1:8" ht="30" x14ac:dyDescent="0.25">
      <c r="A309" s="3"/>
      <c r="B309" s="4"/>
      <c r="C309" s="4"/>
      <c r="D309" s="5" t="s">
        <v>562</v>
      </c>
      <c r="E309" s="98" t="s">
        <v>563</v>
      </c>
      <c r="F309" s="16"/>
      <c r="G309" s="29"/>
      <c r="H309" s="29"/>
    </row>
    <row r="310" spans="1:8" ht="120" x14ac:dyDescent="0.25">
      <c r="A310" s="3"/>
      <c r="B310" s="4"/>
      <c r="C310" s="4"/>
      <c r="D310" s="5" t="s">
        <v>564</v>
      </c>
      <c r="E310" s="82" t="s">
        <v>565</v>
      </c>
      <c r="F310" s="5"/>
      <c r="G310" s="29"/>
      <c r="H310" s="29"/>
    </row>
    <row r="311" spans="1:8" ht="27.75" customHeight="1" x14ac:dyDescent="0.25">
      <c r="A311" s="3" t="s">
        <v>566</v>
      </c>
      <c r="B311" s="299" t="s">
        <v>567</v>
      </c>
      <c r="C311" s="285"/>
      <c r="D311" s="285"/>
      <c r="E311" s="285"/>
      <c r="F311" s="285"/>
      <c r="G311" s="285"/>
      <c r="H311" s="300"/>
    </row>
    <row r="312" spans="1:8" ht="105" x14ac:dyDescent="0.25">
      <c r="A312" s="3" t="s">
        <v>1283</v>
      </c>
      <c r="B312" s="4"/>
      <c r="C312" s="4" t="s">
        <v>568</v>
      </c>
      <c r="D312" s="14" t="s">
        <v>569</v>
      </c>
      <c r="E312" s="85" t="s">
        <v>570</v>
      </c>
      <c r="F312" s="14"/>
      <c r="G312" s="29"/>
      <c r="H312" s="29"/>
    </row>
    <row r="313" spans="1:8" ht="120" x14ac:dyDescent="0.25">
      <c r="A313" s="3"/>
      <c r="B313" s="4"/>
      <c r="C313" s="4"/>
      <c r="D313" s="14" t="s">
        <v>571</v>
      </c>
      <c r="E313" s="85" t="s">
        <v>572</v>
      </c>
      <c r="F313" s="14"/>
      <c r="G313" s="29"/>
      <c r="H313" s="29"/>
    </row>
    <row r="314" spans="1:8" ht="90" x14ac:dyDescent="0.25">
      <c r="A314" s="3"/>
      <c r="B314" s="4"/>
      <c r="C314" s="4"/>
      <c r="D314" s="14" t="s">
        <v>573</v>
      </c>
      <c r="E314" s="85" t="s">
        <v>574</v>
      </c>
      <c r="F314" s="14"/>
      <c r="G314" s="29"/>
      <c r="H314" s="29"/>
    </row>
    <row r="315" spans="1:8" ht="60" x14ac:dyDescent="0.25">
      <c r="A315" s="3"/>
      <c r="B315" s="4"/>
      <c r="C315" s="4"/>
      <c r="D315" s="14" t="s">
        <v>575</v>
      </c>
      <c r="E315" s="85" t="s">
        <v>576</v>
      </c>
      <c r="F315" s="14"/>
      <c r="G315" s="29"/>
      <c r="H315" s="29"/>
    </row>
    <row r="316" spans="1:8" ht="30" x14ac:dyDescent="0.25">
      <c r="A316" s="3"/>
      <c r="B316" s="4"/>
      <c r="C316" s="4"/>
      <c r="D316" s="14" t="s">
        <v>577</v>
      </c>
      <c r="E316" s="85" t="s">
        <v>578</v>
      </c>
      <c r="F316" s="14"/>
      <c r="G316" s="29"/>
      <c r="H316" s="29"/>
    </row>
    <row r="317" spans="1:8" ht="45" x14ac:dyDescent="0.25">
      <c r="A317" s="3"/>
      <c r="B317" s="4"/>
      <c r="C317" s="4"/>
      <c r="D317" s="14" t="s">
        <v>579</v>
      </c>
      <c r="E317" s="85" t="s">
        <v>580</v>
      </c>
      <c r="F317" s="14"/>
      <c r="G317" s="29"/>
      <c r="H317" s="29"/>
    </row>
    <row r="318" spans="1:8" ht="45" x14ac:dyDescent="0.25">
      <c r="A318" s="3"/>
      <c r="B318" s="4"/>
      <c r="C318" s="4"/>
      <c r="D318" s="14" t="s">
        <v>581</v>
      </c>
      <c r="E318" s="85" t="s">
        <v>582</v>
      </c>
      <c r="F318" s="14"/>
      <c r="G318" s="29"/>
      <c r="H318" s="29"/>
    </row>
    <row r="319" spans="1:8" ht="45" x14ac:dyDescent="0.25">
      <c r="A319" s="3"/>
      <c r="C319" s="4"/>
      <c r="D319" s="14" t="s">
        <v>583</v>
      </c>
      <c r="E319" s="85" t="s">
        <v>584</v>
      </c>
      <c r="F319" s="14"/>
      <c r="G319" s="29"/>
      <c r="H319" s="29"/>
    </row>
    <row r="320" spans="1:8" ht="30" x14ac:dyDescent="0.25">
      <c r="A320" s="3"/>
      <c r="B320" s="4"/>
      <c r="C320" s="4"/>
      <c r="D320" s="14" t="s">
        <v>585</v>
      </c>
      <c r="E320" s="85" t="s">
        <v>586</v>
      </c>
      <c r="F320" s="14"/>
      <c r="G320" s="29"/>
      <c r="H320" s="29"/>
    </row>
    <row r="321" spans="1:8" ht="45" x14ac:dyDescent="0.25">
      <c r="A321" s="3" t="s">
        <v>1284</v>
      </c>
      <c r="B321" s="4"/>
      <c r="C321" s="4" t="s">
        <v>587</v>
      </c>
      <c r="D321" s="14" t="s">
        <v>588</v>
      </c>
      <c r="E321" s="85" t="s">
        <v>589</v>
      </c>
      <c r="F321" s="14"/>
      <c r="G321" s="29"/>
      <c r="H321" s="29"/>
    </row>
    <row r="322" spans="1:8" ht="60" x14ac:dyDescent="0.25">
      <c r="A322" s="3"/>
      <c r="B322" s="4"/>
      <c r="C322" s="4"/>
      <c r="D322" s="14" t="s">
        <v>590</v>
      </c>
      <c r="E322" s="85" t="s">
        <v>591</v>
      </c>
      <c r="F322" s="14"/>
      <c r="G322" s="29"/>
      <c r="H322" s="29"/>
    </row>
    <row r="323" spans="1:8" ht="30" x14ac:dyDescent="0.25">
      <c r="A323" s="3"/>
      <c r="B323" s="4"/>
      <c r="C323" s="4"/>
      <c r="D323" s="14" t="s">
        <v>592</v>
      </c>
      <c r="E323" s="85" t="s">
        <v>593</v>
      </c>
      <c r="F323" s="14"/>
      <c r="G323" s="29"/>
      <c r="H323" s="29"/>
    </row>
    <row r="324" spans="1:8" ht="30" x14ac:dyDescent="0.25">
      <c r="A324" s="3"/>
      <c r="B324" s="4"/>
      <c r="C324" s="4"/>
      <c r="D324" s="14" t="s">
        <v>594</v>
      </c>
      <c r="E324" s="85" t="s">
        <v>595</v>
      </c>
      <c r="F324" s="14"/>
      <c r="G324" s="29"/>
      <c r="H324" s="29"/>
    </row>
    <row r="325" spans="1:8" ht="135" x14ac:dyDescent="0.25">
      <c r="A325" s="3" t="s">
        <v>1285</v>
      </c>
      <c r="B325" s="4"/>
      <c r="C325" s="4" t="s">
        <v>596</v>
      </c>
      <c r="D325" s="14" t="s">
        <v>597</v>
      </c>
      <c r="E325" s="85" t="s">
        <v>598</v>
      </c>
      <c r="F325" s="14"/>
      <c r="G325" s="29"/>
      <c r="H325" s="29"/>
    </row>
    <row r="326" spans="1:8" ht="75" x14ac:dyDescent="0.25">
      <c r="A326" s="3"/>
      <c r="B326" s="4"/>
      <c r="C326" s="4"/>
      <c r="D326" s="14" t="s">
        <v>599</v>
      </c>
      <c r="E326" s="85" t="s">
        <v>600</v>
      </c>
      <c r="F326" s="14"/>
      <c r="G326" s="29"/>
      <c r="H326" s="29"/>
    </row>
    <row r="327" spans="1:8" ht="30" x14ac:dyDescent="0.25">
      <c r="A327" s="3"/>
      <c r="B327" s="4"/>
      <c r="C327" s="4"/>
      <c r="D327" s="14" t="s">
        <v>601</v>
      </c>
      <c r="E327" s="85" t="s">
        <v>602</v>
      </c>
      <c r="F327" s="14"/>
      <c r="G327" s="29"/>
      <c r="H327" s="29"/>
    </row>
    <row r="328" spans="1:8" ht="75" x14ac:dyDescent="0.25">
      <c r="A328" s="3"/>
      <c r="B328" s="4"/>
      <c r="C328" s="4"/>
      <c r="D328" s="14" t="s">
        <v>603</v>
      </c>
      <c r="E328" s="85" t="s">
        <v>604</v>
      </c>
      <c r="F328" s="14"/>
      <c r="G328" s="29"/>
      <c r="H328" s="29"/>
    </row>
    <row r="329" spans="1:8" ht="75" x14ac:dyDescent="0.25">
      <c r="A329" s="3" t="s">
        <v>1286</v>
      </c>
      <c r="B329" s="4"/>
      <c r="C329" s="4" t="s">
        <v>605</v>
      </c>
      <c r="D329" s="14" t="s">
        <v>606</v>
      </c>
      <c r="E329" s="85" t="s">
        <v>607</v>
      </c>
      <c r="F329" s="14"/>
      <c r="G329" s="29"/>
      <c r="H329" s="29"/>
    </row>
    <row r="330" spans="1:8" ht="30" x14ac:dyDescent="0.25">
      <c r="A330" s="3"/>
      <c r="B330" s="4"/>
      <c r="C330" s="4"/>
      <c r="D330" s="14" t="s">
        <v>608</v>
      </c>
      <c r="E330" s="85" t="s">
        <v>609</v>
      </c>
      <c r="F330" s="14"/>
      <c r="G330" s="29"/>
      <c r="H330" s="29"/>
    </row>
    <row r="331" spans="1:8" ht="75" x14ac:dyDescent="0.25">
      <c r="A331" s="3"/>
      <c r="B331" s="4"/>
      <c r="C331" s="4"/>
      <c r="D331" s="14" t="s">
        <v>610</v>
      </c>
      <c r="E331" s="85" t="s">
        <v>611</v>
      </c>
      <c r="F331" s="14"/>
      <c r="G331" s="29"/>
      <c r="H331" s="29"/>
    </row>
    <row r="332" spans="1:8" ht="63" x14ac:dyDescent="0.25">
      <c r="A332" s="3" t="s">
        <v>1287</v>
      </c>
      <c r="B332" s="4"/>
      <c r="C332" s="14" t="s">
        <v>612</v>
      </c>
      <c r="D332" s="53" t="s">
        <v>613</v>
      </c>
      <c r="E332" s="99" t="s">
        <v>614</v>
      </c>
      <c r="F332" s="53"/>
      <c r="G332" s="29"/>
      <c r="H332" s="29"/>
    </row>
    <row r="333" spans="1:8" ht="63" x14ac:dyDescent="0.25">
      <c r="A333" s="3"/>
      <c r="C333" s="4"/>
      <c r="D333" s="53" t="s">
        <v>615</v>
      </c>
      <c r="E333" s="99" t="s">
        <v>616</v>
      </c>
      <c r="F333" s="53"/>
      <c r="G333" s="29"/>
      <c r="H333" s="29"/>
    </row>
    <row r="334" spans="1:8" ht="78.75" x14ac:dyDescent="0.25">
      <c r="A334" s="3"/>
      <c r="C334" s="4"/>
      <c r="D334" s="53" t="s">
        <v>617</v>
      </c>
      <c r="E334" s="99" t="s">
        <v>618</v>
      </c>
      <c r="F334" s="53"/>
      <c r="G334" s="29"/>
      <c r="H334" s="29"/>
    </row>
    <row r="335" spans="1:8" ht="31.5" x14ac:dyDescent="0.25">
      <c r="A335" s="3" t="s">
        <v>1359</v>
      </c>
      <c r="B335" s="4"/>
      <c r="C335" s="14" t="s">
        <v>619</v>
      </c>
      <c r="D335" s="53" t="s">
        <v>620</v>
      </c>
      <c r="E335" s="99" t="s">
        <v>621</v>
      </c>
      <c r="F335" s="53"/>
      <c r="G335" s="29"/>
      <c r="H335" s="29"/>
    </row>
    <row r="336" spans="1:8" ht="63" x14ac:dyDescent="0.25">
      <c r="A336" s="3"/>
      <c r="B336" s="4"/>
      <c r="C336" s="4"/>
      <c r="D336" s="9" t="s">
        <v>622</v>
      </c>
      <c r="E336" s="53" t="s">
        <v>623</v>
      </c>
      <c r="F336" s="53"/>
      <c r="G336" s="29"/>
      <c r="H336" s="29"/>
    </row>
    <row r="337" spans="1:8" ht="33" customHeight="1" x14ac:dyDescent="0.25">
      <c r="A337" s="3" t="s">
        <v>624</v>
      </c>
      <c r="B337" s="309" t="s">
        <v>625</v>
      </c>
      <c r="C337" s="310"/>
      <c r="D337" s="310"/>
      <c r="E337" s="310"/>
      <c r="F337" s="310"/>
      <c r="G337" s="310"/>
      <c r="H337" s="311"/>
    </row>
    <row r="338" spans="1:8" ht="141.75" x14ac:dyDescent="0.25">
      <c r="A338" s="3" t="s">
        <v>1288</v>
      </c>
      <c r="B338" s="4"/>
      <c r="C338" s="4" t="s">
        <v>626</v>
      </c>
      <c r="D338" s="4" t="s">
        <v>627</v>
      </c>
      <c r="E338" s="68" t="s">
        <v>628</v>
      </c>
      <c r="F338" s="4"/>
      <c r="G338" s="29"/>
      <c r="H338" s="29"/>
    </row>
    <row r="339" spans="1:8" ht="63" x14ac:dyDescent="0.25">
      <c r="A339" s="3"/>
      <c r="B339" s="4"/>
      <c r="C339" s="4"/>
      <c r="D339" s="4" t="s">
        <v>629</v>
      </c>
      <c r="E339" s="68" t="s">
        <v>630</v>
      </c>
      <c r="F339" s="4"/>
      <c r="G339" s="29"/>
      <c r="H339" s="29"/>
    </row>
    <row r="340" spans="1:8" ht="120" x14ac:dyDescent="0.25">
      <c r="A340" s="3"/>
      <c r="B340" s="4"/>
      <c r="D340" s="14" t="s">
        <v>631</v>
      </c>
      <c r="E340" s="85" t="s">
        <v>632</v>
      </c>
      <c r="F340" s="14"/>
      <c r="G340" s="29"/>
      <c r="H340" s="29"/>
    </row>
    <row r="341" spans="1:8" ht="75" x14ac:dyDescent="0.25">
      <c r="A341" s="3"/>
      <c r="B341" s="4"/>
      <c r="C341" s="52"/>
      <c r="D341" s="14" t="s">
        <v>633</v>
      </c>
      <c r="E341" s="85" t="s">
        <v>634</v>
      </c>
      <c r="F341" s="14"/>
      <c r="G341" s="29"/>
      <c r="H341" s="29"/>
    </row>
    <row r="342" spans="1:8" ht="141.75" x14ac:dyDescent="0.25">
      <c r="A342" s="3" t="s">
        <v>1289</v>
      </c>
      <c r="B342" s="4"/>
      <c r="C342" s="4" t="s">
        <v>635</v>
      </c>
      <c r="D342" s="4" t="s">
        <v>636</v>
      </c>
      <c r="E342" s="68" t="s">
        <v>628</v>
      </c>
      <c r="F342" s="4"/>
      <c r="G342" s="29"/>
      <c r="H342" s="29"/>
    </row>
    <row r="343" spans="1:8" ht="78.75" x14ac:dyDescent="0.25">
      <c r="A343" s="3"/>
      <c r="B343" s="4"/>
      <c r="C343" s="4"/>
      <c r="D343" s="4" t="s">
        <v>637</v>
      </c>
      <c r="E343" s="68" t="s">
        <v>638</v>
      </c>
      <c r="F343" s="4"/>
      <c r="G343" s="29"/>
      <c r="H343" s="29"/>
    </row>
    <row r="344" spans="1:8" ht="120" x14ac:dyDescent="0.25">
      <c r="A344" s="3"/>
      <c r="B344" s="4"/>
      <c r="C344" s="4"/>
      <c r="D344" s="14" t="s">
        <v>631</v>
      </c>
      <c r="E344" s="85" t="s">
        <v>632</v>
      </c>
      <c r="F344" s="14"/>
      <c r="G344" s="29"/>
      <c r="H344" s="29"/>
    </row>
    <row r="345" spans="1:8" ht="189" x14ac:dyDescent="0.25">
      <c r="A345" s="3"/>
      <c r="B345" s="4"/>
      <c r="D345" s="14" t="s">
        <v>639</v>
      </c>
      <c r="E345" s="68" t="s">
        <v>640</v>
      </c>
      <c r="F345" s="4"/>
      <c r="G345" s="29"/>
      <c r="H345" s="29"/>
    </row>
    <row r="346" spans="1:8" ht="105" x14ac:dyDescent="0.25">
      <c r="A346" s="3"/>
      <c r="B346" s="4"/>
      <c r="C346" s="4"/>
      <c r="D346" s="14" t="s">
        <v>641</v>
      </c>
      <c r="E346" s="85" t="s">
        <v>642</v>
      </c>
      <c r="F346" s="14"/>
      <c r="G346" s="14"/>
      <c r="H346" s="29"/>
    </row>
    <row r="347" spans="1:8" ht="120" x14ac:dyDescent="0.25">
      <c r="A347" s="3" t="s">
        <v>1290</v>
      </c>
      <c r="B347" s="4"/>
      <c r="C347" s="4" t="s">
        <v>643</v>
      </c>
      <c r="D347" s="5" t="s">
        <v>644</v>
      </c>
      <c r="E347" s="82" t="s">
        <v>645</v>
      </c>
      <c r="F347" s="5"/>
      <c r="G347" s="29"/>
      <c r="H347" s="29"/>
    </row>
    <row r="348" spans="1:8" ht="60" x14ac:dyDescent="0.25">
      <c r="A348" s="3"/>
      <c r="B348" s="4"/>
      <c r="C348" s="4"/>
      <c r="D348" s="5" t="s">
        <v>646</v>
      </c>
      <c r="E348" s="82" t="s">
        <v>647</v>
      </c>
      <c r="F348" s="5"/>
      <c r="G348" s="29"/>
      <c r="H348" s="29"/>
    </row>
    <row r="349" spans="1:8" ht="45" x14ac:dyDescent="0.25">
      <c r="A349" s="3"/>
      <c r="B349" s="4"/>
      <c r="C349" s="4"/>
      <c r="D349" s="5" t="s">
        <v>648</v>
      </c>
      <c r="E349" s="82" t="s">
        <v>649</v>
      </c>
      <c r="F349" s="5"/>
      <c r="G349" s="29"/>
      <c r="H349" s="29"/>
    </row>
    <row r="350" spans="1:8" ht="63" x14ac:dyDescent="0.25">
      <c r="A350" s="3"/>
      <c r="B350" s="4"/>
      <c r="C350" s="4"/>
      <c r="D350" s="5" t="s">
        <v>650</v>
      </c>
      <c r="E350" s="22" t="s">
        <v>651</v>
      </c>
      <c r="F350" s="4"/>
      <c r="G350" s="29"/>
      <c r="H350" s="29"/>
    </row>
    <row r="351" spans="1:8" ht="75" x14ac:dyDescent="0.25">
      <c r="A351" s="3"/>
      <c r="B351" s="4"/>
      <c r="C351" s="4"/>
      <c r="D351" s="5" t="s">
        <v>652</v>
      </c>
      <c r="E351" s="82" t="s">
        <v>653</v>
      </c>
      <c r="F351" s="5"/>
      <c r="G351" s="29"/>
      <c r="H351" s="29"/>
    </row>
    <row r="352" spans="1:8" ht="75" x14ac:dyDescent="0.25">
      <c r="A352" s="3"/>
      <c r="B352" s="4"/>
      <c r="C352" s="4"/>
      <c r="D352" s="5" t="s">
        <v>654</v>
      </c>
      <c r="E352" s="82" t="s">
        <v>655</v>
      </c>
      <c r="F352" s="5"/>
      <c r="G352" s="29"/>
      <c r="H352" s="29"/>
    </row>
    <row r="353" spans="1:8" ht="90" x14ac:dyDescent="0.25">
      <c r="A353" s="3"/>
      <c r="B353" s="4"/>
      <c r="C353" s="4"/>
      <c r="D353" s="14" t="s">
        <v>641</v>
      </c>
      <c r="E353" s="85" t="s">
        <v>656</v>
      </c>
      <c r="F353" s="14"/>
      <c r="G353" s="29"/>
      <c r="H353" s="29"/>
    </row>
    <row r="354" spans="1:8" ht="135" x14ac:dyDescent="0.25">
      <c r="A354" s="3" t="s">
        <v>1291</v>
      </c>
      <c r="B354" s="4"/>
      <c r="C354" s="4" t="s">
        <v>657</v>
      </c>
      <c r="D354" s="5" t="s">
        <v>658</v>
      </c>
      <c r="E354" s="82" t="s">
        <v>659</v>
      </c>
      <c r="F354" s="5"/>
      <c r="G354" s="29"/>
      <c r="H354" s="29"/>
    </row>
    <row r="355" spans="1:8" ht="45" x14ac:dyDescent="0.25">
      <c r="A355" s="3"/>
      <c r="C355" s="4"/>
      <c r="D355" s="5" t="s">
        <v>660</v>
      </c>
      <c r="E355" s="82" t="s">
        <v>661</v>
      </c>
      <c r="F355" s="5"/>
      <c r="G355" s="29"/>
      <c r="H355" s="29"/>
    </row>
    <row r="356" spans="1:8" ht="30" x14ac:dyDescent="0.25">
      <c r="A356" s="3"/>
      <c r="B356" s="4"/>
      <c r="C356" s="4"/>
      <c r="D356" s="5" t="s">
        <v>662</v>
      </c>
      <c r="E356" s="82" t="s">
        <v>663</v>
      </c>
      <c r="F356" s="5"/>
      <c r="G356" s="29"/>
      <c r="H356" s="29"/>
    </row>
    <row r="357" spans="1:8" ht="47.25" x14ac:dyDescent="0.25">
      <c r="A357" s="3" t="s">
        <v>1292</v>
      </c>
      <c r="B357" s="4"/>
      <c r="C357" s="4" t="s">
        <v>664</v>
      </c>
      <c r="D357" s="5" t="s">
        <v>665</v>
      </c>
      <c r="E357" s="82" t="s">
        <v>666</v>
      </c>
      <c r="F357" s="5"/>
      <c r="G357" s="29"/>
      <c r="H357" s="29"/>
    </row>
    <row r="358" spans="1:8" x14ac:dyDescent="0.25">
      <c r="A358" s="3"/>
      <c r="B358" s="4"/>
      <c r="C358" s="4"/>
      <c r="D358" s="5" t="s">
        <v>667</v>
      </c>
      <c r="E358" s="82" t="s">
        <v>668</v>
      </c>
      <c r="F358" s="5"/>
      <c r="G358" s="29"/>
      <c r="H358" s="29"/>
    </row>
    <row r="359" spans="1:8" ht="30" x14ac:dyDescent="0.25">
      <c r="A359" s="3"/>
      <c r="B359" s="4"/>
      <c r="C359" s="4"/>
      <c r="D359" s="5" t="s">
        <v>669</v>
      </c>
      <c r="E359" s="82"/>
      <c r="F359" s="5"/>
      <c r="G359" s="13"/>
      <c r="H359" s="29"/>
    </row>
    <row r="360" spans="1:8" ht="45" x14ac:dyDescent="0.25">
      <c r="A360" s="3"/>
      <c r="B360" s="4"/>
      <c r="C360" s="4"/>
      <c r="D360" s="9" t="s">
        <v>670</v>
      </c>
      <c r="E360" s="82" t="s">
        <v>671</v>
      </c>
      <c r="F360" s="5"/>
      <c r="G360" s="13"/>
      <c r="H360" s="29"/>
    </row>
    <row r="361" spans="1:8" ht="44.25" customHeight="1" x14ac:dyDescent="0.25">
      <c r="A361" s="3" t="s">
        <v>672</v>
      </c>
      <c r="B361" s="309" t="s">
        <v>673</v>
      </c>
      <c r="C361" s="310"/>
      <c r="D361" s="310"/>
      <c r="E361" s="310"/>
      <c r="F361" s="310"/>
      <c r="G361" s="310"/>
      <c r="H361" s="311"/>
    </row>
    <row r="362" spans="1:8" ht="105" x14ac:dyDescent="0.25">
      <c r="A362" s="3" t="s">
        <v>1293</v>
      </c>
      <c r="B362" s="4"/>
      <c r="C362" s="4" t="s">
        <v>674</v>
      </c>
      <c r="D362" s="38" t="s">
        <v>675</v>
      </c>
      <c r="E362" s="91" t="s">
        <v>676</v>
      </c>
      <c r="F362" s="38"/>
      <c r="G362" s="14"/>
      <c r="H362" s="29"/>
    </row>
    <row r="363" spans="1:8" ht="45" x14ac:dyDescent="0.25">
      <c r="A363" s="3"/>
      <c r="B363" s="4"/>
      <c r="C363" s="4"/>
      <c r="D363" s="38" t="s">
        <v>677</v>
      </c>
      <c r="E363" s="91" t="s">
        <v>678</v>
      </c>
      <c r="F363" s="38"/>
      <c r="G363" s="14"/>
      <c r="H363" s="29"/>
    </row>
    <row r="364" spans="1:8" ht="90" x14ac:dyDescent="0.25">
      <c r="A364" s="3"/>
      <c r="B364" s="4"/>
      <c r="C364" s="4"/>
      <c r="D364" s="38" t="s">
        <v>679</v>
      </c>
      <c r="E364" s="91" t="s">
        <v>680</v>
      </c>
      <c r="F364" s="38"/>
      <c r="G364" s="14"/>
      <c r="H364" s="29"/>
    </row>
    <row r="365" spans="1:8" ht="31.5" x14ac:dyDescent="0.25">
      <c r="A365" s="3" t="s">
        <v>1294</v>
      </c>
      <c r="B365" s="4"/>
      <c r="C365" s="4" t="s">
        <v>681</v>
      </c>
      <c r="D365" s="5" t="s">
        <v>682</v>
      </c>
      <c r="E365" s="82" t="s">
        <v>683</v>
      </c>
      <c r="F365" s="5"/>
      <c r="G365" s="29"/>
      <c r="H365" s="29"/>
    </row>
    <row r="366" spans="1:8" ht="90" x14ac:dyDescent="0.25">
      <c r="A366" s="3"/>
      <c r="B366" s="4"/>
      <c r="C366" s="54"/>
      <c r="D366" s="5" t="s">
        <v>684</v>
      </c>
      <c r="E366" s="82" t="s">
        <v>685</v>
      </c>
      <c r="F366" s="5"/>
      <c r="G366" s="29"/>
      <c r="H366" s="29"/>
    </row>
    <row r="367" spans="1:8" ht="60" x14ac:dyDescent="0.25">
      <c r="A367" s="3"/>
      <c r="B367" s="4"/>
      <c r="D367" s="5" t="s">
        <v>686</v>
      </c>
      <c r="E367" s="82" t="s">
        <v>687</v>
      </c>
      <c r="F367" s="5"/>
      <c r="G367" s="29"/>
      <c r="H367" s="29"/>
    </row>
    <row r="368" spans="1:8" ht="60" x14ac:dyDescent="0.25">
      <c r="A368" s="3"/>
      <c r="B368" s="5"/>
      <c r="C368" s="5"/>
      <c r="D368" s="5" t="s">
        <v>688</v>
      </c>
      <c r="E368" s="82" t="s">
        <v>689</v>
      </c>
      <c r="F368" s="5"/>
      <c r="G368" s="29"/>
      <c r="H368" s="29"/>
    </row>
    <row r="369" spans="1:8" ht="45" x14ac:dyDescent="0.25">
      <c r="A369" s="3"/>
      <c r="B369" s="4"/>
      <c r="C369" s="4"/>
      <c r="D369" s="5" t="s">
        <v>690</v>
      </c>
      <c r="E369" s="82" t="s">
        <v>691</v>
      </c>
      <c r="F369" s="5"/>
      <c r="G369" s="29"/>
      <c r="H369" s="29"/>
    </row>
    <row r="370" spans="1:8" ht="45" x14ac:dyDescent="0.25">
      <c r="A370" s="3"/>
      <c r="B370" s="4"/>
      <c r="C370" s="4"/>
      <c r="D370" s="5" t="s">
        <v>692</v>
      </c>
      <c r="E370" s="82" t="s">
        <v>693</v>
      </c>
      <c r="F370" s="5"/>
      <c r="G370" s="29"/>
      <c r="H370" s="29"/>
    </row>
    <row r="371" spans="1:8" ht="45" x14ac:dyDescent="0.25">
      <c r="A371" s="3"/>
      <c r="C371" s="4"/>
      <c r="D371" s="5" t="s">
        <v>694</v>
      </c>
      <c r="E371" s="82" t="s">
        <v>695</v>
      </c>
      <c r="F371" s="5"/>
      <c r="G371" s="29"/>
      <c r="H371" s="29"/>
    </row>
    <row r="372" spans="1:8" ht="73.5" customHeight="1" x14ac:dyDescent="0.25">
      <c r="A372" s="3"/>
      <c r="B372" s="4"/>
      <c r="C372" s="4"/>
      <c r="D372" s="38" t="s">
        <v>696</v>
      </c>
      <c r="E372" s="91" t="s">
        <v>697</v>
      </c>
      <c r="F372" s="38"/>
      <c r="G372" s="29"/>
      <c r="H372" s="29"/>
    </row>
    <row r="373" spans="1:8" ht="47.25" customHeight="1" x14ac:dyDescent="0.25">
      <c r="A373" s="3" t="s">
        <v>698</v>
      </c>
      <c r="B373" s="299" t="s">
        <v>699</v>
      </c>
      <c r="C373" s="285"/>
      <c r="D373" s="285"/>
      <c r="E373" s="285"/>
      <c r="F373" s="285"/>
      <c r="G373" s="285"/>
      <c r="H373" s="300"/>
    </row>
    <row r="374" spans="1:8" ht="75" x14ac:dyDescent="0.25">
      <c r="A374" s="3" t="s">
        <v>1295</v>
      </c>
      <c r="B374" s="52"/>
      <c r="C374" s="4" t="s">
        <v>700</v>
      </c>
      <c r="D374" s="5" t="s">
        <v>701</v>
      </c>
      <c r="E374" s="82" t="s">
        <v>702</v>
      </c>
      <c r="F374" s="5"/>
      <c r="G374" s="29"/>
      <c r="H374" s="29"/>
    </row>
    <row r="375" spans="1:8" ht="60" x14ac:dyDescent="0.25">
      <c r="A375" s="3"/>
      <c r="B375" s="52"/>
      <c r="C375" s="4"/>
      <c r="D375" s="5" t="s">
        <v>703</v>
      </c>
      <c r="E375" s="82" t="s">
        <v>704</v>
      </c>
      <c r="F375" s="5"/>
      <c r="G375" s="29"/>
      <c r="H375" s="29"/>
    </row>
    <row r="376" spans="1:8" ht="45" x14ac:dyDescent="0.25">
      <c r="A376" s="3"/>
      <c r="B376" s="52"/>
      <c r="C376" s="4"/>
      <c r="D376" s="5" t="s">
        <v>705</v>
      </c>
      <c r="E376" s="82" t="s">
        <v>706</v>
      </c>
      <c r="F376" s="5"/>
      <c r="G376" s="29"/>
      <c r="H376" s="29"/>
    </row>
    <row r="377" spans="1:8" ht="60" x14ac:dyDescent="0.25">
      <c r="A377" s="3" t="s">
        <v>1296</v>
      </c>
      <c r="B377" s="52"/>
      <c r="C377" s="4" t="s">
        <v>707</v>
      </c>
      <c r="D377" s="10" t="s">
        <v>708</v>
      </c>
      <c r="E377" s="93" t="s">
        <v>709</v>
      </c>
      <c r="F377" s="10"/>
      <c r="G377" s="29"/>
      <c r="H377" s="29"/>
    </row>
    <row r="378" spans="1:8" ht="105" x14ac:dyDescent="0.25">
      <c r="A378" s="3"/>
      <c r="B378" s="52"/>
      <c r="C378" s="4"/>
      <c r="D378" s="10" t="s">
        <v>710</v>
      </c>
      <c r="E378" s="93" t="s">
        <v>711</v>
      </c>
      <c r="F378" s="10"/>
      <c r="G378" s="33"/>
      <c r="H378" s="29"/>
    </row>
    <row r="379" spans="1:8" ht="30" x14ac:dyDescent="0.25">
      <c r="A379" s="3"/>
      <c r="B379" s="52"/>
      <c r="C379" s="4"/>
      <c r="D379" s="26" t="s">
        <v>712</v>
      </c>
      <c r="E379" s="67" t="s">
        <v>713</v>
      </c>
      <c r="F379" s="26"/>
      <c r="G379" s="29"/>
      <c r="H379" s="29"/>
    </row>
    <row r="380" spans="1:8" ht="45" x14ac:dyDescent="0.25">
      <c r="A380" s="3"/>
      <c r="B380" s="52"/>
      <c r="C380" s="4"/>
      <c r="D380" s="26" t="s">
        <v>714</v>
      </c>
      <c r="E380" s="67" t="s">
        <v>715</v>
      </c>
      <c r="F380" s="26"/>
      <c r="G380" s="29"/>
      <c r="H380" s="29"/>
    </row>
    <row r="381" spans="1:8" ht="75" x14ac:dyDescent="0.25">
      <c r="A381" s="3"/>
      <c r="B381" s="52"/>
      <c r="C381" s="4"/>
      <c r="D381" s="26" t="s">
        <v>716</v>
      </c>
      <c r="E381" s="67" t="s">
        <v>717</v>
      </c>
      <c r="F381" s="26"/>
      <c r="G381" s="29"/>
      <c r="H381" s="29"/>
    </row>
    <row r="382" spans="1:8" x14ac:dyDescent="0.25">
      <c r="A382" s="3"/>
      <c r="B382" s="52"/>
      <c r="C382" s="4"/>
      <c r="D382" s="26" t="s">
        <v>718</v>
      </c>
      <c r="E382" s="67" t="s">
        <v>719</v>
      </c>
      <c r="F382" s="26"/>
      <c r="G382" s="29"/>
      <c r="H382" s="29"/>
    </row>
    <row r="383" spans="1:8" ht="30" x14ac:dyDescent="0.25">
      <c r="A383" s="3"/>
      <c r="B383" s="52"/>
      <c r="C383" s="4"/>
      <c r="D383" s="32" t="s">
        <v>720</v>
      </c>
      <c r="E383" s="67" t="s">
        <v>721</v>
      </c>
      <c r="F383" s="26"/>
      <c r="G383" s="29"/>
      <c r="H383" s="29"/>
    </row>
    <row r="384" spans="1:8" ht="30" x14ac:dyDescent="0.25">
      <c r="A384" s="3"/>
      <c r="B384" s="52"/>
      <c r="C384" s="4"/>
      <c r="D384" s="26" t="s">
        <v>722</v>
      </c>
      <c r="E384" s="67" t="s">
        <v>723</v>
      </c>
      <c r="F384" s="26"/>
      <c r="G384" s="29"/>
      <c r="H384" s="29"/>
    </row>
    <row r="385" spans="1:8" ht="30" x14ac:dyDescent="0.25">
      <c r="A385" s="3"/>
      <c r="B385" s="52"/>
      <c r="C385" s="4"/>
      <c r="D385" s="32" t="s">
        <v>724</v>
      </c>
      <c r="E385" s="67" t="s">
        <v>725</v>
      </c>
      <c r="F385" s="26"/>
      <c r="G385" s="29"/>
      <c r="H385" s="29"/>
    </row>
    <row r="386" spans="1:8" ht="75" x14ac:dyDescent="0.25">
      <c r="A386" s="3"/>
      <c r="B386" s="52"/>
      <c r="C386" s="4"/>
      <c r="D386" s="20" t="s">
        <v>726</v>
      </c>
      <c r="E386" s="76" t="s">
        <v>727</v>
      </c>
      <c r="F386" s="20"/>
      <c r="G386" s="110"/>
      <c r="H386" s="29"/>
    </row>
    <row r="387" spans="1:8" ht="30" x14ac:dyDescent="0.25">
      <c r="A387" s="3"/>
      <c r="B387" s="52"/>
      <c r="C387" s="4"/>
      <c r="D387" s="20" t="s">
        <v>728</v>
      </c>
      <c r="E387" s="76" t="s">
        <v>729</v>
      </c>
      <c r="F387" s="20"/>
      <c r="G387" s="110"/>
      <c r="H387" s="29"/>
    </row>
    <row r="388" spans="1:8" ht="30" x14ac:dyDescent="0.25">
      <c r="A388" s="3"/>
      <c r="B388" s="52"/>
      <c r="C388" s="4"/>
      <c r="D388" s="20" t="s">
        <v>730</v>
      </c>
      <c r="E388" s="76"/>
      <c r="F388" s="20"/>
      <c r="G388" s="110"/>
      <c r="H388" s="29"/>
    </row>
    <row r="389" spans="1:8" ht="75" x14ac:dyDescent="0.25">
      <c r="A389" s="3"/>
      <c r="B389" s="52"/>
      <c r="C389" s="4"/>
      <c r="D389" s="20" t="s">
        <v>731</v>
      </c>
      <c r="E389" s="76" t="s">
        <v>732</v>
      </c>
      <c r="F389" s="20"/>
      <c r="G389" s="110"/>
      <c r="H389" s="29"/>
    </row>
    <row r="390" spans="1:8" ht="30" x14ac:dyDescent="0.25">
      <c r="A390" s="3"/>
      <c r="B390" s="52"/>
      <c r="C390" s="4"/>
      <c r="D390" s="20" t="s">
        <v>733</v>
      </c>
      <c r="E390" s="76" t="s">
        <v>734</v>
      </c>
      <c r="F390" s="20"/>
      <c r="G390" s="110"/>
      <c r="H390" s="29"/>
    </row>
    <row r="391" spans="1:8" x14ac:dyDescent="0.25">
      <c r="A391" s="3"/>
      <c r="B391" s="52"/>
      <c r="C391" s="4"/>
      <c r="D391" s="20" t="s">
        <v>735</v>
      </c>
      <c r="E391" s="76" t="s">
        <v>736</v>
      </c>
      <c r="F391" s="20"/>
      <c r="G391" s="110"/>
      <c r="H391" s="29"/>
    </row>
    <row r="392" spans="1:8" ht="90" x14ac:dyDescent="0.25">
      <c r="A392" s="3" t="s">
        <v>1297</v>
      </c>
      <c r="B392" s="52"/>
      <c r="C392" s="4" t="s">
        <v>737</v>
      </c>
      <c r="D392" s="19" t="s">
        <v>738</v>
      </c>
      <c r="E392" s="67" t="s">
        <v>739</v>
      </c>
      <c r="F392" s="26"/>
      <c r="G392" s="29"/>
      <c r="H392" s="29"/>
    </row>
    <row r="393" spans="1:8" ht="30" x14ac:dyDescent="0.25">
      <c r="A393" s="3"/>
      <c r="B393" s="52"/>
      <c r="C393" s="4"/>
      <c r="D393" s="26" t="s">
        <v>740</v>
      </c>
      <c r="E393" s="67" t="s">
        <v>741</v>
      </c>
      <c r="F393" s="26"/>
      <c r="G393" s="29"/>
      <c r="H393" s="29"/>
    </row>
    <row r="394" spans="1:8" ht="45" x14ac:dyDescent="0.25">
      <c r="A394" s="3"/>
      <c r="B394" s="52"/>
      <c r="C394" s="4"/>
      <c r="D394" s="26" t="s">
        <v>742</v>
      </c>
      <c r="E394" s="85" t="s">
        <v>743</v>
      </c>
      <c r="F394" s="14"/>
      <c r="G394" s="14"/>
      <c r="H394" s="29"/>
    </row>
    <row r="395" spans="1:8" ht="30" x14ac:dyDescent="0.25">
      <c r="A395" s="3"/>
      <c r="B395" s="52"/>
      <c r="C395" s="4"/>
      <c r="D395" s="26" t="s">
        <v>744</v>
      </c>
      <c r="E395" s="85" t="s">
        <v>745</v>
      </c>
      <c r="F395" s="14"/>
      <c r="G395" s="29"/>
      <c r="H395" s="29"/>
    </row>
    <row r="396" spans="1:8" ht="31.5" x14ac:dyDescent="0.25">
      <c r="A396" s="3"/>
      <c r="B396" s="52"/>
      <c r="C396" s="4"/>
      <c r="D396" s="4" t="s">
        <v>746</v>
      </c>
      <c r="E396" s="88" t="s">
        <v>747</v>
      </c>
      <c r="F396" s="29"/>
      <c r="G396" s="29"/>
      <c r="H396" s="29"/>
    </row>
    <row r="397" spans="1:8" ht="33.75" customHeight="1" x14ac:dyDescent="0.25">
      <c r="A397" s="3" t="s">
        <v>748</v>
      </c>
      <c r="B397" s="299" t="s">
        <v>749</v>
      </c>
      <c r="C397" s="285"/>
      <c r="D397" s="285"/>
      <c r="E397" s="285"/>
      <c r="F397" s="285"/>
      <c r="G397" s="285"/>
      <c r="H397" s="300"/>
    </row>
    <row r="398" spans="1:8" ht="60" x14ac:dyDescent="0.25">
      <c r="A398" s="3" t="s">
        <v>1298</v>
      </c>
      <c r="B398" s="52"/>
      <c r="C398" s="4" t="s">
        <v>750</v>
      </c>
      <c r="D398" s="26" t="s">
        <v>751</v>
      </c>
      <c r="E398" s="30" t="s">
        <v>752</v>
      </c>
      <c r="F398" s="19"/>
      <c r="G398" s="29"/>
      <c r="H398" s="29"/>
    </row>
    <row r="399" spans="1:8" ht="48" customHeight="1" x14ac:dyDescent="0.25">
      <c r="A399" s="3"/>
      <c r="B399" s="52"/>
      <c r="C399" s="4"/>
      <c r="D399" s="26" t="s">
        <v>753</v>
      </c>
      <c r="E399" s="82" t="s">
        <v>754</v>
      </c>
      <c r="F399" s="5"/>
      <c r="G399" s="29"/>
      <c r="H399" s="29"/>
    </row>
    <row r="400" spans="1:8" ht="48" customHeight="1" x14ac:dyDescent="0.25">
      <c r="A400" s="3"/>
      <c r="B400" s="52"/>
      <c r="C400" s="4"/>
      <c r="D400" s="20" t="s">
        <v>755</v>
      </c>
      <c r="E400" s="76" t="s">
        <v>756</v>
      </c>
      <c r="F400" s="20"/>
      <c r="G400" s="29"/>
      <c r="H400" s="29"/>
    </row>
    <row r="401" spans="1:8" ht="60" x14ac:dyDescent="0.25">
      <c r="A401" s="3"/>
      <c r="B401" s="52"/>
      <c r="C401" s="4"/>
      <c r="D401" s="14" t="s">
        <v>757</v>
      </c>
      <c r="E401" s="67" t="s">
        <v>758</v>
      </c>
      <c r="F401" s="26"/>
      <c r="G401" s="29"/>
      <c r="H401" s="29"/>
    </row>
    <row r="402" spans="1:8" ht="31.5" x14ac:dyDescent="0.25">
      <c r="A402" s="3" t="s">
        <v>1300</v>
      </c>
      <c r="B402" s="52"/>
      <c r="C402" s="4" t="s">
        <v>759</v>
      </c>
      <c r="D402" s="26" t="s">
        <v>760</v>
      </c>
      <c r="E402" s="21" t="s">
        <v>761</v>
      </c>
      <c r="F402" s="24"/>
      <c r="G402" s="29"/>
      <c r="H402" s="29"/>
    </row>
    <row r="403" spans="1:8" ht="135" x14ac:dyDescent="0.25">
      <c r="A403" s="3"/>
      <c r="B403" s="52"/>
      <c r="C403" s="4"/>
      <c r="D403" s="26" t="s">
        <v>762</v>
      </c>
      <c r="E403" s="21" t="s">
        <v>1221</v>
      </c>
      <c r="F403" s="24"/>
      <c r="G403" s="29"/>
      <c r="H403" s="29"/>
    </row>
    <row r="404" spans="1:8" ht="75" x14ac:dyDescent="0.25">
      <c r="A404" s="3"/>
      <c r="B404" s="23"/>
      <c r="C404" s="49"/>
      <c r="D404" s="24" t="s">
        <v>763</v>
      </c>
      <c r="E404" s="133" t="s">
        <v>1219</v>
      </c>
      <c r="F404" s="47"/>
      <c r="G404" s="108"/>
      <c r="H404" s="108"/>
    </row>
    <row r="405" spans="1:8" ht="90" x14ac:dyDescent="0.25">
      <c r="A405" s="3"/>
      <c r="B405" s="23"/>
      <c r="C405" s="49"/>
      <c r="D405" s="24" t="s">
        <v>764</v>
      </c>
      <c r="E405" s="21" t="s">
        <v>1220</v>
      </c>
      <c r="F405" s="24"/>
      <c r="G405" s="108"/>
      <c r="H405" s="108"/>
    </row>
    <row r="406" spans="1:8" ht="54.75" customHeight="1" x14ac:dyDescent="0.25">
      <c r="A406" s="3" t="s">
        <v>1299</v>
      </c>
      <c r="B406" s="23"/>
      <c r="C406" s="125" t="s">
        <v>765</v>
      </c>
      <c r="D406" s="24" t="s">
        <v>766</v>
      </c>
      <c r="E406" s="134" t="s">
        <v>767</v>
      </c>
      <c r="F406" s="125"/>
      <c r="G406" s="108"/>
      <c r="H406" s="108"/>
    </row>
    <row r="407" spans="1:8" ht="120" x14ac:dyDescent="0.25">
      <c r="A407" s="3"/>
      <c r="B407" s="23"/>
      <c r="C407" s="49"/>
      <c r="D407" s="24" t="s">
        <v>768</v>
      </c>
      <c r="E407" s="89" t="s">
        <v>769</v>
      </c>
      <c r="F407" s="31"/>
      <c r="G407" s="108"/>
      <c r="H407" s="108"/>
    </row>
    <row r="408" spans="1:8" ht="63" x14ac:dyDescent="0.25">
      <c r="A408" s="3" t="s">
        <v>1301</v>
      </c>
      <c r="B408" s="23"/>
      <c r="C408" s="49" t="s">
        <v>770</v>
      </c>
      <c r="D408" s="24" t="s">
        <v>771</v>
      </c>
      <c r="E408" s="21" t="s">
        <v>772</v>
      </c>
      <c r="F408" s="24"/>
      <c r="G408" s="31" t="s">
        <v>773</v>
      </c>
      <c r="H408" s="108"/>
    </row>
    <row r="409" spans="1:8" ht="60" x14ac:dyDescent="0.25">
      <c r="A409" s="3"/>
      <c r="B409" s="23"/>
      <c r="C409" s="49"/>
      <c r="D409" s="24" t="s">
        <v>774</v>
      </c>
      <c r="E409" s="21" t="s">
        <v>775</v>
      </c>
      <c r="F409" s="24"/>
      <c r="G409" s="108"/>
      <c r="H409" s="108"/>
    </row>
    <row r="410" spans="1:8" ht="60" x14ac:dyDescent="0.25">
      <c r="A410" s="3"/>
      <c r="B410" s="23"/>
      <c r="C410" s="49"/>
      <c r="D410" s="31" t="s">
        <v>776</v>
      </c>
      <c r="E410" s="89" t="s">
        <v>777</v>
      </c>
      <c r="F410" s="31"/>
      <c r="G410" s="108"/>
      <c r="H410" s="108"/>
    </row>
    <row r="411" spans="1:8" ht="47.25" customHeight="1" x14ac:dyDescent="0.25">
      <c r="A411" s="3" t="s">
        <v>778</v>
      </c>
      <c r="B411" s="293" t="s">
        <v>779</v>
      </c>
      <c r="C411" s="294"/>
      <c r="D411" s="294"/>
      <c r="E411" s="294"/>
      <c r="F411" s="294"/>
      <c r="G411" s="294"/>
      <c r="H411" s="295"/>
    </row>
    <row r="412" spans="1:8" ht="60" x14ac:dyDescent="0.25">
      <c r="A412" s="3" t="s">
        <v>1302</v>
      </c>
      <c r="B412" s="23"/>
      <c r="C412" s="49" t="s">
        <v>780</v>
      </c>
      <c r="D412" s="24" t="s">
        <v>781</v>
      </c>
      <c r="E412" s="89" t="s">
        <v>782</v>
      </c>
      <c r="F412" s="31"/>
      <c r="G412" s="108"/>
      <c r="H412" s="108"/>
    </row>
    <row r="413" spans="1:8" ht="60" x14ac:dyDescent="0.25">
      <c r="A413" s="3"/>
      <c r="B413" s="52"/>
      <c r="C413" s="4"/>
      <c r="D413" s="26" t="s">
        <v>783</v>
      </c>
      <c r="E413" s="85" t="s">
        <v>784</v>
      </c>
      <c r="F413" s="14"/>
      <c r="G413" s="29"/>
      <c r="H413" s="29"/>
    </row>
    <row r="414" spans="1:8" ht="33.75" customHeight="1" x14ac:dyDescent="0.25">
      <c r="A414" s="55" t="s">
        <v>785</v>
      </c>
      <c r="B414" s="312" t="s">
        <v>786</v>
      </c>
      <c r="C414" s="313"/>
      <c r="D414" s="313"/>
      <c r="E414" s="313"/>
      <c r="F414" s="313"/>
      <c r="G414" s="313"/>
      <c r="H414" s="314"/>
    </row>
    <row r="415" spans="1:8" ht="45" x14ac:dyDescent="0.25">
      <c r="A415" s="55" t="s">
        <v>1303</v>
      </c>
      <c r="B415" s="56"/>
      <c r="C415" s="57" t="s">
        <v>787</v>
      </c>
      <c r="D415" s="34" t="s">
        <v>788</v>
      </c>
      <c r="E415" s="30" t="s">
        <v>789</v>
      </c>
      <c r="F415" s="19"/>
      <c r="G415" s="105"/>
      <c r="H415" s="29"/>
    </row>
    <row r="416" spans="1:8" ht="45" x14ac:dyDescent="0.25">
      <c r="A416" s="3"/>
      <c r="B416" s="52"/>
      <c r="C416" s="57"/>
      <c r="D416" s="34" t="s">
        <v>790</v>
      </c>
      <c r="E416" s="30" t="s">
        <v>791</v>
      </c>
      <c r="F416" s="19"/>
      <c r="G416" s="13"/>
      <c r="H416" s="29"/>
    </row>
    <row r="417" spans="1:8" ht="60" x14ac:dyDescent="0.25">
      <c r="A417" s="3"/>
      <c r="B417" s="52"/>
      <c r="C417" s="57"/>
      <c r="D417" s="27" t="s">
        <v>792</v>
      </c>
      <c r="E417" s="30" t="s">
        <v>793</v>
      </c>
      <c r="F417" s="19"/>
      <c r="G417" s="13"/>
      <c r="H417" s="29"/>
    </row>
    <row r="418" spans="1:8" ht="45" x14ac:dyDescent="0.25">
      <c r="A418" s="3"/>
      <c r="B418" s="52"/>
      <c r="C418" s="57"/>
      <c r="D418" s="19" t="s">
        <v>794</v>
      </c>
      <c r="E418" s="30" t="s">
        <v>795</v>
      </c>
      <c r="F418" s="19"/>
      <c r="G418" s="13"/>
      <c r="H418" s="29"/>
    </row>
    <row r="419" spans="1:8" ht="75" x14ac:dyDescent="0.25">
      <c r="A419" s="3"/>
      <c r="B419" s="52"/>
      <c r="C419" s="57"/>
      <c r="D419" s="19" t="s">
        <v>796</v>
      </c>
      <c r="E419" s="100" t="s">
        <v>797</v>
      </c>
      <c r="F419" s="19"/>
      <c r="G419" s="13"/>
      <c r="H419" s="29"/>
    </row>
    <row r="420" spans="1:8" ht="135" x14ac:dyDescent="0.25">
      <c r="A420" s="3"/>
      <c r="B420" s="52"/>
      <c r="C420" s="57"/>
      <c r="D420" s="19" t="s">
        <v>798</v>
      </c>
      <c r="E420" s="30" t="s">
        <v>799</v>
      </c>
      <c r="F420" s="19"/>
      <c r="G420" s="13"/>
      <c r="H420" s="29"/>
    </row>
    <row r="421" spans="1:8" ht="60" x14ac:dyDescent="0.25">
      <c r="A421" s="3" t="s">
        <v>1304</v>
      </c>
      <c r="B421" s="52"/>
      <c r="C421" s="57" t="s">
        <v>800</v>
      </c>
      <c r="D421" s="19" t="s">
        <v>801</v>
      </c>
      <c r="E421" s="30" t="s">
        <v>802</v>
      </c>
      <c r="F421" s="19"/>
      <c r="G421" s="29"/>
      <c r="H421" s="29"/>
    </row>
    <row r="422" spans="1:8" ht="75" x14ac:dyDescent="0.25">
      <c r="A422" s="3"/>
      <c r="B422" s="52"/>
      <c r="C422" s="57"/>
      <c r="D422" s="19" t="s">
        <v>803</v>
      </c>
      <c r="E422" s="30" t="s">
        <v>804</v>
      </c>
      <c r="F422" s="19"/>
      <c r="G422" s="29"/>
      <c r="H422" s="29"/>
    </row>
    <row r="423" spans="1:8" ht="105" x14ac:dyDescent="0.25">
      <c r="A423" s="3"/>
      <c r="B423" s="52"/>
      <c r="C423" s="57"/>
      <c r="D423" s="19" t="s">
        <v>805</v>
      </c>
      <c r="E423" s="30" t="s">
        <v>806</v>
      </c>
      <c r="F423" s="19"/>
      <c r="G423" s="29"/>
      <c r="H423" s="29"/>
    </row>
    <row r="424" spans="1:8" ht="90" x14ac:dyDescent="0.25">
      <c r="A424" s="3"/>
      <c r="B424" s="52"/>
      <c r="C424" s="57"/>
      <c r="D424" s="19" t="s">
        <v>807</v>
      </c>
      <c r="E424" s="30" t="s">
        <v>808</v>
      </c>
      <c r="F424" s="19"/>
      <c r="G424" s="29"/>
      <c r="H424" s="29"/>
    </row>
    <row r="425" spans="1:8" ht="75" x14ac:dyDescent="0.25">
      <c r="A425" s="3"/>
      <c r="B425" s="52"/>
      <c r="C425" s="58"/>
      <c r="D425" s="46" t="s">
        <v>809</v>
      </c>
      <c r="E425" s="100" t="s">
        <v>810</v>
      </c>
      <c r="F425" s="19"/>
      <c r="G425" s="29"/>
      <c r="H425" s="29"/>
    </row>
    <row r="426" spans="1:8" ht="90" x14ac:dyDescent="0.25">
      <c r="A426" s="3" t="s">
        <v>1305</v>
      </c>
      <c r="B426" s="52"/>
      <c r="C426" s="59" t="s">
        <v>811</v>
      </c>
      <c r="D426" s="14" t="s">
        <v>812</v>
      </c>
      <c r="E426" s="85" t="s">
        <v>813</v>
      </c>
      <c r="F426" s="14"/>
      <c r="G426" s="29"/>
      <c r="H426" s="29"/>
    </row>
    <row r="427" spans="1:8" x14ac:dyDescent="0.25">
      <c r="A427" s="3"/>
      <c r="B427" s="52"/>
      <c r="C427" s="60"/>
      <c r="D427" s="14" t="s">
        <v>814</v>
      </c>
      <c r="E427" s="85" t="s">
        <v>815</v>
      </c>
      <c r="F427" s="14"/>
      <c r="G427" s="29"/>
      <c r="H427" s="29"/>
    </row>
    <row r="428" spans="1:8" ht="75" x14ac:dyDescent="0.25">
      <c r="A428" s="3"/>
      <c r="B428" s="52"/>
      <c r="C428" s="57"/>
      <c r="D428" s="19" t="s">
        <v>816</v>
      </c>
      <c r="E428" s="30" t="s">
        <v>817</v>
      </c>
      <c r="F428" s="19"/>
      <c r="G428" s="29"/>
      <c r="H428" s="29"/>
    </row>
    <row r="429" spans="1:8" ht="45" x14ac:dyDescent="0.25">
      <c r="A429" s="3" t="s">
        <v>1306</v>
      </c>
      <c r="B429" s="52"/>
      <c r="C429" s="57" t="s">
        <v>818</v>
      </c>
      <c r="D429" s="19" t="s">
        <v>819</v>
      </c>
      <c r="E429" s="30" t="s">
        <v>820</v>
      </c>
      <c r="F429" s="19"/>
      <c r="G429" s="29"/>
      <c r="H429" s="29"/>
    </row>
    <row r="430" spans="1:8" ht="75" x14ac:dyDescent="0.25">
      <c r="A430" s="3"/>
      <c r="B430" s="52"/>
      <c r="C430" s="57"/>
      <c r="D430" s="19" t="s">
        <v>821</v>
      </c>
      <c r="E430" s="30" t="s">
        <v>822</v>
      </c>
      <c r="F430" s="19"/>
      <c r="G430" s="29"/>
      <c r="H430" s="29"/>
    </row>
    <row r="431" spans="1:8" ht="60" x14ac:dyDescent="0.25">
      <c r="A431" s="3"/>
      <c r="B431" s="52"/>
      <c r="C431" s="57"/>
      <c r="D431" s="19" t="s">
        <v>823</v>
      </c>
      <c r="E431" s="30" t="s">
        <v>824</v>
      </c>
      <c r="F431" s="19"/>
      <c r="G431" s="29"/>
      <c r="H431" s="29"/>
    </row>
    <row r="432" spans="1:8" ht="90" x14ac:dyDescent="0.25">
      <c r="A432" s="3"/>
      <c r="B432" s="52"/>
      <c r="C432" s="57"/>
      <c r="D432" s="19" t="s">
        <v>825</v>
      </c>
      <c r="E432" s="30" t="s">
        <v>826</v>
      </c>
      <c r="F432" s="19"/>
      <c r="G432" s="29"/>
      <c r="H432" s="29"/>
    </row>
    <row r="433" spans="1:8" ht="45" x14ac:dyDescent="0.25">
      <c r="A433" s="3"/>
      <c r="B433" s="52"/>
      <c r="C433" s="57"/>
      <c r="D433" s="61" t="s">
        <v>827</v>
      </c>
      <c r="E433" s="30" t="s">
        <v>828</v>
      </c>
      <c r="F433" s="19"/>
      <c r="G433" s="29"/>
      <c r="H433" s="29"/>
    </row>
    <row r="434" spans="1:8" ht="30" x14ac:dyDescent="0.25">
      <c r="A434" s="3"/>
      <c r="B434" s="52"/>
      <c r="C434" s="57"/>
      <c r="D434" s="19" t="s">
        <v>829</v>
      </c>
      <c r="E434" s="30" t="s">
        <v>830</v>
      </c>
      <c r="F434" s="19"/>
      <c r="G434" s="29"/>
      <c r="H434" s="29"/>
    </row>
    <row r="435" spans="1:8" ht="60" x14ac:dyDescent="0.25">
      <c r="A435" s="3"/>
      <c r="B435" s="52"/>
      <c r="C435" s="57"/>
      <c r="D435" s="19" t="s">
        <v>831</v>
      </c>
      <c r="E435" s="30" t="s">
        <v>832</v>
      </c>
      <c r="F435" s="19"/>
      <c r="G435" s="29"/>
      <c r="H435" s="29"/>
    </row>
    <row r="436" spans="1:8" ht="45" x14ac:dyDescent="0.25">
      <c r="A436" s="3" t="s">
        <v>1307</v>
      </c>
      <c r="B436" s="52"/>
      <c r="C436" s="57" t="s">
        <v>833</v>
      </c>
      <c r="D436" s="61" t="s">
        <v>834</v>
      </c>
      <c r="E436" s="30" t="s">
        <v>835</v>
      </c>
      <c r="F436" s="19"/>
      <c r="G436" s="29"/>
      <c r="H436" s="29"/>
    </row>
    <row r="437" spans="1:8" ht="45" x14ac:dyDescent="0.25">
      <c r="A437" s="3"/>
      <c r="B437" s="52"/>
      <c r="C437" s="57"/>
      <c r="D437" s="19" t="s">
        <v>836</v>
      </c>
      <c r="E437" s="30" t="s">
        <v>837</v>
      </c>
      <c r="F437" s="19"/>
      <c r="G437" s="29"/>
      <c r="H437" s="29"/>
    </row>
    <row r="438" spans="1:8" ht="45" x14ac:dyDescent="0.25">
      <c r="A438" s="3"/>
      <c r="B438" s="52"/>
      <c r="C438" s="57"/>
      <c r="D438" s="19" t="s">
        <v>838</v>
      </c>
      <c r="E438" s="30" t="s">
        <v>839</v>
      </c>
      <c r="F438" s="19"/>
      <c r="G438" s="29"/>
      <c r="H438" s="29"/>
    </row>
    <row r="439" spans="1:8" ht="165" x14ac:dyDescent="0.25">
      <c r="A439" s="3"/>
      <c r="B439" s="52"/>
      <c r="C439" s="57"/>
      <c r="D439" s="19" t="s">
        <v>840</v>
      </c>
      <c r="E439" s="30" t="s">
        <v>841</v>
      </c>
      <c r="F439" s="19"/>
      <c r="G439" s="29"/>
      <c r="H439" s="29"/>
    </row>
    <row r="440" spans="1:8" ht="60" x14ac:dyDescent="0.25">
      <c r="A440" s="3"/>
      <c r="B440" s="52"/>
      <c r="C440" s="62" t="s">
        <v>842</v>
      </c>
      <c r="D440" s="14" t="s">
        <v>843</v>
      </c>
      <c r="E440" s="30" t="s">
        <v>844</v>
      </c>
      <c r="F440" s="19"/>
      <c r="G440" s="29"/>
      <c r="H440" s="29"/>
    </row>
    <row r="441" spans="1:8" ht="33.75" customHeight="1" x14ac:dyDescent="0.25">
      <c r="A441" s="55" t="s">
        <v>845</v>
      </c>
      <c r="B441" s="310" t="s">
        <v>846</v>
      </c>
      <c r="C441" s="310"/>
      <c r="D441" s="310"/>
      <c r="E441" s="310"/>
      <c r="F441" s="310"/>
      <c r="G441" s="310"/>
      <c r="H441" s="311"/>
    </row>
    <row r="442" spans="1:8" ht="90" customHeight="1" x14ac:dyDescent="0.25">
      <c r="A442" s="55" t="s">
        <v>1308</v>
      </c>
      <c r="B442" s="124"/>
      <c r="C442" s="125" t="s">
        <v>847</v>
      </c>
      <c r="D442" s="32" t="s">
        <v>848</v>
      </c>
      <c r="E442" s="121" t="s">
        <v>849</v>
      </c>
      <c r="F442" s="37"/>
      <c r="G442" s="126"/>
      <c r="H442" s="127" t="s">
        <v>90</v>
      </c>
    </row>
    <row r="443" spans="1:8" ht="90" x14ac:dyDescent="0.25">
      <c r="A443" s="55"/>
      <c r="B443" s="124"/>
      <c r="C443" s="125"/>
      <c r="D443" s="37" t="s">
        <v>850</v>
      </c>
      <c r="E443" s="121" t="s">
        <v>851</v>
      </c>
      <c r="F443" s="37"/>
      <c r="G443" s="128"/>
      <c r="H443" s="108"/>
    </row>
    <row r="444" spans="1:8" ht="90" x14ac:dyDescent="0.25">
      <c r="A444" s="55"/>
      <c r="B444" s="124"/>
      <c r="C444" s="125"/>
      <c r="D444" s="37" t="s">
        <v>852</v>
      </c>
      <c r="E444" s="121" t="s">
        <v>853</v>
      </c>
      <c r="F444" s="37"/>
      <c r="G444" s="128"/>
      <c r="H444" s="108"/>
    </row>
    <row r="445" spans="1:8" ht="60" x14ac:dyDescent="0.25">
      <c r="A445" s="55"/>
      <c r="B445" s="124"/>
      <c r="C445" s="125"/>
      <c r="D445" s="37" t="s">
        <v>854</v>
      </c>
      <c r="E445" s="121" t="s">
        <v>855</v>
      </c>
      <c r="F445" s="37"/>
      <c r="G445" s="128"/>
      <c r="H445" s="108"/>
    </row>
    <row r="446" spans="1:8" ht="30" x14ac:dyDescent="0.25">
      <c r="A446" s="55"/>
      <c r="B446" s="124"/>
      <c r="C446" s="125"/>
      <c r="D446" s="37" t="s">
        <v>856</v>
      </c>
      <c r="E446" s="121" t="s">
        <v>857</v>
      </c>
      <c r="F446" s="37"/>
      <c r="G446" s="128"/>
      <c r="H446" s="108"/>
    </row>
    <row r="447" spans="1:8" ht="60" x14ac:dyDescent="0.25">
      <c r="A447" s="55" t="s">
        <v>1309</v>
      </c>
      <c r="B447" s="124"/>
      <c r="C447" s="129" t="s">
        <v>858</v>
      </c>
      <c r="D447" s="129" t="s">
        <v>859</v>
      </c>
      <c r="E447" s="130" t="s">
        <v>860</v>
      </c>
      <c r="F447" s="131"/>
      <c r="G447" s="111"/>
      <c r="H447" s="117" t="s">
        <v>861</v>
      </c>
    </row>
    <row r="448" spans="1:8" ht="30" x14ac:dyDescent="0.25">
      <c r="A448" s="55"/>
      <c r="B448" s="124"/>
      <c r="C448" s="125"/>
      <c r="D448" s="129" t="s">
        <v>862</v>
      </c>
      <c r="E448" s="130" t="s">
        <v>863</v>
      </c>
      <c r="F448" s="131"/>
      <c r="G448" s="111"/>
      <c r="H448" s="108"/>
    </row>
    <row r="449" spans="1:8" ht="30" x14ac:dyDescent="0.25">
      <c r="A449" s="55"/>
      <c r="B449" s="124"/>
      <c r="C449" s="129"/>
      <c r="D449" s="129" t="s">
        <v>864</v>
      </c>
      <c r="E449" s="130" t="s">
        <v>863</v>
      </c>
      <c r="F449" s="131"/>
      <c r="G449" s="111"/>
      <c r="H449" s="108"/>
    </row>
    <row r="450" spans="1:8" ht="30" x14ac:dyDescent="0.25">
      <c r="A450" s="55"/>
      <c r="B450" s="124"/>
      <c r="C450" s="129"/>
      <c r="D450" s="132" t="s">
        <v>865</v>
      </c>
      <c r="E450" s="123" t="s">
        <v>1218</v>
      </c>
      <c r="F450" s="32"/>
      <c r="G450" s="111"/>
      <c r="H450" s="108"/>
    </row>
    <row r="451" spans="1:8" ht="47.25" x14ac:dyDescent="0.25">
      <c r="A451" s="55" t="s">
        <v>1310</v>
      </c>
      <c r="B451" s="124"/>
      <c r="C451" s="125" t="s">
        <v>866</v>
      </c>
      <c r="D451" s="32" t="s">
        <v>867</v>
      </c>
      <c r="E451" s="123" t="s">
        <v>868</v>
      </c>
      <c r="F451" s="32"/>
      <c r="G451" s="128"/>
      <c r="H451" s="108"/>
    </row>
    <row r="452" spans="1:8" ht="102.75" customHeight="1" x14ac:dyDescent="0.25">
      <c r="A452" s="55"/>
      <c r="B452" s="124"/>
      <c r="C452" s="125"/>
      <c r="D452" s="131" t="s">
        <v>869</v>
      </c>
      <c r="E452" s="123" t="s">
        <v>870</v>
      </c>
      <c r="F452" s="32"/>
      <c r="G452" s="128"/>
      <c r="H452" s="108"/>
    </row>
    <row r="453" spans="1:8" ht="90" x14ac:dyDescent="0.25">
      <c r="A453" s="55"/>
      <c r="B453" s="124"/>
      <c r="C453" s="125"/>
      <c r="D453" s="32" t="s">
        <v>871</v>
      </c>
      <c r="E453" s="123" t="s">
        <v>872</v>
      </c>
      <c r="F453" s="32"/>
      <c r="G453" s="128"/>
      <c r="H453" s="108"/>
    </row>
    <row r="454" spans="1:8" ht="60" x14ac:dyDescent="0.25">
      <c r="A454" s="55"/>
      <c r="B454" s="124"/>
      <c r="C454" s="125"/>
      <c r="D454" s="131" t="s">
        <v>873</v>
      </c>
      <c r="E454" s="123" t="s">
        <v>874</v>
      </c>
      <c r="F454" s="32"/>
      <c r="G454" s="128" t="s">
        <v>875</v>
      </c>
      <c r="H454" s="108"/>
    </row>
    <row r="455" spans="1:8" ht="31.5" x14ac:dyDescent="0.25">
      <c r="A455" s="55" t="s">
        <v>876</v>
      </c>
      <c r="B455" s="293" t="s">
        <v>877</v>
      </c>
      <c r="C455" s="294"/>
      <c r="D455" s="294"/>
      <c r="E455" s="294"/>
      <c r="F455" s="294"/>
      <c r="G455" s="294"/>
      <c r="H455" s="295"/>
    </row>
    <row r="456" spans="1:8" ht="60" x14ac:dyDescent="0.25">
      <c r="A456" s="55" t="s">
        <v>1311</v>
      </c>
      <c r="B456" s="23"/>
      <c r="C456" s="125" t="s">
        <v>878</v>
      </c>
      <c r="D456" s="27" t="s">
        <v>879</v>
      </c>
      <c r="E456" s="27" t="s">
        <v>880</v>
      </c>
      <c r="F456" s="27"/>
      <c r="G456" s="108"/>
      <c r="H456" s="108"/>
    </row>
    <row r="457" spans="1:8" ht="15.95" customHeight="1" x14ac:dyDescent="0.25">
      <c r="A457" s="280" t="s">
        <v>881</v>
      </c>
      <c r="B457" s="281"/>
      <c r="C457" s="281"/>
      <c r="D457" s="281"/>
      <c r="E457" s="281"/>
      <c r="F457" s="281"/>
      <c r="G457" s="281"/>
      <c r="H457" s="282"/>
    </row>
    <row r="458" spans="1:8" ht="29.25" customHeight="1" x14ac:dyDescent="0.25">
      <c r="A458" s="3" t="s">
        <v>882</v>
      </c>
      <c r="B458" s="293" t="s">
        <v>883</v>
      </c>
      <c r="C458" s="294"/>
      <c r="D458" s="294"/>
      <c r="E458" s="294"/>
      <c r="F458" s="294"/>
      <c r="G458" s="294"/>
      <c r="H458" s="295"/>
    </row>
    <row r="459" spans="1:8" ht="51" customHeight="1" x14ac:dyDescent="0.25">
      <c r="A459" s="3" t="s">
        <v>1312</v>
      </c>
      <c r="B459" s="49"/>
      <c r="C459" s="49" t="s">
        <v>884</v>
      </c>
      <c r="D459" s="24" t="s">
        <v>885</v>
      </c>
      <c r="E459" s="73" t="s">
        <v>886</v>
      </c>
      <c r="F459" s="27"/>
      <c r="G459" s="108"/>
      <c r="H459" s="108"/>
    </row>
    <row r="460" spans="1:8" ht="30" x14ac:dyDescent="0.25">
      <c r="A460" s="3"/>
      <c r="B460" s="23"/>
      <c r="C460" s="119"/>
      <c r="D460" s="24" t="s">
        <v>887</v>
      </c>
      <c r="E460" s="21" t="s">
        <v>888</v>
      </c>
      <c r="F460" s="24"/>
      <c r="G460" s="108"/>
      <c r="H460" s="108"/>
    </row>
    <row r="461" spans="1:8" ht="30" x14ac:dyDescent="0.25">
      <c r="A461" s="3"/>
      <c r="B461" s="23"/>
      <c r="C461" s="49"/>
      <c r="D461" s="27" t="s">
        <v>889</v>
      </c>
      <c r="E461" s="73" t="s">
        <v>890</v>
      </c>
      <c r="F461" s="27"/>
      <c r="G461" s="108"/>
      <c r="H461" s="108"/>
    </row>
    <row r="462" spans="1:8" ht="33" customHeight="1" x14ac:dyDescent="0.25">
      <c r="A462" s="3" t="s">
        <v>891</v>
      </c>
      <c r="B462" s="293" t="s">
        <v>892</v>
      </c>
      <c r="C462" s="294"/>
      <c r="D462" s="294"/>
      <c r="E462" s="294"/>
      <c r="F462" s="294"/>
      <c r="G462" s="294"/>
      <c r="H462" s="295"/>
    </row>
    <row r="463" spans="1:8" ht="47.25" x14ac:dyDescent="0.25">
      <c r="A463" s="3" t="s">
        <v>1313</v>
      </c>
      <c r="B463" s="49"/>
      <c r="C463" s="49" t="s">
        <v>893</v>
      </c>
      <c r="D463" s="120" t="s">
        <v>894</v>
      </c>
      <c r="E463" s="21" t="s">
        <v>895</v>
      </c>
      <c r="F463" s="24"/>
      <c r="G463" s="108"/>
      <c r="H463" s="108"/>
    </row>
    <row r="464" spans="1:8" ht="60" x14ac:dyDescent="0.25">
      <c r="A464" s="3"/>
      <c r="B464" s="49"/>
      <c r="C464" s="49"/>
      <c r="D464" s="24" t="s">
        <v>896</v>
      </c>
      <c r="E464" s="21" t="s">
        <v>897</v>
      </c>
      <c r="F464" s="24"/>
      <c r="G464" s="108"/>
      <c r="H464" s="108"/>
    </row>
    <row r="465" spans="1:8" x14ac:dyDescent="0.25">
      <c r="A465" s="3"/>
      <c r="B465" s="23"/>
      <c r="C465" s="49"/>
      <c r="D465" s="24" t="s">
        <v>898</v>
      </c>
      <c r="E465" s="21"/>
      <c r="F465" s="24"/>
      <c r="G465" s="108"/>
      <c r="H465" s="108"/>
    </row>
    <row r="466" spans="1:8" ht="31.5" x14ac:dyDescent="0.25">
      <c r="A466" s="3"/>
      <c r="B466" s="23"/>
      <c r="C466" s="49"/>
      <c r="D466" s="49" t="s">
        <v>899</v>
      </c>
      <c r="E466" s="21" t="s">
        <v>900</v>
      </c>
      <c r="F466" s="24"/>
      <c r="G466" s="27"/>
      <c r="H466" s="108"/>
    </row>
    <row r="467" spans="1:8" ht="33" customHeight="1" x14ac:dyDescent="0.25">
      <c r="A467" s="3" t="s">
        <v>901</v>
      </c>
      <c r="B467" s="293" t="s">
        <v>902</v>
      </c>
      <c r="C467" s="294"/>
      <c r="D467" s="294"/>
      <c r="E467" s="294"/>
      <c r="F467" s="294"/>
      <c r="G467" s="294"/>
      <c r="H467" s="295"/>
    </row>
    <row r="468" spans="1:8" ht="74.25" customHeight="1" x14ac:dyDescent="0.25">
      <c r="A468" s="3" t="s">
        <v>1314</v>
      </c>
      <c r="B468" s="49"/>
      <c r="C468" s="49" t="s">
        <v>903</v>
      </c>
      <c r="D468" s="27" t="s">
        <v>904</v>
      </c>
      <c r="E468" s="21" t="s">
        <v>905</v>
      </c>
      <c r="F468" s="24"/>
      <c r="G468" s="118"/>
      <c r="H468" s="108"/>
    </row>
    <row r="469" spans="1:8" ht="39" customHeight="1" x14ac:dyDescent="0.25">
      <c r="A469" s="3"/>
      <c r="B469" s="49"/>
      <c r="C469" s="49"/>
      <c r="D469" s="27" t="s">
        <v>906</v>
      </c>
      <c r="E469" s="73" t="s">
        <v>907</v>
      </c>
      <c r="F469" s="27"/>
      <c r="G469" s="31"/>
      <c r="H469" s="108"/>
    </row>
    <row r="470" spans="1:8" ht="18.95" customHeight="1" x14ac:dyDescent="0.25">
      <c r="A470" s="3"/>
      <c r="B470" s="23"/>
      <c r="C470" s="49"/>
      <c r="D470" s="27" t="s">
        <v>908</v>
      </c>
      <c r="E470" s="21"/>
      <c r="F470" s="24"/>
      <c r="G470" s="31"/>
      <c r="H470" s="108"/>
    </row>
    <row r="471" spans="1:8" ht="31.5" customHeight="1" x14ac:dyDescent="0.25">
      <c r="A471" s="3" t="s">
        <v>909</v>
      </c>
      <c r="B471" s="293" t="s">
        <v>910</v>
      </c>
      <c r="C471" s="294"/>
      <c r="D471" s="294"/>
      <c r="E471" s="294"/>
      <c r="F471" s="294"/>
      <c r="G471" s="294"/>
      <c r="H471" s="295"/>
    </row>
    <row r="472" spans="1:8" ht="78.75" customHeight="1" x14ac:dyDescent="0.25">
      <c r="A472" s="3" t="s">
        <v>1315</v>
      </c>
      <c r="B472" s="49"/>
      <c r="C472" s="49" t="s">
        <v>911</v>
      </c>
      <c r="D472" s="27" t="s">
        <v>912</v>
      </c>
      <c r="E472" s="73" t="s">
        <v>913</v>
      </c>
      <c r="F472" s="27"/>
      <c r="G472" s="31"/>
      <c r="H472" s="108"/>
    </row>
    <row r="473" spans="1:8" ht="18.95" customHeight="1" x14ac:dyDescent="0.25">
      <c r="A473" s="3"/>
      <c r="B473" s="23"/>
      <c r="C473" s="49"/>
      <c r="D473" s="27" t="s">
        <v>914</v>
      </c>
      <c r="E473" s="73" t="s">
        <v>915</v>
      </c>
      <c r="F473" s="27"/>
      <c r="G473" s="31"/>
      <c r="H473" s="108"/>
    </row>
    <row r="474" spans="1:8" ht="33" customHeight="1" x14ac:dyDescent="0.25">
      <c r="A474" s="3"/>
      <c r="B474" s="23"/>
      <c r="C474" s="49"/>
      <c r="D474" s="27" t="s">
        <v>916</v>
      </c>
      <c r="E474" s="73" t="s">
        <v>917</v>
      </c>
      <c r="F474" s="27"/>
      <c r="G474" s="31"/>
      <c r="H474" s="108"/>
    </row>
    <row r="475" spans="1:8" ht="72.75" customHeight="1" x14ac:dyDescent="0.25">
      <c r="A475" s="3" t="s">
        <v>1316</v>
      </c>
      <c r="B475" s="23"/>
      <c r="C475" s="49" t="s">
        <v>918</v>
      </c>
      <c r="D475" s="27" t="s">
        <v>919</v>
      </c>
      <c r="E475" s="73" t="s">
        <v>920</v>
      </c>
      <c r="F475" s="27"/>
      <c r="G475" s="31"/>
      <c r="H475" s="108"/>
    </row>
    <row r="476" spans="1:8" ht="48" customHeight="1" x14ac:dyDescent="0.25">
      <c r="A476" s="3" t="s">
        <v>921</v>
      </c>
      <c r="B476" s="293" t="s">
        <v>922</v>
      </c>
      <c r="C476" s="294"/>
      <c r="D476" s="294"/>
      <c r="E476" s="294"/>
      <c r="F476" s="294"/>
      <c r="G476" s="294"/>
      <c r="H476" s="295"/>
    </row>
    <row r="477" spans="1:8" ht="48" customHeight="1" x14ac:dyDescent="0.25">
      <c r="A477" s="3" t="s">
        <v>1317</v>
      </c>
      <c r="B477" s="49"/>
      <c r="C477" s="49" t="s">
        <v>923</v>
      </c>
      <c r="D477" s="27" t="s">
        <v>924</v>
      </c>
      <c r="E477" s="73" t="s">
        <v>925</v>
      </c>
      <c r="F477" s="27"/>
      <c r="G477" s="31"/>
      <c r="H477" s="108"/>
    </row>
    <row r="478" spans="1:8" ht="182.25" customHeight="1" x14ac:dyDescent="0.25">
      <c r="A478" s="3"/>
      <c r="B478" s="49"/>
      <c r="C478" s="49"/>
      <c r="D478" s="27" t="s">
        <v>926</v>
      </c>
      <c r="E478" s="89" t="s">
        <v>927</v>
      </c>
      <c r="F478" s="31"/>
      <c r="G478" s="31"/>
      <c r="H478" s="108"/>
    </row>
    <row r="479" spans="1:8" ht="38.1" customHeight="1" x14ac:dyDescent="0.25">
      <c r="A479" s="3"/>
      <c r="B479" s="23"/>
      <c r="C479" s="49"/>
      <c r="D479" s="27" t="s">
        <v>928</v>
      </c>
      <c r="E479" s="73" t="s">
        <v>929</v>
      </c>
      <c r="F479" s="27"/>
      <c r="G479" s="37"/>
      <c r="H479" s="118"/>
    </row>
    <row r="480" spans="1:8" ht="18.95" customHeight="1" x14ac:dyDescent="0.25">
      <c r="A480" s="3"/>
      <c r="B480" s="23"/>
      <c r="C480" s="49"/>
      <c r="D480" s="32" t="s">
        <v>930</v>
      </c>
      <c r="E480" s="121" t="s">
        <v>931</v>
      </c>
      <c r="F480" s="37"/>
      <c r="G480" s="31"/>
      <c r="H480" s="108"/>
    </row>
    <row r="481" spans="1:8" ht="35.1" customHeight="1" x14ac:dyDescent="0.25">
      <c r="A481" s="3" t="s">
        <v>1318</v>
      </c>
      <c r="B481" s="23"/>
      <c r="C481" s="49" t="s">
        <v>932</v>
      </c>
      <c r="D481" s="24" t="s">
        <v>933</v>
      </c>
      <c r="E481" s="21" t="s">
        <v>934</v>
      </c>
      <c r="F481" s="24"/>
      <c r="G481" s="31"/>
      <c r="H481" s="108"/>
    </row>
    <row r="482" spans="1:8" ht="41.25" customHeight="1" x14ac:dyDescent="0.25">
      <c r="A482" s="3"/>
      <c r="B482" s="23"/>
      <c r="C482" s="49"/>
      <c r="D482" s="120" t="s">
        <v>935</v>
      </c>
      <c r="E482" s="122" t="s">
        <v>936</v>
      </c>
      <c r="F482" s="49"/>
      <c r="G482" s="31"/>
      <c r="H482" s="108"/>
    </row>
    <row r="483" spans="1:8" ht="74.25" customHeight="1" x14ac:dyDescent="0.25">
      <c r="A483" s="3"/>
      <c r="B483" s="23"/>
      <c r="C483" s="49"/>
      <c r="D483" s="32" t="s">
        <v>937</v>
      </c>
      <c r="E483" s="73" t="s">
        <v>938</v>
      </c>
      <c r="F483" s="27"/>
      <c r="G483" s="31"/>
      <c r="H483" s="108"/>
    </row>
    <row r="484" spans="1:8" ht="63.75" customHeight="1" x14ac:dyDescent="0.25">
      <c r="A484" s="3" t="s">
        <v>1319</v>
      </c>
      <c r="B484" s="23"/>
      <c r="C484" s="49" t="s">
        <v>939</v>
      </c>
      <c r="D484" s="123" t="s">
        <v>940</v>
      </c>
      <c r="E484" s="73" t="s">
        <v>941</v>
      </c>
      <c r="F484" s="27"/>
      <c r="G484" s="31"/>
      <c r="H484" s="108"/>
    </row>
    <row r="485" spans="1:8" ht="33" customHeight="1" x14ac:dyDescent="0.25">
      <c r="A485" s="3"/>
      <c r="B485" s="23"/>
      <c r="C485" s="49"/>
      <c r="D485" s="37" t="s">
        <v>942</v>
      </c>
      <c r="E485" s="73" t="s">
        <v>943</v>
      </c>
      <c r="F485" s="27"/>
      <c r="G485" s="31"/>
      <c r="H485" s="108"/>
    </row>
    <row r="486" spans="1:8" ht="18.95" customHeight="1" x14ac:dyDescent="0.25">
      <c r="A486" s="3"/>
      <c r="B486" s="23"/>
      <c r="C486" s="49"/>
      <c r="D486" s="123" t="s">
        <v>944</v>
      </c>
      <c r="E486" s="73" t="s">
        <v>945</v>
      </c>
      <c r="F486" s="27"/>
      <c r="G486" s="31"/>
      <c r="H486" s="108"/>
    </row>
    <row r="487" spans="1:8" ht="31.5" x14ac:dyDescent="0.25">
      <c r="A487" s="3" t="s">
        <v>1320</v>
      </c>
      <c r="B487" s="23"/>
      <c r="C487" s="49" t="s">
        <v>946</v>
      </c>
      <c r="D487" s="21" t="s">
        <v>947</v>
      </c>
      <c r="E487" s="73" t="s">
        <v>948</v>
      </c>
      <c r="F487" s="27"/>
      <c r="G487" s="108"/>
      <c r="H487" s="108"/>
    </row>
    <row r="488" spans="1:8" ht="108" customHeight="1" x14ac:dyDescent="0.25">
      <c r="A488" s="3"/>
      <c r="B488" s="23"/>
      <c r="C488" s="49"/>
      <c r="D488" s="37" t="s">
        <v>949</v>
      </c>
      <c r="E488" s="73" t="s">
        <v>950</v>
      </c>
      <c r="F488" s="27"/>
      <c r="G488" s="108"/>
      <c r="H488" s="108"/>
    </row>
    <row r="489" spans="1:8" ht="30" x14ac:dyDescent="0.25">
      <c r="A489" s="3"/>
      <c r="B489" s="63"/>
      <c r="C489" s="11"/>
      <c r="D489" s="37" t="s">
        <v>951</v>
      </c>
      <c r="E489" s="121" t="s">
        <v>952</v>
      </c>
      <c r="F489" s="65"/>
      <c r="G489" s="29"/>
      <c r="H489" s="29"/>
    </row>
    <row r="490" spans="1:8" ht="30" x14ac:dyDescent="0.25">
      <c r="A490" s="3"/>
      <c r="B490" s="63"/>
      <c r="C490" s="11"/>
      <c r="D490" s="37" t="s">
        <v>953</v>
      </c>
      <c r="E490" s="138"/>
      <c r="F490" s="64"/>
      <c r="G490" s="29"/>
      <c r="H490" s="29"/>
    </row>
    <row r="491" spans="1:8" ht="15.95" customHeight="1" x14ac:dyDescent="0.25">
      <c r="A491" s="280" t="s">
        <v>954</v>
      </c>
      <c r="B491" s="281"/>
      <c r="C491" s="281"/>
      <c r="D491" s="281"/>
      <c r="E491" s="281"/>
      <c r="F491" s="281"/>
      <c r="G491" s="281"/>
      <c r="H491" s="282"/>
    </row>
    <row r="492" spans="1:8" ht="33" customHeight="1" x14ac:dyDescent="0.25">
      <c r="A492" s="3" t="s">
        <v>955</v>
      </c>
      <c r="B492" s="299" t="s">
        <v>956</v>
      </c>
      <c r="C492" s="285"/>
      <c r="D492" s="285"/>
      <c r="E492" s="285"/>
      <c r="F492" s="285"/>
      <c r="G492" s="285"/>
      <c r="H492" s="300"/>
    </row>
    <row r="493" spans="1:8" ht="60" x14ac:dyDescent="0.25">
      <c r="A493" s="3" t="s">
        <v>1321</v>
      </c>
      <c r="B493" s="4"/>
      <c r="C493" s="4" t="s">
        <v>957</v>
      </c>
      <c r="D493" s="19" t="s">
        <v>958</v>
      </c>
      <c r="E493" s="30" t="s">
        <v>959</v>
      </c>
      <c r="F493" s="19"/>
      <c r="G493" s="29"/>
      <c r="H493" s="29"/>
    </row>
    <row r="494" spans="1:8" x14ac:dyDescent="0.25">
      <c r="A494" s="3"/>
      <c r="B494" s="4"/>
      <c r="C494" s="4"/>
      <c r="D494" s="26" t="s">
        <v>960</v>
      </c>
      <c r="E494" s="30" t="s">
        <v>961</v>
      </c>
      <c r="F494" s="19"/>
      <c r="G494" s="14"/>
      <c r="H494" s="29"/>
    </row>
    <row r="495" spans="1:8" ht="30" x14ac:dyDescent="0.25">
      <c r="A495" s="3"/>
      <c r="B495" s="4"/>
      <c r="C495" s="4"/>
      <c r="D495" s="26" t="s">
        <v>962</v>
      </c>
      <c r="E495" s="66"/>
      <c r="F495" s="9"/>
      <c r="G495" s="14"/>
      <c r="H495" s="29"/>
    </row>
    <row r="496" spans="1:8" ht="30" x14ac:dyDescent="0.25">
      <c r="A496" s="3"/>
      <c r="B496" s="4"/>
      <c r="C496" s="4"/>
      <c r="D496" s="19" t="s">
        <v>963</v>
      </c>
      <c r="E496" s="30"/>
      <c r="F496" s="19"/>
      <c r="G496" s="14"/>
      <c r="H496" s="29"/>
    </row>
    <row r="497" spans="1:8" ht="30" x14ac:dyDescent="0.25">
      <c r="A497" s="3"/>
      <c r="B497" s="4"/>
      <c r="C497" s="4"/>
      <c r="D497" s="26" t="s">
        <v>964</v>
      </c>
      <c r="E497" s="30"/>
      <c r="F497" s="19"/>
      <c r="G497" s="14"/>
      <c r="H497" s="29"/>
    </row>
    <row r="498" spans="1:8" ht="42" customHeight="1" x14ac:dyDescent="0.25">
      <c r="A498" s="3"/>
      <c r="B498" s="4"/>
      <c r="C498" s="4"/>
      <c r="D498" s="19" t="s">
        <v>965</v>
      </c>
      <c r="E498" s="67" t="s">
        <v>966</v>
      </c>
      <c r="F498" s="26"/>
      <c r="G498" s="14"/>
      <c r="H498" s="29"/>
    </row>
    <row r="499" spans="1:8" ht="47.25" customHeight="1" x14ac:dyDescent="0.25">
      <c r="A499" s="3" t="s">
        <v>967</v>
      </c>
      <c r="B499" s="299" t="s">
        <v>968</v>
      </c>
      <c r="C499" s="285"/>
      <c r="D499" s="285"/>
      <c r="E499" s="285"/>
      <c r="F499" s="285"/>
      <c r="G499" s="285"/>
      <c r="H499" s="300"/>
    </row>
    <row r="500" spans="1:8" ht="47.25" x14ac:dyDescent="0.25">
      <c r="A500" s="3" t="s">
        <v>1322</v>
      </c>
      <c r="B500" s="4"/>
      <c r="C500" s="4" t="s">
        <v>969</v>
      </c>
      <c r="D500" s="24" t="s">
        <v>970</v>
      </c>
      <c r="E500" s="30" t="s">
        <v>971</v>
      </c>
      <c r="F500" s="19"/>
      <c r="G500" s="20"/>
      <c r="H500" s="29"/>
    </row>
    <row r="501" spans="1:8" x14ac:dyDescent="0.25">
      <c r="A501" s="3"/>
      <c r="B501" s="4"/>
      <c r="C501" s="4"/>
      <c r="D501" s="24" t="s">
        <v>972</v>
      </c>
      <c r="E501" s="30" t="s">
        <v>971</v>
      </c>
      <c r="F501" s="19"/>
      <c r="G501" s="20"/>
      <c r="H501" s="29"/>
    </row>
    <row r="502" spans="1:8" x14ac:dyDescent="0.25">
      <c r="A502" s="3"/>
      <c r="B502" s="4"/>
      <c r="C502" s="4"/>
      <c r="D502" s="26" t="s">
        <v>973</v>
      </c>
      <c r="E502" s="30"/>
      <c r="F502" s="19"/>
      <c r="G502" s="14"/>
      <c r="H502" s="29"/>
    </row>
    <row r="503" spans="1:8" x14ac:dyDescent="0.25">
      <c r="A503" s="3"/>
      <c r="B503" s="4"/>
      <c r="C503" s="4"/>
      <c r="D503" s="26" t="s">
        <v>974</v>
      </c>
      <c r="E503" s="30"/>
      <c r="F503" s="19"/>
      <c r="G503" s="14"/>
      <c r="H503" s="29"/>
    </row>
    <row r="504" spans="1:8" ht="41.25" customHeight="1" x14ac:dyDescent="0.25">
      <c r="A504" s="3" t="s">
        <v>975</v>
      </c>
      <c r="B504" s="301" t="s">
        <v>976</v>
      </c>
      <c r="C504" s="302"/>
      <c r="D504" s="302"/>
      <c r="E504" s="302"/>
      <c r="F504" s="302"/>
      <c r="G504" s="302"/>
      <c r="H504" s="303"/>
    </row>
    <row r="505" spans="1:8" ht="31.5" x14ac:dyDescent="0.25">
      <c r="A505" s="3" t="s">
        <v>1323</v>
      </c>
      <c r="B505" s="8"/>
      <c r="C505" s="8" t="s">
        <v>977</v>
      </c>
      <c r="D505" s="9" t="s">
        <v>978</v>
      </c>
      <c r="E505" s="68" t="s">
        <v>979</v>
      </c>
      <c r="F505" s="4"/>
      <c r="G505" s="15"/>
      <c r="H505" s="29"/>
    </row>
    <row r="506" spans="1:8" x14ac:dyDescent="0.25">
      <c r="A506" s="3"/>
      <c r="B506" s="8"/>
      <c r="C506" s="8"/>
      <c r="D506" s="69" t="s">
        <v>980</v>
      </c>
      <c r="E506" s="30"/>
      <c r="F506" s="19"/>
      <c r="G506" s="15"/>
      <c r="H506" s="29"/>
    </row>
    <row r="507" spans="1:8" ht="30" x14ac:dyDescent="0.25">
      <c r="A507" s="3"/>
      <c r="B507" s="8"/>
      <c r="C507" s="8"/>
      <c r="D507" s="70" t="s">
        <v>981</v>
      </c>
      <c r="E507" s="30" t="s">
        <v>982</v>
      </c>
      <c r="F507" s="19"/>
      <c r="G507" s="15"/>
      <c r="H507" s="29"/>
    </row>
    <row r="508" spans="1:8" ht="30" x14ac:dyDescent="0.25">
      <c r="A508" s="3"/>
      <c r="B508" s="8"/>
      <c r="C508" s="8"/>
      <c r="D508" s="70" t="s">
        <v>983</v>
      </c>
      <c r="E508" s="30" t="s">
        <v>984</v>
      </c>
      <c r="F508" s="19"/>
      <c r="G508" s="15"/>
      <c r="H508" s="29"/>
    </row>
    <row r="509" spans="1:8" ht="30" x14ac:dyDescent="0.25">
      <c r="A509" s="3"/>
      <c r="B509" s="8"/>
      <c r="C509" s="8"/>
      <c r="D509" s="70" t="s">
        <v>985</v>
      </c>
      <c r="E509" s="30"/>
      <c r="F509" s="19"/>
      <c r="G509" s="15"/>
      <c r="H509" s="29"/>
    </row>
    <row r="510" spans="1:8" x14ac:dyDescent="0.25">
      <c r="A510" s="3"/>
      <c r="B510" s="8"/>
      <c r="C510" s="8"/>
      <c r="D510" s="70" t="s">
        <v>986</v>
      </c>
      <c r="E510" s="30"/>
      <c r="F510" s="19"/>
      <c r="G510" s="15"/>
      <c r="H510" s="29"/>
    </row>
    <row r="511" spans="1:8" x14ac:dyDescent="0.25">
      <c r="A511" s="3"/>
      <c r="B511" s="8"/>
      <c r="C511" s="8"/>
      <c r="D511" s="70" t="s">
        <v>987</v>
      </c>
      <c r="E511" s="30"/>
      <c r="F511" s="19"/>
      <c r="G511" s="15"/>
      <c r="H511" s="29"/>
    </row>
    <row r="512" spans="1:8" x14ac:dyDescent="0.25">
      <c r="A512" s="3"/>
      <c r="B512" s="8"/>
      <c r="C512" s="8"/>
      <c r="D512" s="70" t="s">
        <v>988</v>
      </c>
      <c r="E512" s="30"/>
      <c r="F512" s="19"/>
      <c r="G512" s="15"/>
      <c r="H512" s="29"/>
    </row>
    <row r="513" spans="1:8" ht="33" customHeight="1" x14ac:dyDescent="0.25">
      <c r="A513" s="3"/>
      <c r="B513" s="8"/>
      <c r="C513" s="8"/>
      <c r="D513" s="70" t="s">
        <v>989</v>
      </c>
      <c r="E513" s="30"/>
      <c r="F513" s="19"/>
      <c r="G513" s="15"/>
      <c r="H513" s="29"/>
    </row>
    <row r="514" spans="1:8" ht="42" customHeight="1" x14ac:dyDescent="0.25">
      <c r="A514" s="3"/>
      <c r="B514" s="8"/>
      <c r="C514" s="8"/>
      <c r="D514" s="71" t="s">
        <v>990</v>
      </c>
      <c r="E514" s="30"/>
      <c r="F514" s="19"/>
      <c r="G514" s="15"/>
      <c r="H514" s="29"/>
    </row>
    <row r="515" spans="1:8" ht="30.75" customHeight="1" x14ac:dyDescent="0.25">
      <c r="A515" s="3"/>
      <c r="B515" s="8"/>
      <c r="C515" s="8"/>
      <c r="D515" s="70" t="s">
        <v>991</v>
      </c>
      <c r="E515" s="30"/>
      <c r="F515" s="19"/>
      <c r="G515" s="14"/>
      <c r="H515" s="29"/>
    </row>
    <row r="516" spans="1:8" ht="30" x14ac:dyDescent="0.25">
      <c r="A516" s="3"/>
      <c r="B516" s="8"/>
      <c r="C516" s="8"/>
      <c r="D516" s="72" t="s">
        <v>992</v>
      </c>
      <c r="E516" s="73" t="s">
        <v>993</v>
      </c>
      <c r="F516" s="27"/>
      <c r="G516" s="29"/>
      <c r="H516" s="74" t="s">
        <v>90</v>
      </c>
    </row>
    <row r="517" spans="1:8" ht="45" x14ac:dyDescent="0.25">
      <c r="A517" s="3"/>
      <c r="B517" s="8"/>
      <c r="C517" s="8"/>
      <c r="D517" s="72" t="s">
        <v>994</v>
      </c>
      <c r="E517" s="73" t="s">
        <v>995</v>
      </c>
      <c r="F517" s="27"/>
      <c r="G517" s="29"/>
      <c r="H517" s="74" t="s">
        <v>90</v>
      </c>
    </row>
    <row r="518" spans="1:8" ht="31.5" x14ac:dyDescent="0.25">
      <c r="A518" s="3" t="s">
        <v>1324</v>
      </c>
      <c r="B518" s="8"/>
      <c r="C518" s="8" t="s">
        <v>996</v>
      </c>
      <c r="D518" s="9" t="s">
        <v>997</v>
      </c>
      <c r="E518" s="68" t="s">
        <v>998</v>
      </c>
      <c r="F518" s="4"/>
      <c r="G518" s="14"/>
      <c r="H518" s="29"/>
    </row>
    <row r="519" spans="1:8" ht="45" customHeight="1" x14ac:dyDescent="0.25">
      <c r="A519" s="3" t="s">
        <v>999</v>
      </c>
      <c r="B519" s="299" t="s">
        <v>1000</v>
      </c>
      <c r="C519" s="285"/>
      <c r="D519" s="285"/>
      <c r="E519" s="285"/>
      <c r="F519" s="285"/>
      <c r="G519" s="285"/>
      <c r="H519" s="300"/>
    </row>
    <row r="520" spans="1:8" ht="47.25" x14ac:dyDescent="0.25">
      <c r="A520" s="3" t="s">
        <v>1325</v>
      </c>
      <c r="B520" s="4"/>
      <c r="C520" s="4" t="s">
        <v>1001</v>
      </c>
      <c r="D520" s="75" t="s">
        <v>1002</v>
      </c>
      <c r="E520" s="67" t="s">
        <v>1003</v>
      </c>
      <c r="F520" s="26"/>
      <c r="G520" s="29"/>
      <c r="H520" s="29"/>
    </row>
    <row r="521" spans="1:8" ht="30" x14ac:dyDescent="0.25">
      <c r="A521" s="3"/>
      <c r="B521" s="4"/>
      <c r="C521" s="4"/>
      <c r="D521" s="75" t="s">
        <v>1004</v>
      </c>
      <c r="E521" s="67" t="s">
        <v>1005</v>
      </c>
      <c r="F521" s="26"/>
      <c r="G521" s="29"/>
      <c r="H521" s="29"/>
    </row>
    <row r="522" spans="1:8" ht="30" x14ac:dyDescent="0.25">
      <c r="A522" s="3"/>
      <c r="B522" s="4"/>
      <c r="C522" s="4"/>
      <c r="D522" s="20" t="s">
        <v>1006</v>
      </c>
      <c r="E522" s="76" t="s">
        <v>1007</v>
      </c>
      <c r="F522" s="20"/>
      <c r="G522" s="29"/>
      <c r="H522" s="29"/>
    </row>
    <row r="523" spans="1:8" ht="31.5" x14ac:dyDescent="0.25">
      <c r="A523" s="3" t="s">
        <v>1326</v>
      </c>
      <c r="B523" s="4"/>
      <c r="C523" s="4" t="s">
        <v>1008</v>
      </c>
      <c r="D523" s="26" t="s">
        <v>1009</v>
      </c>
      <c r="E523" s="30" t="s">
        <v>1010</v>
      </c>
      <c r="F523" s="19"/>
      <c r="G523" s="29"/>
      <c r="H523" s="29"/>
    </row>
    <row r="524" spans="1:8" x14ac:dyDescent="0.25">
      <c r="A524" s="3"/>
      <c r="B524" s="4"/>
      <c r="C524" s="4"/>
      <c r="D524" s="26" t="s">
        <v>1011</v>
      </c>
      <c r="E524" s="30" t="s">
        <v>1012</v>
      </c>
      <c r="F524" s="19"/>
      <c r="G524" s="29"/>
      <c r="H524" s="29"/>
    </row>
    <row r="525" spans="1:8" ht="78.75" x14ac:dyDescent="0.25">
      <c r="A525" s="3" t="s">
        <v>1327</v>
      </c>
      <c r="B525" s="4"/>
      <c r="C525" s="4" t="s">
        <v>1013</v>
      </c>
      <c r="D525" s="26" t="s">
        <v>1014</v>
      </c>
      <c r="E525" s="67"/>
      <c r="F525" s="26"/>
      <c r="G525" s="14"/>
      <c r="H525" s="29"/>
    </row>
    <row r="526" spans="1:8" ht="30" x14ac:dyDescent="0.25">
      <c r="A526" s="3"/>
      <c r="B526" s="4"/>
      <c r="C526" s="4"/>
      <c r="D526" s="26" t="s">
        <v>1015</v>
      </c>
      <c r="E526" s="67" t="s">
        <v>1016</v>
      </c>
      <c r="F526" s="26"/>
      <c r="G526" s="77"/>
      <c r="H526" s="29"/>
    </row>
    <row r="527" spans="1:8" ht="33.75" customHeight="1" x14ac:dyDescent="0.25">
      <c r="A527" s="3"/>
      <c r="B527" s="4"/>
      <c r="C527" s="4"/>
      <c r="D527" s="19" t="s">
        <v>1017</v>
      </c>
      <c r="E527" s="67" t="s">
        <v>1018</v>
      </c>
      <c r="F527" s="26"/>
      <c r="G527" s="14"/>
      <c r="H527" s="29"/>
    </row>
    <row r="528" spans="1:8" ht="41.25" customHeight="1" x14ac:dyDescent="0.25">
      <c r="A528" s="3" t="s">
        <v>1019</v>
      </c>
      <c r="B528" s="299" t="s">
        <v>1020</v>
      </c>
      <c r="C528" s="285"/>
      <c r="D528" s="285"/>
      <c r="E528" s="285"/>
      <c r="F528" s="285"/>
      <c r="G528" s="285"/>
      <c r="H528" s="300"/>
    </row>
    <row r="529" spans="1:8" ht="31.5" x14ac:dyDescent="0.25">
      <c r="A529" s="3" t="s">
        <v>1328</v>
      </c>
      <c r="B529" s="68"/>
      <c r="C529" s="4" t="s">
        <v>1021</v>
      </c>
      <c r="D529" s="19" t="s">
        <v>1022</v>
      </c>
      <c r="E529" s="30" t="s">
        <v>1023</v>
      </c>
      <c r="F529" s="19"/>
      <c r="G529" s="38"/>
      <c r="H529" s="29"/>
    </row>
    <row r="530" spans="1:8" ht="30" x14ac:dyDescent="0.25">
      <c r="A530" s="3"/>
      <c r="B530" s="4"/>
      <c r="C530" s="4"/>
      <c r="D530" s="19" t="s">
        <v>1024</v>
      </c>
      <c r="E530" s="30" t="s">
        <v>1025</v>
      </c>
      <c r="F530" s="19"/>
      <c r="G530" s="14"/>
      <c r="H530" s="29"/>
    </row>
    <row r="531" spans="1:8" ht="54.75" customHeight="1" x14ac:dyDescent="0.25">
      <c r="A531" s="3"/>
      <c r="B531" s="4"/>
      <c r="D531" s="19" t="s">
        <v>1026</v>
      </c>
      <c r="F531" s="9"/>
      <c r="G531" s="29"/>
      <c r="H531" s="29"/>
    </row>
    <row r="532" spans="1:8" ht="15.95" customHeight="1" x14ac:dyDescent="0.25">
      <c r="A532" s="280" t="s">
        <v>1027</v>
      </c>
      <c r="B532" s="281"/>
      <c r="C532" s="281"/>
      <c r="D532" s="281"/>
      <c r="E532" s="281"/>
      <c r="F532" s="281"/>
      <c r="G532" s="281"/>
      <c r="H532" s="282"/>
    </row>
    <row r="533" spans="1:8" ht="31.5" x14ac:dyDescent="0.25">
      <c r="A533" s="3" t="s">
        <v>1028</v>
      </c>
      <c r="B533" s="299" t="s">
        <v>1029</v>
      </c>
      <c r="C533" s="285"/>
      <c r="D533" s="285"/>
      <c r="E533" s="285"/>
      <c r="F533" s="285"/>
      <c r="G533" s="285"/>
      <c r="H533" s="300"/>
    </row>
    <row r="534" spans="1:8" ht="47.25" x14ac:dyDescent="0.25">
      <c r="A534" s="3" t="s">
        <v>1329</v>
      </c>
      <c r="B534" s="4"/>
      <c r="C534" s="4" t="s">
        <v>1030</v>
      </c>
      <c r="D534" s="26" t="s">
        <v>1060</v>
      </c>
      <c r="E534" s="26" t="s">
        <v>1061</v>
      </c>
      <c r="F534" s="78"/>
      <c r="G534" s="29"/>
      <c r="H534" s="29"/>
    </row>
    <row r="535" spans="1:8" ht="30" x14ac:dyDescent="0.25">
      <c r="A535" s="3"/>
      <c r="B535" s="4"/>
      <c r="C535" s="4"/>
      <c r="D535" s="26" t="s">
        <v>1062</v>
      </c>
      <c r="E535" s="26" t="s">
        <v>1061</v>
      </c>
      <c r="F535" s="14"/>
      <c r="G535" s="29"/>
      <c r="H535" s="29"/>
    </row>
    <row r="536" spans="1:8" ht="30" x14ac:dyDescent="0.25">
      <c r="A536" s="3"/>
      <c r="B536" s="4"/>
      <c r="C536" s="4"/>
      <c r="D536" s="19" t="s">
        <v>1063</v>
      </c>
      <c r="E536" s="19" t="s">
        <v>1064</v>
      </c>
      <c r="F536" s="14"/>
      <c r="G536" s="29"/>
      <c r="H536" s="29"/>
    </row>
    <row r="537" spans="1:8" x14ac:dyDescent="0.25">
      <c r="A537" s="3"/>
      <c r="B537" s="4"/>
      <c r="C537" s="4"/>
      <c r="D537" s="19" t="s">
        <v>1065</v>
      </c>
      <c r="E537" s="19"/>
      <c r="F537" s="14"/>
      <c r="G537" s="29"/>
      <c r="H537" s="107" t="s">
        <v>1066</v>
      </c>
    </row>
    <row r="538" spans="1:8" ht="47.25" x14ac:dyDescent="0.25">
      <c r="A538" s="3" t="s">
        <v>1330</v>
      </c>
      <c r="B538" s="4"/>
      <c r="C538" s="4" t="s">
        <v>1031</v>
      </c>
      <c r="D538" s="9" t="s">
        <v>1067</v>
      </c>
      <c r="E538" s="4" t="s">
        <v>1068</v>
      </c>
      <c r="F538" s="29"/>
      <c r="G538" s="29"/>
      <c r="H538" s="29"/>
    </row>
    <row r="539" spans="1:8" ht="47.25" x14ac:dyDescent="0.25">
      <c r="A539" s="3"/>
      <c r="B539" s="4"/>
      <c r="C539" s="4"/>
      <c r="D539" s="19" t="s">
        <v>1063</v>
      </c>
      <c r="E539" s="4" t="s">
        <v>1068</v>
      </c>
      <c r="F539" s="29"/>
      <c r="G539" s="29"/>
      <c r="H539" s="29"/>
    </row>
    <row r="540" spans="1:8" ht="47.25" x14ac:dyDescent="0.25">
      <c r="A540" s="3"/>
      <c r="B540" s="4"/>
      <c r="C540" s="4"/>
      <c r="D540" s="9" t="s">
        <v>1069</v>
      </c>
      <c r="E540" s="4" t="s">
        <v>1068</v>
      </c>
      <c r="F540" s="29"/>
      <c r="G540" s="29"/>
      <c r="H540" s="29"/>
    </row>
    <row r="541" spans="1:8" ht="47.25" x14ac:dyDescent="0.25">
      <c r="A541" s="3"/>
      <c r="B541" s="4"/>
      <c r="C541" s="4"/>
      <c r="D541" s="4" t="s">
        <v>1070</v>
      </c>
      <c r="E541" s="4" t="s">
        <v>1068</v>
      </c>
      <c r="F541" s="29"/>
      <c r="G541" s="29"/>
      <c r="H541" s="29"/>
    </row>
    <row r="542" spans="1:8" ht="47.25" x14ac:dyDescent="0.25">
      <c r="A542" s="3" t="s">
        <v>1331</v>
      </c>
      <c r="B542" s="4"/>
      <c r="C542" s="4" t="s">
        <v>1032</v>
      </c>
      <c r="D542" s="9"/>
      <c r="E542" s="9"/>
      <c r="F542" s="29"/>
      <c r="G542" s="29"/>
      <c r="H542" s="29"/>
    </row>
    <row r="543" spans="1:8" ht="31.5" x14ac:dyDescent="0.25">
      <c r="A543" s="3" t="s">
        <v>1033</v>
      </c>
      <c r="B543" s="299" t="s">
        <v>1034</v>
      </c>
      <c r="C543" s="285"/>
      <c r="D543" s="285"/>
      <c r="E543" s="285"/>
      <c r="F543" s="285"/>
      <c r="G543" s="285"/>
      <c r="H543" s="300"/>
    </row>
    <row r="544" spans="1:8" ht="31.5" x14ac:dyDescent="0.25">
      <c r="A544" s="3" t="s">
        <v>1332</v>
      </c>
      <c r="B544" s="4"/>
      <c r="C544" s="4" t="s">
        <v>1035</v>
      </c>
      <c r="D544" s="9" t="s">
        <v>1071</v>
      </c>
      <c r="E544" s="4" t="s">
        <v>1072</v>
      </c>
      <c r="F544" s="29"/>
      <c r="G544" s="29"/>
      <c r="H544" s="29"/>
    </row>
    <row r="545" spans="1:8" ht="30" x14ac:dyDescent="0.25">
      <c r="A545" s="3"/>
      <c r="B545" s="4"/>
      <c r="C545" s="4"/>
      <c r="D545" s="19" t="s">
        <v>1073</v>
      </c>
      <c r="E545" s="19" t="s">
        <v>1074</v>
      </c>
      <c r="F545" s="29"/>
      <c r="G545" s="29"/>
      <c r="H545" s="29"/>
    </row>
    <row r="546" spans="1:8" ht="31.5" x14ac:dyDescent="0.25">
      <c r="A546" s="3"/>
      <c r="B546" s="4"/>
      <c r="C546" s="4"/>
      <c r="D546" s="4" t="s">
        <v>1075</v>
      </c>
      <c r="E546" s="9"/>
      <c r="F546" s="29"/>
      <c r="G546" s="29"/>
      <c r="H546" s="29"/>
    </row>
    <row r="547" spans="1:8" x14ac:dyDescent="0.25">
      <c r="A547" s="3"/>
      <c r="B547" s="4"/>
      <c r="C547" s="4"/>
      <c r="D547" s="4" t="s">
        <v>1076</v>
      </c>
      <c r="E547" s="9"/>
      <c r="F547" s="29"/>
      <c r="G547" s="29"/>
      <c r="H547" s="29"/>
    </row>
    <row r="548" spans="1:8" x14ac:dyDescent="0.25">
      <c r="A548" s="3"/>
      <c r="B548" s="4"/>
      <c r="C548" s="4"/>
      <c r="D548" s="9" t="s">
        <v>1077</v>
      </c>
      <c r="E548" s="9"/>
      <c r="F548" s="29"/>
      <c r="G548" s="29"/>
      <c r="H548" s="29"/>
    </row>
    <row r="549" spans="1:8" ht="47.25" x14ac:dyDescent="0.25">
      <c r="A549" s="3" t="s">
        <v>1333</v>
      </c>
      <c r="B549" s="4"/>
      <c r="C549" s="4" t="s">
        <v>1036</v>
      </c>
      <c r="D549" s="9" t="s">
        <v>1078</v>
      </c>
      <c r="E549" s="4" t="s">
        <v>1079</v>
      </c>
      <c r="F549" s="29"/>
      <c r="G549" s="29"/>
      <c r="H549" s="29"/>
    </row>
    <row r="550" spans="1:8" x14ac:dyDescent="0.25">
      <c r="A550" s="3"/>
      <c r="B550" s="4"/>
      <c r="C550" s="4"/>
      <c r="D550" s="4" t="s">
        <v>1080</v>
      </c>
      <c r="E550" s="4" t="s">
        <v>1079</v>
      </c>
      <c r="F550" s="29"/>
      <c r="G550" s="29"/>
      <c r="H550" s="29"/>
    </row>
    <row r="551" spans="1:8" x14ac:dyDescent="0.25">
      <c r="A551" s="3"/>
      <c r="B551" s="4"/>
      <c r="C551" s="4"/>
      <c r="D551" s="9" t="s">
        <v>1081</v>
      </c>
      <c r="E551" s="9"/>
      <c r="F551" s="29"/>
      <c r="G551" s="29"/>
      <c r="H551" s="29"/>
    </row>
    <row r="552" spans="1:8" ht="47.25" x14ac:dyDescent="0.25">
      <c r="A552" s="3" t="s">
        <v>1334</v>
      </c>
      <c r="B552" s="4"/>
      <c r="C552" s="4" t="s">
        <v>1037</v>
      </c>
      <c r="D552" s="9"/>
      <c r="E552" s="9"/>
      <c r="F552" s="29"/>
      <c r="G552" s="29"/>
      <c r="H552" s="29"/>
    </row>
    <row r="553" spans="1:8" ht="31.5" x14ac:dyDescent="0.25">
      <c r="A553" s="3" t="s">
        <v>1038</v>
      </c>
      <c r="B553" s="299" t="s">
        <v>1039</v>
      </c>
      <c r="C553" s="285"/>
      <c r="D553" s="285"/>
      <c r="E553" s="285"/>
      <c r="F553" s="285"/>
      <c r="G553" s="285"/>
      <c r="H553" s="300"/>
    </row>
    <row r="554" spans="1:8" ht="31.5" x14ac:dyDescent="0.25">
      <c r="A554" s="3" t="s">
        <v>1335</v>
      </c>
      <c r="B554" s="4"/>
      <c r="C554" s="4" t="s">
        <v>1040</v>
      </c>
      <c r="D554" s="4" t="s">
        <v>1082</v>
      </c>
      <c r="E554" s="9"/>
      <c r="F554" s="29"/>
      <c r="G554" s="29"/>
      <c r="H554" s="29"/>
    </row>
    <row r="555" spans="1:8" x14ac:dyDescent="0.25">
      <c r="A555" s="3"/>
      <c r="B555" s="4"/>
      <c r="C555" s="4"/>
      <c r="D555" s="9" t="s">
        <v>1083</v>
      </c>
      <c r="E555" s="9"/>
      <c r="F555" s="29"/>
      <c r="G555" s="29"/>
      <c r="H555" s="29"/>
    </row>
    <row r="556" spans="1:8" ht="31.5" x14ac:dyDescent="0.25">
      <c r="A556" s="3"/>
      <c r="B556" s="4"/>
      <c r="C556" s="4"/>
      <c r="D556" s="4" t="s">
        <v>1084</v>
      </c>
      <c r="E556" s="9"/>
      <c r="F556" s="29"/>
      <c r="G556" s="29"/>
      <c r="H556" s="29"/>
    </row>
    <row r="557" spans="1:8" x14ac:dyDescent="0.25">
      <c r="A557" s="3"/>
      <c r="B557" s="4"/>
      <c r="C557" s="4"/>
      <c r="D557" s="4" t="s">
        <v>1085</v>
      </c>
      <c r="E557" s="9"/>
      <c r="F557" s="29"/>
      <c r="G557" s="29"/>
      <c r="H557" s="29"/>
    </row>
    <row r="558" spans="1:8" x14ac:dyDescent="0.25">
      <c r="A558" s="3"/>
      <c r="B558" s="4"/>
      <c r="C558" s="4"/>
      <c r="D558" s="4" t="s">
        <v>1086</v>
      </c>
      <c r="E558" s="9"/>
      <c r="F558" s="29"/>
      <c r="G558" s="29"/>
      <c r="H558" s="29"/>
    </row>
    <row r="559" spans="1:8" x14ac:dyDescent="0.25">
      <c r="A559" s="3"/>
      <c r="B559" s="4"/>
      <c r="C559" s="4"/>
      <c r="D559" s="4" t="s">
        <v>1087</v>
      </c>
      <c r="E559" s="9"/>
      <c r="F559" s="29"/>
      <c r="G559" s="29"/>
      <c r="H559" s="29"/>
    </row>
    <row r="560" spans="1:8" ht="47.25" x14ac:dyDescent="0.25">
      <c r="A560" s="3" t="s">
        <v>1336</v>
      </c>
      <c r="B560" s="4"/>
      <c r="C560" s="4" t="s">
        <v>1041</v>
      </c>
      <c r="D560" s="4" t="s">
        <v>1088</v>
      </c>
      <c r="E560" s="9"/>
      <c r="F560" s="29"/>
      <c r="G560" s="29"/>
      <c r="H560" s="29"/>
    </row>
    <row r="561" spans="1:8" ht="31.5" x14ac:dyDescent="0.25">
      <c r="A561" s="3"/>
      <c r="B561" s="4"/>
      <c r="C561" s="4"/>
      <c r="D561" s="4" t="s">
        <v>1089</v>
      </c>
      <c r="E561" s="9"/>
      <c r="F561" s="29"/>
      <c r="G561" s="29"/>
      <c r="H561" s="29"/>
    </row>
    <row r="562" spans="1:8" ht="31.5" x14ac:dyDescent="0.25">
      <c r="A562" s="3"/>
      <c r="B562" s="4"/>
      <c r="C562" s="4"/>
      <c r="D562" s="4" t="s">
        <v>1090</v>
      </c>
      <c r="E562" s="9"/>
      <c r="F562" s="29"/>
      <c r="G562" s="29"/>
      <c r="H562" s="29"/>
    </row>
    <row r="563" spans="1:8" ht="31.5" x14ac:dyDescent="0.25">
      <c r="A563" s="3"/>
      <c r="B563" s="4"/>
      <c r="C563" s="4"/>
      <c r="D563" s="4" t="s">
        <v>1091</v>
      </c>
      <c r="E563" s="9"/>
      <c r="F563" s="29"/>
      <c r="G563" s="29"/>
      <c r="H563" s="29"/>
    </row>
    <row r="564" spans="1:8" ht="47.25" x14ac:dyDescent="0.25">
      <c r="A564" s="3" t="s">
        <v>1337</v>
      </c>
      <c r="B564" s="4"/>
      <c r="C564" s="4" t="s">
        <v>1042</v>
      </c>
      <c r="D564" s="9"/>
      <c r="E564" s="9"/>
      <c r="F564" s="29"/>
      <c r="G564" s="29"/>
      <c r="H564" s="29"/>
    </row>
    <row r="565" spans="1:8" ht="31.5" x14ac:dyDescent="0.25">
      <c r="A565" s="3" t="s">
        <v>1043</v>
      </c>
      <c r="B565" s="299" t="s">
        <v>1044</v>
      </c>
      <c r="C565" s="285"/>
      <c r="D565" s="285"/>
      <c r="E565" s="285"/>
      <c r="F565" s="285"/>
      <c r="G565" s="285"/>
      <c r="H565" s="300"/>
    </row>
    <row r="566" spans="1:8" ht="45" x14ac:dyDescent="0.25">
      <c r="A566" s="3" t="s">
        <v>1338</v>
      </c>
      <c r="B566" s="4"/>
      <c r="C566" s="4" t="s">
        <v>1092</v>
      </c>
      <c r="D566" s="26" t="s">
        <v>1045</v>
      </c>
      <c r="E566" s="26" t="s">
        <v>1046</v>
      </c>
      <c r="F566" s="29"/>
      <c r="G566" s="29"/>
      <c r="H566" s="29"/>
    </row>
    <row r="567" spans="1:8" ht="45" x14ac:dyDescent="0.25">
      <c r="A567" s="3"/>
      <c r="B567" s="4"/>
      <c r="C567" s="4"/>
      <c r="D567" s="26" t="s">
        <v>1047</v>
      </c>
      <c r="E567" s="26" t="s">
        <v>1046</v>
      </c>
      <c r="F567" s="29"/>
      <c r="G567" s="29"/>
      <c r="H567" s="29"/>
    </row>
    <row r="568" spans="1:8" ht="47.25" x14ac:dyDescent="0.25">
      <c r="A568" s="3" t="s">
        <v>1339</v>
      </c>
      <c r="B568" s="4"/>
      <c r="C568" s="4" t="s">
        <v>1048</v>
      </c>
      <c r="D568" s="4" t="s">
        <v>1093</v>
      </c>
      <c r="E568" s="9" t="s">
        <v>1094</v>
      </c>
      <c r="F568" s="29"/>
      <c r="G568" s="29"/>
      <c r="H568" s="29"/>
    </row>
    <row r="569" spans="1:8" ht="47.25" x14ac:dyDescent="0.25">
      <c r="A569" s="3" t="s">
        <v>1340</v>
      </c>
      <c r="B569" s="4"/>
      <c r="C569" s="4" t="s">
        <v>1049</v>
      </c>
      <c r="D569" s="9"/>
      <c r="E569" s="9"/>
      <c r="F569" s="29"/>
      <c r="G569" s="29"/>
      <c r="H569" s="29"/>
    </row>
    <row r="570" spans="1:8" ht="31.5" customHeight="1" x14ac:dyDescent="0.25">
      <c r="A570" s="3" t="s">
        <v>1050</v>
      </c>
      <c r="B570" s="299" t="s">
        <v>1051</v>
      </c>
      <c r="C570" s="285"/>
      <c r="D570" s="285"/>
      <c r="E570" s="285"/>
      <c r="F570" s="285"/>
      <c r="G570" s="285"/>
      <c r="H570" s="300"/>
    </row>
    <row r="571" spans="1:8" ht="45" x14ac:dyDescent="0.25">
      <c r="A571" s="3" t="s">
        <v>1341</v>
      </c>
      <c r="B571" s="4"/>
      <c r="C571" s="15" t="s">
        <v>1052</v>
      </c>
      <c r="D571" s="19" t="s">
        <v>1095</v>
      </c>
      <c r="E571" s="19" t="s">
        <v>1096</v>
      </c>
      <c r="F571" s="29"/>
      <c r="G571" s="29"/>
      <c r="H571" s="29"/>
    </row>
    <row r="572" spans="1:8" x14ac:dyDescent="0.25">
      <c r="A572" s="3"/>
      <c r="B572" s="4"/>
      <c r="C572" s="19"/>
      <c r="D572" s="19" t="s">
        <v>1097</v>
      </c>
      <c r="E572" s="19" t="s">
        <v>1098</v>
      </c>
      <c r="F572" s="29"/>
      <c r="G572" s="29"/>
      <c r="H572" s="29"/>
    </row>
    <row r="573" spans="1:8" x14ac:dyDescent="0.25">
      <c r="A573" s="3"/>
      <c r="B573" s="4"/>
      <c r="C573" s="4"/>
      <c r="D573" s="19" t="s">
        <v>1099</v>
      </c>
      <c r="E573" s="19"/>
      <c r="F573" s="29"/>
      <c r="G573" s="29"/>
      <c r="H573" s="29"/>
    </row>
    <row r="574" spans="1:8" ht="30" x14ac:dyDescent="0.25">
      <c r="A574" s="3" t="s">
        <v>1342</v>
      </c>
      <c r="B574" s="4"/>
      <c r="C574" s="15" t="s">
        <v>1053</v>
      </c>
      <c r="D574" s="19" t="s">
        <v>1100</v>
      </c>
      <c r="E574" s="19"/>
      <c r="F574" s="29"/>
      <c r="G574" s="29"/>
      <c r="H574" s="29"/>
    </row>
    <row r="575" spans="1:8" ht="30" x14ac:dyDescent="0.25">
      <c r="A575" s="3"/>
      <c r="B575" s="4"/>
      <c r="C575" s="19"/>
      <c r="D575" s="19" t="s">
        <v>1101</v>
      </c>
      <c r="E575" s="19" t="s">
        <v>1054</v>
      </c>
      <c r="F575" s="29"/>
      <c r="G575" s="29"/>
      <c r="H575" s="29"/>
    </row>
    <row r="576" spans="1:8" x14ac:dyDescent="0.25">
      <c r="A576" s="3"/>
      <c r="B576" s="4"/>
      <c r="C576" s="19"/>
      <c r="D576" s="19" t="s">
        <v>1102</v>
      </c>
      <c r="E576" s="19"/>
      <c r="F576" s="29"/>
      <c r="G576" s="29"/>
      <c r="H576" s="29"/>
    </row>
    <row r="577" spans="1:8" x14ac:dyDescent="0.25">
      <c r="A577" s="3"/>
      <c r="B577" s="4"/>
      <c r="C577" s="19"/>
      <c r="D577" s="19"/>
      <c r="E577" s="19"/>
      <c r="F577" s="29"/>
      <c r="G577" s="29"/>
      <c r="H577" s="29"/>
    </row>
  </sheetData>
  <mergeCells count="59">
    <mergeCell ref="A56:H56"/>
    <mergeCell ref="A1:H1"/>
    <mergeCell ref="A2:H2"/>
    <mergeCell ref="A4:H4"/>
    <mergeCell ref="B5:H5"/>
    <mergeCell ref="B52:H52"/>
    <mergeCell ref="A164:H164"/>
    <mergeCell ref="B57:H57"/>
    <mergeCell ref="B66:H66"/>
    <mergeCell ref="B74:H74"/>
    <mergeCell ref="B81:H81"/>
    <mergeCell ref="B87:H87"/>
    <mergeCell ref="A92:H92"/>
    <mergeCell ref="B93:H93"/>
    <mergeCell ref="B108:H108"/>
    <mergeCell ref="B115:H115"/>
    <mergeCell ref="B124:H124"/>
    <mergeCell ref="B159:H159"/>
    <mergeCell ref="B276:H276"/>
    <mergeCell ref="B165:H165"/>
    <mergeCell ref="B178:H178"/>
    <mergeCell ref="B190:H190"/>
    <mergeCell ref="B205:H205"/>
    <mergeCell ref="B225:H225"/>
    <mergeCell ref="A233:H233"/>
    <mergeCell ref="B234:H234"/>
    <mergeCell ref="B245:H245"/>
    <mergeCell ref="B252:H252"/>
    <mergeCell ref="B260:H260"/>
    <mergeCell ref="B267:H267"/>
    <mergeCell ref="A457:H457"/>
    <mergeCell ref="B281:H281"/>
    <mergeCell ref="B287:H287"/>
    <mergeCell ref="B311:H311"/>
    <mergeCell ref="B337:H337"/>
    <mergeCell ref="B361:H361"/>
    <mergeCell ref="B373:H373"/>
    <mergeCell ref="B397:H397"/>
    <mergeCell ref="B411:H411"/>
    <mergeCell ref="B414:H414"/>
    <mergeCell ref="B441:H441"/>
    <mergeCell ref="B455:H455"/>
    <mergeCell ref="A532:H532"/>
    <mergeCell ref="B458:H458"/>
    <mergeCell ref="B462:H462"/>
    <mergeCell ref="B467:H467"/>
    <mergeCell ref="B471:H471"/>
    <mergeCell ref="B476:H476"/>
    <mergeCell ref="A491:H491"/>
    <mergeCell ref="B492:H492"/>
    <mergeCell ref="B499:H499"/>
    <mergeCell ref="B504:H504"/>
    <mergeCell ref="B519:H519"/>
    <mergeCell ref="B528:H528"/>
    <mergeCell ref="B533:H533"/>
    <mergeCell ref="B543:H543"/>
    <mergeCell ref="B553:H553"/>
    <mergeCell ref="B565:H565"/>
    <mergeCell ref="B570:H570"/>
  </mergeCells>
  <conditionalFormatting sqref="E480:F480">
    <cfRule type="duplicateValues" dxfId="3" priority="2"/>
  </conditionalFormatting>
  <conditionalFormatting sqref="D480">
    <cfRule type="duplicateValues" dxfId="2" priority="3"/>
  </conditionalFormatting>
  <conditionalFormatting sqref="D488 D485">
    <cfRule type="duplicateValues" dxfId="1" priority="4"/>
  </conditionalFormatting>
  <conditionalFormatting sqref="D490">
    <cfRule type="duplicateValues" dxfId="0" priority="1"/>
  </conditionalFormatting>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General Details</vt:lpstr>
      <vt:lpstr>HWC-HSC</vt:lpstr>
      <vt:lpstr>HWC-HSC _Standards</vt:lpstr>
      <vt:lpstr>HWC-HSC_ME</vt:lpstr>
      <vt:lpstr>'HWC-HSC'!Print_Area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2020-08-28T06:27:46Z</cp:lastPrinted>
  <dcterms:created xsi:type="dcterms:W3CDTF">2019-12-16T09:40:54Z</dcterms:created>
  <dcterms:modified xsi:type="dcterms:W3CDTF">2021-03-09T11:12:43Z</dcterms:modified>
</cp:coreProperties>
</file>