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basevision.sharepoint.com/sites/o365-baseVISIONIntranet/Service Catalog/ArchivBestPractice/ConfigMgr/"/>
    </mc:Choice>
  </mc:AlternateContent>
  <xr:revisionPtr revIDLastSave="11" documentId="8_{F00789DE-1494-4229-99F6-FFE91AB8D351}" xr6:coauthVersionLast="45" xr6:coauthVersionMax="45" xr10:uidLastSave="{5949B247-BB5B-490C-87EA-C2852A75A0AA}"/>
  <workbookProtection workbookAlgorithmName="SHA-512" workbookHashValue="mX6OxKYawYoo0/PfODNR8FvizvGZA+xhfhw/tox/pDNKo6f1ZzueRqmnyqOTNTsK3FFoAsVnaFC2H38tqQGRXA==" workbookSaltValue="cC7Vd11c/udcTLa0e8q+Kg==" workbookSpinCount="100000" lockStructure="1"/>
  <bookViews>
    <workbookView xWindow="-8160" yWindow="-21710" windowWidth="38620" windowHeight="21220" xr2:uid="{00000000-000D-0000-FFFF-FFFF00000000}"/>
  </bookViews>
  <sheets>
    <sheet name="PatchDay-Calculat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2" l="1"/>
  <c r="H36" i="2"/>
  <c r="H35" i="2"/>
  <c r="H34" i="2"/>
  <c r="H33" i="2"/>
  <c r="F34" i="2"/>
  <c r="F35" i="2"/>
  <c r="F36" i="2"/>
  <c r="F37" i="2"/>
  <c r="F33" i="2"/>
  <c r="D34" i="2"/>
  <c r="D35" i="2"/>
  <c r="D36" i="2"/>
  <c r="D37" i="2"/>
  <c r="D33" i="2"/>
  <c r="B34" i="2"/>
  <c r="B35" i="2"/>
  <c r="B36" i="2"/>
  <c r="B37" i="2"/>
  <c r="B33" i="2"/>
  <c r="H26" i="2"/>
  <c r="H27" i="2"/>
  <c r="H28" i="2"/>
  <c r="H29" i="2"/>
  <c r="H25" i="2"/>
  <c r="F26" i="2"/>
  <c r="F27" i="2"/>
  <c r="F28" i="2"/>
  <c r="F29" i="2"/>
  <c r="F25" i="2"/>
  <c r="D26" i="2"/>
  <c r="D27" i="2"/>
  <c r="D28" i="2"/>
  <c r="D29" i="2"/>
  <c r="D25" i="2"/>
  <c r="B26" i="2"/>
  <c r="B27" i="2"/>
  <c r="B28" i="2"/>
  <c r="B29" i="2"/>
  <c r="B25" i="2"/>
  <c r="H18" i="2"/>
  <c r="H19" i="2"/>
  <c r="H20" i="2"/>
  <c r="H21" i="2"/>
  <c r="H17" i="2"/>
  <c r="F18" i="2"/>
  <c r="F19" i="2"/>
  <c r="F20" i="2"/>
  <c r="F21" i="2"/>
  <c r="F17" i="2"/>
  <c r="D18" i="2"/>
  <c r="D19" i="2"/>
  <c r="D20" i="2"/>
  <c r="D21" i="2"/>
  <c r="D17" i="2"/>
  <c r="B17" i="2"/>
  <c r="B18" i="2"/>
  <c r="B19" i="2"/>
  <c r="B20" i="2"/>
  <c r="B21" i="2"/>
  <c r="A19" i="2" l="1"/>
  <c r="E11" i="2" l="1"/>
  <c r="A34" i="2" l="1"/>
  <c r="A35" i="2"/>
  <c r="A36" i="2"/>
  <c r="A37" i="2"/>
  <c r="A33" i="2"/>
  <c r="A27" i="2"/>
  <c r="A28" i="2"/>
  <c r="A29" i="2"/>
  <c r="A26" i="2"/>
  <c r="A25" i="2"/>
  <c r="D32" i="2"/>
  <c r="E34" i="2" s="1"/>
  <c r="F32" i="2"/>
  <c r="G36" i="2" s="1"/>
  <c r="H32" i="2"/>
  <c r="I35" i="2" s="1"/>
  <c r="B32" i="2"/>
  <c r="C35" i="2" s="1"/>
  <c r="B24" i="2"/>
  <c r="C29" i="2" s="1"/>
  <c r="D24" i="2"/>
  <c r="E27" i="2" s="1"/>
  <c r="F24" i="2"/>
  <c r="G26" i="2" s="1"/>
  <c r="H24" i="2"/>
  <c r="I27" i="2" s="1"/>
  <c r="B16" i="2"/>
  <c r="C19" i="2" s="1"/>
  <c r="D16" i="2"/>
  <c r="E19" i="2" s="1"/>
  <c r="F16" i="2"/>
  <c r="G17" i="2" s="1"/>
  <c r="H16" i="2"/>
  <c r="I20" i="2" s="1"/>
  <c r="F7" i="2"/>
  <c r="D8" i="2"/>
  <c r="D9" i="2"/>
  <c r="D10" i="2"/>
  <c r="D11" i="2"/>
  <c r="D7" i="2"/>
  <c r="E8" i="2"/>
  <c r="E9" i="2"/>
  <c r="E10" i="2"/>
  <c r="E7" i="2"/>
  <c r="F8" i="2"/>
  <c r="F9" i="2"/>
  <c r="F10" i="2"/>
  <c r="F11" i="2"/>
  <c r="I34" i="2"/>
  <c r="C34" i="2"/>
  <c r="I28" i="2"/>
  <c r="I29" i="2"/>
  <c r="C26" i="2"/>
  <c r="C27" i="2"/>
  <c r="I17" i="2"/>
  <c r="A21" i="2"/>
  <c r="A20" i="2"/>
  <c r="A18" i="2"/>
  <c r="A17" i="2"/>
  <c r="I21" i="2" l="1"/>
  <c r="I19" i="2"/>
  <c r="C37" i="2"/>
  <c r="I18" i="2"/>
  <c r="C36" i="2"/>
  <c r="C33" i="2"/>
  <c r="I25" i="2"/>
  <c r="C21" i="2"/>
  <c r="C17" i="2"/>
  <c r="C18" i="2"/>
  <c r="E25" i="2"/>
  <c r="C25" i="2"/>
  <c r="C28" i="2"/>
  <c r="E33" i="2"/>
  <c r="C20" i="2"/>
  <c r="G25" i="2"/>
  <c r="I26" i="2"/>
  <c r="E36" i="2"/>
  <c r="G29" i="2"/>
  <c r="E35" i="2"/>
  <c r="E37" i="2"/>
  <c r="G28" i="2"/>
  <c r="G27" i="2"/>
  <c r="I33" i="2"/>
  <c r="G20" i="2"/>
  <c r="E21" i="2"/>
  <c r="E18" i="2"/>
  <c r="G21" i="2"/>
  <c r="G19" i="2"/>
  <c r="G18" i="2"/>
  <c r="E26" i="2"/>
  <c r="G35" i="2"/>
  <c r="E20" i="2"/>
  <c r="E29" i="2"/>
  <c r="G33" i="2"/>
  <c r="G34" i="2"/>
  <c r="E17" i="2"/>
  <c r="E28" i="2"/>
  <c r="G37" i="2"/>
  <c r="I37" i="2"/>
  <c r="I36" i="2"/>
</calcChain>
</file>

<file path=xl/sharedStrings.xml><?xml version="1.0" encoding="utf-8"?>
<sst xmlns="http://schemas.openxmlformats.org/spreadsheetml/2006/main" count="34" uniqueCount="17">
  <si>
    <t>Patchday Calculator</t>
  </si>
  <si>
    <t>Year</t>
  </si>
  <si>
    <t>Month</t>
  </si>
  <si>
    <t>MS Patchday</t>
  </si>
  <si>
    <t>Availability Dates</t>
  </si>
  <si>
    <t>Deadline</t>
  </si>
  <si>
    <t>ADR Delay to MS Patchday(Days)</t>
  </si>
  <si>
    <t>Deadline from Available 
Time (Hours)</t>
  </si>
  <si>
    <t>Available from 
Execution (Hours)</t>
  </si>
  <si>
    <t>RequiredTime</t>
  </si>
  <si>
    <t>Collection Name</t>
  </si>
  <si>
    <t>SUM Dev - Servers</t>
  </si>
  <si>
    <t>SUM Int Manual - Servers</t>
  </si>
  <si>
    <t>SUM Int Auto - Servers</t>
  </si>
  <si>
    <t>SUM Prd Manual - Servers</t>
  </si>
  <si>
    <t>SUM Prd Auto - Servers</t>
  </si>
  <si>
    <t>ADR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</si>
</sst>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14" fontId="0" fillId="0" borderId="1" xfId="0" applyNumberFormat="1" applyBorder="1"/>
    <xf numFmtId="22" fontId="0" fillId="0" borderId="1" xfId="0" applyNumberFormat="1" applyBorder="1"/>
    <xf numFmtId="0" fontId="3" fillId="3" borderId="1" xfId="0" applyFont="1" applyFill="1" applyBorder="1"/>
    <xf numFmtId="0" fontId="4" fillId="0" borderId="0" xfId="0" applyFont="1"/>
    <xf numFmtId="0" fontId="1" fillId="0" borderId="4" xfId="1" applyFont="1" applyFill="1" applyBorder="1" applyAlignment="1">
      <alignment wrapText="1"/>
    </xf>
    <xf numFmtId="0" fontId="1" fillId="0" borderId="0" xfId="1" applyFill="1"/>
    <xf numFmtId="0" fontId="0" fillId="0" borderId="5" xfId="0" applyFont="1" applyBorder="1"/>
    <xf numFmtId="0" fontId="0" fillId="0" borderId="6" xfId="0" applyFont="1" applyBorder="1"/>
    <xf numFmtId="0" fontId="1" fillId="2" borderId="7" xfId="1" applyBorder="1" applyProtection="1">
      <protection locked="0"/>
    </xf>
    <xf numFmtId="0" fontId="1" fillId="2" borderId="8" xfId="1" applyBorder="1" applyProtection="1">
      <protection locked="0"/>
    </xf>
    <xf numFmtId="0" fontId="1" fillId="2" borderId="9" xfId="1" applyBorder="1" applyProtection="1">
      <protection locked="0"/>
    </xf>
    <xf numFmtId="0" fontId="1" fillId="2" borderId="10" xfId="1" applyBorder="1" applyProtection="1">
      <protection locked="0"/>
    </xf>
    <xf numFmtId="0" fontId="1" fillId="2" borderId="11" xfId="1" applyBorder="1" applyProtection="1">
      <protection locked="0"/>
    </xf>
    <xf numFmtId="0" fontId="1" fillId="2" borderId="12" xfId="1" applyBorder="1" applyProtection="1">
      <protection locked="0"/>
    </xf>
    <xf numFmtId="0" fontId="1" fillId="2" borderId="13" xfId="1" applyBorder="1" applyProtection="1">
      <protection locked="0"/>
    </xf>
    <xf numFmtId="0" fontId="4" fillId="0" borderId="0" xfId="0" applyFont="1" applyProtection="1">
      <protection hidden="1"/>
    </xf>
    <xf numFmtId="0" fontId="4" fillId="0" borderId="0" xfId="0" applyNumberFormat="1" applyFont="1" applyProtection="1">
      <protection hidden="1"/>
    </xf>
    <xf numFmtId="0" fontId="0" fillId="0" borderId="3" xfId="1" applyFont="1" applyFill="1" applyBorder="1" applyAlignment="1">
      <alignment wrapText="1"/>
    </xf>
    <xf numFmtId="0" fontId="0" fillId="0" borderId="2" xfId="1" applyFont="1" applyFill="1" applyBorder="1"/>
    <xf numFmtId="0" fontId="5" fillId="0" borderId="0" xfId="0" applyFont="1" applyProtection="1">
      <protection hidden="1"/>
    </xf>
    <xf numFmtId="0" fontId="5" fillId="0" borderId="0" xfId="0" applyFont="1"/>
    <xf numFmtId="0" fontId="0" fillId="2" borderId="14" xfId="1" applyFont="1" applyBorder="1" applyProtection="1">
      <protection locked="0"/>
    </xf>
    <xf numFmtId="0" fontId="0" fillId="2" borderId="15" xfId="1" applyFont="1" applyBorder="1" applyProtection="1">
      <protection locked="0"/>
    </xf>
    <xf numFmtId="0" fontId="0" fillId="2" borderId="16" xfId="1" applyFont="1" applyBorder="1" applyProtection="1">
      <protection locked="0"/>
    </xf>
    <xf numFmtId="0" fontId="0" fillId="0" borderId="17" xfId="0" applyFont="1" applyBorder="1"/>
    <xf numFmtId="20" fontId="1" fillId="2" borderId="18" xfId="1" applyNumberFormat="1" applyBorder="1" applyProtection="1">
      <protection locked="0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2654925397732"/>
          <c:y val="0.23624969410545366"/>
          <c:w val="0.82852808762300545"/>
          <c:h val="0.725077484057495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'PatchDay-Calculator'!$D$4</c:f>
              <c:strCache>
                <c:ptCount val="1"/>
                <c:pt idx="0">
                  <c:v>Available from 
Execution (Hours)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'PatchDay-Calculator'!$A$16:$A$21</c:f>
              <c:strCache>
                <c:ptCount val="6"/>
                <c:pt idx="0">
                  <c:v>MS Patchday</c:v>
                </c:pt>
                <c:pt idx="1">
                  <c:v>SUM Dev - Servers</c:v>
                </c:pt>
                <c:pt idx="2">
                  <c:v>SUM Int Auto - Servers</c:v>
                </c:pt>
                <c:pt idx="3">
                  <c:v>SUM Int Manual - Servers</c:v>
                </c:pt>
                <c:pt idx="4">
                  <c:v>SUM Prd Auto - Servers</c:v>
                </c:pt>
                <c:pt idx="5">
                  <c:v>SUM Prd Manual - Servers</c:v>
                </c:pt>
              </c:strCache>
            </c:strRef>
          </c:cat>
          <c:val>
            <c:numRef>
              <c:f>'PatchDay-Calculator'!$D$6:$D$11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11.916666666666668</c:v>
                </c:pt>
                <c:pt idx="3">
                  <c:v>11.916666666666668</c:v>
                </c:pt>
                <c:pt idx="4">
                  <c:v>18.916666666666664</c:v>
                </c:pt>
                <c:pt idx="5">
                  <c:v>18.958333333333336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A-4464-AA38-25AAE6837CFF}"/>
            </c:ext>
          </c:extLst>
        </c:ser>
        <c:ser>
          <c:idx val="1"/>
          <c:order val="1"/>
          <c:tx>
            <c:strRef>
              <c:f>'PatchDay-Calculator'!$E$4</c:f>
              <c:strCache>
                <c:ptCount val="1"/>
                <c:pt idx="0">
                  <c:v>Deadline from Available 
Time (Hours)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'PatchDay-Calculator'!$A$16:$A$21</c:f>
              <c:strCache>
                <c:ptCount val="6"/>
                <c:pt idx="0">
                  <c:v>MS Patchday</c:v>
                </c:pt>
                <c:pt idx="1">
                  <c:v>SUM Dev - Servers</c:v>
                </c:pt>
                <c:pt idx="2">
                  <c:v>SUM Int Auto - Servers</c:v>
                </c:pt>
                <c:pt idx="3">
                  <c:v>SUM Int Manual - Servers</c:v>
                </c:pt>
                <c:pt idx="4">
                  <c:v>SUM Prd Auto - Servers</c:v>
                </c:pt>
                <c:pt idx="5">
                  <c:v>SUM Prd Manual - Servers</c:v>
                </c:pt>
              </c:strCache>
            </c:strRef>
          </c:cat>
          <c:val>
            <c:numRef>
              <c:f>'PatchDay-Calculator'!$E$6:$E$11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23.125</c:v>
                </c:pt>
                <c:pt idx="4">
                  <c:v>0</c:v>
                </c:pt>
                <c:pt idx="5">
                  <c:v>16.041666666666668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A-4464-AA38-25AAE6837CFF}"/>
            </c:ext>
          </c:extLst>
        </c:ser>
        <c:ser>
          <c:idx val="2"/>
          <c:order val="2"/>
          <c:tx>
            <c:strRef>
              <c:f>'PatchDay-Calculator'!$F$4</c:f>
              <c:strCache>
                <c:ptCount val="1"/>
                <c:pt idx="0">
                  <c:v>RequiredTime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'PatchDay-Calculator'!$A$16:$A$21</c:f>
              <c:strCache>
                <c:ptCount val="6"/>
                <c:pt idx="0">
                  <c:v>MS Patchday</c:v>
                </c:pt>
                <c:pt idx="1">
                  <c:v>SUM Dev - Servers</c:v>
                </c:pt>
                <c:pt idx="2">
                  <c:v>SUM Int Auto - Servers</c:v>
                </c:pt>
                <c:pt idx="3">
                  <c:v>SUM Int Manual - Servers</c:v>
                </c:pt>
                <c:pt idx="4">
                  <c:v>SUM Prd Auto - Servers</c:v>
                </c:pt>
                <c:pt idx="5">
                  <c:v>SUM Prd Manual - Servers</c:v>
                </c:pt>
              </c:strCache>
            </c:strRef>
          </c:cat>
          <c:val>
            <c:numRef>
              <c:f>'PatchDay-Calculator'!$F$6:$F$11</c:f>
              <c:numCache>
                <c:formatCode>General</c:formatCode>
                <c:ptCount val="6"/>
                <c:pt idx="1">
                  <c:v>31</c:v>
                </c:pt>
                <c:pt idx="2">
                  <c:v>23.083333333333332</c:v>
                </c:pt>
                <c:pt idx="3">
                  <c:v>-4.1666666666666664E-2</c:v>
                </c:pt>
                <c:pt idx="4">
                  <c:v>16.083333333333332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A-4464-AA38-25AAE683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877912"/>
        <c:axId val="1"/>
      </c:barChart>
      <c:catAx>
        <c:axId val="282877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0"/>
          <c:min val="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ddd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8287791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37</xdr:row>
      <xdr:rowOff>180974</xdr:rowOff>
    </xdr:from>
    <xdr:to>
      <xdr:col>8</xdr:col>
      <xdr:colOff>1076325</xdr:colOff>
      <xdr:row>56</xdr:row>
      <xdr:rowOff>47624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E1" sqref="E1"/>
    </sheetView>
  </sheetViews>
  <sheetFormatPr defaultColWidth="9" defaultRowHeight="14.4" x14ac:dyDescent="0.3"/>
  <cols>
    <col min="1" max="1" width="29.109375" customWidth="1"/>
    <col min="2" max="25" width="15.109375" customWidth="1"/>
    <col min="26" max="26" width="14.6640625" bestFit="1" customWidth="1"/>
    <col min="27" max="28" width="14.6640625" customWidth="1"/>
    <col min="29" max="29" width="14.6640625" bestFit="1" customWidth="1"/>
  </cols>
  <sheetData>
    <row r="1" spans="1:9" ht="18.600000000000001" thickBot="1" x14ac:dyDescent="0.4">
      <c r="A1" s="1" t="s">
        <v>0</v>
      </c>
    </row>
    <row r="2" spans="1:9" x14ac:dyDescent="0.3">
      <c r="A2" s="8" t="s">
        <v>1</v>
      </c>
      <c r="B2" s="16">
        <v>2020</v>
      </c>
    </row>
    <row r="3" spans="1:9" x14ac:dyDescent="0.3">
      <c r="A3" s="26" t="s">
        <v>16</v>
      </c>
      <c r="B3" s="27">
        <v>0</v>
      </c>
    </row>
    <row r="4" spans="1:9" ht="15" thickBot="1" x14ac:dyDescent="0.35">
      <c r="A4" s="9" t="s">
        <v>6</v>
      </c>
      <c r="B4" s="15">
        <v>0</v>
      </c>
      <c r="D4" s="5" t="s">
        <v>8</v>
      </c>
      <c r="E4" s="5" t="s">
        <v>7</v>
      </c>
      <c r="F4" s="5" t="s">
        <v>9</v>
      </c>
    </row>
    <row r="5" spans="1:9" ht="15" thickBot="1" x14ac:dyDescent="0.35">
      <c r="B5" s="7"/>
      <c r="D5" s="5"/>
      <c r="E5" s="5"/>
      <c r="F5" s="5"/>
    </row>
    <row r="6" spans="1:9" ht="43.8" thickBot="1" x14ac:dyDescent="0.35">
      <c r="A6" s="20" t="s">
        <v>10</v>
      </c>
      <c r="B6" s="19" t="s">
        <v>8</v>
      </c>
      <c r="C6" s="6" t="s">
        <v>7</v>
      </c>
      <c r="D6" s="17">
        <v>0</v>
      </c>
      <c r="E6" s="18">
        <v>4</v>
      </c>
      <c r="F6" s="17"/>
      <c r="G6" s="21"/>
      <c r="H6" s="22"/>
    </row>
    <row r="7" spans="1:9" x14ac:dyDescent="0.3">
      <c r="A7" s="23" t="s">
        <v>11</v>
      </c>
      <c r="B7" s="10">
        <v>0</v>
      </c>
      <c r="C7" s="11">
        <v>0</v>
      </c>
      <c r="D7" s="17">
        <f>(B7/24)+$B$4+4</f>
        <v>4</v>
      </c>
      <c r="E7" s="17">
        <f>C7/24</f>
        <v>0</v>
      </c>
      <c r="F7" s="17">
        <f>((31*24)-C7-B7)/24</f>
        <v>31</v>
      </c>
      <c r="G7" s="21"/>
      <c r="H7" s="22"/>
    </row>
    <row r="8" spans="1:9" x14ac:dyDescent="0.3">
      <c r="A8" s="24" t="s">
        <v>13</v>
      </c>
      <c r="B8" s="12">
        <v>190</v>
      </c>
      <c r="C8" s="13">
        <v>0</v>
      </c>
      <c r="D8" s="17">
        <f>(B8/24)+$B$4+4</f>
        <v>11.916666666666668</v>
      </c>
      <c r="E8" s="17">
        <f>C8/24</f>
        <v>0</v>
      </c>
      <c r="F8" s="17">
        <f>((31*24)-C8-B8)/24</f>
        <v>23.083333333333332</v>
      </c>
      <c r="G8" s="21"/>
      <c r="H8" s="22"/>
    </row>
    <row r="9" spans="1:9" x14ac:dyDescent="0.3">
      <c r="A9" s="24" t="s">
        <v>12</v>
      </c>
      <c r="B9" s="12">
        <v>190</v>
      </c>
      <c r="C9" s="13">
        <v>555</v>
      </c>
      <c r="D9" s="17">
        <f>(B9/24)+$B$4+4</f>
        <v>11.916666666666668</v>
      </c>
      <c r="E9" s="17">
        <f>C9/24</f>
        <v>23.125</v>
      </c>
      <c r="F9" s="17">
        <f>((31*24)-C9-B9)/24</f>
        <v>-4.1666666666666664E-2</v>
      </c>
      <c r="G9" s="21"/>
      <c r="H9" s="22"/>
    </row>
    <row r="10" spans="1:9" x14ac:dyDescent="0.3">
      <c r="A10" s="24" t="s">
        <v>15</v>
      </c>
      <c r="B10" s="12">
        <v>358</v>
      </c>
      <c r="C10" s="13">
        <v>0</v>
      </c>
      <c r="D10" s="17">
        <f>(B10/24)+$B$4+4</f>
        <v>18.916666666666664</v>
      </c>
      <c r="E10" s="17">
        <f>C10/24</f>
        <v>0</v>
      </c>
      <c r="F10" s="17">
        <f>((31*24)-C10-B10)/24</f>
        <v>16.083333333333332</v>
      </c>
      <c r="G10" s="21"/>
      <c r="H10" s="22"/>
    </row>
    <row r="11" spans="1:9" ht="15" thickBot="1" x14ac:dyDescent="0.35">
      <c r="A11" s="25" t="s">
        <v>14</v>
      </c>
      <c r="B11" s="14">
        <v>359</v>
      </c>
      <c r="C11" s="15">
        <v>385</v>
      </c>
      <c r="D11" s="17">
        <f>(B11/24)+$B$4+4</f>
        <v>18.958333333333336</v>
      </c>
      <c r="E11" s="17">
        <f>C11/24</f>
        <v>16.041666666666668</v>
      </c>
      <c r="F11" s="17">
        <f>((31*24)-C11-B11)/24</f>
        <v>0</v>
      </c>
      <c r="G11" s="21"/>
      <c r="H11" s="22"/>
    </row>
    <row r="12" spans="1:9" x14ac:dyDescent="0.3">
      <c r="D12" s="22"/>
      <c r="E12" s="22"/>
      <c r="F12" s="22"/>
      <c r="G12" s="22"/>
      <c r="H12" s="22"/>
    </row>
    <row r="13" spans="1:9" ht="18" x14ac:dyDescent="0.35">
      <c r="A13" s="1" t="s">
        <v>4</v>
      </c>
      <c r="D13" s="22"/>
      <c r="E13" s="22"/>
      <c r="F13" s="22"/>
      <c r="G13" s="22"/>
      <c r="H13" s="22"/>
    </row>
    <row r="15" spans="1:9" x14ac:dyDescent="0.3">
      <c r="A15" s="4" t="s">
        <v>2</v>
      </c>
      <c r="B15" s="4">
        <v>1</v>
      </c>
      <c r="C15" s="4"/>
      <c r="D15" s="4">
        <v>2</v>
      </c>
      <c r="E15" s="4"/>
      <c r="F15" s="4">
        <v>3</v>
      </c>
      <c r="G15" s="4"/>
      <c r="H15" s="4">
        <v>4</v>
      </c>
      <c r="I15" s="4"/>
    </row>
    <row r="16" spans="1:9" x14ac:dyDescent="0.3">
      <c r="A16" s="4" t="s">
        <v>3</v>
      </c>
      <c r="B16" s="2">
        <f>DATE($B$2,B15,1)+6+IF(CHOOSE(WEEKDAY(DATE($B$2,B15,1),2),2,1,0,6,5,4,3)=0,CHOOSE(WEEKDAY(DATE($B$2,B15,1),2),2,1,0,6,5,4,3)+7,CHOOSE(WEEKDAY(DATE($B$2,B15,1),2),2,1,0,6,5,4,3))</f>
        <v>43844</v>
      </c>
      <c r="C16" s="2" t="s">
        <v>5</v>
      </c>
      <c r="D16" s="2">
        <f>DATE($B$2,D15,1)+6+IF(CHOOSE(WEEKDAY(DATE($B$2,D15,1),2),2,1,0,6,5,4,3)=0,CHOOSE(WEEKDAY(DATE($B$2,D15,1),2),2,1,0,6,5,4,3)+7,CHOOSE(WEEKDAY(DATE($B$2,D15,1),2),2,1,0,6,5,4,3))</f>
        <v>43872</v>
      </c>
      <c r="E16" s="2" t="s">
        <v>5</v>
      </c>
      <c r="F16" s="2">
        <f>DATE($B$2,F15,1)+6+IF(CHOOSE(WEEKDAY(DATE($B$2,F15,1),2),2,1,0,6,5,4,3)=0,CHOOSE(WEEKDAY(DATE($B$2,F15,1),2),2,1,0,6,5,4,3)+7,CHOOSE(WEEKDAY(DATE($B$2,F15,1),2),2,1,0,6,5,4,3))</f>
        <v>43900</v>
      </c>
      <c r="G16" s="2" t="s">
        <v>5</v>
      </c>
      <c r="H16" s="2">
        <f>DATE($B$2,H15,1)+6+IF(CHOOSE(WEEKDAY(DATE($B$2,H15,1),2),2,1,0,6,5,4,3)=0,CHOOSE(WEEKDAY(DATE($B$2,H15,1),2),2,1,0,6,5,4,3)+7,CHOOSE(WEEKDAY(DATE($B$2,H15,1),2),2,1,0,6,5,4,3))</f>
        <v>43935</v>
      </c>
      <c r="I16" s="2" t="s">
        <v>5</v>
      </c>
    </row>
    <row r="17" spans="1:9" x14ac:dyDescent="0.3">
      <c r="A17" s="4" t="str">
        <f>A7</f>
        <v>SUM Dev - Servers</v>
      </c>
      <c r="B17" s="3">
        <f>(B$16+($B7/24)+$B$4+1) + $B$3</f>
        <v>43845</v>
      </c>
      <c r="C17" s="3">
        <f>B17+($C7/24)</f>
        <v>43845</v>
      </c>
      <c r="D17" s="3">
        <f>(D$16+($B7/24)+$B$4+1) + $B$3</f>
        <v>43873</v>
      </c>
      <c r="E17" s="3">
        <f>D17+($C7/24)</f>
        <v>43873</v>
      </c>
      <c r="F17" s="3">
        <f>(F$16+($B7/24)+$B$4+1) + $B$3</f>
        <v>43901</v>
      </c>
      <c r="G17" s="3">
        <f>F17+($C7/24)</f>
        <v>43901</v>
      </c>
      <c r="H17" s="3">
        <f>(H$16+($B7/24)+$B$4+1) + $B$3</f>
        <v>43936</v>
      </c>
      <c r="I17" s="3">
        <f>H17+($C7/24)</f>
        <v>43936</v>
      </c>
    </row>
    <row r="18" spans="1:9" x14ac:dyDescent="0.3">
      <c r="A18" s="4" t="str">
        <f>A8</f>
        <v>SUM Int Auto - Servers</v>
      </c>
      <c r="B18" s="3">
        <f t="shared" ref="B18:B21" si="0">(B$16+($B8/24)+$B$4+1) + $B$3</f>
        <v>43852.916666666664</v>
      </c>
      <c r="C18" s="3">
        <f>B18+($C8/24)</f>
        <v>43852.916666666664</v>
      </c>
      <c r="D18" s="3">
        <f t="shared" ref="D18:D21" si="1">(D$16+($B8/24)+$B$4+1) + $B$3</f>
        <v>43880.916666666664</v>
      </c>
      <c r="E18" s="3">
        <f>D18+($C8/24)</f>
        <v>43880.916666666664</v>
      </c>
      <c r="F18" s="3">
        <f t="shared" ref="F18:F21" si="2">(F$16+($B8/24)+$B$4+1) + $B$3</f>
        <v>43908.916666666664</v>
      </c>
      <c r="G18" s="3">
        <f>F18+($C8/24)</f>
        <v>43908.916666666664</v>
      </c>
      <c r="H18" s="3">
        <f t="shared" ref="H18:H21" si="3">(H$16+($B8/24)+$B$4+1) + $B$3</f>
        <v>43943.916666666664</v>
      </c>
      <c r="I18" s="3">
        <f>H18+($C8/24)</f>
        <v>43943.916666666664</v>
      </c>
    </row>
    <row r="19" spans="1:9" x14ac:dyDescent="0.3">
      <c r="A19" s="4" t="str">
        <f>A9</f>
        <v>SUM Int Manual - Servers</v>
      </c>
      <c r="B19" s="3">
        <f t="shared" si="0"/>
        <v>43852.916666666664</v>
      </c>
      <c r="C19" s="3">
        <f>B19+($C9/24)</f>
        <v>43876.041666666664</v>
      </c>
      <c r="D19" s="3">
        <f t="shared" si="1"/>
        <v>43880.916666666664</v>
      </c>
      <c r="E19" s="3">
        <f>D19+($C9/24)</f>
        <v>43904.041666666664</v>
      </c>
      <c r="F19" s="3">
        <f t="shared" si="2"/>
        <v>43908.916666666664</v>
      </c>
      <c r="G19" s="3">
        <f>F19+($C9/24)</f>
        <v>43932.041666666664</v>
      </c>
      <c r="H19" s="3">
        <f t="shared" si="3"/>
        <v>43943.916666666664</v>
      </c>
      <c r="I19" s="3">
        <f>H19+($C9/24)</f>
        <v>43967.041666666664</v>
      </c>
    </row>
    <row r="20" spans="1:9" x14ac:dyDescent="0.3">
      <c r="A20" s="4" t="str">
        <f>A10</f>
        <v>SUM Prd Auto - Servers</v>
      </c>
      <c r="B20" s="3">
        <f t="shared" si="0"/>
        <v>43859.916666666664</v>
      </c>
      <c r="C20" s="3">
        <f>B20+($C10/24)</f>
        <v>43859.916666666664</v>
      </c>
      <c r="D20" s="3">
        <f t="shared" si="1"/>
        <v>43887.916666666664</v>
      </c>
      <c r="E20" s="3">
        <f>D20+($C10/24)</f>
        <v>43887.916666666664</v>
      </c>
      <c r="F20" s="3">
        <f t="shared" si="2"/>
        <v>43915.916666666664</v>
      </c>
      <c r="G20" s="3">
        <f>F20+($C10/24)</f>
        <v>43915.916666666664</v>
      </c>
      <c r="H20" s="3">
        <f t="shared" si="3"/>
        <v>43950.916666666664</v>
      </c>
      <c r="I20" s="3">
        <f>H20+($C10/24)</f>
        <v>43950.916666666664</v>
      </c>
    </row>
    <row r="21" spans="1:9" x14ac:dyDescent="0.3">
      <c r="A21" s="4" t="str">
        <f>A11</f>
        <v>SUM Prd Manual - Servers</v>
      </c>
      <c r="B21" s="3">
        <f t="shared" si="0"/>
        <v>43859.958333333336</v>
      </c>
      <c r="C21" s="3">
        <f>B21+($C11/24)</f>
        <v>43876</v>
      </c>
      <c r="D21" s="3">
        <f t="shared" si="1"/>
        <v>43887.958333333336</v>
      </c>
      <c r="E21" s="3">
        <f>D21+($C11/24)</f>
        <v>43904</v>
      </c>
      <c r="F21" s="3">
        <f t="shared" si="2"/>
        <v>43915.958333333336</v>
      </c>
      <c r="G21" s="3">
        <f>F21+($C11/24)</f>
        <v>43932</v>
      </c>
      <c r="H21" s="3">
        <f t="shared" si="3"/>
        <v>43950.958333333336</v>
      </c>
      <c r="I21" s="3">
        <f>H21+($C11/24)</f>
        <v>43967</v>
      </c>
    </row>
    <row r="23" spans="1:9" x14ac:dyDescent="0.3">
      <c r="A23" s="4" t="s">
        <v>2</v>
      </c>
      <c r="B23" s="4">
        <v>5</v>
      </c>
      <c r="C23" s="4"/>
      <c r="D23" s="4">
        <v>6</v>
      </c>
      <c r="E23" s="4"/>
      <c r="F23" s="4">
        <v>7</v>
      </c>
      <c r="G23" s="4"/>
      <c r="H23" s="4">
        <v>8</v>
      </c>
      <c r="I23" s="4"/>
    </row>
    <row r="24" spans="1:9" x14ac:dyDescent="0.3">
      <c r="A24" s="4" t="s">
        <v>3</v>
      </c>
      <c r="B24" s="2">
        <f>DATE($B$2,B23,1)+6+IF(CHOOSE(WEEKDAY(DATE($B$2,B23,1),2),2,1,0,6,5,4,3)=0,CHOOSE(WEEKDAY(DATE($B$2,B23,1),2),2,1,0,6,5,4,3)+7,CHOOSE(WEEKDAY(DATE($B$2,B23,1),2),2,1,0,6,5,4,3))</f>
        <v>43963</v>
      </c>
      <c r="C24" s="2" t="s">
        <v>5</v>
      </c>
      <c r="D24" s="2">
        <f>DATE($B$2,D23,1)+6+IF(CHOOSE(WEEKDAY(DATE($B$2,D23,1),2),2,1,0,6,5,4,3)=0,CHOOSE(WEEKDAY(DATE($B$2,D23,1),2),2,1,0,6,5,4,3)+7,CHOOSE(WEEKDAY(DATE($B$2,D23,1),2),2,1,0,6,5,4,3))</f>
        <v>43991</v>
      </c>
      <c r="E24" s="2" t="s">
        <v>5</v>
      </c>
      <c r="F24" s="2">
        <f>DATE($B$2,F23,1)+6+IF(CHOOSE(WEEKDAY(DATE($B$2,F23,1),2),2,1,0,6,5,4,3)=0,CHOOSE(WEEKDAY(DATE($B$2,F23,1),2),2,1,0,6,5,4,3)+7,CHOOSE(WEEKDAY(DATE($B$2,F23,1),2),2,1,0,6,5,4,3))</f>
        <v>44026</v>
      </c>
      <c r="G24" s="2" t="s">
        <v>5</v>
      </c>
      <c r="H24" s="2">
        <f>DATE($B$2,H23,1)+6+IF(CHOOSE(WEEKDAY(DATE($B$2,H23,1),2),2,1,0,6,5,4,3)=0,CHOOSE(WEEKDAY(DATE($B$2,H23,1),2),2,1,0,6,5,4,3)+7,CHOOSE(WEEKDAY(DATE($B$2,H23,1),2),2,1,0,6,5,4,3))</f>
        <v>44054</v>
      </c>
      <c r="I24" s="2" t="s">
        <v>5</v>
      </c>
    </row>
    <row r="25" spans="1:9" x14ac:dyDescent="0.3">
      <c r="A25" s="4" t="str">
        <f>A7</f>
        <v>SUM Dev - Servers</v>
      </c>
      <c r="B25" s="3">
        <f>(B$24+($B7/24)+$B$4+1) + $B$3</f>
        <v>43964</v>
      </c>
      <c r="C25" s="3">
        <f>B25+($C7/24)</f>
        <v>43964</v>
      </c>
      <c r="D25" s="3">
        <f>(D$24+($B7/24)+$B$4+1) + $B$3</f>
        <v>43992</v>
      </c>
      <c r="E25" s="3">
        <f>D25+($C7/24)</f>
        <v>43992</v>
      </c>
      <c r="F25" s="3">
        <f>(F$24+($B7/24)+$B$4+1) + $B$3</f>
        <v>44027</v>
      </c>
      <c r="G25" s="3">
        <f>F25+($C7/24)</f>
        <v>44027</v>
      </c>
      <c r="H25" s="3">
        <f>(H$24+($B7/24)+$B$4+1) + $B$3</f>
        <v>44055</v>
      </c>
      <c r="I25" s="3">
        <f>H25+($C7/24)</f>
        <v>44055</v>
      </c>
    </row>
    <row r="26" spans="1:9" x14ac:dyDescent="0.3">
      <c r="A26" s="4" t="str">
        <f>A8</f>
        <v>SUM Int Auto - Servers</v>
      </c>
      <c r="B26" s="3">
        <f t="shared" ref="B26:B29" si="4">(B$24+($B8/24)+$B$4+1) + $B$3</f>
        <v>43971.916666666664</v>
      </c>
      <c r="C26" s="3">
        <f>B26+($C8/24)</f>
        <v>43971.916666666664</v>
      </c>
      <c r="D26" s="3">
        <f t="shared" ref="D26:D29" si="5">(D$24+($B8/24)+$B$4+1) + $B$3</f>
        <v>43999.916666666664</v>
      </c>
      <c r="E26" s="3">
        <f>D26+($C8/24)</f>
        <v>43999.916666666664</v>
      </c>
      <c r="F26" s="3">
        <f t="shared" ref="F26:F29" si="6">(F$24+($B8/24)+$B$4+1) + $B$3</f>
        <v>44034.916666666664</v>
      </c>
      <c r="G26" s="3">
        <f>F26+($C8/24)</f>
        <v>44034.916666666664</v>
      </c>
      <c r="H26" s="3">
        <f t="shared" ref="H26:H29" si="7">(H$24+($B8/24)+$B$4+1) + $B$3</f>
        <v>44062.916666666664</v>
      </c>
      <c r="I26" s="3">
        <f>H26+($C8/24)</f>
        <v>44062.916666666664</v>
      </c>
    </row>
    <row r="27" spans="1:9" x14ac:dyDescent="0.3">
      <c r="A27" s="4" t="str">
        <f t="shared" ref="A27:A29" si="8">A9</f>
        <v>SUM Int Manual - Servers</v>
      </c>
      <c r="B27" s="3">
        <f t="shared" si="4"/>
        <v>43971.916666666664</v>
      </c>
      <c r="C27" s="3">
        <f>B27+($C9/24)</f>
        <v>43995.041666666664</v>
      </c>
      <c r="D27" s="3">
        <f t="shared" si="5"/>
        <v>43999.916666666664</v>
      </c>
      <c r="E27" s="3">
        <f>D27+($C9/24)</f>
        <v>44023.041666666664</v>
      </c>
      <c r="F27" s="3">
        <f t="shared" si="6"/>
        <v>44034.916666666664</v>
      </c>
      <c r="G27" s="3">
        <f>F27+($C9/24)</f>
        <v>44058.041666666664</v>
      </c>
      <c r="H27" s="3">
        <f t="shared" si="7"/>
        <v>44062.916666666664</v>
      </c>
      <c r="I27" s="3">
        <f>H27+($C9/24)</f>
        <v>44086.041666666664</v>
      </c>
    </row>
    <row r="28" spans="1:9" x14ac:dyDescent="0.3">
      <c r="A28" s="4" t="str">
        <f t="shared" si="8"/>
        <v>SUM Prd Auto - Servers</v>
      </c>
      <c r="B28" s="3">
        <f t="shared" si="4"/>
        <v>43978.916666666664</v>
      </c>
      <c r="C28" s="3">
        <f>B28+($C10/24)</f>
        <v>43978.916666666664</v>
      </c>
      <c r="D28" s="3">
        <f t="shared" si="5"/>
        <v>44006.916666666664</v>
      </c>
      <c r="E28" s="3">
        <f>D28+($C10/24)</f>
        <v>44006.916666666664</v>
      </c>
      <c r="F28" s="3">
        <f t="shared" si="6"/>
        <v>44041.916666666664</v>
      </c>
      <c r="G28" s="3">
        <f>F28+($C10/24)</f>
        <v>44041.916666666664</v>
      </c>
      <c r="H28" s="3">
        <f t="shared" si="7"/>
        <v>44069.916666666664</v>
      </c>
      <c r="I28" s="3">
        <f>H28+($C10/24)</f>
        <v>44069.916666666664</v>
      </c>
    </row>
    <row r="29" spans="1:9" x14ac:dyDescent="0.3">
      <c r="A29" s="4" t="str">
        <f t="shared" si="8"/>
        <v>SUM Prd Manual - Servers</v>
      </c>
      <c r="B29" s="3">
        <f t="shared" si="4"/>
        <v>43978.958333333336</v>
      </c>
      <c r="C29" s="3">
        <f>B29+($C11/24)</f>
        <v>43995</v>
      </c>
      <c r="D29" s="3">
        <f t="shared" si="5"/>
        <v>44006.958333333336</v>
      </c>
      <c r="E29" s="3">
        <f>D29+($C11/24)</f>
        <v>44023</v>
      </c>
      <c r="F29" s="3">
        <f t="shared" si="6"/>
        <v>44041.958333333336</v>
      </c>
      <c r="G29" s="3">
        <f>F29+($C11/24)</f>
        <v>44058</v>
      </c>
      <c r="H29" s="3">
        <f t="shared" si="7"/>
        <v>44069.958333333336</v>
      </c>
      <c r="I29" s="3">
        <f>H29+($C11/24)</f>
        <v>44086</v>
      </c>
    </row>
    <row r="31" spans="1:9" x14ac:dyDescent="0.3">
      <c r="A31" s="4" t="s">
        <v>2</v>
      </c>
      <c r="B31" s="4">
        <v>9</v>
      </c>
      <c r="C31" s="4"/>
      <c r="D31" s="4">
        <v>10</v>
      </c>
      <c r="E31" s="4"/>
      <c r="F31" s="4">
        <v>11</v>
      </c>
      <c r="G31" s="4"/>
      <c r="H31" s="4">
        <v>12</v>
      </c>
      <c r="I31" s="4"/>
    </row>
    <row r="32" spans="1:9" x14ac:dyDescent="0.3">
      <c r="A32" s="4" t="s">
        <v>3</v>
      </c>
      <c r="B32" s="2">
        <f>DATE($B$2,B31,1)+6+IF(CHOOSE(WEEKDAY(DATE($B$2,B31,1),2),2,1,0,6,5,4,3)=0,CHOOSE(WEEKDAY(DATE($B$2,B31,1),2),2,1,0,6,5,4,3)+7,CHOOSE(WEEKDAY(DATE($B$2,B31,1),2),2,1,0,6,5,4,3))</f>
        <v>44082</v>
      </c>
      <c r="C32" s="2" t="s">
        <v>5</v>
      </c>
      <c r="D32" s="2">
        <f>DATE($B$2,D31,1)+6+IF(CHOOSE(WEEKDAY(DATE($B$2,D31,1),2),2,1,0,6,5,4,3)=0,CHOOSE(WEEKDAY(DATE($B$2,D31,1),2),2,1,0,6,5,4,3)+7,CHOOSE(WEEKDAY(DATE($B$2,D31,1),2),2,1,0,6,5,4,3))</f>
        <v>44117</v>
      </c>
      <c r="E32" s="2" t="s">
        <v>5</v>
      </c>
      <c r="F32" s="2">
        <f>DATE($B$2,F31,1)+6+IF(CHOOSE(WEEKDAY(DATE($B$2,F31,1),2),2,1,0,6,5,4,3)=0,CHOOSE(WEEKDAY(DATE($B$2,F31,1),2),2,1,0,6,5,4,3)+7,CHOOSE(WEEKDAY(DATE($B$2,F31,1),2),2,1,0,6,5,4,3))</f>
        <v>44145</v>
      </c>
      <c r="G32" s="2" t="s">
        <v>5</v>
      </c>
      <c r="H32" s="2">
        <f>DATE($B$2,H31,1)+6+IF(CHOOSE(WEEKDAY(DATE($B$2,H31,1),2),2,1,0,6,5,4,3)=0,CHOOSE(WEEKDAY(DATE($B$2,H31,1),2),2,1,0,6,5,4,3)+7,CHOOSE(WEEKDAY(DATE($B$2,H31,1),2),2,1,0,6,5,4,3))</f>
        <v>44173</v>
      </c>
      <c r="I32" s="2" t="s">
        <v>5</v>
      </c>
    </row>
    <row r="33" spans="1:9" x14ac:dyDescent="0.3">
      <c r="A33" s="4" t="str">
        <f>A7</f>
        <v>SUM Dev - Servers</v>
      </c>
      <c r="B33" s="3">
        <f>(B$32+($B7/24)+$B$4+1) + $B$3</f>
        <v>44083</v>
      </c>
      <c r="C33" s="3">
        <f>B33+($C7/24)</f>
        <v>44083</v>
      </c>
      <c r="D33" s="3">
        <f>(D$32+($B7/24)+$B$4+1) + $B$3</f>
        <v>44118</v>
      </c>
      <c r="E33" s="3">
        <f>D33+($C7/24)</f>
        <v>44118</v>
      </c>
      <c r="F33" s="3">
        <f>(F$32+($B7/24)+$B$4+1) + $B$3</f>
        <v>44146</v>
      </c>
      <c r="G33" s="3">
        <f>F33+($C7/24)</f>
        <v>44146</v>
      </c>
      <c r="H33" s="3">
        <f>(H$32+($B7/24)+$B$4+1) +$B$3</f>
        <v>44174</v>
      </c>
      <c r="I33" s="3">
        <f>H33+($C7/24)</f>
        <v>44174</v>
      </c>
    </row>
    <row r="34" spans="1:9" x14ac:dyDescent="0.3">
      <c r="A34" s="4" t="str">
        <f t="shared" ref="A34:A37" si="9">A8</f>
        <v>SUM Int Auto - Servers</v>
      </c>
      <c r="B34" s="3">
        <f t="shared" ref="B34:B37" si="10">(B$32+($B8/24)+$B$4+1) + $B$3</f>
        <v>44090.916666666664</v>
      </c>
      <c r="C34" s="3">
        <f>B34+($C8/24)</f>
        <v>44090.916666666664</v>
      </c>
      <c r="D34" s="3">
        <f t="shared" ref="D34:D37" si="11">(D$32+($B8/24)+$B$4+1) + $B$3</f>
        <v>44125.916666666664</v>
      </c>
      <c r="E34" s="3">
        <f>D34+($C8/24)</f>
        <v>44125.916666666664</v>
      </c>
      <c r="F34" s="3">
        <f t="shared" ref="F34:F37" si="12">(F$32+($B8/24)+$B$4+1) + $B$3</f>
        <v>44153.916666666664</v>
      </c>
      <c r="G34" s="3">
        <f>F34+($C8/24)</f>
        <v>44153.916666666664</v>
      </c>
      <c r="H34" s="3">
        <f t="shared" ref="H34:H37" si="13">(H$32+($B8/24)+$B$4+1) +$B$3</f>
        <v>44181.916666666664</v>
      </c>
      <c r="I34" s="3">
        <f>H34+($C8/24)</f>
        <v>44181.916666666664</v>
      </c>
    </row>
    <row r="35" spans="1:9" x14ac:dyDescent="0.3">
      <c r="A35" s="4" t="str">
        <f t="shared" si="9"/>
        <v>SUM Int Manual - Servers</v>
      </c>
      <c r="B35" s="3">
        <f t="shared" si="10"/>
        <v>44090.916666666664</v>
      </c>
      <c r="C35" s="3">
        <f>B35+($C9/24)</f>
        <v>44114.041666666664</v>
      </c>
      <c r="D35" s="3">
        <f t="shared" si="11"/>
        <v>44125.916666666664</v>
      </c>
      <c r="E35" s="3">
        <f>D35+($C9/24)</f>
        <v>44149.041666666664</v>
      </c>
      <c r="F35" s="3">
        <f t="shared" si="12"/>
        <v>44153.916666666664</v>
      </c>
      <c r="G35" s="3">
        <f>F35+($C9/24)</f>
        <v>44177.041666666664</v>
      </c>
      <c r="H35" s="3">
        <f t="shared" si="13"/>
        <v>44181.916666666664</v>
      </c>
      <c r="I35" s="3">
        <f>H35+($C9/24)</f>
        <v>44205.041666666664</v>
      </c>
    </row>
    <row r="36" spans="1:9" x14ac:dyDescent="0.3">
      <c r="A36" s="4" t="str">
        <f t="shared" si="9"/>
        <v>SUM Prd Auto - Servers</v>
      </c>
      <c r="B36" s="3">
        <f t="shared" si="10"/>
        <v>44097.916666666664</v>
      </c>
      <c r="C36" s="3">
        <f>B36+($C10/24)</f>
        <v>44097.916666666664</v>
      </c>
      <c r="D36" s="3">
        <f t="shared" si="11"/>
        <v>44132.916666666664</v>
      </c>
      <c r="E36" s="3">
        <f>D36+($C10/24)</f>
        <v>44132.916666666664</v>
      </c>
      <c r="F36" s="3">
        <f t="shared" si="12"/>
        <v>44160.916666666664</v>
      </c>
      <c r="G36" s="3">
        <f>F36+($C10/24)</f>
        <v>44160.916666666664</v>
      </c>
      <c r="H36" s="3">
        <f t="shared" si="13"/>
        <v>44188.916666666664</v>
      </c>
      <c r="I36" s="3">
        <f>H36+($C10/24)</f>
        <v>44188.916666666664</v>
      </c>
    </row>
    <row r="37" spans="1:9" x14ac:dyDescent="0.3">
      <c r="A37" s="4" t="str">
        <f t="shared" si="9"/>
        <v>SUM Prd Manual - Servers</v>
      </c>
      <c r="B37" s="3">
        <f t="shared" si="10"/>
        <v>44097.958333333336</v>
      </c>
      <c r="C37" s="3">
        <f>B37+($C11/24)</f>
        <v>44114</v>
      </c>
      <c r="D37" s="3">
        <f t="shared" si="11"/>
        <v>44132.958333333336</v>
      </c>
      <c r="E37" s="3">
        <f>D37+($C11/24)</f>
        <v>44149</v>
      </c>
      <c r="F37" s="3">
        <f t="shared" si="12"/>
        <v>44160.958333333336</v>
      </c>
      <c r="G37" s="3">
        <f>F37+($C11/24)</f>
        <v>44177</v>
      </c>
      <c r="H37" s="3">
        <f t="shared" si="13"/>
        <v>44188.958333333336</v>
      </c>
      <c r="I37" s="3">
        <f>H37+($C11/24)</f>
        <v>44205</v>
      </c>
    </row>
  </sheetData>
  <sheetProtection sheet="1" objects="1" scenarios="1"/>
  <protectedRanges>
    <protectedRange sqref="B2:B4" name="Range1"/>
    <protectedRange sqref="A7:C11" name="Range2"/>
  </protectedRanges>
  <pageMargins left="0.7" right="0.7" top="0.75" bottom="0.75" header="0.3" footer="0.3"/>
  <pageSetup paperSize="9" orientation="portrait" r:id="rId1"/>
  <ignoredErrors>
    <ignoredError sqref="H33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E20A564733E543B2B802C6E7A4B1AE" ma:contentTypeVersion="11" ma:contentTypeDescription="Create a new document." ma:contentTypeScope="" ma:versionID="1aa6bfad429233f18498a118c9519bf8">
  <xsd:schema xmlns:xsd="http://www.w3.org/2001/XMLSchema" xmlns:xs="http://www.w3.org/2001/XMLSchema" xmlns:p="http://schemas.microsoft.com/office/2006/metadata/properties" xmlns:ns2="cd5ce823-95de-487e-92d4-ba5cb651e750" xmlns:ns3="e60aeb15-ae6c-4f43-9d3b-19b41779e09e" targetNamespace="http://schemas.microsoft.com/office/2006/metadata/properties" ma:root="true" ma:fieldsID="7a3fd8685f2553a62cfe3f37885197cb" ns2:_="" ns3:_="">
    <xsd:import namespace="cd5ce823-95de-487e-92d4-ba5cb651e750"/>
    <xsd:import namespace="e60aeb15-ae6c-4f43-9d3b-19b41779e0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ce823-95de-487e-92d4-ba5cb651e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aeb15-ae6c-4f43-9d3b-19b41779e09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5EA93B-289B-4C88-B220-73D2240928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D1BECE-C99E-4B08-8B84-2D57702F1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5ce823-95de-487e-92d4-ba5cb651e750"/>
    <ds:schemaRef ds:uri="e60aeb15-ae6c-4f43-9d3b-19b41779e0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0F28EE-269A-49AD-9891-D37102657A5D}">
  <ds:schemaRefs>
    <ds:schemaRef ds:uri="http://schemas.microsoft.com/office/infopath/2007/PartnerControls"/>
    <ds:schemaRef ds:uri="e60aeb15-ae6c-4f43-9d3b-19b41779e09e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cd5ce823-95de-487e-92d4-ba5cb651e75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PatchDay-Calculator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Kurth</dc:creator>
  <cp:lastModifiedBy>Thomas Kurth</cp:lastModifiedBy>
  <dcterms:created xsi:type="dcterms:W3CDTF">2016-04-26T13:39:58Z</dcterms:created>
  <dcterms:modified xsi:type="dcterms:W3CDTF">2020-05-02T14:10:22Z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0x01010042E20A564733E543B2B802C6E7A4B1AE</vt:lpwstr>
  </property>
  <property fmtid="{D5CDD505-2E9C-101B-9397-08002B2CF9AE}" pid="3" name="MSIP_Label_7e1da1c7-9f3e-426b-ace9-e4bbd8da76f8_Enabled">
    <vt:lpwstr>true</vt:lpwstr>
  </property>
  <property fmtid="{D5CDD505-2E9C-101B-9397-08002B2CF9AE}" pid="4" name="MSIP_Label_7e1da1c7-9f3e-426b-ace9-e4bbd8da76f8_SetDate">
    <vt:lpwstr>2020-03-31T20:10:27Z</vt:lpwstr>
  </property>
  <property fmtid="{D5CDD505-2E9C-101B-9397-08002B2CF9AE}" pid="5" name="MSIP_Label_7e1da1c7-9f3e-426b-ace9-e4bbd8da76f8_Method">
    <vt:lpwstr>Standard</vt:lpwstr>
  </property>
  <property fmtid="{D5CDD505-2E9C-101B-9397-08002B2CF9AE}" pid="6" name="MSIP_Label_7e1da1c7-9f3e-426b-ace9-e4bbd8da76f8_Name">
    <vt:lpwstr>7e1da1c7-9f3e-426b-ace9-e4bbd8da76f8</vt:lpwstr>
  </property>
  <property fmtid="{D5CDD505-2E9C-101B-9397-08002B2CF9AE}" pid="7" name="MSIP_Label_7e1da1c7-9f3e-426b-ace9-e4bbd8da76f8_SiteId">
    <vt:lpwstr>972e7678-7df2-4d6b-b297-e62aaa6971f0</vt:lpwstr>
  </property>
  <property fmtid="{D5CDD505-2E9C-101B-9397-08002B2CF9AE}" pid="8" name="MSIP_Label_7e1da1c7-9f3e-426b-ace9-e4bbd8da76f8_ActionId">
    <vt:lpwstr>466f7f3a-43aa-4eb1-acfd-e8259b7552cd</vt:lpwstr>
  </property>
  <property fmtid="{D5CDD505-2E9C-101B-9397-08002B2CF9AE}" pid="9" name="MSIP_Label_7e1da1c7-9f3e-426b-ace9-e4bbd8da76f8_ContentBits">
    <vt:lpwstr>0</vt:lpwstr>
  </property>
</Properties>
</file>