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bhandari/Documents/GitHub/VELOX/Motor_calculations/"/>
    </mc:Choice>
  </mc:AlternateContent>
  <xr:revisionPtr revIDLastSave="0" documentId="8_{967F615A-6109-8E49-AB90-1055C9BFA357}" xr6:coauthVersionLast="47" xr6:coauthVersionMax="47" xr10:uidLastSave="{00000000-0000-0000-0000-000000000000}"/>
  <bookViews>
    <workbookView xWindow="0" yWindow="720" windowWidth="29400" windowHeight="18400" xr2:uid="{9AD75BAF-CEC5-DB4F-9236-2188B67A65BE}"/>
  </bookViews>
  <sheets>
    <sheet name="Sheet1" sheetId="1" r:id="rId1"/>
  </sheets>
  <definedNames>
    <definedName name="_xlchart.v1.0" hidden="1">Sheet1!$E$1</definedName>
    <definedName name="_xlchart.v1.1" hidden="1">Sheet1!$E$2:$E$22</definedName>
    <definedName name="_xlchart.v1.10" hidden="1">Sheet1!$E$2:$E$22</definedName>
    <definedName name="_xlchart.v1.11" hidden="1">Sheet1!$I$2:$I$22</definedName>
    <definedName name="_xlchart.v1.12" hidden="1">Sheet1!$E$1</definedName>
    <definedName name="_xlchart.v1.13" hidden="1">Sheet1!$E$2:$E$22</definedName>
    <definedName name="_xlchart.v1.14" hidden="1">Sheet1!$I$2:$I$22</definedName>
    <definedName name="_xlchart.v1.15" hidden="1">Sheet1!$E$1</definedName>
    <definedName name="_xlchart.v1.16" hidden="1">Sheet1!$E$2:$E$22</definedName>
    <definedName name="_xlchart.v1.17" hidden="1">Sheet1!$I$2:$I$22</definedName>
    <definedName name="_xlchart.v1.18" hidden="1">Sheet1!$E$1</definedName>
    <definedName name="_xlchart.v1.19" hidden="1">Sheet1!$E$2:$E$22</definedName>
    <definedName name="_xlchart.v1.2" hidden="1">Sheet1!$I$2:$I$22</definedName>
    <definedName name="_xlchart.v1.20" hidden="1">Sheet1!$I$2:$I$22</definedName>
    <definedName name="_xlchart.v1.21" hidden="1">Sheet1!$E$1</definedName>
    <definedName name="_xlchart.v1.22" hidden="1">Sheet1!$E$2:$E$22</definedName>
    <definedName name="_xlchart.v1.23" hidden="1">Sheet1!$I$2:$I$22</definedName>
    <definedName name="_xlchart.v1.3" hidden="1">Sheet1!$E$1</definedName>
    <definedName name="_xlchart.v1.4" hidden="1">Sheet1!$E$2:$E$22</definedName>
    <definedName name="_xlchart.v1.5" hidden="1">Sheet1!$I$2:$I$22</definedName>
    <definedName name="_xlchart.v1.6" hidden="1">Sheet1!$E$1</definedName>
    <definedName name="_xlchart.v1.7" hidden="1">Sheet1!$E$2:$E$22</definedName>
    <definedName name="_xlchart.v1.8" hidden="1">Sheet1!$I$2:$I$22</definedName>
    <definedName name="_xlchart.v1.9" hidden="1">Sheet1!$E$1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F2" i="1"/>
  <c r="B5" i="1"/>
  <c r="D3" i="1"/>
  <c r="D4" i="1" s="1"/>
  <c r="F4" i="1" s="1"/>
  <c r="G4" i="1" l="1"/>
  <c r="G2" i="1"/>
  <c r="I2" i="1" s="1"/>
  <c r="H3" i="1"/>
  <c r="H4" i="1"/>
  <c r="E4" i="1"/>
  <c r="E3" i="1"/>
  <c r="F3" i="1"/>
  <c r="G3" i="1" s="1"/>
  <c r="D5" i="1"/>
  <c r="H5" i="1" s="1"/>
  <c r="I4" i="1" l="1"/>
  <c r="F5" i="1"/>
  <c r="G5" i="1" s="1"/>
  <c r="E5" i="1"/>
  <c r="I3" i="1"/>
  <c r="D6" i="1"/>
  <c r="H6" i="1" s="1"/>
  <c r="I5" i="1" l="1"/>
  <c r="F6" i="1"/>
  <c r="G6" i="1" s="1"/>
  <c r="E6" i="1"/>
  <c r="D7" i="1"/>
  <c r="E7" i="1" l="1"/>
  <c r="H7" i="1"/>
  <c r="F7" i="1"/>
  <c r="G7" i="1" s="1"/>
  <c r="D8" i="1"/>
  <c r="H8" i="1" s="1"/>
  <c r="I6" i="1" l="1"/>
  <c r="I7" i="1"/>
  <c r="F8" i="1"/>
  <c r="G8" i="1" s="1"/>
  <c r="E8" i="1"/>
  <c r="D9" i="1"/>
  <c r="H9" i="1" s="1"/>
  <c r="I8" i="1" l="1"/>
  <c r="F9" i="1"/>
  <c r="G9" i="1" s="1"/>
  <c r="E9" i="1"/>
  <c r="D10" i="1"/>
  <c r="H10" i="1" s="1"/>
  <c r="I9" i="1" l="1"/>
  <c r="F10" i="1"/>
  <c r="G10" i="1" s="1"/>
  <c r="E10" i="1"/>
  <c r="D11" i="1"/>
  <c r="H11" i="1" s="1"/>
  <c r="I10" i="1" l="1"/>
  <c r="F11" i="1"/>
  <c r="G11" i="1" s="1"/>
  <c r="E11" i="1"/>
  <c r="D12" i="1"/>
  <c r="H12" i="1" s="1"/>
  <c r="F12" i="1" l="1"/>
  <c r="G12" i="1" s="1"/>
  <c r="E12" i="1"/>
  <c r="I11" i="1"/>
  <c r="D13" i="1"/>
  <c r="H13" i="1" s="1"/>
  <c r="F13" i="1" l="1"/>
  <c r="G13" i="1" s="1"/>
  <c r="E13" i="1"/>
  <c r="I12" i="1"/>
  <c r="D14" i="1"/>
  <c r="H14" i="1" s="1"/>
  <c r="F14" i="1" l="1"/>
  <c r="G14" i="1" s="1"/>
  <c r="E14" i="1"/>
  <c r="D15" i="1"/>
  <c r="H15" i="1" s="1"/>
  <c r="I13" i="1" l="1"/>
  <c r="I14" i="1"/>
  <c r="F15" i="1"/>
  <c r="G15" i="1" s="1"/>
  <c r="E15" i="1"/>
  <c r="D16" i="1"/>
  <c r="H16" i="1" s="1"/>
  <c r="I15" i="1" l="1"/>
  <c r="F16" i="1"/>
  <c r="G16" i="1" s="1"/>
  <c r="E16" i="1"/>
  <c r="D17" i="1"/>
  <c r="H17" i="1" s="1"/>
  <c r="I16" i="1" l="1"/>
  <c r="F17" i="1"/>
  <c r="G17" i="1" s="1"/>
  <c r="E17" i="1"/>
  <c r="D18" i="1"/>
  <c r="H18" i="1" s="1"/>
  <c r="F18" i="1" l="1"/>
  <c r="G18" i="1" s="1"/>
  <c r="E18" i="1"/>
  <c r="D19" i="1"/>
  <c r="H19" i="1" s="1"/>
  <c r="I17" i="1" l="1"/>
  <c r="F19" i="1"/>
  <c r="G19" i="1" s="1"/>
  <c r="E19" i="1"/>
  <c r="I18" i="1"/>
  <c r="D20" i="1"/>
  <c r="H20" i="1" s="1"/>
  <c r="I19" i="1" l="1"/>
  <c r="F20" i="1"/>
  <c r="G20" i="1" s="1"/>
  <c r="E20" i="1"/>
  <c r="D21" i="1"/>
  <c r="H21" i="1" s="1"/>
  <c r="F21" i="1" l="1"/>
  <c r="G21" i="1" s="1"/>
  <c r="E21" i="1"/>
  <c r="I20" i="1"/>
  <c r="D22" i="1"/>
  <c r="H22" i="1" s="1"/>
  <c r="I21" i="1" l="1"/>
  <c r="F22" i="1"/>
  <c r="G22" i="1" s="1"/>
  <c r="E22" i="1"/>
  <c r="I22" i="1" l="1"/>
</calcChain>
</file>

<file path=xl/sharedStrings.xml><?xml version="1.0" encoding="utf-8"?>
<sst xmlns="http://schemas.openxmlformats.org/spreadsheetml/2006/main" count="12" uniqueCount="12">
  <si>
    <t>Friction constant</t>
  </si>
  <si>
    <t>Thrust force</t>
  </si>
  <si>
    <t>Torque</t>
  </si>
  <si>
    <t>RPM</t>
  </si>
  <si>
    <t>Power</t>
  </si>
  <si>
    <t>dP/a</t>
  </si>
  <si>
    <t>velocity (m/s)</t>
  </si>
  <si>
    <t>velocity (km/h)</t>
  </si>
  <si>
    <t>mass (kg)</t>
  </si>
  <si>
    <t>radius (m)</t>
  </si>
  <si>
    <t>time to reach velocity (s)</t>
  </si>
  <si>
    <t>Friction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</si>
</sst>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Velocity achieved vs Power of motor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Sheet1!$I$2:$I$22</c:f>
              <c:numCache>
                <c:formatCode>General</c:formatCode>
                <c:ptCount val="21"/>
                <c:pt idx="0">
                  <c:v>0</c:v>
                </c:pt>
                <c:pt idx="1">
                  <c:v>33.575160471955861</c:v>
                </c:pt>
                <c:pt idx="2">
                  <c:v>97.992834697315956</c:v>
                </c:pt>
                <c:pt idx="3">
                  <c:v>193.25302267608035</c:v>
                </c:pt>
                <c:pt idx="4">
                  <c:v>319.35572440824888</c:v>
                </c:pt>
                <c:pt idx="5">
                  <c:v>476.30093989382175</c:v>
                </c:pt>
                <c:pt idx="6">
                  <c:v>664.08866913279883</c:v>
                </c:pt>
                <c:pt idx="7">
                  <c:v>882.71891212518005</c:v>
                </c:pt>
                <c:pt idx="8">
                  <c:v>1132.1916688709655</c:v>
                </c:pt>
                <c:pt idx="9">
                  <c:v>1412.5069393701556</c:v>
                </c:pt>
                <c:pt idx="10">
                  <c:v>1723.6647236227495</c:v>
                </c:pt>
                <c:pt idx="11">
                  <c:v>2065.6650216287476</c:v>
                </c:pt>
                <c:pt idx="12">
                  <c:v>2438.5078333881506</c:v>
                </c:pt>
                <c:pt idx="13">
                  <c:v>2842.1931589009569</c:v>
                </c:pt>
                <c:pt idx="14">
                  <c:v>3276.7209981671685</c:v>
                </c:pt>
                <c:pt idx="15">
                  <c:v>3742.0913511867834</c:v>
                </c:pt>
                <c:pt idx="16">
                  <c:v>4238.3042179598024</c:v>
                </c:pt>
                <c:pt idx="17">
                  <c:v>4765.3595984862277</c:v>
                </c:pt>
                <c:pt idx="18">
                  <c:v>5323.2574927660544</c:v>
                </c:pt>
                <c:pt idx="19">
                  <c:v>5911.997900799287</c:v>
                </c:pt>
                <c:pt idx="20">
                  <c:v>6531.5808225859228</c:v>
                </c:pt>
              </c:numCache>
            </c:numRef>
          </c:xVal>
          <c:yVal>
            <c:numRef>
              <c:f>Sheet1!$E$2:$E$22</c:f>
              <c:numCache>
                <c:formatCode>0.00</c:formatCode>
                <c:ptCount val="21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10.8</c:v>
                </c:pt>
                <c:pt idx="4">
                  <c:v>14.4</c:v>
                </c:pt>
                <c:pt idx="5">
                  <c:v>18</c:v>
                </c:pt>
                <c:pt idx="6">
                  <c:v>21.6</c:v>
                </c:pt>
                <c:pt idx="7">
                  <c:v>25.2</c:v>
                </c:pt>
                <c:pt idx="8">
                  <c:v>28.8</c:v>
                </c:pt>
                <c:pt idx="9">
                  <c:v>32.4</c:v>
                </c:pt>
                <c:pt idx="10">
                  <c:v>36</c:v>
                </c:pt>
                <c:pt idx="11">
                  <c:v>39.6</c:v>
                </c:pt>
                <c:pt idx="12">
                  <c:v>43.2</c:v>
                </c:pt>
                <c:pt idx="13">
                  <c:v>46.800000000000004</c:v>
                </c:pt>
                <c:pt idx="14">
                  <c:v>50.4</c:v>
                </c:pt>
                <c:pt idx="15">
                  <c:v>54</c:v>
                </c:pt>
                <c:pt idx="16">
                  <c:v>57.6</c:v>
                </c:pt>
                <c:pt idx="17">
                  <c:v>61.2</c:v>
                </c:pt>
                <c:pt idx="18">
                  <c:v>64.8</c:v>
                </c:pt>
                <c:pt idx="19">
                  <c:v>68.400000000000006</c:v>
                </c:pt>
                <c:pt idx="2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7-9A42-9BCE-643B7C20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52800"/>
        <c:axId val="751061455"/>
      </c:scatterChart>
      <c:valAx>
        <c:axId val="16831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61455"/>
        <c:crosses val="autoZero"/>
        <c:crossBetween val="midCat"/>
      </c:valAx>
      <c:valAx>
        <c:axId val="7510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37720</xdr:colOff>
      <xdr:row>8</xdr:row>
      <xdr:rowOff>54273</xdr:rowOff>
    </xdr:from>
    <xdr:to>
      <xdr:col>3</xdr:col>
      <xdr:colOff>575300</xdr:colOff>
      <xdr:row>20</xdr:row>
      <xdr:rowOff>127815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9150FC-DF09-FCE9-5C50-8363BC5A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3C44-2EA7-364E-A32E-53BB147C1BF5}">
  <dimension ref="A1:N38"/>
  <sheetViews>
    <sheetView tabSelected="1" zoomScale="117" zoomScaleNormal="117" workbookViewId="0">
      <selection activeCell="E33" sqref="E33"/>
    </sheetView>
  </sheetViews>
  <sheetFormatPr baseColWidth="10" defaultRowHeight="16" x14ac:dyDescent="0.2"/>
  <cols>
    <col min="1" max="1" width="21.1640625" bestFit="1" customWidth="1"/>
    <col min="2" max="2" width="13.6640625" bestFit="1" customWidth="1"/>
    <col min="3" max="3" width="12.1640625" bestFit="1" customWidth="1"/>
    <col min="4" max="4" width="13.1640625" bestFit="1" customWidth="1"/>
  </cols>
  <sheetData>
    <row r="1" spans="1:9" x14ac:dyDescent="0.2">
      <c r="A1" t="s">
        <v>8</v>
      </c>
      <c r="B1">
        <v>200</v>
      </c>
      <c r="D1" t="s">
        <v>6</v>
      </c>
      <c r="E1" t="s">
        <v>7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 t="s">
        <v>9</v>
      </c>
      <c r="B2">
        <v>0.25</v>
      </c>
      <c r="D2">
        <v>0</v>
      </c>
      <c r="E2" s="2">
        <f>D2 * 3.6</f>
        <v>0</v>
      </c>
      <c r="F2">
        <f>D2/12 *300</f>
        <v>0</v>
      </c>
      <c r="G2">
        <f>(F2+$B$5)*$B$2</f>
        <v>7.3574999999999999</v>
      </c>
      <c r="H2">
        <f>60*D2/2*PI()*$B$2</f>
        <v>0</v>
      </c>
      <c r="I2">
        <f>G2*H2*PI()/30</f>
        <v>0</v>
      </c>
    </row>
    <row r="3" spans="1:9" x14ac:dyDescent="0.2">
      <c r="A3" t="s">
        <v>10</v>
      </c>
      <c r="B3" s="1">
        <v>12</v>
      </c>
      <c r="D3">
        <f>D2+1</f>
        <v>1</v>
      </c>
      <c r="E3" s="2">
        <f>D3 * 3.6</f>
        <v>3.6</v>
      </c>
      <c r="F3">
        <f>D3/12 *300</f>
        <v>25</v>
      </c>
      <c r="G3">
        <f>(F3+$B$5)*$B$2</f>
        <v>13.6075</v>
      </c>
      <c r="H3">
        <f>60*D3/2*PI()*$B$2</f>
        <v>23.561944901923447</v>
      </c>
      <c r="I3">
        <f>G3*H3*PI()/30</f>
        <v>33.575160471955861</v>
      </c>
    </row>
    <row r="4" spans="1:9" x14ac:dyDescent="0.2">
      <c r="A4" t="s">
        <v>0</v>
      </c>
      <c r="B4">
        <v>1.4999999999999999E-2</v>
      </c>
      <c r="D4">
        <f t="shared" ref="D4:D22" si="0">D3+1</f>
        <v>2</v>
      </c>
      <c r="E4" s="2">
        <f>D4 * 3.6</f>
        <v>7.2</v>
      </c>
      <c r="F4">
        <f>D4/12 *300</f>
        <v>50</v>
      </c>
      <c r="G4">
        <f>(F4+$B$5)*$B$2</f>
        <v>19.857500000000002</v>
      </c>
      <c r="H4">
        <f>60*D4/2*PI()*$B$2</f>
        <v>47.123889803846893</v>
      </c>
      <c r="I4">
        <f>G4*H4*PI()/30</f>
        <v>97.992834697315956</v>
      </c>
    </row>
    <row r="5" spans="1:9" x14ac:dyDescent="0.2">
      <c r="A5" t="s">
        <v>11</v>
      </c>
      <c r="B5">
        <f>B1*9.81*B4</f>
        <v>29.43</v>
      </c>
      <c r="D5">
        <f t="shared" si="0"/>
        <v>3</v>
      </c>
      <c r="E5" s="2">
        <f>D5 * 3.6</f>
        <v>10.8</v>
      </c>
      <c r="F5">
        <f>D5/12 *300</f>
        <v>75</v>
      </c>
      <c r="G5">
        <f>(F5+$B$5)*$B$2</f>
        <v>26.107500000000002</v>
      </c>
      <c r="H5">
        <f>60*D5/2*PI()*$B$2</f>
        <v>70.685834705770347</v>
      </c>
      <c r="I5">
        <f>G5*H5*PI()/30</f>
        <v>193.25302267608035</v>
      </c>
    </row>
    <row r="6" spans="1:9" x14ac:dyDescent="0.2">
      <c r="D6">
        <f t="shared" si="0"/>
        <v>4</v>
      </c>
      <c r="E6" s="2">
        <f>D6 * 3.6</f>
        <v>14.4</v>
      </c>
      <c r="F6">
        <f>D6/12 *300</f>
        <v>100</v>
      </c>
      <c r="G6">
        <f>(F6+$B$5)*$B$2</f>
        <v>32.357500000000002</v>
      </c>
      <c r="H6">
        <f>60*D6/2*PI()*$B$2</f>
        <v>94.247779607693786</v>
      </c>
      <c r="I6">
        <f>G6*H6*PI()/30</f>
        <v>319.35572440824888</v>
      </c>
    </row>
    <row r="7" spans="1:9" x14ac:dyDescent="0.2">
      <c r="D7">
        <f t="shared" si="0"/>
        <v>5</v>
      </c>
      <c r="E7" s="2">
        <f>D7 * 3.6</f>
        <v>18</v>
      </c>
      <c r="F7">
        <f>D7/12 *300</f>
        <v>125</v>
      </c>
      <c r="G7">
        <f>(F7+$B$5)*$B$2</f>
        <v>38.607500000000002</v>
      </c>
      <c r="H7">
        <f>60*D7/2*PI()*$B$2</f>
        <v>117.80972450961724</v>
      </c>
      <c r="I7">
        <f>G7*H7*PI()/30</f>
        <v>476.30093989382175</v>
      </c>
    </row>
    <row r="8" spans="1:9" x14ac:dyDescent="0.2">
      <c r="D8">
        <f t="shared" si="0"/>
        <v>6</v>
      </c>
      <c r="E8" s="2">
        <f>D8 * 3.6</f>
        <v>21.6</v>
      </c>
      <c r="F8">
        <f>D8/12 *300</f>
        <v>150</v>
      </c>
      <c r="G8">
        <f>(F8+$B$5)*$B$2</f>
        <v>44.857500000000002</v>
      </c>
      <c r="H8">
        <f>60*D8/2*PI()*$B$2</f>
        <v>141.37166941154069</v>
      </c>
      <c r="I8">
        <f>G8*H8*PI()/30</f>
        <v>664.08866913279883</v>
      </c>
    </row>
    <row r="9" spans="1:9" x14ac:dyDescent="0.2">
      <c r="D9">
        <f t="shared" si="0"/>
        <v>7</v>
      </c>
      <c r="E9" s="2">
        <f>D9 * 3.6</f>
        <v>25.2</v>
      </c>
      <c r="F9">
        <f>D9/12 *300</f>
        <v>175</v>
      </c>
      <c r="G9">
        <f>(F9+$B$5)*$B$2</f>
        <v>51.107500000000002</v>
      </c>
      <c r="H9">
        <f>60*D9/2*PI()*$B$2</f>
        <v>164.93361431346415</v>
      </c>
      <c r="I9">
        <f>G9*H9*PI()/30</f>
        <v>882.71891212518005</v>
      </c>
    </row>
    <row r="10" spans="1:9" x14ac:dyDescent="0.2">
      <c r="D10">
        <f t="shared" si="0"/>
        <v>8</v>
      </c>
      <c r="E10" s="2">
        <f>D10 * 3.6</f>
        <v>28.8</v>
      </c>
      <c r="F10">
        <f>D10/12 *300</f>
        <v>200</v>
      </c>
      <c r="G10">
        <f>(F10+$B$5)*$B$2</f>
        <v>57.357500000000002</v>
      </c>
      <c r="H10">
        <f>60*D10/2*PI()*$B$2</f>
        <v>188.49555921538757</v>
      </c>
      <c r="I10">
        <f>G10*H10*PI()/30</f>
        <v>1132.1916688709655</v>
      </c>
    </row>
    <row r="11" spans="1:9" x14ac:dyDescent="0.2">
      <c r="D11">
        <f t="shared" si="0"/>
        <v>9</v>
      </c>
      <c r="E11" s="2">
        <f>D11 * 3.6</f>
        <v>32.4</v>
      </c>
      <c r="F11">
        <f>D11/12 *300</f>
        <v>225</v>
      </c>
      <c r="G11">
        <f>(F11+$B$5)*$B$2</f>
        <v>63.607500000000002</v>
      </c>
      <c r="H11">
        <f>60*D11/2*PI()*$B$2</f>
        <v>212.05750411731103</v>
      </c>
      <c r="I11">
        <f>G11*H11*PI()/30</f>
        <v>1412.5069393701556</v>
      </c>
    </row>
    <row r="12" spans="1:9" x14ac:dyDescent="0.2">
      <c r="D12">
        <f t="shared" si="0"/>
        <v>10</v>
      </c>
      <c r="E12" s="2">
        <f>D12 * 3.6</f>
        <v>36</v>
      </c>
      <c r="F12">
        <f>D12/12 *300</f>
        <v>250</v>
      </c>
      <c r="G12">
        <f>(F12+$B$5)*$B$2</f>
        <v>69.857500000000002</v>
      </c>
      <c r="H12">
        <f>60*D12/2*PI()*$B$2</f>
        <v>235.61944901923448</v>
      </c>
      <c r="I12">
        <f>G12*H12*PI()/30</f>
        <v>1723.6647236227495</v>
      </c>
    </row>
    <row r="13" spans="1:9" x14ac:dyDescent="0.2">
      <c r="D13">
        <f t="shared" si="0"/>
        <v>11</v>
      </c>
      <c r="E13" s="2">
        <f>D13 * 3.6</f>
        <v>39.6</v>
      </c>
      <c r="F13">
        <f>D13/12 *300</f>
        <v>275</v>
      </c>
      <c r="G13">
        <f>(F13+$B$5)*$B$2</f>
        <v>76.107500000000002</v>
      </c>
      <c r="H13">
        <f>60*D13/2*PI()*$B$2</f>
        <v>259.18139392115791</v>
      </c>
      <c r="I13">
        <f>G13*H13*PI()/30</f>
        <v>2065.6650216287476</v>
      </c>
    </row>
    <row r="14" spans="1:9" x14ac:dyDescent="0.2">
      <c r="D14">
        <f t="shared" si="0"/>
        <v>12</v>
      </c>
      <c r="E14" s="2">
        <f>D14 * 3.6</f>
        <v>43.2</v>
      </c>
      <c r="F14">
        <f>D14/12 *300</f>
        <v>300</v>
      </c>
      <c r="G14">
        <f>(F14+$B$5)*$B$2</f>
        <v>82.357500000000002</v>
      </c>
      <c r="H14">
        <f>60*D14/2*PI()*$B$2</f>
        <v>282.74333882308139</v>
      </c>
      <c r="I14">
        <f>G14*H14*PI()/30</f>
        <v>2438.5078333881506</v>
      </c>
    </row>
    <row r="15" spans="1:9" x14ac:dyDescent="0.2">
      <c r="D15">
        <f t="shared" si="0"/>
        <v>13</v>
      </c>
      <c r="E15" s="2">
        <f>D15 * 3.6</f>
        <v>46.800000000000004</v>
      </c>
      <c r="F15">
        <f>D15/12 *300</f>
        <v>325</v>
      </c>
      <c r="G15">
        <f>(F15+$B$5)*$B$2</f>
        <v>88.607500000000002</v>
      </c>
      <c r="H15">
        <f>60*D15/2*PI()*$B$2</f>
        <v>306.30528372500481</v>
      </c>
      <c r="I15">
        <f>G15*H15*PI()/30</f>
        <v>2842.1931589009569</v>
      </c>
    </row>
    <row r="16" spans="1:9" x14ac:dyDescent="0.2">
      <c r="D16">
        <f t="shared" si="0"/>
        <v>14</v>
      </c>
      <c r="E16" s="2">
        <f>D16 * 3.6</f>
        <v>50.4</v>
      </c>
      <c r="F16">
        <f>D16/12 *300</f>
        <v>350</v>
      </c>
      <c r="G16">
        <f>(F16+$B$5)*$B$2</f>
        <v>94.857500000000002</v>
      </c>
      <c r="H16">
        <f>60*D16/2*PI()*$B$2</f>
        <v>329.86722862692829</v>
      </c>
      <c r="I16">
        <f>G16*H16*PI()/30</f>
        <v>3276.7209981671685</v>
      </c>
    </row>
    <row r="17" spans="4:9" x14ac:dyDescent="0.2">
      <c r="D17">
        <f t="shared" si="0"/>
        <v>15</v>
      </c>
      <c r="E17" s="2">
        <f>D17 * 3.6</f>
        <v>54</v>
      </c>
      <c r="F17">
        <f>D17/12 *300</f>
        <v>375</v>
      </c>
      <c r="G17">
        <f>(F17+$B$5)*$B$2</f>
        <v>101.1075</v>
      </c>
      <c r="H17">
        <f>60*D17/2*PI()*$B$2</f>
        <v>353.42917352885172</v>
      </c>
      <c r="I17">
        <f>G17*H17*PI()/30</f>
        <v>3742.0913511867834</v>
      </c>
    </row>
    <row r="18" spans="4:9" x14ac:dyDescent="0.2">
      <c r="D18">
        <f t="shared" si="0"/>
        <v>16</v>
      </c>
      <c r="E18" s="2">
        <f>D18 * 3.6</f>
        <v>57.6</v>
      </c>
      <c r="F18">
        <f>D18/12 *300</f>
        <v>400</v>
      </c>
      <c r="G18">
        <f>(F18+$B$5)*$B$2</f>
        <v>107.3575</v>
      </c>
      <c r="H18">
        <f>60*D18/2*PI()*$B$2</f>
        <v>376.99111843077515</v>
      </c>
      <c r="I18">
        <f>G18*H18*PI()/30</f>
        <v>4238.3042179598024</v>
      </c>
    </row>
    <row r="19" spans="4:9" x14ac:dyDescent="0.2">
      <c r="D19">
        <f t="shared" si="0"/>
        <v>17</v>
      </c>
      <c r="E19" s="2">
        <f>D19 * 3.6</f>
        <v>61.2</v>
      </c>
      <c r="F19">
        <f>D19/12 *300</f>
        <v>425</v>
      </c>
      <c r="G19">
        <f>(F19+$B$5)*$B$2</f>
        <v>113.6075</v>
      </c>
      <c r="H19">
        <f>60*D19/2*PI()*$B$2</f>
        <v>400.55306333269863</v>
      </c>
      <c r="I19">
        <f>G19*H19*PI()/30</f>
        <v>4765.3595984862277</v>
      </c>
    </row>
    <row r="20" spans="4:9" x14ac:dyDescent="0.2">
      <c r="D20">
        <f t="shared" si="0"/>
        <v>18</v>
      </c>
      <c r="E20" s="2">
        <f>D20 * 3.6</f>
        <v>64.8</v>
      </c>
      <c r="F20">
        <f>D20/12 *300</f>
        <v>450</v>
      </c>
      <c r="G20">
        <f>(F20+$B$5)*$B$2</f>
        <v>119.8575</v>
      </c>
      <c r="H20">
        <f>60*D20/2*PI()*$B$2</f>
        <v>424.11500823462205</v>
      </c>
      <c r="I20">
        <f>G20*H20*PI()/30</f>
        <v>5323.2574927660544</v>
      </c>
    </row>
    <row r="21" spans="4:9" x14ac:dyDescent="0.2">
      <c r="D21">
        <f t="shared" si="0"/>
        <v>19</v>
      </c>
      <c r="E21" s="2">
        <f>D21 * 3.6</f>
        <v>68.400000000000006</v>
      </c>
      <c r="F21">
        <f>D21/12 *300</f>
        <v>475</v>
      </c>
      <c r="G21">
        <f>(F21+$B$5)*$B$2</f>
        <v>126.1075</v>
      </c>
      <c r="H21">
        <f>60*D21/2*PI()*$B$2</f>
        <v>447.67695313654554</v>
      </c>
      <c r="I21">
        <f>G21*H21*PI()/30</f>
        <v>5911.997900799287</v>
      </c>
    </row>
    <row r="22" spans="4:9" x14ac:dyDescent="0.2">
      <c r="D22">
        <f t="shared" si="0"/>
        <v>20</v>
      </c>
      <c r="E22" s="2">
        <f>D22 * 3.6</f>
        <v>72</v>
      </c>
      <c r="F22">
        <f>D22/12 *300</f>
        <v>500</v>
      </c>
      <c r="G22">
        <f>(F22+$B$5)*$B$2</f>
        <v>132.35749999999999</v>
      </c>
      <c r="H22">
        <f>60*D22/2*PI()*$B$2</f>
        <v>471.23889803846896</v>
      </c>
      <c r="I22">
        <f>G22*H22*PI()/30</f>
        <v>6531.5808225859228</v>
      </c>
    </row>
    <row r="38" spans="14:14" x14ac:dyDescent="0.2">
      <c r="N38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BHANDARI</dc:creator>
  <cp:lastModifiedBy>Ryan BHANDARI</cp:lastModifiedBy>
  <dcterms:created xsi:type="dcterms:W3CDTF">2025-04-15T03:29:53Z</dcterms:created>
  <dcterms:modified xsi:type="dcterms:W3CDTF">2025-04-16T02:36:33Z</dcterms:modified>
</cp:coreProperties>
</file>