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<sst xmlns="http://schemas.openxmlformats.org/spreadsheetml/2006/main" count="39" uniqueCount="33">
  <si>
    <t>Old motor options</t>
  </si>
  <si>
    <t>Link</t>
  </si>
  <si>
    <t>Photo</t>
  </si>
  <si>
    <t>Power</t>
  </si>
  <si>
    <t>Battery</t>
  </si>
  <si>
    <t>RPM</t>
  </si>
  <si>
    <t>Torque (Nm)</t>
  </si>
  <si>
    <t>https://www.ebay.com.au/itm/316188680273?_trkparms=amclksrc=ITM%26aid=1110006%26algo=HOMESPLICE.SIM%26ao=1%26asc=284134,284158%26meid=1506fbf1089544e9821a2e167fe68cc4%26pid=101875%26rk=1%26rkt=4%26sd=306069865771%26itm=316188680273%26pmt=1%26noa=0%26pg=2332490%26algv=SimVIDwebV3WithCPCExpansionEmbeddingSearchQuerySemanticBroadMatchSingularityRecallReplaceKnnV4WithVectorDbNsOptHotPlRecallCIICentroidCoviewCPCAuto%26brand=Unbranded&amp;_trksid=p2332490.c101875.m1851&amp;itmprp=cksum%3A3161886802731506fbf1089544e9821a2e167fe68cc4|enc%3AAQAKAAABgG96wQ16jds4VFcrhy1F3d4mbwZUJI9Fs%252BgdXYAHIzlX2e3YaNh7x%252BEnKA3G%252BCqSl1Xn4McfcWFK1GytmS2qxJ87mtE8Gm3iR1Ja4WBwh0hNHJrJx3Ki5mp04ow4CO7lP%252BooCybZDDU%252BbbSwmg7CbTin%252BBzBzbCYVnbjvyQAHu6--HI4MB7SvJl5IJqlyvomgoLMlgT6qAJzX0SANJhty2cscUA3K%252FZdWzP42Dt%252FaT%252B8ZmIapzFrkwXSKca%252FlXLttQzzgZ8faZIvwSHUdc9AlegYmiwq3XqFb%252FV4%252F3pd4gFhpDsq5XmH3NoZQcMo04dP2CKdlAhtkoJ9ALMrkEeBrHTMiiN1xOV4EjLB2h1eoqvAQZ5VTxiwrcsqnDz7FJLwpyPV2ql6f6A3t1cWjw3Im%252F7FvxgFUVLz2D8z0NvgmyDKz%252BhLajNVDoKvoOERy65QTyd5aKP1%252Bu4cgH7GO%252FpSJZFmPn9Y3HpVKmXXPAkNOkc1q%252Bqbqp0852bxS%252FeNAT3wIA%253D%253D|ampid%3APL_CLK|clp%3A2332490&amp;itmmeta=01JS39S56M81NGMKCES2YX4CZ5</t>
  </si>
  <si>
    <t>#VALUE!</t>
  </si>
  <si>
    <t>2000W</t>
  </si>
  <si>
    <t>12V</t>
  </si>
  <si>
    <t>N/A</t>
  </si>
  <si>
    <t>https://www.ebay.com.au/itm/326442694096?_skw=blender+1000W+portable&amp;itmmeta=01JS3AZHME26F5MVNB03R9C01A&amp;hash=item4c018035d0:g:EZwAAOSwOaVnriH5&amp;itmprp=enc%3AAQAKAAAA0FkggFvd1GGDu0w3yXCmi1fxLO2niJwQP%2F5sA8z3Uwa41GimoIY1BKtBB9nGFL7R+bf4dkU34guuFw6hXCCQUbFlGW5rCUzs1pQkyiFVKI4Bbj3XTuI81d8lbACuBBIQvwe%2FiRhDHmPtIwW%2F2vxLBw9I9%2FH53TcEuQNq6R6xCbOlX%2F9H1JvLn6OHO2X%2FlIOUZNNe7NBajkRZ%2FtAlHNJf1zYbvg9CvGh98%2FCH+D4gtSmzr1AsF%2FW1FGPfOw64oSHf0jlKnMwifg2h5q909mCgFRA=|tkp%3ABk9SR66a_urIZQ</t>
  </si>
  <si>
    <t>240 W</t>
  </si>
  <si>
    <t>7.4 V</t>
  </si>
  <si>
    <t>SATYAS HOUSE</t>
  </si>
  <si>
    <t>idk</t>
  </si>
  <si>
    <t>FREEE</t>
  </si>
  <si>
    <t>Quantity</t>
  </si>
  <si>
    <t>Value</t>
  </si>
  <si>
    <t>velocity (m/s) (TARGET VALUE)</t>
  </si>
  <si>
    <t>(REQUIRED) velocity (km/h)</t>
  </si>
  <si>
    <t>(REQUIRED) Thrust force (N)</t>
  </si>
  <si>
    <t>(REQUIRED) Torque (Nm)</t>
  </si>
  <si>
    <t>(REQUIRED) RPM</t>
  </si>
  <si>
    <t>(REQUIRED) Power (W)</t>
  </si>
  <si>
    <t>mass (kg)</t>
  </si>
  <si>
    <t>radius (m)</t>
  </si>
  <si>
    <t>time to reach velocity (s)</t>
  </si>
  <si>
    <t>Friction constant</t>
  </si>
  <si>
    <t>Friction (N)</t>
  </si>
  <si>
    <t/>
  </si>
  <si>
    <t>dP/a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</si>
</sst>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0" fontId="0" fillId="0" quotePrefix="1" applyAlignment="1">
      <alignment horizontal="general"/>
    </xf>
    <xf xfId="0" numFmtId="3" applyNumberFormat="1" borderId="2" applyBorder="1" fontId="3" applyFont="1" fillId="2" applyFill="1" applyAlignment="1">
      <alignment horizontal="right"/>
    </xf>
    <xf xfId="0" numFmtId="4" applyNumberFormat="1" borderId="2" applyBorder="1" fontId="3" applyFont="1" fillId="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D1:I22" displayName="Table1" name="Table1" id="1" totalsRowShown="0">
  <autoFilter ref="D1:I22"/>
  <tableColumns count="6">
    <tableColumn name="velocity (m/s) (TARGET VALUE)" id="1"/>
    <tableColumn name="(REQUIRED) velocity (km/h)" id="2"/>
    <tableColumn name="(REQUIRED) Thrust force (N)" id="3"/>
    <tableColumn name="(REQUIRED) Torque (Nm)" id="4"/>
    <tableColumn name="(REQUIRED) RPM" id="5"/>
    <tableColumn name="(REQUIRED) Power (W)" id="6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B6" displayName="Table2" name="Table2" id="2" totalsRowShown="0">
  <autoFilter ref="A1:B6"/>
  <tableColumns count="2">
    <tableColumn name="Quantity" id="1"/>
    <tableColumn name="Value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8"/>
  <sheetViews>
    <sheetView workbookViewId="0" tabSelected="1"/>
  </sheetViews>
  <sheetFormatPr defaultRowHeight="15" x14ac:dyDescent="0.25"/>
  <cols>
    <col min="1" max="1" style="7" width="21.14785714285714" customWidth="1" bestFit="1"/>
    <col min="2" max="2" style="9" width="30.14785714285714" customWidth="1" bestFit="1"/>
    <col min="3" max="3" style="7" width="12.147857142857141" customWidth="1" bestFit="1"/>
    <col min="4" max="4" style="8" width="29.005" customWidth="1" bestFit="1"/>
    <col min="5" max="5" style="9" width="24.862142857142857" customWidth="1" bestFit="1"/>
    <col min="6" max="6" style="8" width="24.862142857142857" customWidth="1" bestFit="1"/>
    <col min="7" max="7" style="9" width="22.576428571428572" customWidth="1" bestFit="1"/>
    <col min="8" max="8" style="9" width="16.576428571428572" customWidth="1" bestFit="1"/>
    <col min="9" max="9" style="9" width="21.005" customWidth="1" bestFit="1"/>
    <col min="10" max="10" style="7" width="12.576428571428572" customWidth="1" bestFit="1"/>
    <col min="11" max="11" style="7" width="12.576428571428572" customWidth="1" bestFit="1"/>
    <col min="12" max="12" style="7" width="12.576428571428572" customWidth="1" bestFit="1"/>
    <col min="13" max="13" style="7" width="12.576428571428572" customWidth="1" bestFit="1"/>
    <col min="14" max="14" style="7" width="12.576428571428572" customWidth="1" bestFit="1"/>
  </cols>
  <sheetData>
    <row x14ac:dyDescent="0.25" r="1" customHeight="1" ht="18.75">
      <c r="A1" s="1" t="s">
        <v>18</v>
      </c>
      <c r="B1" s="10" t="s">
        <v>19</v>
      </c>
      <c r="C1" s="1"/>
      <c r="D1" s="11" t="s">
        <v>20</v>
      </c>
      <c r="E1" s="12" t="s">
        <v>21</v>
      </c>
      <c r="F1" s="11" t="s">
        <v>22</v>
      </c>
      <c r="G1" s="12" t="s">
        <v>23</v>
      </c>
      <c r="H1" s="12" t="s">
        <v>24</v>
      </c>
      <c r="I1" s="12" t="s">
        <v>25</v>
      </c>
      <c r="J1" s="1"/>
      <c r="K1" s="1"/>
      <c r="L1" s="1"/>
      <c r="M1" s="1"/>
      <c r="N1" s="1"/>
    </row>
    <row x14ac:dyDescent="0.25" r="2" customHeight="1" ht="18.75">
      <c r="A2" s="1" t="s">
        <v>26</v>
      </c>
      <c r="B2" s="13">
        <v>200</v>
      </c>
      <c r="C2" s="1"/>
      <c r="D2" s="13">
        <v>0</v>
      </c>
      <c r="E2" s="10">
        <f>D2 * 3.6</f>
      </c>
      <c r="F2" s="13">
        <f>D2/$B$4*$B$2</f>
      </c>
      <c r="G2" s="10">
        <f>(F2+$B$6)*$B$3</f>
      </c>
      <c r="H2" s="13">
        <f>60*D2/2*PI()*$B$3</f>
      </c>
      <c r="I2" s="13">
        <f>G2*H2*PI()/30</f>
      </c>
      <c r="J2" s="1"/>
      <c r="K2" s="1"/>
      <c r="L2" s="1"/>
      <c r="M2" s="1"/>
      <c r="N2" s="1"/>
    </row>
    <row x14ac:dyDescent="0.25" r="3" customHeight="1" ht="18.75">
      <c r="A3" s="1" t="s">
        <v>27</v>
      </c>
      <c r="B3" s="10">
        <v>0.25</v>
      </c>
      <c r="C3" s="1"/>
      <c r="D3" s="13">
        <f>D2+1</f>
      </c>
      <c r="E3" s="10">
        <f>D3 * 3.6</f>
      </c>
      <c r="F3" s="13">
        <f>D3/$B$4*$B$2</f>
      </c>
      <c r="G3" s="10">
        <f>(F3+$B$6)*$B$3</f>
      </c>
      <c r="H3" s="10">
        <f>60*D3/2*PI()*$B$3</f>
      </c>
      <c r="I3" s="10">
        <f>G3*H3*PI()/30</f>
      </c>
      <c r="J3" s="1"/>
      <c r="K3" s="1"/>
      <c r="L3" s="1"/>
      <c r="M3" s="1"/>
      <c r="N3" s="1"/>
    </row>
    <row x14ac:dyDescent="0.25" r="4" customHeight="1" ht="18.75">
      <c r="A4" s="1" t="s">
        <v>28</v>
      </c>
      <c r="B4" s="13">
        <v>12</v>
      </c>
      <c r="C4" s="1"/>
      <c r="D4" s="13">
        <f>D3+1</f>
      </c>
      <c r="E4" s="10">
        <f>D4 * 3.6</f>
      </c>
      <c r="F4" s="13">
        <f>D4/$B$4*$B$2</f>
      </c>
      <c r="G4" s="10">
        <f>(F4+$B$6)*$B$3</f>
      </c>
      <c r="H4" s="10">
        <f>60*D4/2*PI()*$B$3</f>
      </c>
      <c r="I4" s="10">
        <f>G4*H4*PI()/30</f>
      </c>
      <c r="J4" s="1"/>
      <c r="K4" s="1"/>
      <c r="L4" s="1"/>
      <c r="M4" s="1"/>
      <c r="N4" s="1"/>
    </row>
    <row x14ac:dyDescent="0.25" r="5" customHeight="1" ht="18.75">
      <c r="A5" s="1" t="s">
        <v>29</v>
      </c>
      <c r="B5" s="10">
        <v>0.012</v>
      </c>
      <c r="C5" s="1"/>
      <c r="D5" s="13">
        <f>D4+1</f>
      </c>
      <c r="E5" s="10">
        <f>D5 * 3.6</f>
      </c>
      <c r="F5" s="13">
        <f>D5/$B$4*$B$2</f>
      </c>
      <c r="G5" s="10">
        <f>(F5+$B$6)*$B$3</f>
      </c>
      <c r="H5" s="10">
        <f>60*D5/2*PI()*$B$3</f>
      </c>
      <c r="I5" s="10">
        <f>G5*H5*PI()/30</f>
      </c>
      <c r="J5" s="1"/>
      <c r="K5" s="1"/>
      <c r="L5" s="1"/>
      <c r="M5" s="1"/>
      <c r="N5" s="1"/>
    </row>
    <row x14ac:dyDescent="0.25" r="6" customHeight="1" ht="18.75">
      <c r="A6" s="1" t="s">
        <v>30</v>
      </c>
      <c r="B6" s="10">
        <f>B2*9.81*B5</f>
      </c>
      <c r="C6" s="1"/>
      <c r="D6" s="13">
        <f>D5+1</f>
      </c>
      <c r="E6" s="10">
        <f>D6 * 3.6</f>
      </c>
      <c r="F6" s="13">
        <f>D6/$B$4*$B$2</f>
      </c>
      <c r="G6" s="10">
        <f>(F6+$B$6)*$B$3</f>
      </c>
      <c r="H6" s="10">
        <f>60*D6/2*PI()*$B$3</f>
      </c>
      <c r="I6" s="10">
        <f>G6*H6*PI()/30</f>
      </c>
      <c r="J6" s="1"/>
      <c r="K6" s="1"/>
      <c r="L6" s="1"/>
      <c r="M6" s="1"/>
      <c r="N6" s="1"/>
    </row>
    <row x14ac:dyDescent="0.25" r="7" customHeight="1" ht="18.75">
      <c r="A7" s="1"/>
      <c r="B7" s="3"/>
      <c r="C7" s="1"/>
      <c r="D7" s="13">
        <f>D6+1</f>
      </c>
      <c r="E7" s="10">
        <f>D7 * 3.6</f>
      </c>
      <c r="F7" s="13">
        <f>D7/$B$4*$B$2</f>
      </c>
      <c r="G7" s="10">
        <f>(F7+$B$6)*$B$3</f>
      </c>
      <c r="H7" s="10">
        <f>60*D7/2*PI()*$B$3</f>
      </c>
      <c r="I7" s="10">
        <f>G7*H7*PI()/30</f>
      </c>
      <c r="J7" s="1"/>
      <c r="K7" s="1"/>
      <c r="L7" s="1"/>
      <c r="M7" s="1"/>
      <c r="N7" s="1"/>
    </row>
    <row x14ac:dyDescent="0.25" r="8" customHeight="1" ht="18.75">
      <c r="A8" s="1"/>
      <c r="B8" s="14" t="s">
        <v>31</v>
      </c>
      <c r="C8" s="1"/>
      <c r="D8" s="13">
        <f>D7+1</f>
      </c>
      <c r="E8" s="10">
        <f>D8 * 3.6</f>
      </c>
      <c r="F8" s="13">
        <f>D8/$B$4*$B$2</f>
      </c>
      <c r="G8" s="10">
        <f>(F8+$B$6)*$B$3</f>
      </c>
      <c r="H8" s="10">
        <f>60*D8/2*PI()*$B$3</f>
      </c>
      <c r="I8" s="10">
        <f>G8*H8*PI()/30</f>
      </c>
      <c r="J8" s="1"/>
      <c r="K8" s="1"/>
      <c r="L8" s="1"/>
      <c r="M8" s="1"/>
      <c r="N8" s="1"/>
    </row>
    <row x14ac:dyDescent="0.25" r="9" customHeight="1" ht="18.75">
      <c r="A9" s="1"/>
      <c r="B9" s="3"/>
      <c r="C9" s="1"/>
      <c r="D9" s="13">
        <f>D8+1</f>
      </c>
      <c r="E9" s="10">
        <f>D9 * 3.6</f>
      </c>
      <c r="F9" s="13">
        <f>D9/$B$4*$B$2</f>
      </c>
      <c r="G9" s="10">
        <f>(F9+$B$6)*$B$3</f>
      </c>
      <c r="H9" s="10">
        <f>60*D9/2*PI()*$B$3</f>
      </c>
      <c r="I9" s="10">
        <f>G9*H9</f>
      </c>
      <c r="J9" s="1"/>
      <c r="K9" s="1"/>
      <c r="L9" s="1"/>
      <c r="M9" s="1"/>
      <c r="N9" s="1"/>
    </row>
    <row x14ac:dyDescent="0.25" r="10" customHeight="1" ht="18.75">
      <c r="A10" s="1"/>
      <c r="B10" s="3"/>
      <c r="C10" s="1"/>
      <c r="D10" s="13">
        <f>D9+1</f>
      </c>
      <c r="E10" s="10">
        <f>D10 * 3.6</f>
      </c>
      <c r="F10" s="13">
        <f>D10/$B$4*$B$2</f>
      </c>
      <c r="G10" s="10">
        <f>(F10+$B$6)*$B$3</f>
      </c>
      <c r="H10" s="10">
        <f>60*D10/2*PI()*$B$3</f>
      </c>
      <c r="I10" s="10">
        <f>G10*H10*PI()/30</f>
      </c>
      <c r="J10" s="1"/>
      <c r="K10" s="1"/>
      <c r="L10" s="1"/>
      <c r="M10" s="1"/>
      <c r="N10" s="1"/>
    </row>
    <row x14ac:dyDescent="0.25" r="11" customHeight="1" ht="18.75">
      <c r="A11" s="1"/>
      <c r="B11" s="3"/>
      <c r="C11" s="1"/>
      <c r="D11" s="13">
        <f>D10+1</f>
      </c>
      <c r="E11" s="10">
        <f>D11 * 3.6</f>
      </c>
      <c r="F11" s="13">
        <f>D11/$B$4*$B$2</f>
      </c>
      <c r="G11" s="10">
        <f>(F11+$B$6)*$B$3</f>
      </c>
      <c r="H11" s="10">
        <f>60*D11/2*PI()*$B$3</f>
      </c>
      <c r="I11" s="10">
        <f>G11*H11*PI()/30</f>
      </c>
      <c r="J11" s="1"/>
      <c r="K11" s="1"/>
      <c r="L11" s="1"/>
      <c r="M11" s="1"/>
      <c r="N11" s="1"/>
    </row>
    <row x14ac:dyDescent="0.25" r="12" customHeight="1" ht="18.75">
      <c r="A12" s="1"/>
      <c r="B12" s="3"/>
      <c r="C12" s="6"/>
      <c r="D12" s="15">
        <f>D11+1</f>
      </c>
      <c r="E12" s="16">
        <f>D12 * 3.6</f>
      </c>
      <c r="F12" s="15">
        <f>D12/$B$4*$B$2</f>
      </c>
      <c r="G12" s="16">
        <f>(F12+$B$6)*$B$3</f>
      </c>
      <c r="H12" s="16">
        <f>60*D12/2*PI()*$B$3</f>
      </c>
      <c r="I12" s="16">
        <f>G12*H12*PI()/30</f>
      </c>
      <c r="J12" s="1"/>
      <c r="K12" s="1"/>
      <c r="L12" s="1"/>
      <c r="M12" s="1"/>
      <c r="N12" s="1"/>
    </row>
    <row x14ac:dyDescent="0.25" r="13" customHeight="1" ht="18.75">
      <c r="A13" s="1"/>
      <c r="B13" s="3"/>
      <c r="C13" s="1"/>
      <c r="D13" s="13">
        <f>D12+1</f>
      </c>
      <c r="E13" s="10">
        <f>D13 * 3.6</f>
      </c>
      <c r="F13" s="13">
        <f>D13/$B$4*$B$2</f>
      </c>
      <c r="G13" s="10">
        <f>(F13+$B$6)*$B$3</f>
      </c>
      <c r="H13" s="10">
        <f>60*D13/2*PI()*$B$3</f>
      </c>
      <c r="I13" s="10">
        <f>G13*H13*PI()/30</f>
      </c>
      <c r="J13" s="1"/>
      <c r="K13" s="1"/>
      <c r="L13" s="1"/>
      <c r="M13" s="1"/>
      <c r="N13" s="1"/>
    </row>
    <row x14ac:dyDescent="0.25" r="14" customHeight="1" ht="18.75">
      <c r="A14" s="1"/>
      <c r="B14" s="3"/>
      <c r="C14" s="1"/>
      <c r="D14" s="13">
        <f>D13+1</f>
      </c>
      <c r="E14" s="10">
        <f>D14 * 3.6</f>
      </c>
      <c r="F14" s="13">
        <f>D14/$B$4*$B$2</f>
      </c>
      <c r="G14" s="10">
        <f>(F14+$B$6)*$B$3</f>
      </c>
      <c r="H14" s="10">
        <f>60*D14/2*PI()*$B$3</f>
      </c>
      <c r="I14" s="10">
        <f>G14*H14*PI()/30</f>
      </c>
      <c r="J14" s="1"/>
      <c r="K14" s="1"/>
      <c r="L14" s="1"/>
      <c r="M14" s="1"/>
      <c r="N14" s="1"/>
    </row>
    <row x14ac:dyDescent="0.25" r="15" customHeight="1" ht="18.75">
      <c r="A15" s="1"/>
      <c r="B15" s="3"/>
      <c r="C15" s="1"/>
      <c r="D15" s="13">
        <f>D14+1</f>
      </c>
      <c r="E15" s="10">
        <f>D15 * 3.6</f>
      </c>
      <c r="F15" s="13">
        <f>D15/$B$4*$B$2</f>
      </c>
      <c r="G15" s="10">
        <f>(F15+$B$6)*$B$3</f>
      </c>
      <c r="H15" s="10">
        <f>60*D15/2*PI()*$B$3</f>
      </c>
      <c r="I15" s="10">
        <f>G15*H15*PI()/30</f>
      </c>
      <c r="J15" s="1"/>
      <c r="K15" s="1"/>
      <c r="L15" s="1"/>
      <c r="M15" s="1"/>
      <c r="N15" s="1"/>
    </row>
    <row x14ac:dyDescent="0.25" r="16" customHeight="1" ht="18.75">
      <c r="A16" s="1"/>
      <c r="B16" s="3"/>
      <c r="C16" s="1"/>
      <c r="D16" s="13">
        <f>D15+1</f>
      </c>
      <c r="E16" s="10">
        <f>D16 * 3.6</f>
      </c>
      <c r="F16" s="13">
        <f>D16/$B$4*$B$2</f>
      </c>
      <c r="G16" s="10">
        <f>(F16+$B$6)*$B$3</f>
      </c>
      <c r="H16" s="10">
        <f>60*D16/2*PI()*$B$3</f>
      </c>
      <c r="I16" s="10">
        <f>G16*H16*PI()/30</f>
      </c>
      <c r="J16" s="1"/>
      <c r="K16" s="1"/>
      <c r="L16" s="1"/>
      <c r="M16" s="1"/>
      <c r="N16" s="1"/>
    </row>
    <row x14ac:dyDescent="0.25" r="17" customHeight="1" ht="18.75">
      <c r="A17" s="1"/>
      <c r="B17" s="3"/>
      <c r="C17" s="1"/>
      <c r="D17" s="13">
        <f>D16+1</f>
      </c>
      <c r="E17" s="10">
        <f>D17 * 3.6</f>
      </c>
      <c r="F17" s="13">
        <f>D17/$B$4*$B$2</f>
      </c>
      <c r="G17" s="10">
        <f>(F17+$B$6)*$B$3</f>
      </c>
      <c r="H17" s="10">
        <f>60*D17/2*PI()*$B$3</f>
      </c>
      <c r="I17" s="10">
        <f>G17*H17*PI()/30</f>
      </c>
      <c r="J17" s="1"/>
      <c r="K17" s="1"/>
      <c r="L17" s="1"/>
      <c r="M17" s="1"/>
      <c r="N17" s="1"/>
    </row>
    <row x14ac:dyDescent="0.25" r="18" customHeight="1" ht="18.75">
      <c r="A18" s="1"/>
      <c r="B18" s="3"/>
      <c r="C18" s="1"/>
      <c r="D18" s="13">
        <f>D17+1</f>
      </c>
      <c r="E18" s="10">
        <f>D18 * 3.6</f>
      </c>
      <c r="F18" s="13">
        <f>D18/$B$4*$B$2</f>
      </c>
      <c r="G18" s="10">
        <f>(F18+$B$6)*$B$3</f>
      </c>
      <c r="H18" s="10">
        <f>60*D18/2*PI()*$B$3</f>
      </c>
      <c r="I18" s="10">
        <f>G18*H18*PI()/30</f>
      </c>
      <c r="J18" s="1"/>
      <c r="K18" s="1"/>
      <c r="L18" s="1"/>
      <c r="M18" s="1"/>
      <c r="N18" s="1"/>
    </row>
    <row x14ac:dyDescent="0.25" r="19" customHeight="1" ht="18.75">
      <c r="A19" s="1"/>
      <c r="B19" s="3"/>
      <c r="C19" s="1"/>
      <c r="D19" s="13">
        <f>D18+1</f>
      </c>
      <c r="E19" s="10">
        <f>D19 * 3.6</f>
      </c>
      <c r="F19" s="13">
        <f>D19/$B$4*$B$2</f>
      </c>
      <c r="G19" s="10">
        <f>(F19+$B$6)*$B$3</f>
      </c>
      <c r="H19" s="10">
        <f>60*D19/2*PI()*$B$3</f>
      </c>
      <c r="I19" s="10">
        <f>G19*H19*PI()/30</f>
      </c>
      <c r="J19" s="1"/>
      <c r="K19" s="1"/>
      <c r="L19" s="1"/>
      <c r="M19" s="1"/>
      <c r="N19" s="1"/>
    </row>
    <row x14ac:dyDescent="0.25" r="20" customHeight="1" ht="18.75">
      <c r="A20" s="1"/>
      <c r="B20" s="3"/>
      <c r="C20" s="1"/>
      <c r="D20" s="13">
        <f>D19+1</f>
      </c>
      <c r="E20" s="10">
        <f>D20 * 3.6</f>
      </c>
      <c r="F20" s="13">
        <f>D20/$B$4*$B$2</f>
      </c>
      <c r="G20" s="10">
        <f>(F20+$B$6)*$B$3</f>
      </c>
      <c r="H20" s="10">
        <f>60*D20/2*PI()*$B$3</f>
      </c>
      <c r="I20" s="10">
        <f>G20*H20*PI()/30</f>
      </c>
      <c r="J20" s="1"/>
      <c r="K20" s="1"/>
      <c r="L20" s="1"/>
      <c r="M20" s="1"/>
      <c r="N20" s="1"/>
    </row>
    <row x14ac:dyDescent="0.25" r="21" customHeight="1" ht="18.75">
      <c r="A21" s="1"/>
      <c r="B21" s="3"/>
      <c r="C21" s="1"/>
      <c r="D21" s="13">
        <f>D20+1</f>
      </c>
      <c r="E21" s="10">
        <f>D21 * 3.6</f>
      </c>
      <c r="F21" s="13">
        <f>D21/$B$4*$B$2</f>
      </c>
      <c r="G21" s="10">
        <f>(F21+$B$6)*$B$3</f>
      </c>
      <c r="H21" s="10">
        <f>60*D21/2*PI()*$B$3</f>
      </c>
      <c r="I21" s="10">
        <f>G21*H21*PI()/30</f>
      </c>
      <c r="J21" s="1"/>
      <c r="K21" s="1"/>
      <c r="L21" s="1"/>
      <c r="M21" s="1"/>
      <c r="N21" s="1"/>
    </row>
    <row x14ac:dyDescent="0.25" r="22" customHeight="1" ht="18.75">
      <c r="A22" s="1"/>
      <c r="B22" s="3"/>
      <c r="C22" s="1"/>
      <c r="D22" s="13">
        <f>D21+1</f>
      </c>
      <c r="E22" s="10">
        <f>D22 * 3.6</f>
      </c>
      <c r="F22" s="13">
        <f>D22/$B$4*$B$2</f>
      </c>
      <c r="G22" s="10">
        <f>(F22+$B$6)*$B$3</f>
      </c>
      <c r="H22" s="10">
        <f>60*D22/2*PI()*$B$3</f>
      </c>
      <c r="I22" s="10">
        <f>G22*H22*PI()/30</f>
      </c>
      <c r="J22" s="1"/>
      <c r="K22" s="1"/>
      <c r="L22" s="1"/>
      <c r="M22" s="1"/>
      <c r="N22" s="1"/>
    </row>
    <row x14ac:dyDescent="0.25" r="23" customHeight="1" ht="17.25">
      <c r="A23" s="1"/>
      <c r="B23" s="3"/>
      <c r="C23" s="1"/>
      <c r="D23" s="2"/>
      <c r="E23" s="3"/>
      <c r="F23" s="2"/>
      <c r="G23" s="3"/>
      <c r="H23" s="3"/>
      <c r="I23" s="3"/>
      <c r="J23" s="1"/>
      <c r="K23" s="1"/>
      <c r="L23" s="1"/>
      <c r="M23" s="1"/>
      <c r="N23" s="1"/>
    </row>
    <row x14ac:dyDescent="0.25" r="24" customHeight="1" ht="17.25">
      <c r="A24" s="1"/>
      <c r="B24" s="3"/>
      <c r="C24" s="6"/>
      <c r="D24" s="6"/>
      <c r="E24" s="3"/>
      <c r="F24" s="2"/>
      <c r="G24" s="3"/>
      <c r="H24" s="3"/>
      <c r="I24" s="3"/>
      <c r="J24" s="1"/>
      <c r="K24" s="1"/>
      <c r="L24" s="1"/>
      <c r="M24" s="1"/>
      <c r="N24" s="1"/>
    </row>
    <row x14ac:dyDescent="0.25" r="25" customHeight="1" ht="17.25">
      <c r="A25" s="1"/>
      <c r="B25" s="3"/>
      <c r="C25" s="1"/>
      <c r="D25" s="2"/>
      <c r="E25" s="3"/>
      <c r="F25" s="2"/>
      <c r="G25" s="3"/>
      <c r="H25" s="3"/>
      <c r="I25" s="3"/>
      <c r="J25" s="1"/>
      <c r="K25" s="1"/>
      <c r="L25" s="1"/>
      <c r="M25" s="1"/>
      <c r="N25" s="1"/>
    </row>
    <row x14ac:dyDescent="0.25" r="26" customHeight="1" ht="17.25">
      <c r="A26" s="1"/>
      <c r="B26" s="3"/>
      <c r="C26" s="1"/>
      <c r="D26" s="2"/>
      <c r="E26" s="3"/>
      <c r="F26" s="2"/>
      <c r="G26" s="3"/>
      <c r="H26" s="3"/>
      <c r="I26" s="3"/>
      <c r="J26" s="1"/>
      <c r="K26" s="1"/>
      <c r="L26" s="1"/>
      <c r="M26" s="1"/>
      <c r="N26" s="1"/>
    </row>
    <row x14ac:dyDescent="0.25" r="27" customHeight="1" ht="17.25">
      <c r="A27" s="1"/>
      <c r="B27" s="3"/>
      <c r="C27" s="1"/>
      <c r="D27" s="2"/>
      <c r="E27" s="3"/>
      <c r="F27" s="2"/>
      <c r="G27" s="3"/>
      <c r="H27" s="3"/>
      <c r="I27" s="3"/>
      <c r="J27" s="1"/>
      <c r="K27" s="1"/>
      <c r="L27" s="1"/>
      <c r="M27" s="1"/>
      <c r="N27" s="1"/>
    </row>
    <row x14ac:dyDescent="0.25" r="28" customHeight="1" ht="17.25">
      <c r="A28" s="1"/>
      <c r="B28" s="3"/>
      <c r="C28" s="1"/>
      <c r="D28" s="2"/>
      <c r="E28" s="3"/>
      <c r="F28" s="2"/>
      <c r="G28" s="3"/>
      <c r="H28" s="3"/>
      <c r="I28" s="3"/>
      <c r="J28" s="1"/>
      <c r="K28" s="1"/>
      <c r="L28" s="1"/>
      <c r="M28" s="1"/>
      <c r="N28" s="1"/>
    </row>
    <row x14ac:dyDescent="0.25" r="29" customHeight="1" ht="17.25">
      <c r="A29" s="1"/>
      <c r="B29" s="3"/>
      <c r="C29" s="1"/>
      <c r="D29" s="2"/>
      <c r="E29" s="3"/>
      <c r="F29" s="2"/>
      <c r="G29" s="3"/>
      <c r="H29" s="3"/>
      <c r="I29" s="3"/>
      <c r="J29" s="1"/>
      <c r="K29" s="1"/>
      <c r="L29" s="1"/>
      <c r="M29" s="1"/>
      <c r="N29" s="1"/>
    </row>
    <row x14ac:dyDescent="0.25" r="30" customHeight="1" ht="17.25">
      <c r="A30" s="1"/>
      <c r="B30" s="3"/>
      <c r="C30" s="1"/>
      <c r="D30" s="2"/>
      <c r="E30" s="3"/>
      <c r="F30" s="2"/>
      <c r="G30" s="3"/>
      <c r="H30" s="3"/>
      <c r="I30" s="3"/>
      <c r="J30" s="1"/>
      <c r="K30" s="1"/>
      <c r="L30" s="1"/>
      <c r="M30" s="1"/>
      <c r="N30" s="1"/>
    </row>
    <row x14ac:dyDescent="0.25" r="31" customHeight="1" ht="17.25">
      <c r="A31" s="1"/>
      <c r="B31" s="3"/>
      <c r="C31" s="1"/>
      <c r="D31" s="2"/>
      <c r="E31" s="3"/>
      <c r="F31" s="2"/>
      <c r="G31" s="3"/>
      <c r="H31" s="3"/>
      <c r="I31" s="3"/>
      <c r="J31" s="1"/>
      <c r="K31" s="1"/>
      <c r="L31" s="1"/>
      <c r="M31" s="1"/>
      <c r="N31" s="1"/>
    </row>
    <row x14ac:dyDescent="0.25" r="32" customHeight="1" ht="17.25">
      <c r="A32" s="1"/>
      <c r="B32" s="3"/>
      <c r="C32" s="1"/>
      <c r="D32" s="2"/>
      <c r="E32" s="3"/>
      <c r="F32" s="2"/>
      <c r="G32" s="3"/>
      <c r="H32" s="3"/>
      <c r="I32" s="3"/>
      <c r="J32" s="1"/>
      <c r="K32" s="1"/>
      <c r="L32" s="1"/>
      <c r="M32" s="1"/>
      <c r="N32" s="1"/>
    </row>
    <row x14ac:dyDescent="0.25" r="33" customHeight="1" ht="17.25">
      <c r="A33" s="1"/>
      <c r="B33" s="3"/>
      <c r="C33" s="1"/>
      <c r="D33" s="2"/>
      <c r="E33" s="3"/>
      <c r="F33" s="2"/>
      <c r="G33" s="3"/>
      <c r="H33" s="3"/>
      <c r="I33" s="3"/>
      <c r="J33" s="1"/>
      <c r="K33" s="1"/>
      <c r="L33" s="1"/>
      <c r="M33" s="1"/>
      <c r="N33" s="1"/>
    </row>
    <row x14ac:dyDescent="0.25" r="34" customHeight="1" ht="17.25">
      <c r="A34" s="1"/>
      <c r="B34" s="3"/>
      <c r="C34" s="1"/>
      <c r="D34" s="2"/>
      <c r="E34" s="3"/>
      <c r="F34" s="2"/>
      <c r="G34" s="3"/>
      <c r="H34" s="3"/>
      <c r="I34" s="3"/>
      <c r="J34" s="1"/>
      <c r="K34" s="1"/>
      <c r="L34" s="1"/>
      <c r="M34" s="1"/>
      <c r="N34" s="1"/>
    </row>
    <row x14ac:dyDescent="0.25" r="35" customHeight="1" ht="17.25">
      <c r="A35" s="1"/>
      <c r="B35" s="3"/>
      <c r="C35" s="1"/>
      <c r="D35" s="2"/>
      <c r="E35" s="3"/>
      <c r="F35" s="2"/>
      <c r="G35" s="3"/>
      <c r="H35" s="3"/>
      <c r="I35" s="3"/>
      <c r="J35" s="1"/>
      <c r="K35" s="1"/>
      <c r="L35" s="1"/>
      <c r="M35" s="1"/>
      <c r="N35" s="1"/>
    </row>
    <row x14ac:dyDescent="0.25" r="36" customHeight="1" ht="17.25">
      <c r="A36" s="1"/>
      <c r="B36" s="3"/>
      <c r="C36" s="1"/>
      <c r="D36" s="2"/>
      <c r="E36" s="3"/>
      <c r="F36" s="2"/>
      <c r="G36" s="3"/>
      <c r="H36" s="3"/>
      <c r="I36" s="3"/>
      <c r="J36" s="1"/>
      <c r="K36" s="1"/>
      <c r="L36" s="1"/>
      <c r="M36" s="1"/>
      <c r="N36" s="1"/>
    </row>
    <row x14ac:dyDescent="0.25" r="37" customHeight="1" ht="17.25">
      <c r="A37" s="1"/>
      <c r="B37" s="3"/>
      <c r="C37" s="1"/>
      <c r="D37" s="2"/>
      <c r="E37" s="3"/>
      <c r="F37" s="2"/>
      <c r="G37" s="3"/>
      <c r="H37" s="3"/>
      <c r="I37" s="3"/>
      <c r="J37" s="1"/>
      <c r="K37" s="1"/>
      <c r="L37" s="1"/>
      <c r="M37" s="1"/>
      <c r="N37" s="1"/>
    </row>
    <row x14ac:dyDescent="0.25" r="38" customHeight="1" ht="17.25">
      <c r="A38" s="1"/>
      <c r="B38" s="3"/>
      <c r="C38" s="1"/>
      <c r="D38" s="2"/>
      <c r="E38" s="3"/>
      <c r="F38" s="2"/>
      <c r="G38" s="3"/>
      <c r="H38" s="3"/>
      <c r="I38" s="3"/>
      <c r="J38" s="1"/>
      <c r="K38" s="1"/>
      <c r="L38" s="1"/>
      <c r="M38" s="1"/>
      <c r="N38" s="1" t="s">
        <v>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7" width="43.57642857142857" customWidth="1" bestFit="1"/>
    <col min="2" max="2" style="7" width="30.862142857142857" customWidth="1" bestFit="1"/>
    <col min="3" max="3" style="7" width="10.862142857142858" customWidth="1" bestFit="1"/>
    <col min="4" max="4" style="7" width="10.862142857142858" customWidth="1" bestFit="1"/>
    <col min="5" max="5" style="8" width="10.862142857142858" customWidth="1" bestFit="1"/>
    <col min="6" max="6" style="9" width="12.147857142857141" customWidth="1" bestFit="1"/>
    <col min="7" max="7" style="7" width="12.43357142857143" customWidth="1" bestFit="1"/>
  </cols>
  <sheetData>
    <row x14ac:dyDescent="0.25" r="1" customHeight="1" ht="17.25">
      <c r="A1" s="1" t="s">
        <v>0</v>
      </c>
      <c r="B1" s="1"/>
      <c r="C1" s="1"/>
      <c r="D1" s="1"/>
      <c r="E1" s="2"/>
      <c r="F1" s="3"/>
      <c r="G1" s="1"/>
    </row>
    <row x14ac:dyDescent="0.25" r="2" customHeight="1" ht="17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 t="s">
        <v>6</v>
      </c>
      <c r="G2" s="1"/>
    </row>
    <row x14ac:dyDescent="0.25" r="3" customHeight="1" ht="166">
      <c r="A3" s="4" t="s">
        <v>7</v>
      </c>
      <c r="B3" s="1" t="s">
        <v>8</v>
      </c>
      <c r="C3" s="1" t="s">
        <v>9</v>
      </c>
      <c r="D3" s="1" t="s">
        <v>10</v>
      </c>
      <c r="E3" s="2" t="s">
        <v>11</v>
      </c>
      <c r="F3" s="3" t="s">
        <v>11</v>
      </c>
      <c r="G3" s="1"/>
    </row>
    <row x14ac:dyDescent="0.25" r="4" customHeight="1" ht="176">
      <c r="A4" s="4" t="s">
        <v>12</v>
      </c>
      <c r="B4" s="1" t="s">
        <v>8</v>
      </c>
      <c r="C4" s="1" t="s">
        <v>13</v>
      </c>
      <c r="D4" s="1" t="s">
        <v>14</v>
      </c>
      <c r="E4" s="5">
        <v>21000</v>
      </c>
      <c r="F4" s="6">
        <f>(9550*0.24)/E4</f>
      </c>
      <c r="G4" s="1"/>
    </row>
    <row x14ac:dyDescent="0.25" r="5" customHeight="1" ht="17.25">
      <c r="A5" s="1"/>
      <c r="B5" s="1"/>
      <c r="C5" s="1"/>
      <c r="D5" s="1"/>
      <c r="E5" s="2"/>
      <c r="F5" s="3"/>
      <c r="G5" s="1"/>
    </row>
    <row x14ac:dyDescent="0.25" r="6" customHeight="1" ht="17.25">
      <c r="A6" s="1" t="s">
        <v>15</v>
      </c>
      <c r="B6" s="1" t="s">
        <v>16</v>
      </c>
      <c r="C6" s="1" t="s">
        <v>16</v>
      </c>
      <c r="D6" s="1" t="s">
        <v>16</v>
      </c>
      <c r="E6" s="2" t="s">
        <v>16</v>
      </c>
      <c r="F6" s="3" t="s">
        <v>16</v>
      </c>
      <c r="G6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2025-04-21T05:01:51.100Z</dcterms:created>
  <dcterms:modified xsi:type="dcterms:W3CDTF">2025-04-21T05:01:51.100Z</dcterms:modified>
</cp:coreProperties>
</file>